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6\SIG\SI-FOS-05\"/>
    </mc:Choice>
  </mc:AlternateContent>
  <xr:revisionPtr revIDLastSave="0" documentId="8_{765E6200-0EC3-4357-A7E7-7C4D9D139A24}" xr6:coauthVersionLast="47" xr6:coauthVersionMax="47" xr10:uidLastSave="{00000000-0000-0000-0000-000000000000}"/>
  <bookViews>
    <workbookView xWindow="-120" yWindow="-120" windowWidth="29040" windowHeight="15720" firstSheet="7" activeTab="21" xr2:uid="{00000000-000D-0000-FFFF-FFFF00000000}"/>
  </bookViews>
  <sheets>
    <sheet name="Indice" sheetId="121" r:id="rId1"/>
    <sheet name="Estadisticas 2026" sheetId="130" r:id="rId2"/>
    <sheet name="Cumplimiento metas" sheetId="120" r:id="rId3"/>
    <sheet name="Proyectos y casos disponib" sheetId="187" r:id="rId4"/>
    <sheet name="Inf. Cont. Superavit Esp." sheetId="629" r:id="rId5"/>
    <sheet name="Ejecución Presupuesto Base Efec" sheetId="834" r:id="rId6"/>
    <sheet name="Ejecución Presupueto Base Emis" sheetId="833" r:id="rId7"/>
    <sheet name="Ejecución bonos Emit y Pagados" sheetId="832" r:id="rId8"/>
    <sheet name="Detalle1" sheetId="820" state="hidden" r:id="rId9"/>
    <sheet name="Detalle2" sheetId="824" state="hidden" r:id="rId10"/>
    <sheet name="Detalle3" sheetId="828" state="hidden" r:id="rId11"/>
    <sheet name="Anexo B " sheetId="641" r:id="rId12"/>
    <sheet name="Resumen" sheetId="319" state="hidden" r:id="rId13"/>
    <sheet name="Anexo C" sheetId="207" r:id="rId14"/>
    <sheet name="Anexo D.1" sheetId="780" r:id="rId15"/>
    <sheet name="Anexo D.2" sheetId="781" r:id="rId16"/>
    <sheet name="Anexo D.3" sheetId="782" r:id="rId17"/>
    <sheet name="Anexo D.4" sheetId="783" r:id="rId18"/>
    <sheet name="Anexo D.5" sheetId="787" r:id="rId19"/>
    <sheet name="Anexo E" sheetId="480" r:id="rId20"/>
    <sheet name="Anexo F" sheetId="368" r:id="rId21"/>
    <sheet name="Anexo G" sheetId="556" r:id="rId22"/>
  </sheets>
  <externalReferences>
    <externalReference r:id="rId23"/>
    <externalReference r:id="rId24"/>
    <externalReference r:id="rId25"/>
    <externalReference r:id="rId26"/>
    <externalReference r:id="rId27"/>
    <externalReference r:id="rId28"/>
    <externalReference r:id="rId29"/>
    <externalReference r:id="rId30"/>
  </externalReferences>
  <definedNames>
    <definedName name="_20._Ejecución_Presupuesto_2022___Por_programa_de_financiamiento">Indice!$B$28</definedName>
    <definedName name="_26._Informe_Contro_Superávit_Específico">Indice!$B$34</definedName>
    <definedName name="_ced1" localSheetId="6">#REF!</definedName>
    <definedName name="_ced1">'[1]Sit. Familiar'!$E$4</definedName>
    <definedName name="_ced10" localSheetId="6">#REF!</definedName>
    <definedName name="_ced10">'[1]Sit. Familiar'!$E$13</definedName>
    <definedName name="_ced11" localSheetId="6">#REF!</definedName>
    <definedName name="_ced11">'[1]Sit. Familiar'!$E$14</definedName>
    <definedName name="_ced12" localSheetId="6">#REF!</definedName>
    <definedName name="_ced12">'[1]Sit. Familiar'!$E$15</definedName>
    <definedName name="_ced13" localSheetId="6">#REF!</definedName>
    <definedName name="_ced13">'[1]Sit. Familiar'!$E$16</definedName>
    <definedName name="_ced14" localSheetId="6">#REF!</definedName>
    <definedName name="_ced14">'[1]Sit. Familiar'!$E$17</definedName>
    <definedName name="_ced15" localSheetId="6">#REF!</definedName>
    <definedName name="_ced15">'[1]Sit. Familiar'!$E$18</definedName>
    <definedName name="_ced16" localSheetId="6">#REF!</definedName>
    <definedName name="_ced16">'[1]Sit. Familiar'!$E$19</definedName>
    <definedName name="_ced17">'[1]Sit. Familiar'!$E$20</definedName>
    <definedName name="_ced18">'[1]Sit. Familiar'!$E$21</definedName>
    <definedName name="_ced19">'[1]Sit. Familiar'!$E$22</definedName>
    <definedName name="_ced2" localSheetId="6">#REF!</definedName>
    <definedName name="_ced2">'[1]Sit. Familiar'!$E$5</definedName>
    <definedName name="_ced20">'[1]Sit. Familiar'!$E$23</definedName>
    <definedName name="_ced21">'[1]Sit. Familiar'!$E$24</definedName>
    <definedName name="_ced22">'[1]Sit. Familiar'!$E$25</definedName>
    <definedName name="_ced23">'[1]Sit. Familiar'!$E$26</definedName>
    <definedName name="_ced24">'[1]Sit. Familiar'!$E$27</definedName>
    <definedName name="_ced25">'[1]Sit. Familiar'!$E$28</definedName>
    <definedName name="_ced26">'[1]Sit. Familiar'!$E$29</definedName>
    <definedName name="_ced27">'[1]Sit. Familiar'!$E$30</definedName>
    <definedName name="_ced28">'[1]Sit. Familiar'!$E$31</definedName>
    <definedName name="_ced29">'[1]Sit. Familiar'!$E$32</definedName>
    <definedName name="_ced3" localSheetId="6">#REF!</definedName>
    <definedName name="_ced3">'[1]Sit. Familiar'!$E$6</definedName>
    <definedName name="_ced30">'[1]Sit. Familiar'!$E$33</definedName>
    <definedName name="_ced31">'[1]Sit. Familiar'!$E$34</definedName>
    <definedName name="_ced32">'[1]Sit. Familiar'!$E$35</definedName>
    <definedName name="_ced33">'[1]Sit. Familiar'!$E$36</definedName>
    <definedName name="_ced4" localSheetId="6">#REF!</definedName>
    <definedName name="_ced4">'[1]Sit. Familiar'!$E$7</definedName>
    <definedName name="_ced5" localSheetId="6">#REF!</definedName>
    <definedName name="_ced5">'[1]Sit. Familiar'!$E$8</definedName>
    <definedName name="_ced6" localSheetId="6">#REF!</definedName>
    <definedName name="_ced6">'[1]Sit. Familiar'!$E$9</definedName>
    <definedName name="_ced7" localSheetId="6">#REF!</definedName>
    <definedName name="_ced7">'[1]Sit. Familiar'!$E$10</definedName>
    <definedName name="_ced8" localSheetId="6">#REF!</definedName>
    <definedName name="_ced8">'[1]Sit. Familiar'!$E$11</definedName>
    <definedName name="_ced9" localSheetId="6">#REF!</definedName>
    <definedName name="_ced9">'[1]Sit. Familiar'!$E$12</definedName>
    <definedName name="_xlnm._FilterDatabase" localSheetId="11" hidden="1">'Anexo B '!#REF!</definedName>
    <definedName name="_xlnm._FilterDatabase" localSheetId="13" hidden="1">'Anexo C'!$K$135:$S$146</definedName>
    <definedName name="_xlnm._FilterDatabase" localSheetId="18" hidden="1">'Anexo D.5'!#REF!</definedName>
    <definedName name="_xlnm._FilterDatabase" localSheetId="5" hidden="1">'Ejecución Presupuesto Base Efec'!$A$8:$M$76</definedName>
    <definedName name="_xlnm._FilterDatabase" localSheetId="1" hidden="1">'Estadisticas 2026'!$B$491:$G$499</definedName>
    <definedName name="_xlnm._FilterDatabase" localSheetId="12" hidden="1">Resumen!$B$1:$I$267</definedName>
    <definedName name="AMPLIACION" localSheetId="14">#REF!</definedName>
    <definedName name="AMPLIACION" localSheetId="15">#REF!</definedName>
    <definedName name="AMPLIACION" localSheetId="16">#REF!</definedName>
    <definedName name="AMPLIACION" localSheetId="17">#REF!</definedName>
    <definedName name="AMPLIACION">#REF!</definedName>
    <definedName name="ANALISIS" localSheetId="14">#REF!</definedName>
    <definedName name="ANALISIS" localSheetId="15">#REF!</definedName>
    <definedName name="ANALISIS" localSheetId="16">#REF!</definedName>
    <definedName name="ANALISIS" localSheetId="17">#REF!</definedName>
    <definedName name="ANALISIS">#REF!</definedName>
    <definedName name="APROBACION" localSheetId="14">#REF!</definedName>
    <definedName name="APROBACION" localSheetId="15">#REF!</definedName>
    <definedName name="APROBACION" localSheetId="16">#REF!</definedName>
    <definedName name="APROBACION" localSheetId="17">#REF!</definedName>
    <definedName name="APROBACION">#REF!</definedName>
    <definedName name="_xlnm.Print_Area" localSheetId="11">'Anexo B '!$A$4:$E$540</definedName>
    <definedName name="_xlnm.Print_Area" localSheetId="13">'Anexo C'!$B$1:$H$134</definedName>
    <definedName name="_xlnm.Print_Area" localSheetId="14">'Anexo D.1'!$A$1:$K$140</definedName>
    <definedName name="_xlnm.Print_Area" localSheetId="15">'Anexo D.2'!$A$1:$L$77</definedName>
    <definedName name="_xlnm.Print_Area" localSheetId="16">'Anexo D.3'!$A$1:$K$338</definedName>
    <definedName name="_xlnm.Print_Area" localSheetId="17">'Anexo D.4'!#REF!</definedName>
    <definedName name="_xlnm.Print_Area" localSheetId="18">'Anexo D.5'!$A$1:$AD$23</definedName>
    <definedName name="_xlnm.Print_Area" localSheetId="19">'Anexo E'!$A$1:$D$22</definedName>
    <definedName name="_xlnm.Print_Area" localSheetId="20">'Anexo F'!$A$1:$G$122</definedName>
    <definedName name="_xlnm.Print_Area" localSheetId="2">'Cumplimiento metas'!$A$1:$E$73</definedName>
    <definedName name="_xlnm.Print_Area" localSheetId="7">'Ejecución bonos Emit y Pagados'!$L$31:$P$57</definedName>
    <definedName name="_xlnm.Print_Area" localSheetId="5">'Ejecución Presupuesto Base Efec'!$A$8:$M$100</definedName>
    <definedName name="_xlnm.Print_Area" localSheetId="6">'Ejecución Presupueto Base Emis'!$B$1:$N$50</definedName>
    <definedName name="_xlnm.Print_Area" localSheetId="1">'Estadisticas 2026'!$A$1:$Q$658</definedName>
    <definedName name="_xlnm.Print_Area" localSheetId="0">Indice!$B$1:$B$55</definedName>
    <definedName name="_xlnm.Print_Area" localSheetId="4">'Inf. Cont. Superavit Esp.'!$A$1:$I$212</definedName>
    <definedName name="_xlnm.Print_Area" localSheetId="3">'Proyectos y casos disponib'!$A$1:$H$467</definedName>
    <definedName name="ASIGNACION" localSheetId="14">#REF!</definedName>
    <definedName name="ASIGNACION" localSheetId="15">#REF!</definedName>
    <definedName name="ASIGNACION" localSheetId="16">#REF!</definedName>
    <definedName name="ASIGNACION" localSheetId="17">#REF!</definedName>
    <definedName name="ASIGNACION">#REF!</definedName>
    <definedName name="DEVOLUCION" localSheetId="14">#REF!</definedName>
    <definedName name="DEVOLUCION" localSheetId="15">#REF!</definedName>
    <definedName name="DEVOLUCION" localSheetId="16">#REF!</definedName>
    <definedName name="DEVOLUCION" localSheetId="17">#REF!</definedName>
    <definedName name="DEVOLUCION">#REF!</definedName>
    <definedName name="Disponibilidad_ARTICULO_59." localSheetId="11">#REF!</definedName>
    <definedName name="Disponibilidad_ARTICULO_59." localSheetId="13">#REF!</definedName>
    <definedName name="Disponibilidad_ARTICULO_59." localSheetId="14">#REF!</definedName>
    <definedName name="Disponibilidad_ARTICULO_59." localSheetId="15">#REF!</definedName>
    <definedName name="Disponibilidad_ARTICULO_59." localSheetId="16">#REF!</definedName>
    <definedName name="Disponibilidad_ARTICULO_59." localSheetId="17">#REF!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[2]Disp!#REF!</definedName>
    <definedName name="FOSUVI___Cuenta_Platino__52">#REF!</definedName>
    <definedName name="fuentes" localSheetId="5">[2]Disp!#REF!</definedName>
    <definedName name="fuentes">#REF!</definedName>
    <definedName name="INFORME" localSheetId="14">#REF!</definedName>
    <definedName name="INFORME" localSheetId="15">#REF!</definedName>
    <definedName name="INFORME" localSheetId="16">#REF!</definedName>
    <definedName name="INFORME" localSheetId="17">#REF!</definedName>
    <definedName name="INFORME">#REF!</definedName>
    <definedName name="INGRESO" localSheetId="14">#REF!</definedName>
    <definedName name="INGRESO" localSheetId="15">#REF!</definedName>
    <definedName name="INGRESO" localSheetId="16">#REF!</definedName>
    <definedName name="INGRESO" localSheetId="17">#REF!</definedName>
    <definedName name="INGRESO">#REF!</definedName>
    <definedName name="Lista" localSheetId="5">[2]Disp!#REF!</definedName>
    <definedName name="Lista">#REF!</definedName>
    <definedName name="marzo" localSheetId="11">#REF!</definedName>
    <definedName name="marzo" localSheetId="13">#REF!</definedName>
    <definedName name="marzo" localSheetId="3">#REF!</definedName>
    <definedName name="marzo">#REF!</definedName>
    <definedName name="MAYO" localSheetId="13">#REF!</definedName>
    <definedName name="MAYO" localSheetId="3">#REF!</definedName>
    <definedName name="MAYO">#REF!</definedName>
    <definedName name="nombre_1" localSheetId="14">'[3]INFORMACION DE INGRESOS Y FIS'!$B$6</definedName>
    <definedName name="nombre_1" localSheetId="15">'[3]INFORMACION DE INGRESOS Y FIS'!$B$6</definedName>
    <definedName name="nombre_1" localSheetId="16">'[3]INFORMACION DE INGRESOS Y FIS'!$B$6</definedName>
    <definedName name="nombre_1" localSheetId="17">'[3]INFORMACION DE INGRESOS Y FIS'!$B$6</definedName>
    <definedName name="nombre_1" localSheetId="5">#REF!</definedName>
    <definedName name="nombre_1" localSheetId="6">#REF!</definedName>
    <definedName name="nombre_1">'[4]INFORMACION DE INGRESOS Y FIS'!$B$6</definedName>
    <definedName name="nombre_10" localSheetId="14">'[5]INFORMACION DE INGRESOS Y FIS'!$B$13</definedName>
    <definedName name="nombre_10" localSheetId="15">'[5]INFORMACION DE INGRESOS Y FIS'!$B$13</definedName>
    <definedName name="nombre_10" localSheetId="16">'[5]INFORMACION DE INGRESOS Y FIS'!$B$13</definedName>
    <definedName name="nombre_10" localSheetId="17">'[5]INFORMACION DE INGRESOS Y FIS'!$B$13</definedName>
    <definedName name="nombre_10" localSheetId="5">#REF!</definedName>
    <definedName name="nombre_10" localSheetId="6">#REF!</definedName>
    <definedName name="nombre_10">'[6]INFORMACION DE INGRESOS Y FIS'!$B$13</definedName>
    <definedName name="nombre_11" localSheetId="14">'[5]INFORMACION DE INGRESOS Y FIS'!$B$14</definedName>
    <definedName name="nombre_11" localSheetId="15">'[5]INFORMACION DE INGRESOS Y FIS'!$B$14</definedName>
    <definedName name="nombre_11" localSheetId="16">'[5]INFORMACION DE INGRESOS Y FIS'!$B$14</definedName>
    <definedName name="nombre_11" localSheetId="17">'[5]INFORMACION DE INGRESOS Y FIS'!$B$14</definedName>
    <definedName name="nombre_11" localSheetId="5">#REF!</definedName>
    <definedName name="nombre_11" localSheetId="6">#REF!</definedName>
    <definedName name="nombre_11">'[6]INFORMACION DE INGRESOS Y FIS'!$B$14</definedName>
    <definedName name="nombre_12" localSheetId="14">'[5]INFORMACION DE INGRESOS Y FIS'!$B$15</definedName>
    <definedName name="nombre_12" localSheetId="15">'[5]INFORMACION DE INGRESOS Y FIS'!$B$15</definedName>
    <definedName name="nombre_12" localSheetId="16">'[5]INFORMACION DE INGRESOS Y FIS'!$B$15</definedName>
    <definedName name="nombre_12" localSheetId="17">'[5]INFORMACION DE INGRESOS Y FIS'!$B$15</definedName>
    <definedName name="nombre_12" localSheetId="5">#REF!</definedName>
    <definedName name="nombre_12" localSheetId="6">#REF!</definedName>
    <definedName name="nombre_12">'[6]INFORMACION DE INGRESOS Y FIS'!$B$15</definedName>
    <definedName name="nombre_13" localSheetId="14">'[5]INFORMACION DE INGRESOS Y FIS'!$B$16</definedName>
    <definedName name="nombre_13" localSheetId="15">'[5]INFORMACION DE INGRESOS Y FIS'!$B$16</definedName>
    <definedName name="nombre_13" localSheetId="16">'[5]INFORMACION DE INGRESOS Y FIS'!$B$16</definedName>
    <definedName name="nombre_13" localSheetId="17">'[5]INFORMACION DE INGRESOS Y FIS'!$B$16</definedName>
    <definedName name="nombre_13" localSheetId="5">#REF!</definedName>
    <definedName name="nombre_13" localSheetId="6">#REF!</definedName>
    <definedName name="nombre_13">'[6]INFORMACION DE INGRESOS Y FIS'!$B$16</definedName>
    <definedName name="nombre_14" localSheetId="14">'[5]INFORMACION DE INGRESOS Y FIS'!$B$17</definedName>
    <definedName name="nombre_14" localSheetId="15">'[5]INFORMACION DE INGRESOS Y FIS'!$B$17</definedName>
    <definedName name="nombre_14" localSheetId="16">'[5]INFORMACION DE INGRESOS Y FIS'!$B$17</definedName>
    <definedName name="nombre_14" localSheetId="17">'[5]INFORMACION DE INGRESOS Y FIS'!$B$17</definedName>
    <definedName name="nombre_14" localSheetId="5">#REF!</definedName>
    <definedName name="nombre_14" localSheetId="6">#REF!</definedName>
    <definedName name="nombre_14">'[6]INFORMACION DE INGRESOS Y FIS'!$B$17</definedName>
    <definedName name="nombre_2" localSheetId="14">'[3]INFORMACION DE INGRESOS Y FIS'!$B$7</definedName>
    <definedName name="nombre_2" localSheetId="15">'[3]INFORMACION DE INGRESOS Y FIS'!$B$7</definedName>
    <definedName name="nombre_2" localSheetId="16">'[3]INFORMACION DE INGRESOS Y FIS'!$B$7</definedName>
    <definedName name="nombre_2" localSheetId="17">'[3]INFORMACION DE INGRESOS Y FIS'!$B$7</definedName>
    <definedName name="nombre_2" localSheetId="5">#REF!</definedName>
    <definedName name="nombre_2" localSheetId="6">#REF!</definedName>
    <definedName name="nombre_2">'[4]INFORMACION DE INGRESOS Y FIS'!$B$7</definedName>
    <definedName name="nombre_3" localSheetId="14">'[3]INFORMACION DE INGRESOS Y FIS'!$B$8</definedName>
    <definedName name="nombre_3" localSheetId="15">'[3]INFORMACION DE INGRESOS Y FIS'!$B$8</definedName>
    <definedName name="nombre_3" localSheetId="16">'[3]INFORMACION DE INGRESOS Y FIS'!$B$8</definedName>
    <definedName name="nombre_3" localSheetId="17">'[3]INFORMACION DE INGRESOS Y FIS'!$B$8</definedName>
    <definedName name="nombre_3" localSheetId="5">#REF!</definedName>
    <definedName name="nombre_3" localSheetId="6">#REF!</definedName>
    <definedName name="nombre_3">'[4]INFORMACION DE INGRESOS Y FIS'!$B$8</definedName>
    <definedName name="nombre_4" localSheetId="14">'[3]INFORMACION DE INGRESOS Y FIS'!$B$9</definedName>
    <definedName name="nombre_4" localSheetId="15">'[3]INFORMACION DE INGRESOS Y FIS'!$B$9</definedName>
    <definedName name="nombre_4" localSheetId="16">'[3]INFORMACION DE INGRESOS Y FIS'!$B$9</definedName>
    <definedName name="nombre_4" localSheetId="17">'[3]INFORMACION DE INGRESOS Y FIS'!$B$9</definedName>
    <definedName name="nombre_4" localSheetId="5">#REF!</definedName>
    <definedName name="nombre_4" localSheetId="6">#REF!</definedName>
    <definedName name="nombre_4">'[4]INFORMACION DE INGRESOS Y FIS'!$B$9</definedName>
    <definedName name="nombre_5" localSheetId="14">'[5]INFORMACION DE INGRESOS Y FIS'!$B$8</definedName>
    <definedName name="nombre_5" localSheetId="15">'[5]INFORMACION DE INGRESOS Y FIS'!$B$8</definedName>
    <definedName name="nombre_5" localSheetId="16">'[5]INFORMACION DE INGRESOS Y FIS'!$B$8</definedName>
    <definedName name="nombre_5" localSheetId="17">'[5]INFORMACION DE INGRESOS Y FIS'!$B$8</definedName>
    <definedName name="nombre_5" localSheetId="5">#REF!</definedName>
    <definedName name="nombre_5" localSheetId="6">#REF!</definedName>
    <definedName name="nombre_5">'[6]INFORMACION DE INGRESOS Y FIS'!$B$8</definedName>
    <definedName name="nombre_6" localSheetId="14">'[5]INFORMACION DE INGRESOS Y FIS'!$B$9</definedName>
    <definedName name="nombre_6" localSheetId="15">'[5]INFORMACION DE INGRESOS Y FIS'!$B$9</definedName>
    <definedName name="nombre_6" localSheetId="16">'[5]INFORMACION DE INGRESOS Y FIS'!$B$9</definedName>
    <definedName name="nombre_6" localSheetId="17">'[5]INFORMACION DE INGRESOS Y FIS'!$B$9</definedName>
    <definedName name="nombre_6" localSheetId="5">#REF!</definedName>
    <definedName name="nombre_6" localSheetId="6">#REF!</definedName>
    <definedName name="nombre_6">'[6]INFORMACION DE INGRESOS Y FIS'!$B$9</definedName>
    <definedName name="nombre_7" localSheetId="14">'[5]INFORMACION DE INGRESOS Y FIS'!$B$10</definedName>
    <definedName name="nombre_7" localSheetId="15">'[5]INFORMACION DE INGRESOS Y FIS'!$B$10</definedName>
    <definedName name="nombre_7" localSheetId="16">'[5]INFORMACION DE INGRESOS Y FIS'!$B$10</definedName>
    <definedName name="nombre_7" localSheetId="17">'[5]INFORMACION DE INGRESOS Y FIS'!$B$10</definedName>
    <definedName name="nombre_7" localSheetId="5">#REF!</definedName>
    <definedName name="nombre_7" localSheetId="6">#REF!</definedName>
    <definedName name="nombre_7">'[6]INFORMACION DE INGRESOS Y FIS'!$B$10</definedName>
    <definedName name="nombre_8" localSheetId="14">'[5]INFORMACION DE INGRESOS Y FIS'!$B$11</definedName>
    <definedName name="nombre_8" localSheetId="15">'[5]INFORMACION DE INGRESOS Y FIS'!$B$11</definedName>
    <definedName name="nombre_8" localSheetId="16">'[5]INFORMACION DE INGRESOS Y FIS'!$B$11</definedName>
    <definedName name="nombre_8" localSheetId="17">'[5]INFORMACION DE INGRESOS Y FIS'!$B$11</definedName>
    <definedName name="nombre_8" localSheetId="5">#REF!</definedName>
    <definedName name="nombre_8" localSheetId="6">#REF!</definedName>
    <definedName name="nombre_8">'[6]INFORMACION DE INGRESOS Y FIS'!$B$11</definedName>
    <definedName name="nombre_9" localSheetId="14">'[5]INFORMACION DE INGRESOS Y FIS'!$B$12</definedName>
    <definedName name="nombre_9" localSheetId="15">'[5]INFORMACION DE INGRESOS Y FIS'!$B$12</definedName>
    <definedName name="nombre_9" localSheetId="16">'[5]INFORMACION DE INGRESOS Y FIS'!$B$12</definedName>
    <definedName name="nombre_9" localSheetId="17">'[5]INFORMACION DE INGRESOS Y FIS'!$B$12</definedName>
    <definedName name="nombre_9" localSheetId="5">#REF!</definedName>
    <definedName name="nombre_9" localSheetId="6">#REF!</definedName>
    <definedName name="nombre_9">'[6]INFORMACION DE INGRESOS Y FIS'!$B$12</definedName>
    <definedName name="nombre1" localSheetId="6">#REF!</definedName>
    <definedName name="nombre1">'[1]Sit. Familiar'!$D$4</definedName>
    <definedName name="nombre10" localSheetId="6">#REF!</definedName>
    <definedName name="nombre10">'[1]Sit. Familiar'!$D$13</definedName>
    <definedName name="nombre11" localSheetId="6">#REF!</definedName>
    <definedName name="nombre11">'[1]Sit. Familiar'!$D$14</definedName>
    <definedName name="nombre12" localSheetId="6">#REF!</definedName>
    <definedName name="nombre12">'[1]Sit. Familiar'!$D$15</definedName>
    <definedName name="nombre13" localSheetId="6">#REF!</definedName>
    <definedName name="nombre13">'[1]Sit. Familiar'!$D$16</definedName>
    <definedName name="nombre14" localSheetId="6">#REF!</definedName>
    <definedName name="nombre14">'[1]Sit. Familiar'!$D$17</definedName>
    <definedName name="nombre15" localSheetId="6">#REF!</definedName>
    <definedName name="nombre15">'[1]Sit. Familiar'!$D$18</definedName>
    <definedName name="nombre16" localSheetId="6">#REF!</definedName>
    <definedName name="nombre16">'[1]Sit. Familiar'!$D$19</definedName>
    <definedName name="nombre17">'[1]Sit. Familiar'!$D$20</definedName>
    <definedName name="nombre18">'[1]Sit. Familiar'!$D$21</definedName>
    <definedName name="nombre19">'[1]Sit. Familiar'!$D$22</definedName>
    <definedName name="nombre2" localSheetId="6">#REF!</definedName>
    <definedName name="nombre2">'[1]Sit. Familiar'!$D$5</definedName>
    <definedName name="nombre20">'[1]Sit. Familiar'!$D$23</definedName>
    <definedName name="nombre21">'[1]Sit. Familiar'!$D$24</definedName>
    <definedName name="nombre22">'[1]Sit. Familiar'!$D$25</definedName>
    <definedName name="nombre23">'[1]Sit. Familiar'!$D$26</definedName>
    <definedName name="nombre24">'[1]Sit. Familiar'!$D$27</definedName>
    <definedName name="nombre25">'[1]Sit. Familiar'!$D$28</definedName>
    <definedName name="nombre26">'[1]Sit. Familiar'!$D$29</definedName>
    <definedName name="nombre27">'[1]Sit. Familiar'!$D$30</definedName>
    <definedName name="nombre28">'[1]Sit. Familiar'!$D$31</definedName>
    <definedName name="nombre29">'[1]Sit. Familiar'!$D$32</definedName>
    <definedName name="nombre3" localSheetId="6">#REF!</definedName>
    <definedName name="nombre3">'[1]Sit. Familiar'!$D$6</definedName>
    <definedName name="nombre30">'[1]Sit. Familiar'!$D$33</definedName>
    <definedName name="nombre31">'[1]Sit. Familiar'!$D$34</definedName>
    <definedName name="nombre32">'[1]Sit. Familiar'!$D$35</definedName>
    <definedName name="nombre33">'[1]Sit. Familiar'!$D$36</definedName>
    <definedName name="nombre4" localSheetId="6">#REF!</definedName>
    <definedName name="nombre4">'[1]Sit. Familiar'!$D$7</definedName>
    <definedName name="nombre5" localSheetId="6">#REF!</definedName>
    <definedName name="nombre5">'[1]Sit. Familiar'!$D$8</definedName>
    <definedName name="nombre6" localSheetId="6">#REF!</definedName>
    <definedName name="nombre6">'[1]Sit. Familiar'!$D$9</definedName>
    <definedName name="nombre7" localSheetId="6">#REF!</definedName>
    <definedName name="nombre7">'[1]Sit. Familiar'!$D$10</definedName>
    <definedName name="nombre8" localSheetId="6">#REF!</definedName>
    <definedName name="nombre8">'[1]Sit. Familiar'!$D$11</definedName>
    <definedName name="nombre9" localSheetId="6">#REF!</definedName>
    <definedName name="nombre9">'[1]Sit. Familiar'!$D$12</definedName>
    <definedName name="SUSPENSION" localSheetId="14">#REF!</definedName>
    <definedName name="SUSPENSION" localSheetId="15">#REF!</definedName>
    <definedName name="SUSPENSION" localSheetId="16">#REF!</definedName>
    <definedName name="SUSPENSION" localSheetId="17">#REF!</definedName>
    <definedName name="SUSPENSION">#REF!</definedName>
    <definedName name="_xlnm.Print_Titles" localSheetId="11">'Anexo B '!$4:$9</definedName>
    <definedName name="_xlnm.Print_Titles" localSheetId="13">'Anexo C'!$1:$7</definedName>
    <definedName name="_xlnm.Print_Titles" localSheetId="14">'Anexo D.1'!#REF!</definedName>
    <definedName name="_xlnm.Print_Titles" localSheetId="16">'Anexo D.3'!$1:$6</definedName>
    <definedName name="_xlnm.Print_Titles" localSheetId="17">'Anexo D.4'!#REF!</definedName>
    <definedName name="_xlnm.Print_Titles" localSheetId="20">'Anexo F'!$1:$8</definedName>
    <definedName name="_xlnm.Print_Titles" localSheetId="2">'Cumplimiento metas'!$1:$4</definedName>
    <definedName name="_xlnm.Print_Titles" localSheetId="5">'Ejecución Presupuesto Base Efec'!$D:$D</definedName>
    <definedName name="_xlnm.Print_Titles" localSheetId="1">'Estadisticas 2026'!$1:$6</definedName>
    <definedName name="_xlnm.Print_Titles" localSheetId="3">'Proyectos y casos disponib'!$1:$6</definedName>
    <definedName name="TRASLADO" localSheetId="14">#REF!</definedName>
    <definedName name="TRASLADO" localSheetId="15">#REF!</definedName>
    <definedName name="TRASLADO" localSheetId="16">#REF!</definedName>
    <definedName name="TRASLADO" localSheetId="17">#REF!</definedName>
    <definedName name="TRASLADO">#REF!</definedName>
    <definedName name="TRT" localSheetId="14">'[7]INFORMACION DE INGRESOS Y FIS'!$B$11</definedName>
    <definedName name="TRT" localSheetId="15">'[7]INFORMACION DE INGRESOS Y FIS'!$B$11</definedName>
    <definedName name="TRT" localSheetId="16">'[7]INFORMACION DE INGRESOS Y FIS'!$B$11</definedName>
    <definedName name="TRT" localSheetId="17">'[7]INFORMACION DE INGRESOS Y FIS'!$B$11</definedName>
    <definedName name="TRT" localSheetId="5">#REF!</definedName>
    <definedName name="TRT" localSheetId="6">#REF!</definedName>
    <definedName name="TRT">'[8]INFORMACION DE INGRESOS Y FIS'!$B$11</definedName>
    <definedName name="ultimo" localSheetId="13">#REF!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3" hidden="1">'Anexo C'!$K$135:$S$146</definedName>
    <definedName name="Z_935DF80A_C4A8_4072_AD95_467BACE55650_.wvu.PrintArea" localSheetId="13" hidden="1">'Anexo C'!$B$5:$H$134</definedName>
    <definedName name="Z_935DF80A_C4A8_4072_AD95_467BACE55650_.wvu.PrintArea" localSheetId="14" hidden="1">'Anexo D.1'!#REF!</definedName>
    <definedName name="Z_935DF80A_C4A8_4072_AD95_467BACE55650_.wvu.PrintArea" localSheetId="15" hidden="1">'Anexo D.2'!#REF!</definedName>
    <definedName name="Z_935DF80A_C4A8_4072_AD95_467BACE55650_.wvu.PrintArea" localSheetId="16" hidden="1">'Anexo D.3'!#REF!</definedName>
    <definedName name="Z_935DF80A_C4A8_4072_AD95_467BACE55650_.wvu.PrintArea" localSheetId="17" hidden="1">'Anexo D.4'!#REF!</definedName>
    <definedName name="Z_935DF80A_C4A8_4072_AD95_467BACE55650_.wvu.PrintArea" localSheetId="2" hidden="1">'Cumplimiento metas'!$A$1:$F$77</definedName>
    <definedName name="Z_935DF80A_C4A8_4072_AD95_467BACE55650_.wvu.PrintArea" localSheetId="1" hidden="1">'Estadisticas 2026'!$A$1:$M$519</definedName>
    <definedName name="Z_935DF80A_C4A8_4072_AD95_467BACE55650_.wvu.PrintArea" localSheetId="0" hidden="1">Indice!$B$1:$B$55</definedName>
    <definedName name="Z_935DF80A_C4A8_4072_AD95_467BACE55650_.wvu.PrintArea" localSheetId="3" hidden="1">'Proyectos y casos disponib'!$A$1:$H$303</definedName>
    <definedName name="Z_935DF80A_C4A8_4072_AD95_467BACE55650_.wvu.PrintTitles" localSheetId="14" hidden="1">'Anexo D.1'!#REF!</definedName>
    <definedName name="Z_935DF80A_C4A8_4072_AD95_467BACE55650_.wvu.PrintTitles" localSheetId="15" hidden="1">'Anexo D.2'!#REF!</definedName>
    <definedName name="Z_935DF80A_C4A8_4072_AD95_467BACE55650_.wvu.PrintTitles" localSheetId="16" hidden="1">'Anexo D.3'!#REF!</definedName>
    <definedName name="Z_935DF80A_C4A8_4072_AD95_467BACE55650_.wvu.PrintTitles" localSheetId="17" hidden="1">'Anexo D.4'!#REF!</definedName>
    <definedName name="Z_935DF80A_C4A8_4072_AD95_467BACE55650_.wvu.PrintTitles" localSheetId="2" hidden="1">'Cumplimiento metas'!$1:$4</definedName>
    <definedName name="Z_935DF80A_C4A8_4072_AD95_467BACE55650_.wvu.PrintTitles" localSheetId="1" hidden="1">'Estadisticas 2026'!$1:$6</definedName>
    <definedName name="Z_935DF80A_C4A8_4072_AD95_467BACE55650_.wvu.PrintTitles" localSheetId="3" hidden="1">'Proyectos y casos disponib'!$1:$6</definedName>
    <definedName name="Z_935DF80A_C4A8_4072_AD95_467BACE55650_.wvu.Rows" localSheetId="1" hidden="1">'Estadisticas 2026'!#REF!,'Estadisticas 2026'!#REF!,'Estadisticas 2026'!#REF!,'Estadisticas 2026'!#REF!,'Estadisticas 2026'!#REF!,'Estadisticas 2026'!$311:$311</definedName>
  </definedNames>
  <calcPr calcId="191029"/>
  <customWorkbookViews>
    <customWorkbookView name="Vista1" guid="{935DF80A-C4A8-4072-AD95-467BACE55650}" maximized="1" windowWidth="1280" windowHeight="818" tabRatio="815" activeSheetId="121"/>
  </customWorkbookViews>
  <pivotCaches>
    <pivotCache cacheId="0" r:id="rId3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86" i="130" l="1"/>
  <c r="I486" i="130"/>
  <c r="H486" i="130"/>
  <c r="J453" i="130"/>
  <c r="I453" i="130"/>
  <c r="H453" i="130"/>
  <c r="G366" i="130"/>
  <c r="G365" i="130"/>
  <c r="G364" i="130"/>
  <c r="G359" i="130"/>
  <c r="G357" i="130"/>
  <c r="G356" i="130"/>
  <c r="G355" i="130"/>
  <c r="G354" i="130"/>
  <c r="G353" i="130"/>
  <c r="G351" i="130"/>
  <c r="G350" i="130"/>
  <c r="G349" i="130"/>
  <c r="G348" i="130"/>
  <c r="G347" i="130"/>
  <c r="G346" i="130"/>
  <c r="G345" i="130"/>
  <c r="G344" i="130"/>
  <c r="G343" i="130"/>
  <c r="G342" i="130"/>
  <c r="D367" i="130"/>
  <c r="D366" i="130"/>
  <c r="D365" i="130"/>
  <c r="D364" i="130"/>
  <c r="D357" i="130"/>
  <c r="D356" i="130"/>
  <c r="D355" i="130"/>
  <c r="D354" i="130"/>
  <c r="D353" i="130"/>
  <c r="D351" i="130"/>
  <c r="D350" i="130"/>
  <c r="D348" i="130"/>
  <c r="D347" i="130"/>
  <c r="D346" i="130"/>
  <c r="D345" i="130"/>
  <c r="D344" i="130"/>
  <c r="D343" i="130"/>
  <c r="D342" i="130"/>
  <c r="H303" i="130"/>
  <c r="G303" i="130"/>
  <c r="F303" i="130"/>
  <c r="E303" i="130"/>
  <c r="D303" i="130"/>
  <c r="C303" i="130"/>
  <c r="G23" i="787"/>
  <c r="G22" i="787"/>
  <c r="G21" i="787"/>
  <c r="G20" i="787"/>
  <c r="G19" i="787"/>
  <c r="G18" i="787"/>
  <c r="G17" i="787"/>
  <c r="G16" i="787"/>
  <c r="G15" i="787"/>
  <c r="I30" i="783"/>
  <c r="I13" i="783"/>
  <c r="I8" i="783"/>
  <c r="I330" i="782"/>
  <c r="I309" i="782"/>
  <c r="I297" i="782"/>
  <c r="I285" i="782"/>
  <c r="I276" i="782"/>
  <c r="I271" i="782"/>
  <c r="I266" i="782"/>
  <c r="I261" i="782"/>
  <c r="I257" i="782"/>
  <c r="I246" i="782"/>
  <c r="I230" i="782"/>
  <c r="I220" i="782"/>
  <c r="I199" i="782"/>
  <c r="I179" i="782"/>
  <c r="I173" i="782"/>
  <c r="I163" i="782"/>
  <c r="I151" i="782"/>
  <c r="I138" i="782"/>
  <c r="I114" i="782"/>
  <c r="I110" i="782"/>
  <c r="I87" i="782"/>
  <c r="I68" i="782"/>
  <c r="I60" i="782"/>
  <c r="I47" i="782"/>
  <c r="I40" i="782"/>
  <c r="I34" i="782"/>
  <c r="I27" i="782"/>
  <c r="I8" i="782"/>
  <c r="I69" i="781"/>
  <c r="I54" i="781"/>
  <c r="I50" i="781"/>
  <c r="I41" i="781"/>
  <c r="I37" i="781"/>
  <c r="I8" i="781"/>
  <c r="I139" i="780"/>
  <c r="I138" i="780"/>
  <c r="I135" i="780"/>
  <c r="I134" i="780"/>
  <c r="I131" i="780"/>
  <c r="I128" i="780"/>
  <c r="F128" i="780"/>
  <c r="I125" i="780"/>
  <c r="I122" i="780"/>
  <c r="I115" i="780"/>
  <c r="I102" i="780"/>
  <c r="I93" i="780"/>
  <c r="I85" i="780"/>
  <c r="I79" i="780"/>
  <c r="H79" i="780"/>
  <c r="I63" i="780"/>
  <c r="I39" i="780"/>
  <c r="I8" i="780"/>
  <c r="G13" i="207"/>
  <c r="G14" i="207"/>
  <c r="G15" i="207"/>
  <c r="G24" i="207"/>
  <c r="G25" i="207"/>
  <c r="G26" i="207"/>
  <c r="H26" i="207"/>
  <c r="G27" i="207"/>
  <c r="H27" i="207"/>
  <c r="G28" i="207"/>
  <c r="H28" i="207"/>
  <c r="G29" i="207"/>
  <c r="H29" i="207"/>
  <c r="G30" i="207"/>
  <c r="H30" i="207"/>
  <c r="G31" i="207"/>
  <c r="H31" i="207"/>
  <c r="G32" i="207"/>
  <c r="H32" i="207"/>
  <c r="G33" i="207"/>
  <c r="H33" i="207"/>
  <c r="G34" i="207"/>
  <c r="H34" i="207"/>
  <c r="G35" i="207"/>
  <c r="H35" i="207"/>
  <c r="G36" i="207"/>
  <c r="H36" i="207"/>
  <c r="G37" i="207"/>
  <c r="G38" i="207"/>
  <c r="G39" i="207"/>
  <c r="G40" i="207"/>
  <c r="G41" i="207"/>
  <c r="G50" i="207"/>
  <c r="G51" i="207"/>
  <c r="G60" i="207"/>
  <c r="G61" i="207"/>
  <c r="H61" i="207"/>
  <c r="G62" i="207"/>
  <c r="G68" i="207"/>
  <c r="G69" i="207"/>
  <c r="H69" i="207"/>
  <c r="G70" i="207"/>
  <c r="H70" i="207"/>
  <c r="G71" i="207"/>
  <c r="H71" i="207"/>
  <c r="G72" i="207"/>
  <c r="H72" i="207"/>
  <c r="G73" i="207"/>
  <c r="H73" i="207"/>
  <c r="G74" i="207"/>
  <c r="G75" i="207"/>
  <c r="G76" i="207"/>
  <c r="G77" i="207"/>
  <c r="G78" i="207"/>
  <c r="G79" i="207"/>
  <c r="G83" i="207"/>
  <c r="G84" i="207"/>
  <c r="H84" i="207"/>
  <c r="G85" i="207"/>
  <c r="H85" i="207"/>
  <c r="G86" i="207"/>
  <c r="H86" i="207"/>
  <c r="G87" i="207"/>
  <c r="H87" i="207"/>
  <c r="G88" i="207"/>
  <c r="G89" i="207"/>
  <c r="G90" i="207"/>
  <c r="H90" i="207"/>
  <c r="G91" i="207"/>
  <c r="G92" i="207"/>
  <c r="G93" i="207"/>
  <c r="C239" i="187" l="1"/>
  <c r="C236" i="187" l="1"/>
  <c r="B232" i="556" l="1"/>
  <c r="B292" i="556"/>
  <c r="D26" i="480" l="1"/>
  <c r="C53" i="130" l="1"/>
  <c r="B147" i="556" l="1"/>
  <c r="E367" i="187" l="1"/>
  <c r="E300" i="187"/>
  <c r="D172" i="187"/>
  <c r="E172" i="187"/>
  <c r="C172" i="187"/>
  <c r="E163" i="187"/>
  <c r="N367" i="130" l="1"/>
  <c r="M367" i="130"/>
  <c r="L367" i="130"/>
  <c r="K367" i="130"/>
  <c r="Z277" i="130"/>
  <c r="C132" i="130" l="1"/>
  <c r="C134" i="130"/>
  <c r="D134" i="130"/>
  <c r="D133" i="130"/>
  <c r="C133" i="130"/>
  <c r="G200" i="130" l="1"/>
  <c r="C26" i="480"/>
  <c r="X277" i="130" l="1"/>
  <c r="E19" i="207" l="1"/>
  <c r="E52" i="207"/>
  <c r="E263" i="187"/>
  <c r="E99" i="187"/>
  <c r="D99" i="187"/>
  <c r="C99" i="187"/>
  <c r="E63" i="187"/>
  <c r="C63" i="187"/>
  <c r="B264" i="556" l="1"/>
  <c r="F120" i="368"/>
  <c r="E120" i="368"/>
  <c r="D120" i="368"/>
  <c r="E231" i="187" l="1"/>
  <c r="E236" i="187" s="1"/>
  <c r="C231" i="187"/>
  <c r="D142" i="130" l="1"/>
  <c r="D143" i="130"/>
  <c r="D161" i="130" l="1"/>
  <c r="D160" i="130"/>
  <c r="D159" i="130"/>
  <c r="C161" i="130"/>
  <c r="C160" i="130"/>
  <c r="C159" i="130"/>
  <c r="D328" i="130" l="1"/>
  <c r="C328" i="130"/>
  <c r="D132" i="130" l="1"/>
  <c r="D131" i="130"/>
  <c r="C131" i="130"/>
  <c r="D130" i="130"/>
  <c r="C130" i="130"/>
  <c r="D129" i="130"/>
  <c r="C129" i="130"/>
  <c r="D128" i="130"/>
  <c r="C128" i="130"/>
  <c r="X138" i="130"/>
  <c r="Y138" i="130"/>
  <c r="C135" i="130" l="1"/>
  <c r="D135" i="130"/>
  <c r="Y275" i="130" l="1"/>
  <c r="Y41" i="130" l="1"/>
  <c r="X41" i="130"/>
  <c r="E94" i="207" l="1"/>
  <c r="H63" i="207"/>
  <c r="E373" i="187"/>
  <c r="D373" i="187"/>
  <c r="C373" i="187"/>
  <c r="D367" i="187"/>
  <c r="C367" i="187"/>
  <c r="D376" i="187" l="1"/>
  <c r="E376" i="187"/>
  <c r="C376" i="187"/>
  <c r="C553" i="130"/>
  <c r="C643" i="130" l="1"/>
  <c r="E11" i="120" l="1"/>
  <c r="D263" i="187" l="1"/>
  <c r="C263" i="187"/>
  <c r="P210" i="130"/>
  <c r="E64" i="207" l="1"/>
  <c r="E80" i="207" l="1"/>
  <c r="C271" i="130"/>
  <c r="E42" i="207" l="1"/>
  <c r="G368" i="130" l="1"/>
  <c r="D368" i="130"/>
  <c r="C368" i="130"/>
  <c r="E366" i="130" s="1"/>
  <c r="E342" i="130" l="1"/>
  <c r="E343" i="130"/>
  <c r="E405" i="187" l="1"/>
  <c r="E314" i="187"/>
  <c r="D314" i="187"/>
  <c r="C314" i="187"/>
  <c r="D486" i="130" l="1"/>
  <c r="C486" i="130"/>
  <c r="D454" i="130"/>
  <c r="C454" i="130"/>
  <c r="F368" i="130"/>
  <c r="H366" i="130" s="1"/>
  <c r="H367" i="130" l="1"/>
  <c r="H344" i="130"/>
  <c r="E367" i="130"/>
  <c r="D271" i="130"/>
  <c r="D144" i="130" l="1"/>
  <c r="C144" i="130"/>
  <c r="C143" i="130"/>
  <c r="C142" i="130"/>
  <c r="Y150" i="130"/>
  <c r="C247" i="130" l="1"/>
  <c r="E212" i="130"/>
  <c r="E247" i="130"/>
  <c r="E534" i="130"/>
  <c r="E553" i="130"/>
  <c r="H200" i="130"/>
  <c r="G210" i="130"/>
  <c r="H210" i="130"/>
  <c r="O210" i="130"/>
  <c r="G211" i="130"/>
  <c r="H211" i="130"/>
  <c r="O211" i="130"/>
  <c r="K212" i="130"/>
  <c r="M212" i="130"/>
  <c r="H342" i="130"/>
  <c r="F534" i="130"/>
  <c r="F540" i="130" s="1"/>
  <c r="F553" i="130" s="1"/>
  <c r="E486" i="130" l="1"/>
  <c r="E454" i="130"/>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8" i="130" l="1"/>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C163" i="187" l="1"/>
  <c r="E388" i="187" l="1"/>
  <c r="C388" i="187"/>
  <c r="G97" i="207" l="1"/>
  <c r="H97" i="207"/>
  <c r="H107" i="207"/>
  <c r="G107" i="207"/>
  <c r="E110" i="207" l="1"/>
  <c r="E47" i="207"/>
  <c r="X150" i="130" l="1"/>
  <c r="E250" i="187" l="1"/>
  <c r="E264" i="187" s="1"/>
  <c r="G10" i="207" l="1"/>
  <c r="H45" i="207" l="1"/>
  <c r="E123" i="187" l="1"/>
  <c r="E122" i="207" l="1"/>
  <c r="D127" i="207"/>
  <c r="D122" i="207"/>
  <c r="D110" i="207"/>
  <c r="D94" i="207"/>
  <c r="D80" i="207"/>
  <c r="D64" i="207"/>
  <c r="D52" i="207"/>
  <c r="D42" i="207"/>
  <c r="H120" i="207"/>
  <c r="G120" i="207"/>
  <c r="D388" i="187" l="1"/>
  <c r="C250" i="187"/>
  <c r="D250" i="187"/>
  <c r="D135" i="187"/>
  <c r="C135" i="187"/>
  <c r="E10" i="120" l="1"/>
  <c r="E13" i="120"/>
  <c r="E15" i="120"/>
  <c r="E17" i="120"/>
  <c r="D230" i="130"/>
  <c r="G130" i="207" l="1"/>
  <c r="D163" i="187"/>
  <c r="E127" i="207" l="1"/>
  <c r="C300" i="187" l="1"/>
  <c r="H125" i="207" l="1"/>
  <c r="G125" i="207"/>
  <c r="D231" i="187" l="1"/>
  <c r="D236" i="187" s="1"/>
  <c r="D643" i="130" l="1"/>
  <c r="D25" i="120" l="1"/>
  <c r="G120" i="368" l="1"/>
  <c r="E122" i="368" s="1"/>
  <c r="D122" i="368"/>
  <c r="G67" i="207" l="1"/>
  <c r="H67" i="207"/>
  <c r="D534" i="130" l="1"/>
  <c r="D553" i="130" s="1"/>
  <c r="G464" i="187" l="1"/>
  <c r="E57" i="207" l="1"/>
  <c r="E457" i="187"/>
  <c r="E464" i="187" s="1"/>
  <c r="D457" i="187"/>
  <c r="D464" i="187" s="1"/>
  <c r="C457" i="187"/>
  <c r="C464" i="187" s="1"/>
  <c r="E302" i="187"/>
  <c r="C230" i="130" l="1"/>
  <c r="C212" i="130" l="1"/>
  <c r="D63" i="187" l="1"/>
  <c r="C25" i="120" l="1"/>
  <c r="E25" i="120" s="1"/>
  <c r="D100" i="207" l="1"/>
  <c r="D19" i="207"/>
  <c r="G16" i="207"/>
  <c r="G99" i="207" l="1"/>
  <c r="G12" i="207"/>
  <c r="G98" i="207" l="1"/>
  <c r="E135" i="187" l="1"/>
  <c r="C54" i="130" l="1"/>
  <c r="P211" i="130" l="1"/>
  <c r="G11" i="207" l="1"/>
  <c r="G9" i="207"/>
  <c r="C52" i="130" l="1"/>
  <c r="D52" i="130"/>
  <c r="D53" i="130"/>
  <c r="D54" i="130"/>
  <c r="C55" i="130"/>
  <c r="D55" i="130"/>
  <c r="C56" i="130"/>
  <c r="D56" i="130"/>
  <c r="C57" i="130"/>
  <c r="D57" i="130"/>
  <c r="C58" i="130"/>
  <c r="D58" i="130"/>
  <c r="G55" i="207" l="1"/>
  <c r="H16" i="207" l="1"/>
  <c r="H12" i="207"/>
  <c r="H99" i="207"/>
  <c r="H98" i="207"/>
  <c r="H11" i="207"/>
  <c r="H55" i="207"/>
  <c r="H10" i="207"/>
  <c r="H9" i="207"/>
  <c r="C272" i="130" l="1"/>
  <c r="D272" i="130"/>
  <c r="C19" i="120" l="1"/>
  <c r="E24" i="120"/>
  <c r="E22" i="120"/>
  <c r="C27" i="120" l="1"/>
  <c r="D21" i="130" l="1"/>
  <c r="D36" i="130"/>
  <c r="D72" i="130"/>
  <c r="D146" i="130"/>
  <c r="D162" i="130"/>
  <c r="D200" i="130"/>
  <c r="C644" i="130"/>
  <c r="W638" i="130" l="1"/>
  <c r="X638" i="130"/>
  <c r="X639" i="130"/>
  <c r="X637" i="130"/>
  <c r="D118" i="130"/>
  <c r="D117" i="130"/>
  <c r="D114" i="130"/>
  <c r="D120" i="130"/>
  <c r="D93" i="130"/>
  <c r="D116" i="130"/>
  <c r="D115" i="130"/>
  <c r="D163" i="130"/>
  <c r="D107" i="130"/>
  <c r="D119" i="130"/>
  <c r="D59" i="130"/>
  <c r="D121" i="130" l="1"/>
  <c r="C273" i="130" l="1"/>
  <c r="C274" i="130" s="1"/>
  <c r="D300" i="187" l="1"/>
  <c r="Z246" i="130" l="1"/>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22" i="207"/>
  <c r="G23" i="207"/>
  <c r="E368" i="130" l="1"/>
  <c r="C146" i="130"/>
  <c r="W640" i="130" l="1"/>
  <c r="W642" i="130"/>
  <c r="W639" i="130"/>
  <c r="X642" i="130"/>
  <c r="W641" i="130"/>
  <c r="X641" i="130"/>
  <c r="X640" i="130"/>
  <c r="X647" i="130"/>
  <c r="Y647" i="130"/>
  <c r="W637" i="130"/>
  <c r="W636" i="130"/>
  <c r="X633" i="130"/>
  <c r="X634" i="130"/>
  <c r="W633" i="130"/>
  <c r="X636" i="130"/>
  <c r="X635" i="130"/>
  <c r="W634" i="130"/>
  <c r="W635" i="130"/>
  <c r="AB644" i="130"/>
  <c r="AC644" i="130"/>
  <c r="Y94" i="130" l="1"/>
  <c r="X94" i="130"/>
  <c r="D123" i="187" l="1"/>
  <c r="C123" i="187"/>
  <c r="E312" i="187" l="1"/>
  <c r="E316" i="187" s="1"/>
  <c r="D312" i="187"/>
  <c r="D316" i="187" s="1"/>
  <c r="C312" i="187"/>
  <c r="C316" i="187" s="1"/>
  <c r="H130" i="207" l="1"/>
  <c r="H23" i="207"/>
  <c r="H22" i="207"/>
  <c r="D318" i="187"/>
  <c r="C318" i="187" l="1"/>
  <c r="E318" i="187"/>
  <c r="X164" i="130" l="1"/>
  <c r="Y164" i="130"/>
  <c r="E105" i="207" l="1"/>
  <c r="E133" i="207" l="1"/>
  <c r="H68" i="207" s="1"/>
  <c r="H13" i="207" l="1"/>
  <c r="H14" i="207"/>
  <c r="H15" i="207"/>
  <c r="H38" i="207"/>
  <c r="H37" i="207"/>
  <c r="H24" i="207"/>
  <c r="H25" i="207"/>
  <c r="H41" i="207"/>
  <c r="H40" i="207"/>
  <c r="H39" i="207"/>
  <c r="H50" i="207"/>
  <c r="H51" i="207"/>
  <c r="H60" i="207"/>
  <c r="H62" i="207"/>
  <c r="H74" i="207"/>
  <c r="H75" i="207"/>
  <c r="H76" i="207"/>
  <c r="H79" i="207"/>
  <c r="H77" i="207"/>
  <c r="H78" i="207"/>
  <c r="H92" i="207"/>
  <c r="H88" i="207"/>
  <c r="H91" i="207"/>
  <c r="H93" i="207"/>
  <c r="H83" i="207"/>
  <c r="H89" i="207"/>
  <c r="D118" i="207"/>
  <c r="D105" i="207"/>
  <c r="H102" i="207"/>
  <c r="G102" i="207"/>
  <c r="D57" i="207"/>
  <c r="G56" i="207"/>
  <c r="D47" i="207"/>
  <c r="G45" i="207"/>
  <c r="E353" i="187"/>
  <c r="D353" i="187"/>
  <c r="C353" i="187"/>
  <c r="E336" i="187"/>
  <c r="E498" i="187" s="1"/>
  <c r="D336" i="187"/>
  <c r="D498" i="187" s="1"/>
  <c r="C336" i="187"/>
  <c r="E326" i="187"/>
  <c r="E330" i="187" s="1"/>
  <c r="D326" i="187"/>
  <c r="D330" i="187" s="1"/>
  <c r="C326" i="187"/>
  <c r="C330" i="187" s="1"/>
  <c r="D264" i="187"/>
  <c r="D302" i="187" s="1"/>
  <c r="E104" i="187"/>
  <c r="E177" i="187" s="1"/>
  <c r="D104" i="187"/>
  <c r="D177" i="187" s="1"/>
  <c r="C104" i="187"/>
  <c r="C177" i="187" s="1"/>
  <c r="D19" i="120"/>
  <c r="D27" i="120" s="1"/>
  <c r="E27" i="120" s="1"/>
  <c r="C534" i="130"/>
  <c r="Y276" i="130"/>
  <c r="Y277" i="130" s="1"/>
  <c r="AC247" i="130"/>
  <c r="X250" i="130"/>
  <c r="AE246" i="130"/>
  <c r="AE245" i="130"/>
  <c r="AL212" i="130"/>
  <c r="AH212" i="130"/>
  <c r="AM211" i="130"/>
  <c r="AI211" i="130"/>
  <c r="AM210" i="130"/>
  <c r="AI210" i="130"/>
  <c r="C162" i="130"/>
  <c r="Y107" i="130"/>
  <c r="X107" i="130"/>
  <c r="Y71" i="130"/>
  <c r="X71" i="130"/>
  <c r="Z41" i="130"/>
  <c r="U18" i="130"/>
  <c r="E239" i="187" l="1"/>
  <c r="E441" i="187" s="1"/>
  <c r="E468" i="187" s="1"/>
  <c r="C441" i="187"/>
  <c r="C468" i="187" s="1"/>
  <c r="D273" i="130"/>
  <c r="D274" i="130" s="1"/>
  <c r="E501" i="187"/>
  <c r="C114" i="130"/>
  <c r="D133" i="207"/>
  <c r="C264" i="187"/>
  <c r="C302" i="187" s="1"/>
  <c r="E19" i="120"/>
  <c r="C116" i="130"/>
  <c r="Y23" i="130"/>
  <c r="C119" i="130"/>
  <c r="C115" i="130"/>
  <c r="C200" i="130"/>
  <c r="C120" i="130"/>
  <c r="C118" i="130"/>
  <c r="C117" i="130"/>
  <c r="C21" i="130"/>
  <c r="U16" i="130"/>
  <c r="C93" i="130"/>
  <c r="C107" i="130"/>
  <c r="U19" i="130"/>
  <c r="U17" i="130"/>
  <c r="U20" i="130"/>
  <c r="C163" i="130"/>
  <c r="C36" i="130"/>
  <c r="U15" i="130"/>
  <c r="H56" i="207"/>
  <c r="C121" i="130" l="1"/>
  <c r="V36" i="130"/>
  <c r="V34" i="130"/>
  <c r="V35" i="130"/>
  <c r="V33" i="130"/>
  <c r="C59" i="130"/>
  <c r="U21" i="130"/>
  <c r="D239" i="187" l="1"/>
  <c r="D441" i="187" s="1"/>
  <c r="D468"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<sst xmlns="http://schemas.openxmlformats.org/spreadsheetml/2006/main" count="12797" uniqueCount="1738">
  <si>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</si>
  <si>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</si>
  <si>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</si>
  <si>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</si>
  <si>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</si>
  <si>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</si>
  <si>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</si>
  <si>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</si>
  <si>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</si>
  <si>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</si>
  <si>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</si>
  <si>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</si>
  <si>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</si>
  <si>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</si>
  <si>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</si>
  <si>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</si>
  <si>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</si>
  <si>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</si>
  <si>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</si>
  <si>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</si>
  <si>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</si>
  <si>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</si>
  <si>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</si>
  <si>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</si>
  <si>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</si>
  <si>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</si>
  <si>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</si>
  <si>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</si>
  <si>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</si>
  <si>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</si>
  <si>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</si>
  <si>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</si>
  <si>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</si>
  <si>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</si>
  <si>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</si>
  <si>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</si>
  <si>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</si>
  <si>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</si>
  <si>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</si>
  <si>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</si>
  <si>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</si>
  <si>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</si>
  <si>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</si>
  <si>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</si>
  <si>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</si>
  <si>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</si>
  <si>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</si>
  <si>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</si>
  <si>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</si>
  <si>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</si>
  <si>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</si>
  <si>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</si>
  <si>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</si>
  <si>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</si>
  <si>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</si>
  <si>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</si>
  <si>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</si>
  <si>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</si>
  <si>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</si>
  <si>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</si>
  <si>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</si>
  <si>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</si>
  <si>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</si>
  <si>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</si>
  <si>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</si>
  <si>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</si>
  <si>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</si>
  <si>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</si>
  <si>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</si>
  <si>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</si>
  <si>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</si>
  <si>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</si>
  <si>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</si>
  <si>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</si>
  <si>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</si>
  <si>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</si>
  <si>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</si>
  <si>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</si>
  <si>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</si>
  <si>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</si>
  <si>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</si>
  <si>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</si>
  <si>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</si>
  <si>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</si>
  <si>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</si>
  <si>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</si>
  <si>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</si>
  <si>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</si>
  <si>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</si>
  <si>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</si>
  <si>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</si>
  <si>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</si>
  <si>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</si>
  <si>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</si>
  <si>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</si>
  <si>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</si>
  <si>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</si>
  <si>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</si>
  <si>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</si>
  <si>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</si>
  <si>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</si>
  <si>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</si>
  <si>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</si>
  <si>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</si>
  <si>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</si>
  <si>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</si>
  <si>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</si>
  <si>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</si>
  <si>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</si>
  <si>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</si>
  <si>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</si>
  <si>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</si>
  <si>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</si>
  <si>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</si>
  <si>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</si>
  <si>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</si>
  <si>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</si>
  <si>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</si>
  <si>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</si>
  <si>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</si>
  <si>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</si>
  <si>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</si>
  <si>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</si>
  <si>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</si>
  <si>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</si>
  <si>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</si>
  <si>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</si>
  <si>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</si>
  <si>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</si>
  <si>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</si>
  <si>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</si>
  <si>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</si>
  <si>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</si>
  <si>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</si>
  <si>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</si>
  <si>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</si>
  <si>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</si>
  <si>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</si>
  <si>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</si>
  <si>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</si>
  <si>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</si>
  <si>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</si>
  <si>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</si>
  <si>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</si>
  <si>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</si>
  <si>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</si>
  <si>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</si>
  <si>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</si>
  <si>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</si>
  <si>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</si>
  <si>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</si>
  <si>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</si>
  <si>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</si>
  <si>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</si>
  <si>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</si>
  <si>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</si>
  <si>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</si>
  <si>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</si>
  <si>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</si>
  <si>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</si>
  <si>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</si>
  <si>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</si>
  <si>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</si>
  <si>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</si>
  <si>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</si>
  <si>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</si>
  <si>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</si>
  <si>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</si>
  <si>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</si>
  <si>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</si>
  <si>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</si>
  <si>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</si>
  <si>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</si>
  <si>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</si>
  <si>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</si>
  <si>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</si>
  <si>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</si>
  <si>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</si>
  <si>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</si>
  <si>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</si>
  <si>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</si>
  <si>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</si>
  <si>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</si>
  <si>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</si>
  <si>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</si>
  <si>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</si>
  <si>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</si>
  <si>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</si>
  <si>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</si>
  <si>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</si>
  <si>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</si>
  <si>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</si>
  <si>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</si>
  <si>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</si>
  <si>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</si>
  <si>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</si>
  <si>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</si>
  <si>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</si>
  <si>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</si>
  <si>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</si>
  <si>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</si>
  <si>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</si>
  <si>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</si>
  <si>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</si>
  <si>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</si>
  <si>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</si>
  <si>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</si>
  <si>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</si>
  <si>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</si>
  <si>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</si>
  <si>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</si>
  <si>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</si>
  <si>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</si>
  <si>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</si>
  <si>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</si>
  <si>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</si>
  <si>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</si>
  <si>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</si>
  <si>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</si>
  <si>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</si>
  <si>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</si>
  <si>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</si>
  <si>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</si>
  <si>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</si>
  <si>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</si>
  <si>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</si>
  <si>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</si>
  <si>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</si>
  <si>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</si>
  <si>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</si>
  <si>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</si>
  <si>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</si>
  <si>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</si>
  <si>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</si>
  <si>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</si>
  <si>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</si>
  <si>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</si>
  <si>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</si>
  <si>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</si>
  <si>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</si>
  <si>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</si>
  <si>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</si>
  <si>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</si>
  <si>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</si>
  <si>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</si>
  <si>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</si>
  <si>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</si>
  <si>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</si>
  <si>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</si>
  <si>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</si>
  <si>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</si>
  <si>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</si>
  <si>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</si>
  <si>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</si>
  <si>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</si>
  <si>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</si>
  <si>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</si>
  <si>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</si>
  <si>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</si>
  <si>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</si>
  <si>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</si>
  <si>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</si>
  <si>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</si>
  <si>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</si>
  <si>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</si>
  <si>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</si>
  <si>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</si>
  <si>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</si>
  <si>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</si>
  <si>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</si>
  <si>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</si>
  <si>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</si>
  <si>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</si>
  <si>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</si>
  <si>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</si>
  <si>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</si>
  <si>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</si>
  <si>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</si>
  <si>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</si>
  <si>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</si>
  <si>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</si>
  <si>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</si>
  <si>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</si>
  <si>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</si>
  <si>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</si>
  <si>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</si>
  <si>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</si>
  <si>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</si>
  <si>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</si>
  <si>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</si>
  <si>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</si>
  <si>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</si>
  <si>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</si>
  <si>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</si>
  <si>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</si>
  <si>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</si>
  <si>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</si>
  <si>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</si>
  <si>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</si>
  <si>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</si>
  <si>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</si>
  <si>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</si>
  <si>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</si>
  <si>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</si>
  <si>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</si>
  <si>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</si>
  <si>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</si>
  <si>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</si>
  <si>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</si>
  <si>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</si>
  <si>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</si>
  <si>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</si>
  <si>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</si>
  <si>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</si>
  <si>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</si>
  <si>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</si>
  <si>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</si>
  <si>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</si>
  <si>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</si>
  <si>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</si>
  <si>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</si>
  <si>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</si>
  <si>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</si>
  <si>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</si>
  <si>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</si>
  <si>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</si>
  <si>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</si>
  <si>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</si>
  <si>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</si>
  <si>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</si>
  <si>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</si>
  <si>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</si>
  <si>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</si>
  <si>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</si>
  <si>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</si>
  <si>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</si>
  <si>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</si>
  <si>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</si>
  <si>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</si>
  <si>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</si>
  <si>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</si>
  <si>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</si>
  <si>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</si>
  <si>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</si>
  <si>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</si>
  <si>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</si>
  <si>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</si>
  <si>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</si>
  <si>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</si>
  <si>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</si>
  <si>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</si>
  <si>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</si>
  <si>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</si>
  <si>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</si>
  <si>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</si>
  <si>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</si>
  <si>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</si>
  <si>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</si>
  <si>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</si>
  <si>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</si>
  <si>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</si>
  <si>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</si>
  <si>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</si>
  <si>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</si>
  <si>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</si>
  <si>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</si>
  <si>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</si>
  <si>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</si>
  <si>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</si>
  <si>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</si>
  <si>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</si>
  <si>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</si>
  <si>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</si>
  <si>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</si>
  <si>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</si>
  <si>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</si>
  <si>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</si>
  <si>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</si>
  <si>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</si>
  <si>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</si>
  <si>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</si>
  <si>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</si>
  <si>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</si>
  <si>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</si>
  <si>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</si>
  <si>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</si>
  <si>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</si>
  <si>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</si>
  <si>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</si>
  <si>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</si>
  <si>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</si>
  <si>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</si>
  <si>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</si>
  <si>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</si>
  <si>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</si>
  <si>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</si>
  <si>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</si>
  <si>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</si>
  <si>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</si>
  <si>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</si>
  <si>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</si>
  <si>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</si>
  <si>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</si>
  <si>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</si>
  <si>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</si>
  <si>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</si>
  <si>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</si>
  <si>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</si>
  <si>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</si>
  <si>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</si>
  <si>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</si>
  <si>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</si>
  <si>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</si>
  <si>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</si>
  <si>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</si>
  <si>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</si>
  <si>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</si>
  <si>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</si>
  <si>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</si>
  <si>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</si>
  <si>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</si>
  <si>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</si>
  <si>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</si>
  <si>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</si>
  <si>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</si>
  <si>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</si>
  <si>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</si>
  <si>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</si>
  <si>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</si>
  <si>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</si>
  <si>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</si>
  <si>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</si>
  <si>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</si>
  <si>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</si>
  <si>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</si>
  <si>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</si>
  <si>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</si>
  <si>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</si>
  <si>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</si>
  <si>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</si>
  <si>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</si>
  <si>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</si>
  <si>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</si>
  <si>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</si>
  <si>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</si>
  <si>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</si>
  <si>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</si>
  <si>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</si>
  <si>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</si>
  <si>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</si>
  <si>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</si>
  <si>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</si>
  <si>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</si>
  <si>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</si>
  <si>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</si>
  <si>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</si>
  <si>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</si>
  <si>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</si>
  <si>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</si>
  <si>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</si>
  <si>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</si>
  <si>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</si>
  <si>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</si>
  <si>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</si>
  <si>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</si>
  <si>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</si>
  <si>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</si>
  <si>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</si>
  <si>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</si>
  <si>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</si>
  <si>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</si>
  <si>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</si>
  <si>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</si>
  <si>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</si>
  <si>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</si>
  <si>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</si>
  <si>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</si>
  <si>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</si>
  <si>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VERDE CARIBE S.A.</t>
  </si>
  <si>
    <t>CUBICRUZ SOCIEDAD DE RESPONSABILIDAD LIMITADA</t>
  </si>
  <si>
    <t>Consultoria Mar Azul S.A.</t>
  </si>
  <si>
    <t>AJIP Ingeniería Limitada</t>
  </si>
  <si>
    <t>Totales</t>
  </si>
  <si>
    <t>ANOMALIAS REGISTRADAS EN REVISION DE EXPEDIENTES ARTICULO 59 POR ENTIDAD AUTORIZADA</t>
  </si>
  <si>
    <t>ENTIDADES AUTORIZADAS  CON EXPEDIENTES CON ANOMALIAS</t>
  </si>
  <si>
    <t>Pagados  2019</t>
  </si>
  <si>
    <t>TALAMANCA</t>
  </si>
  <si>
    <t>I</t>
  </si>
  <si>
    <t>AYSAC ARQUITECTURA Y CONSTRUCCION S.A.</t>
  </si>
  <si>
    <t>Financiamienro Los Almendros</t>
  </si>
  <si>
    <t>CONSTRUCTORA DAVIVIENDA S.A.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</si>
  <si>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</si>
  <si>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</si>
  <si>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</si>
  <si>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</si>
  <si>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</si>
  <si>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</si>
  <si>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</si>
  <si>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</si>
  <si>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</si>
  <si>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</si>
  <si>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</si>
  <si>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</si>
  <si>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</si>
  <si>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</si>
  <si>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</si>
  <si>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</si>
  <si>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</si>
  <si>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</si>
  <si>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</si>
  <si>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</si>
  <si>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</si>
  <si>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</si>
  <si>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</si>
  <si>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</si>
  <si>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</si>
  <si>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</si>
  <si>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</si>
  <si>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</si>
  <si>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</si>
  <si>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</si>
  <si>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</si>
  <si>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</si>
  <si>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</si>
  <si>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</si>
  <si>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</si>
  <si>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</si>
  <si>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</si>
  <si>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</si>
  <si>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</si>
  <si>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</si>
  <si>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</si>
  <si>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</si>
  <si>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</si>
  <si>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Subotal Periodos Anteriores:</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</si>
  <si>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</si>
  <si>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</si>
  <si>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</si>
  <si>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</si>
  <si>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</si>
  <si>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</si>
  <si>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</si>
  <si>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</si>
  <si>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</si>
  <si>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</si>
  <si>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</si>
  <si>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</si>
  <si>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</si>
  <si>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</si>
  <si>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</si>
  <si>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</si>
  <si>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</si>
  <si>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</si>
  <si>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</si>
  <si>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</si>
  <si>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</si>
  <si>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</si>
  <si>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</si>
  <si>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</si>
  <si>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</si>
  <si>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</si>
  <si>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</si>
  <si>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</si>
  <si>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</si>
  <si>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</si>
  <si>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</si>
  <si>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</si>
  <si>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</si>
  <si>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</si>
  <si>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</si>
  <si>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</si>
  <si>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</si>
  <si>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</si>
  <si>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</si>
  <si>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</si>
  <si>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</si>
  <si>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</si>
  <si>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</si>
  <si>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</si>
  <si>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</si>
  <si>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</si>
  <si>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</si>
  <si>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</si>
  <si>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</si>
  <si>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</si>
  <si>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</si>
  <si>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</si>
  <si>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</si>
  <si>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</si>
  <si>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</si>
  <si>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</si>
  <si>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</si>
  <si>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</si>
  <si>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</si>
  <si>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</si>
  <si>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</si>
  <si>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</si>
  <si>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</si>
  <si>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</si>
  <si>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</si>
  <si>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</si>
  <si>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</si>
  <si>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</si>
  <si>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</si>
  <si>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</si>
  <si>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</si>
  <si>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</si>
  <si>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</si>
  <si>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</si>
  <si>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</si>
  <si>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</si>
  <si>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</si>
  <si>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</si>
  <si>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</si>
  <si>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</si>
  <si>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</si>
  <si>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</si>
  <si>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</si>
  <si>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</si>
  <si>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</si>
  <si>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</si>
  <si>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</si>
  <si>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</si>
  <si>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</si>
  <si>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</si>
  <si>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</si>
  <si>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</si>
  <si>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</si>
  <si>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</si>
  <si>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</si>
  <si>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</si>
  <si>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</si>
  <si>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</si>
  <si>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</si>
  <si>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</si>
  <si>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</si>
  <si>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</si>
  <si>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</si>
  <si>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</si>
  <si>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</si>
  <si>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</si>
  <si>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</si>
  <si>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</si>
  <si>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</si>
  <si>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COMPAÑIA RIO LINDO S.A</t>
  </si>
  <si>
    <t>DESARROLLOS INTERNACIONALES HERMANOS ROJAS S.A.</t>
  </si>
  <si>
    <t>TRANSREMO DEL CARIBE SOCIEDAD ANONIMA</t>
  </si>
  <si>
    <t>Total Superávit Específico</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</si>
  <si>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</si>
  <si>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</si>
  <si>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</si>
  <si>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</si>
  <si>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</si>
  <si>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</si>
  <si>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</si>
  <si>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</si>
  <si>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</si>
  <si>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</si>
  <si>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</si>
  <si>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</si>
  <si>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</si>
  <si>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</si>
  <si>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 xml:space="preserve">PARTICIPACION CON RESPECTO AL PRESUPUESTO TOTAL PARA EL PROGRAMA ART59 </t>
  </si>
  <si>
    <t xml:space="preserve">Financiamiento adicional Vistas de Guadalupe </t>
  </si>
  <si>
    <t>VK DESARROLLOS E INMUEBLES DEL VALLE S.A.</t>
  </si>
  <si>
    <t>Comisión Entidades Autorizadas</t>
  </si>
  <si>
    <t>BATÁN</t>
  </si>
  <si>
    <t>ASEPANDUIT (ASOC SOL DE EMPLEADOS DE ASEPANDUIT)</t>
  </si>
  <si>
    <t>Construcciones Peñaranda S.A</t>
  </si>
  <si>
    <t xml:space="preserve">Consorcio Molina y Arce-Cataluña </t>
  </si>
  <si>
    <t xml:space="preserve">IDECO </t>
  </si>
  <si>
    <t xml:space="preserve">Walter Araya Martinez y Asociados </t>
  </si>
  <si>
    <t xml:space="preserve">Inmobiliaria SYN </t>
  </si>
  <si>
    <t xml:space="preserve">Territorio indigena Conte Burica </t>
  </si>
  <si>
    <t>VENTESA GDD S.A.</t>
  </si>
  <si>
    <t>COOCIQUE (CONCOOCIQUE R.L.)</t>
  </si>
  <si>
    <t>SAN PABLO</t>
  </si>
  <si>
    <t xml:space="preserve">Financiamiento adicional Ámbar </t>
  </si>
  <si>
    <t>Agota de Protección Social (JPS)</t>
  </si>
  <si>
    <t>NO incluye 2% Gastos Administrativos (Cuenta GAbrral)</t>
  </si>
  <si>
    <t>3101719421 SOCIEDAD ANONIMA</t>
  </si>
  <si>
    <t>BFV</t>
  </si>
  <si>
    <t>COMSION</t>
  </si>
  <si>
    <t>2012</t>
  </si>
  <si>
    <t>Compr 2011</t>
  </si>
  <si>
    <t>Comision</t>
  </si>
  <si>
    <t>Subtotal COMISIONES</t>
  </si>
  <si>
    <t>bfv</t>
  </si>
  <si>
    <t>Subtotal BFV</t>
  </si>
  <si>
    <t>COOPE-ANDE NO 1 R.L.</t>
  </si>
  <si>
    <t>Su Casa Desarrollos de Vivienda S.A</t>
  </si>
  <si>
    <t>Bonos Habitacionales SRL</t>
  </si>
  <si>
    <t xml:space="preserve"> CREDECOOP</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</si>
  <si>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</si>
  <si>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</si>
  <si>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</si>
  <si>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</si>
  <si>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</si>
  <si>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</si>
  <si>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TOTAL REAL</t>
  </si>
  <si>
    <t xml:space="preserve">Proyectos Presupuesto CNE </t>
  </si>
  <si>
    <t>BARCOR DEL SUR SA</t>
  </si>
  <si>
    <t>BONOS HABITACIONALES</t>
  </si>
  <si>
    <t>CONSTRUCTORA Y CONSULTORA MADRICAÑAS S.A</t>
  </si>
  <si>
    <t>CONSULTORA Y CONSTRUCTORA PROFESIONAL</t>
  </si>
  <si>
    <t>CONSULTORIA MAR AZUL S.A.</t>
  </si>
  <si>
    <t>CV CONVISA SOCIEDAD DE RESPONSABILIDAD LIMITADA</t>
  </si>
  <si>
    <t>GRUPO H &amp; Q SOCIEDAD RESPONSABILIDAD LIMITADA</t>
  </si>
  <si>
    <t>GRUPO INMOBILIARIO GUANA CONSTRUCCIONES 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</si>
  <si>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</si>
  <si>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</si>
  <si>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</si>
  <si>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</si>
  <si>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</si>
  <si>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</si>
  <si>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</si>
  <si>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</si>
  <si>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</si>
  <si>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</si>
  <si>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</si>
  <si>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</si>
  <si>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 Ejecución</t>
  </si>
  <si>
    <t xml:space="preserve"> COOPEGRECIA R.L.</t>
  </si>
  <si>
    <t xml:space="preserve"> COOPEESAPARTA</t>
  </si>
  <si>
    <t xml:space="preserve"> ASEDEMASA</t>
  </si>
  <si>
    <t>COOPEANDE #7</t>
  </si>
  <si>
    <t>CAJA DE ANDE</t>
  </si>
  <si>
    <t>Comisión E. A.</t>
  </si>
  <si>
    <t>Comisión Cuenta General</t>
  </si>
  <si>
    <t>COOPEANDE N°7 R.L.</t>
  </si>
  <si>
    <t xml:space="preserve"> COOPECAJA R.L.</t>
  </si>
  <si>
    <t xml:space="preserve"> CREDECOOP R.L.</t>
  </si>
  <si>
    <t xml:space="preserve">  • Terrenos insulares</t>
  </si>
  <si>
    <t xml:space="preserve">  • Adulto Mayor erradicacoón de tugurios</t>
  </si>
  <si>
    <t>COOPEANDE 7</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</si>
  <si>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</si>
  <si>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</si>
  <si>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</si>
  <si>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</si>
  <si>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</si>
  <si>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</si>
  <si>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</si>
  <si>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</si>
  <si>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</si>
  <si>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Presupuesto Teórico 2025</t>
  </si>
  <si>
    <t>Mismo mes del informe</t>
  </si>
  <si>
    <t>Ejecución Presupuesto FOSUVI 2025</t>
  </si>
  <si>
    <t>SAN PEDRO</t>
  </si>
  <si>
    <t>LA CRUZ</t>
  </si>
  <si>
    <t>SANTA CECILIA</t>
  </si>
  <si>
    <t>PARRITA</t>
  </si>
  <si>
    <t>CORREDORES</t>
  </si>
  <si>
    <t>MONTES DE ORO</t>
  </si>
  <si>
    <t>MIRAMAR</t>
  </si>
  <si>
    <t>PAQUERA</t>
  </si>
  <si>
    <t>TARRAZÚ</t>
  </si>
  <si>
    <t>SAN ISIDRO DE EL GENERAL</t>
  </si>
  <si>
    <t>PALMARES</t>
  </si>
  <si>
    <t>CUTRIS</t>
  </si>
  <si>
    <t>BAGACES</t>
  </si>
  <si>
    <t>BARRANCA</t>
  </si>
  <si>
    <t>POTRERO GRANDE</t>
  </si>
  <si>
    <t>ACOSTA</t>
  </si>
  <si>
    <t>OROTINA</t>
  </si>
  <si>
    <t>PURISCAL</t>
  </si>
  <si>
    <t>SAN RAFAEL</t>
  </si>
  <si>
    <t>EL GENERAL</t>
  </si>
  <si>
    <t>TILARÁN</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</si>
  <si>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</si>
  <si>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</si>
  <si>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</si>
  <si>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</si>
  <si>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</si>
  <si>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</si>
  <si>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</si>
  <si>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</si>
  <si>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</si>
  <si>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</si>
  <si>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</si>
  <si>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</si>
  <si>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</si>
  <si>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</si>
  <si>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</si>
  <si>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</si>
  <si>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</si>
  <si>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</si>
  <si>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</si>
  <si>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</si>
  <si>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</si>
  <si>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</si>
  <si>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</si>
  <si>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</si>
  <si>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</si>
  <si>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</si>
  <si>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</si>
  <si>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</si>
  <si>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</si>
  <si>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</si>
  <si>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</si>
  <si>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</si>
  <si>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</si>
  <si>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</si>
  <si>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</si>
  <si>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</si>
  <si>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</si>
  <si>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</si>
  <si>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</si>
  <si>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</si>
  <si>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</si>
  <si>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</si>
  <si>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</si>
  <si>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</si>
  <si>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CONSTRUCTORA DIMAY SOCIEDAD DE RESPONSABILIDAD LIMITADA</t>
  </si>
  <si>
    <t>CONSTRUCTORA MARTHA &amp; MAYRON M&amp;M SOCIEDAD ANONIMA</t>
  </si>
  <si>
    <t>CONSTRUCTORA MATEO SETECIENTOS VENTICUATRO SOCIEDAD ANONIMA</t>
  </si>
  <si>
    <t>CONSTRUCTORA TECNIVIVIENDA SOCIEDAD ANONIMA</t>
  </si>
  <si>
    <t>CONSTRUKSA S.A.</t>
  </si>
  <si>
    <t>DESARROLLO URBANO SANCA DOS DOS S,A,</t>
  </si>
  <si>
    <t>DICASA CONSTRUCTORA Y CONSULTORA EWJKH SOCIEDAD ANONIMA</t>
  </si>
  <si>
    <t>DREAMS DEVELOPMENT GROUP SOCIEDAD ANONIMA</t>
  </si>
  <si>
    <t>GRUPO LAS PALMAS GYM</t>
  </si>
  <si>
    <t>HIC DISEÑO Y CONSTRUCCION SOCIEDAD DE RESPONSABILIDAD LIMITADA</t>
  </si>
  <si>
    <t>MSALAS DISEÑO Y CONSTRUCCION S.A</t>
  </si>
  <si>
    <t>PREFABRICADOS SAENZ SOCIEDAD ANONIMA</t>
  </si>
  <si>
    <t>SUERRE DESARROLLOS CONSTRUCTIVOS S.A</t>
  </si>
  <si>
    <t>VYH CONSULTORES Y CONSRUCTORES R.L.</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</si>
  <si>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</si>
  <si>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</si>
  <si>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</si>
  <si>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</si>
  <si>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</si>
  <si>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</si>
  <si>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</si>
  <si>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</si>
  <si>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EL ROBLE</t>
  </si>
  <si>
    <t>SIQUIRRES</t>
  </si>
  <si>
    <t>BRUNKA</t>
  </si>
  <si>
    <t>PEJIBAYE</t>
  </si>
  <si>
    <t>QUESADA</t>
  </si>
  <si>
    <t>CARRILLO</t>
  </si>
  <si>
    <t>ATENAS</t>
  </si>
  <si>
    <t>NICOYA</t>
  </si>
  <si>
    <t>HOJANCHA</t>
  </si>
  <si>
    <t>SAN VITO</t>
  </si>
  <si>
    <t>CAJÓN</t>
  </si>
  <si>
    <t>SANTIAGO</t>
  </si>
  <si>
    <t>TAMBOR</t>
  </si>
  <si>
    <t>ÁNGELES</t>
  </si>
  <si>
    <t>ALFARO</t>
  </si>
  <si>
    <t>NARANJO</t>
  </si>
  <si>
    <t>PITAL</t>
  </si>
  <si>
    <t>POCOSOL</t>
  </si>
  <si>
    <t>DOS RÍOS</t>
  </si>
  <si>
    <t>LA FORTUNA</t>
  </si>
  <si>
    <t>PALMAR</t>
  </si>
  <si>
    <t>ALEGRÍA</t>
  </si>
  <si>
    <t>BRATSI</t>
  </si>
  <si>
    <t>BELÉN</t>
  </si>
  <si>
    <t>VALLE LA ESTRELLA</t>
  </si>
  <si>
    <t>CANOAS</t>
  </si>
  <si>
    <t>MATAMA</t>
  </si>
  <si>
    <t>LA TIGRA</t>
  </si>
  <si>
    <t>EL CAIRO</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</si>
  <si>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</si>
  <si>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</si>
  <si>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</si>
  <si>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</si>
  <si>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</si>
  <si>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</si>
  <si>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</si>
  <si>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</si>
  <si>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</si>
  <si>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</si>
  <si>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</si>
  <si>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</si>
  <si>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</si>
  <si>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</si>
  <si>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</si>
  <si>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Ingresos FODESAF 2025 por ejecutar</t>
  </si>
  <si>
    <t>GUIAS COMERCIALES DEL SUR SOCIEDAD ANONIMA</t>
  </si>
  <si>
    <t>COOPEJUDICIAL</t>
  </si>
  <si>
    <t>SAN JUAN</t>
  </si>
  <si>
    <t>DELICIAS</t>
  </si>
  <si>
    <t>RÍO CUARTO</t>
  </si>
  <si>
    <t>EL GUARCO</t>
  </si>
  <si>
    <t>MANSIÓN</t>
  </si>
  <si>
    <t>QUEPOS</t>
  </si>
  <si>
    <t>CORREDOR</t>
  </si>
  <si>
    <t>REVENTAZÓN</t>
  </si>
  <si>
    <t>DUACARÍ</t>
  </si>
  <si>
    <t>PLATANARES</t>
  </si>
  <si>
    <t>SAN NICOLÁS</t>
  </si>
  <si>
    <t>LA AMISTAD</t>
  </si>
  <si>
    <t>SAN JORGE</t>
  </si>
  <si>
    <t>BOLÍVAR</t>
  </si>
  <si>
    <t>BPDC</t>
  </si>
  <si>
    <t>Coocique R.L.</t>
  </si>
  <si>
    <t>Coopealianza R.L</t>
  </si>
  <si>
    <t>Coope-Ande Nº1</t>
  </si>
  <si>
    <t>Coopenae R.L</t>
  </si>
  <si>
    <t>Coopeuna R.L</t>
  </si>
  <si>
    <t>FCRC</t>
  </si>
  <si>
    <t>IDECO S.A.,</t>
  </si>
  <si>
    <t>CONSTRUCTORA DEL SOL H S SOCIEDAD ANONIMA</t>
  </si>
  <si>
    <t>B.P.D.C.</t>
  </si>
  <si>
    <t>B.C.R</t>
  </si>
  <si>
    <t>FUND.C.R.CANADA</t>
  </si>
  <si>
    <t>COOPESANMARCOS</t>
  </si>
  <si>
    <t>CANALETE</t>
  </si>
  <si>
    <t>LA COLONIA</t>
  </si>
  <si>
    <t>PIEDADES SUR</t>
  </si>
  <si>
    <t>FILADELFIA</t>
  </si>
  <si>
    <t>PAVAS</t>
  </si>
  <si>
    <t>BORUCA</t>
  </si>
  <si>
    <t>SYN S.A</t>
  </si>
  <si>
    <t>LA PALMERA</t>
  </si>
  <si>
    <t>AGUAS CLARAS</t>
  </si>
  <si>
    <t>SAN JOSÉ O PIZOTE</t>
  </si>
  <si>
    <t>BIJAGUA</t>
  </si>
  <si>
    <t>EL AMPARO</t>
  </si>
  <si>
    <t>KATIRA</t>
  </si>
  <si>
    <t>SANTA RITA</t>
  </si>
  <si>
    <t>LA SUIZA</t>
  </si>
  <si>
    <t>PUERTO CORTÉS</t>
  </si>
  <si>
    <t>PIEDRAS BLANCAS</t>
  </si>
  <si>
    <t>PUERTO JIMÉNEZ</t>
  </si>
  <si>
    <t>SIXAOLA</t>
  </si>
  <si>
    <t>POCORA</t>
  </si>
  <si>
    <t>SAN MIGUEL</t>
  </si>
  <si>
    <t>CAÑAS</t>
  </si>
  <si>
    <t>COYOLAR</t>
  </si>
  <si>
    <t>SAN ANTONIO</t>
  </si>
  <si>
    <t>BELÉN DE NOSARITA</t>
  </si>
  <si>
    <t>DIRIÁ</t>
  </si>
  <si>
    <t>AGUABUENA</t>
  </si>
  <si>
    <t>GARABITO</t>
  </si>
  <si>
    <t>LEPANTO</t>
  </si>
  <si>
    <t>LEÓN CORTÉS CASTRO</t>
  </si>
  <si>
    <t>ZARCERO</t>
  </si>
  <si>
    <t>PAVONES</t>
  </si>
  <si>
    <t>MOGOTE</t>
  </si>
  <si>
    <t>CARMONA</t>
  </si>
  <si>
    <t>PITAHAYA</t>
  </si>
  <si>
    <t>CARRANDI</t>
  </si>
  <si>
    <t>ASERRÍ</t>
  </si>
  <si>
    <t>RÍO NUEVO</t>
  </si>
  <si>
    <t>SAN ROQUE</t>
  </si>
  <si>
    <t>DULCE NOMBRE</t>
  </si>
  <si>
    <t>CURUBANDÉ</t>
  </si>
  <si>
    <t>VOLCÁN</t>
  </si>
  <si>
    <t>PITTIER</t>
  </si>
  <si>
    <t>VUELTA DE JORCO</t>
  </si>
  <si>
    <t>RIVAS</t>
  </si>
  <si>
    <t>COLORADO</t>
  </si>
  <si>
    <t>FALTA DECLARACION JURADA PARA CASOS ART.59</t>
  </si>
  <si>
    <t>DETALLE DE OPERACION FINANCIERA MAL PLANTEADO</t>
  </si>
  <si>
    <t>FALTA CERTIFICACION INGRESOS CCSS DE ALGUNO DE LOS BENEFICIARIOS</t>
  </si>
  <si>
    <t>FALTA DECLARACION JURADA</t>
  </si>
  <si>
    <t>FALTA ESTUDIO DE BIENES</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</si>
  <si>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</si>
  <si>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</si>
  <si>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</si>
  <si>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</si>
  <si>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</si>
  <si>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FALTA CONSTANCIA DE INGRESOS</t>
  </si>
  <si>
    <t>FALTA CRITERIO LEGAL CASOS ART.59 INDIVIDUAL</t>
  </si>
  <si>
    <t>CORREGIR RESPUESTAS A PREGUNTAS TERCERA HOJA FORMULARIO 2-99</t>
  </si>
  <si>
    <t>FALTA CONTRATO DE CONSTRUCCION</t>
  </si>
  <si>
    <t>AREA CONSTRUCTUIVA EN PLANO NO CONCUERDA CON EL RESTO DE LA DOCUMENTACION</t>
  </si>
  <si>
    <t>FALTA COPIA DOCUMENTO DE IDENTIDAD</t>
  </si>
  <si>
    <t>FALTAN CERTIFICADOS ESTADO CIVIL</t>
  </si>
  <si>
    <t>PRESUPUESTO DE OBRA DESACTUALIZADO</t>
  </si>
  <si>
    <t>PLANO CONSTRUCTIVO ILEGIBLE O INCOMPLETO</t>
  </si>
  <si>
    <t>FALTA INCLUIR MIEMBROS EN NUCLEO FAMILIAR, CORREGIR FORMULA E INCLUIR EN EL SISTEMA</t>
  </si>
  <si>
    <t>FALTA PLANO CONSTRUCTIVO</t>
  </si>
  <si>
    <t>FALTA PRESUPUESTO DE OBRA</t>
  </si>
  <si>
    <t>FALTA ESTUDIO DE REGISTRO DE LA PROPIEDAD</t>
  </si>
  <si>
    <t>Constructora del Sol HS S.A</t>
  </si>
  <si>
    <t>Proyectos Indígenas</t>
  </si>
  <si>
    <t>Financiamiento proyectos Bono Colectivo</t>
  </si>
  <si>
    <t xml:space="preserve">Monto </t>
  </si>
  <si>
    <t>Subtotal Perfiles Bono Colectivo</t>
  </si>
  <si>
    <t>TOTAL APROBADO Y PENDIENTE DE APROBACIÓN PRESUPUESTO BONO COLECTIVO</t>
  </si>
  <si>
    <t xml:space="preserve">	CONSTRUCCIONES PAZ ALVAREZ SOCIEDAD ANONIMA</t>
  </si>
  <si>
    <t xml:space="preserve">	S Y R CONSTRUCCIONES G T SOCIEDAD DE RESPONSABILIDAD LIMITADA</t>
  </si>
  <si>
    <t>CONSTRUCTORA VIVENDA DE GUANACASTE SOCIEDAD ANONIMA</t>
  </si>
  <si>
    <t>MV SOLUCIONES RHF SOCIEDAD ANONIMA</t>
  </si>
  <si>
    <t>OPCION DE COMPRAVENTA ILEGIBLE</t>
  </si>
  <si>
    <t>Real 2025</t>
  </si>
  <si>
    <t>NARANJITO</t>
  </si>
  <si>
    <t>TEMPATE</t>
  </si>
  <si>
    <t>MERCEDES SUR</t>
  </si>
  <si>
    <t>MERCEDES</t>
  </si>
  <si>
    <t>VÁZQUEZ DE CORONADO</t>
  </si>
  <si>
    <t>SARCHÍ  (VALVERDE VEGA)</t>
  </si>
  <si>
    <t>CERVANTES</t>
  </si>
  <si>
    <t>CIRRÍ SUR</t>
  </si>
  <si>
    <t>CHACARITA</t>
  </si>
  <si>
    <t>CHIRA</t>
  </si>
  <si>
    <t xml:space="preserve">Constructora Mar Azul </t>
  </si>
  <si>
    <t>Constructora del Sol HS</t>
  </si>
  <si>
    <t>Sogotica</t>
  </si>
  <si>
    <t>CANTIDAD DE EXPEDIENTES ORDINARIOS REGISTRADOS CON ANOMALIAS POR           
ENTIDAD AUTORIZADA</t>
  </si>
  <si>
    <t>NOM_ENTIDAD</t>
  </si>
  <si>
    <t>CONSTRUCTORA Y CONSULTORA GAM SOCIEDAD ANONIM</t>
  </si>
  <si>
    <t>EDIFICADORA ZENTECH SOCIEDAD ANONIMA</t>
  </si>
  <si>
    <t>B. N. C. R.</t>
  </si>
  <si>
    <t>COOPEANDE No. 1</t>
  </si>
  <si>
    <t>ASEDEMASA S.A</t>
  </si>
  <si>
    <t>Bonos Habitacionales</t>
  </si>
  <si>
    <t>DISPONIBILIDADES  Compromisos 2024 Fodesaf  APROBADAS</t>
  </si>
  <si>
    <t>Total DISPONIBILIDADES  Compromisos 2024 Fodesaf  APROBACIÓN</t>
  </si>
  <si>
    <t>DISPONIBILIDADES  Compromisos 2024 Fodesaf PENDIENTE APROBACIÓN</t>
  </si>
  <si>
    <t>Total DISPONIBILIDADES  Compromisos 2024 Fodesaf  PENDIENTE APROBACIÓN</t>
  </si>
  <si>
    <t xml:space="preserve">TOTAL  APROBADO Y PENDIENTE DE APROBACIÓN DISPONIBILIDADES  Compromisos 2024 Fodesaf </t>
  </si>
  <si>
    <t xml:space="preserve">DISPONIBILIDADES COMPROMISOS 2024 FODESAF PENDIENTES DE APROBACIÓN POR JUNTA DIRECTIVA </t>
  </si>
  <si>
    <t>Consultoría Mar Azul SA</t>
  </si>
  <si>
    <t>MATA DE PLÁTANO</t>
  </si>
  <si>
    <t>CHOMES</t>
  </si>
  <si>
    <t>Coopeservidores/ Coopeande</t>
  </si>
  <si>
    <t>Coopesparta R.L</t>
  </si>
  <si>
    <t xml:space="preserve">TRANSFERENCIAS  DE CAPITAL  (PAGO DE BONOS Y ADELANTO ART. 59)  </t>
  </si>
  <si>
    <t>SAN LORENZO</t>
  </si>
  <si>
    <t>PACAYAS</t>
  </si>
  <si>
    <t>SARDINAL</t>
  </si>
  <si>
    <t>BARÚ</t>
  </si>
  <si>
    <t>LIMONCITO</t>
  </si>
  <si>
    <t>ESPÍRITU SANTO</t>
  </si>
  <si>
    <t>CAÑO NEGRO</t>
  </si>
  <si>
    <t>NOSARA</t>
  </si>
  <si>
    <t>MONTERREY</t>
  </si>
  <si>
    <t>DES_INCONSISTENCIA</t>
  </si>
  <si>
    <t>TASACION INCOMPLETA</t>
  </si>
  <si>
    <t>Coope-San Marcos</t>
  </si>
  <si>
    <t>NA</t>
  </si>
  <si>
    <t>TRANSFERENCIAS DE CAPITAL</t>
  </si>
  <si>
    <t>POR ENTIDAD AUTROIZADA</t>
  </si>
  <si>
    <t>OTRAS TRANSFERENCIAS - Programa Art. 59</t>
  </si>
  <si>
    <t>Acumulado</t>
  </si>
  <si>
    <t>VENADO</t>
  </si>
  <si>
    <t>SANTA ISABEL</t>
  </si>
  <si>
    <t>TOBOSI</t>
  </si>
  <si>
    <t>TACARES</t>
  </si>
  <si>
    <t>SAN MARCOS</t>
  </si>
  <si>
    <t>DOTA</t>
  </si>
  <si>
    <t>GUÁCIMA</t>
  </si>
  <si>
    <t>SANTO DOMINGO</t>
  </si>
  <si>
    <t>MATAMBÚ</t>
  </si>
  <si>
    <t>BARBACOAS</t>
  </si>
  <si>
    <t>PUERTO CARRILLO</t>
  </si>
  <si>
    <t>MORAVIA</t>
  </si>
  <si>
    <t>LA TRINIDAD</t>
  </si>
  <si>
    <t>ESQUÍPULAS</t>
  </si>
  <si>
    <t>GUACIMAL</t>
  </si>
  <si>
    <t>SANTA MARÍA</t>
  </si>
  <si>
    <t>SALITRILLOS</t>
  </si>
  <si>
    <t>SANTA ROSA</t>
  </si>
  <si>
    <t>HATILLO</t>
  </si>
  <si>
    <t>SIERRA</t>
  </si>
  <si>
    <t>CAHUITA</t>
  </si>
  <si>
    <t>SANTA ELENA</t>
  </si>
  <si>
    <t>BIOLLEY</t>
  </si>
  <si>
    <t>EL MASTATE</t>
  </si>
  <si>
    <t>BOLSÓN</t>
  </si>
  <si>
    <t>CHIRRIPÓ</t>
  </si>
  <si>
    <t>MONTE ROMO</t>
  </si>
  <si>
    <t>SABANA REDONDA</t>
  </si>
  <si>
    <t>NACASCOLO</t>
  </si>
  <si>
    <t>ALGUNO DE LOS BENEFICIARIOS TIENE OTRA(S) PROPIEDAD(ES), PRESENTAR ESTUDIO TECNICO</t>
  </si>
  <si>
    <t>FALTA ESTUDIO DEL VENDEDOR</t>
  </si>
  <si>
    <t>Otros ingresos 2025*</t>
  </si>
  <si>
    <t>Casos insulares</t>
  </si>
  <si>
    <t>Coopeande N.7</t>
  </si>
  <si>
    <t>BONOVIVIENDA SOCIEDAD ANONIMA</t>
  </si>
  <si>
    <t>FALTA CRITERIO DE RECOMENDACION DEL PERITO</t>
  </si>
  <si>
    <t>FALTA CERTIFICACION INGRESOS CCSS</t>
  </si>
  <si>
    <t>FALTA ESTUDIO DE BIENES DE ALGUNO(S) DE LOS BENEFICIARIOS</t>
  </si>
  <si>
    <t>FALTAN CERTIFICADOS ESTADO CIVIL DE ALGUNO DE LOS MIEMBROS DEL NUCLEO FAMILIAR</t>
  </si>
  <si>
    <t>L50YSP</t>
  </si>
  <si>
    <t>MRT</t>
  </si>
  <si>
    <t>SAN CRISTÓBAL</t>
  </si>
  <si>
    <t>SAN GABRIEL</t>
  </si>
  <si>
    <t>MORA</t>
  </si>
  <si>
    <t>TABARCIA</t>
  </si>
  <si>
    <t>SAN IGNACIO</t>
  </si>
  <si>
    <t>CANGREJAL</t>
  </si>
  <si>
    <t>YOLILLAL</t>
  </si>
  <si>
    <t>CACHÍ</t>
  </si>
  <si>
    <t>TAYUTIC</t>
  </si>
  <si>
    <t>COT</t>
  </si>
  <si>
    <t>PUERTO VIEJO</t>
  </si>
  <si>
    <t>CARTAGENA</t>
  </si>
  <si>
    <t>LA GARITA</t>
  </si>
  <si>
    <t>PAVÓN</t>
  </si>
  <si>
    <t>LAUREL</t>
  </si>
  <si>
    <t>RÍO BLANCO</t>
  </si>
  <si>
    <t>PACUARITO</t>
  </si>
  <si>
    <t>FLORIDA</t>
  </si>
  <si>
    <t>GERMANIA</t>
  </si>
  <si>
    <t>PATARRÁ</t>
  </si>
  <si>
    <t>SAN RAFAEL ABAJO</t>
  </si>
  <si>
    <t>PURRAL</t>
  </si>
  <si>
    <t>JESÚS</t>
  </si>
  <si>
    <t>CONCEPCIÓN</t>
  </si>
  <si>
    <t>SARCHÍ NORTE</t>
  </si>
  <si>
    <t>TIERRA BLANCA</t>
  </si>
  <si>
    <t>LA UNIÓN</t>
  </si>
  <si>
    <t>FLORES</t>
  </si>
  <si>
    <t>SAN JOAQUÍN</t>
  </si>
  <si>
    <t>LAS JUNTAS</t>
  </si>
  <si>
    <t>TURRUBARES</t>
  </si>
  <si>
    <t>SAN JUAN DE MATA</t>
  </si>
  <si>
    <t>SAN MATEO</t>
  </si>
  <si>
    <t>JESÚS MARÍA</t>
  </si>
  <si>
    <t>LABRADOR</t>
  </si>
  <si>
    <t>LA CEIBA</t>
  </si>
  <si>
    <t>BUENAVISTA</t>
  </si>
  <si>
    <t>COTE</t>
  </si>
  <si>
    <t>QUEBRADA HONDA</t>
  </si>
  <si>
    <t>SÁMARA</t>
  </si>
  <si>
    <t>VEINTISIETE DE ABRIL</t>
  </si>
  <si>
    <t>GUTIERREZ BRAUN</t>
  </si>
  <si>
    <t>TÁRCOLES</t>
  </si>
  <si>
    <t>PIEDADES NORTE</t>
  </si>
  <si>
    <t>PALMIRA</t>
  </si>
  <si>
    <t>CÓBANO</t>
  </si>
  <si>
    <t>FRAILES</t>
  </si>
  <si>
    <t>IPÍS</t>
  </si>
  <si>
    <t>PÁRAMO</t>
  </si>
  <si>
    <t>VOLIO</t>
  </si>
  <si>
    <t>DESMONTE</t>
  </si>
  <si>
    <t>CANDELARIA</t>
  </si>
  <si>
    <t>CARRILLOS</t>
  </si>
  <si>
    <t>SARCHÍ SUR</t>
  </si>
  <si>
    <t>SANTA TERESITA</t>
  </si>
  <si>
    <t>LLORENTE</t>
  </si>
  <si>
    <t>ACAPULCO</t>
  </si>
  <si>
    <t>BAHÍA BALLENA</t>
  </si>
  <si>
    <t>TELIRE</t>
  </si>
  <si>
    <t>DAMAS</t>
  </si>
  <si>
    <t>GUAITIL VILLA</t>
  </si>
  <si>
    <t>SABANILLAS</t>
  </si>
  <si>
    <t>ORIENTAL</t>
  </si>
  <si>
    <t>CARMEN</t>
  </si>
  <si>
    <t>CORRALILLO</t>
  </si>
  <si>
    <t>TUCURRIQUE</t>
  </si>
  <si>
    <t>MAYORGA</t>
  </si>
  <si>
    <t>SAN JUAN GRANDE</t>
  </si>
  <si>
    <t>CARRIZAL</t>
  </si>
  <si>
    <t>TURRÚCARES</t>
  </si>
  <si>
    <t>SANTO TOMÁS</t>
  </si>
  <si>
    <t>HACIENDA VIEJA</t>
  </si>
  <si>
    <t>CAÑAS DULCES</t>
  </si>
  <si>
    <t>CANDELARITA</t>
  </si>
  <si>
    <t>TRONADORA</t>
  </si>
  <si>
    <t>HUACAS</t>
  </si>
  <si>
    <t>CARARA</t>
  </si>
  <si>
    <t>LEGUA</t>
  </si>
  <si>
    <t>COLÓN</t>
  </si>
  <si>
    <t>CURRIDABAT</t>
  </si>
  <si>
    <t>GRANADILLA</t>
  </si>
  <si>
    <t>SAN JERÓNIMO</t>
  </si>
  <si>
    <t>BIRRISITO</t>
  </si>
  <si>
    <t>TUIS</t>
  </si>
  <si>
    <t>CAPELLADES</t>
  </si>
  <si>
    <t>ARENAL</t>
  </si>
  <si>
    <t>PILAS</t>
  </si>
  <si>
    <t>CHÁNGUENA</t>
  </si>
  <si>
    <t>POTRERO CERRADO</t>
  </si>
  <si>
    <t>SANTA EULALIA</t>
  </si>
  <si>
    <t>PORVENIR</t>
  </si>
  <si>
    <t>BRISAS</t>
  </si>
  <si>
    <t>TRES EQUIS</t>
  </si>
  <si>
    <t>ESCOBAL</t>
  </si>
  <si>
    <t>PATIO DE AGUA</t>
  </si>
  <si>
    <t>Detalles para Total de Bonos Ordinarios</t>
  </si>
  <si>
    <t>Los recursos asignados a Bono Colectivo no se materializan como casos individuales debido a que corresponden precisamente a un beneficio colectivo para las personas que habitan los sitios intervenidos, así como a vecinos o usuarios de otras zonas.</t>
  </si>
  <si>
    <t>CANTIDAD DE EXPEDIENTES ARTICULO 59 REGISTRADOS CON ANOMALIAS POR               
ENTIDAD AUTORIZADA</t>
  </si>
  <si>
    <t>Los negativos entre entidades serán ajustados en la próxima sesión de Junta.</t>
  </si>
  <si>
    <t>CERTIFICACION INGRESOS CCSS DESACTUALIZADO (MAYOR A 3 MESES)</t>
  </si>
  <si>
    <t>FALTA CERTIFICACION SEPARACION DE HECHO</t>
  </si>
  <si>
    <t>SAN FRANCISCO</t>
  </si>
  <si>
    <t>ULLOA</t>
  </si>
  <si>
    <t>BEJUCO</t>
  </si>
  <si>
    <t>ZAPOTAL</t>
  </si>
  <si>
    <t>SAN SEBASTIÁN</t>
  </si>
  <si>
    <t>LAGUNA</t>
  </si>
  <si>
    <t>SAN DIEGO</t>
  </si>
  <si>
    <t>MACACONA</t>
  </si>
  <si>
    <t>SAN RAFAEL ARRIBA</t>
  </si>
  <si>
    <t>QUEBRADILLA</t>
  </si>
  <si>
    <t>JACÓ</t>
  </si>
  <si>
    <t>JUAN VIÑAS</t>
  </si>
  <si>
    <t>TARBACA</t>
  </si>
  <si>
    <t>TIBÁS</t>
  </si>
  <si>
    <t>CIPRESES</t>
  </si>
  <si>
    <t>QUEBRADA GRANDE</t>
  </si>
  <si>
    <t>LEON XIII</t>
  </si>
  <si>
    <t>SABANILLA</t>
  </si>
  <si>
    <t>EL TEJAR</t>
  </si>
  <si>
    <t>PICAGRES</t>
  </si>
  <si>
    <t>ZARAGOZA</t>
  </si>
  <si>
    <t>LA CUESTA</t>
  </si>
  <si>
    <t>ZAPOTE</t>
  </si>
  <si>
    <t>ESCAZÚ</t>
  </si>
  <si>
    <t>CINCO ESQUINAS</t>
  </si>
  <si>
    <t>PUENTE DE PIEDRA</t>
  </si>
  <si>
    <t>PALMITOS</t>
  </si>
  <si>
    <t>RÍO NARANJO</t>
  </si>
  <si>
    <t>CABECERAS</t>
  </si>
  <si>
    <t>BAHÍA DRAKE</t>
  </si>
  <si>
    <t>OROSI</t>
  </si>
  <si>
    <t>LAGUNILLAS</t>
  </si>
  <si>
    <t>SOMABACU S.A</t>
  </si>
  <si>
    <t>Coopegrecia</t>
  </si>
  <si>
    <t>Asepanduit</t>
  </si>
  <si>
    <t>Grupo Mutual</t>
  </si>
  <si>
    <t>Total general</t>
  </si>
  <si>
    <t>GT</t>
  </si>
  <si>
    <t>CREDECOOP R.L.</t>
  </si>
  <si>
    <t>Del 01/01/2023 al 31/12/2023</t>
  </si>
  <si>
    <t>Del 01/01/2024 al 31/12/2024</t>
  </si>
  <si>
    <t>Del 01/01/2025 al 31/12/2025</t>
  </si>
  <si>
    <t>PALMICHAL</t>
  </si>
  <si>
    <t>LA ISABEL</t>
  </si>
  <si>
    <t>COLINAS</t>
  </si>
  <si>
    <t>SIERPE</t>
  </si>
  <si>
    <t>CHIRES</t>
  </si>
  <si>
    <t>RODRÍGUEZ</t>
  </si>
  <si>
    <t>TIERRAS MORENAS</t>
  </si>
  <si>
    <t>MANZANILLO</t>
  </si>
  <si>
    <t>SAVEGRE</t>
  </si>
  <si>
    <t>RÍO SEGUNDO</t>
  </si>
  <si>
    <t>SANTA BÁRBARA</t>
  </si>
  <si>
    <t>MONTE VERDE</t>
  </si>
  <si>
    <t>ROSARIO</t>
  </si>
  <si>
    <t>COPEY</t>
  </si>
  <si>
    <t>RÍO AZUL</t>
  </si>
  <si>
    <t>SAN ANDRÉS</t>
  </si>
  <si>
    <t>LLANO BONITO</t>
  </si>
  <si>
    <t>MONTES DE OCA</t>
  </si>
  <si>
    <t>PATALILLO</t>
  </si>
  <si>
    <t>JARDÍN</t>
  </si>
  <si>
    <t>BARVA</t>
  </si>
  <si>
    <t xml:space="preserve">CAJA DE ANDE </t>
  </si>
  <si>
    <t>Financiamiento Bonos Territorio Indigena Barras III</t>
  </si>
  <si>
    <t xml:space="preserve">PROYECTO DISPONIBILIDAD PRESUPUESTO EXTRAORDINARIO </t>
  </si>
  <si>
    <t>DISPONIBILIDADES Art.59 FODESAF ASIGNADAS PENDIENTES DE APROBACIÓN POR JUNTA DIRECTIVA</t>
  </si>
  <si>
    <t>Casos Individuales Disponibilidad  Presupuest Extraordinario</t>
  </si>
  <si>
    <t xml:space="preserve">Las Rosas de Pocosol S.A </t>
  </si>
  <si>
    <t>FALTA CERTIFICACION UNION LIBRE</t>
  </si>
  <si>
    <t>ESTUDIO DE REGISTRO DESACTUALIZADO (MAYOR A 3 MESES)</t>
  </si>
  <si>
    <t>FALTA TASACION</t>
  </si>
  <si>
    <t>EL CASO NO VIENE ACOMPAÑADO DEL CASO RELACIONADO.</t>
  </si>
  <si>
    <t>FALTA CERTIFICACION DE MINUSVALIA EMITIDO POR LA COMISION DE LA COMISION CALIFICADORA DE LA CCSS</t>
  </si>
  <si>
    <t>LOTE NO CUENTA CON SERVICIOS BASICOS</t>
  </si>
  <si>
    <t>SE DEBEN HACER CAPITULACIONES MATRIMONIALES O LIQUIDACION DE BIENES EN COMUN (UL) Y DEBEN ESTAR INSCRITOS EN EL REGISTRO</t>
  </si>
  <si>
    <t>Al 31/12/2025</t>
  </si>
  <si>
    <t>21. Bonos Formalizados Población LGTBI Por Propósito en el mes de Enero de 2026</t>
  </si>
  <si>
    <t>Del 01 de Enero al 31 de Enero de 2026</t>
  </si>
  <si>
    <t>BONOS TRAMITADOS</t>
  </si>
  <si>
    <t>Del 01/01/2026 al 31/12/2026</t>
  </si>
  <si>
    <t>Variación 2026/2023</t>
  </si>
  <si>
    <t>Variación 2026/2024</t>
  </si>
  <si>
    <t>Variación 2026/2025</t>
  </si>
  <si>
    <t>Del 01 de Enero al 31 de Enero 2026</t>
  </si>
  <si>
    <t>29. EJECUCIÓN PRESUPUESTARIA COMPARATIVO BONOS PAGADOS Y EMITIDOS PARA EL 2023-2026 AL 31/01/2026</t>
  </si>
  <si>
    <t>Al 31 de Enero 2026</t>
  </si>
  <si>
    <t>Del 01 de Enero al 31 de Enero del 2026</t>
  </si>
  <si>
    <t>Del 01 al 31 de Enero de 2026</t>
  </si>
  <si>
    <t>FALTAN DATOS EN OPCION DE COMPRA VENTA</t>
  </si>
  <si>
    <t>SALARIO UTILIZADO PARA EL CALCULO DIFIERE DEL REPORTADO A CCSS. ACLARAR</t>
  </si>
  <si>
    <t>COSTOS UNITARIOS EN PRESUPUESTO DE OBRA ALTOS. ACLARAR</t>
  </si>
  <si>
    <t>DATOS EN ESCRITURA NO CONCUERDAN CON DECLARACION Y/O SISTEMA</t>
  </si>
  <si>
    <t>FALTA DOCUMENTO DE APROBACION BANHVI</t>
  </si>
  <si>
    <t>MONTO DECLARADO EN CONSTANCIA DE INGRESO NO COINCIDE CON DIGITACION</t>
  </si>
  <si>
    <t>NUCLEO FAMILIAR ATIPICO (ABUELO-NIETO, TIO-SOBRINO, HERMANOS)</t>
  </si>
  <si>
    <t>POSTULADOS ORDINARIOS DEL 01/01/2026 AL 31/01/2026</t>
  </si>
  <si>
    <t>POSTULADOS ART 59 DEL 01/01/2026 AL 31/01/2026</t>
  </si>
  <si>
    <t>CASOS FORMALIZADOS 
AL 31/01/2026</t>
  </si>
  <si>
    <t>PORCENTAJE DE CUMPLIMIENTO AL 31/01/2026</t>
  </si>
  <si>
    <t>Recursos 2026 (FODESAF)</t>
  </si>
  <si>
    <t>28. EJECUCIÓN PRESUPUESTARIA SEGÚN MODALIDAD DE RECURSOS Y ASIGNACIÓN DE RECURSOS PARA EL 2026 - BASE EMISION AL 31/01/2026</t>
  </si>
  <si>
    <t>20. Ejecución Presupuesto 2026 - Por programa de financiamiento</t>
  </si>
  <si>
    <t>PRESUPUESTO 2026</t>
  </si>
  <si>
    <t>EJECUCION AL 31/01/2026</t>
  </si>
  <si>
    <t>DISPONIBLE PRESUPUESTO 2026</t>
  </si>
  <si>
    <t>Compr 2025</t>
  </si>
  <si>
    <t>Presupuesto 2026</t>
  </si>
  <si>
    <t>Del 01 al 31 de Enero 2026</t>
  </si>
  <si>
    <t>LOS GUIDO</t>
  </si>
  <si>
    <t>CASCAJAL</t>
  </si>
  <si>
    <t>Financiamiento adicional PAS de Boulevard del Sol IV, etapa II</t>
  </si>
  <si>
    <t>Su Casa Desarrollos de Vivienda S.A.,</t>
  </si>
  <si>
    <t>Financimiento adicional Maduración Proyecto Pitahaya</t>
  </si>
  <si>
    <t>Fundación para la Vivienda Rural Costa Rica – Canadá</t>
  </si>
  <si>
    <t>Puntarenas, Puntarenas Pitahaya</t>
  </si>
  <si>
    <t>Financiamiento Bonos Territorio Indigena Guaymí (grupo Casona VIII)</t>
  </si>
  <si>
    <t>Financiamiento Bonos Territorio indígena Bribrí de Talamanca (grupo DARQCO IX)</t>
  </si>
  <si>
    <t>SOMABACU S. A.,</t>
  </si>
  <si>
    <t>DARQCO S.R.L.,</t>
  </si>
  <si>
    <t>Financiemiento adicional Proyecto Valle Dorado</t>
  </si>
  <si>
    <t>Financiamiento adicional proyecto Aurora de Luz.</t>
  </si>
  <si>
    <t>Financiamiento adicional proyecto Vista de Miravalles</t>
  </si>
  <si>
    <t>Financiamiento adicional,Proyecto Cond. Vertical La Esperanza</t>
  </si>
  <si>
    <t>Financiamiento Proyecto Ambar III</t>
  </si>
  <si>
    <t>PROYECTOS PRESUPUESTO BONO COLECTIVO 2026</t>
  </si>
  <si>
    <t>SU CASA DESARROLLOS DE VIVIENDA S.A.</t>
  </si>
  <si>
    <t>DARQCO S.R.L</t>
  </si>
  <si>
    <t>27. Liquidación Presupuesto 2026 por Entidad Autorizada - BASE EFECTIVO CGR</t>
  </si>
  <si>
    <t>Del 01 de Enero al 31 Enero de 2026</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</si>
  <si>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</si>
  <si>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</si>
  <si>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</si>
  <si>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</si>
  <si>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</si>
  <si>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</si>
  <si>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</si>
  <si>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</si>
  <si>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</si>
  <si>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</si>
  <si>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</si>
  <si>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</si>
  <si>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</si>
  <si>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</si>
  <si>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</si>
  <si>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</si>
  <si>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</si>
  <si>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</si>
  <si>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</si>
  <si>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</si>
  <si>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</si>
  <si>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</si>
  <si>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</si>
  <si>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</si>
  <si>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</si>
  <si>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</si>
  <si>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Se envía razonabilidad a Dirección Fosuvi</t>
  </si>
  <si>
    <t>Solicitud de información a EA</t>
  </si>
  <si>
    <t>Consulta a EA sobre temas pendientes y tramitación del proyecto</t>
  </si>
  <si>
    <t>Alta Luz</t>
  </si>
  <si>
    <t>San José, Pérez Zeledón, San Pedro</t>
  </si>
  <si>
    <t>CONSTRUCTORA COVAM DEL SUR S.A</t>
  </si>
  <si>
    <t>Elaboración de tablas</t>
  </si>
  <si>
    <t>Solictud información EA</t>
  </si>
  <si>
    <t>Revisión Técnica</t>
  </si>
  <si>
    <t>Solicitud de información E.A.</t>
  </si>
  <si>
    <t>Se Programa visita al sitio</t>
  </si>
  <si>
    <t>Reunión conjunta Fosuvi-Subgerencia, DT y EA-desarrollador, revisión pendientes</t>
  </si>
  <si>
    <t>Se recibe información EA subsanando parcialmente lo solicitado</t>
  </si>
  <si>
    <t>Sesión de trabajo conjunta de las obras pendientes de manejo de aguas pluviales</t>
  </si>
  <si>
    <t>Solicitud de información actualización completa de expediente por vencimiento de documentos</t>
  </si>
  <si>
    <t>Sebastián</t>
  </si>
  <si>
    <t>Campo Claro II Etapa</t>
  </si>
  <si>
    <t>Alajuela, Orotina, Coyolar</t>
  </si>
  <si>
    <t>S-001</t>
  </si>
  <si>
    <t>Se recomienda la devolución del proyecto</t>
  </si>
  <si>
    <t>Reunión conjunta Fosuvi-Subgerencia, DT y EA, revisión de requsitos vencidos y anomolias detectadas en la información suministrada</t>
  </si>
  <si>
    <t>Sesión conjunta de trabajo para revisión de informe de observaciones</t>
  </si>
  <si>
    <t>Solicitud información a la E.A.</t>
  </si>
  <si>
    <t>Se recibe subsanaciones de la E.A.</t>
  </si>
  <si>
    <t>Fabiola</t>
  </si>
  <si>
    <t>Alto Chirripó (Brenes y Morgan)</t>
  </si>
  <si>
    <t>FVR CR-CANADA</t>
  </si>
  <si>
    <t>Chirripó, Turrialba, Cartago 
Valle La Estrella, Limón, Limón</t>
  </si>
  <si>
    <t>Constructora Brenes y Morgan S.A.</t>
  </si>
  <si>
    <t>21/05/225</t>
  </si>
  <si>
    <t>Recepción Proyecto</t>
  </si>
  <si>
    <t>Revisión de documentación y remisión de observaciones a la E.A.</t>
  </si>
  <si>
    <t>Reunión para aclarar observaciones</t>
  </si>
  <si>
    <t>Recepción de subsanaciones</t>
  </si>
  <si>
    <t>Arturo</t>
  </si>
  <si>
    <t>Colonia Puntarenas</t>
  </si>
  <si>
    <t>Upala, Upala, Alajuela</t>
  </si>
  <si>
    <t>Grupo 8 a 15</t>
  </si>
  <si>
    <t>Reingreso para análisis</t>
  </si>
  <si>
    <t>En revisión de Estudios de Suelos</t>
  </si>
  <si>
    <t>Subsane parcial a observaciones civiles</t>
  </si>
  <si>
    <t>Observaciones a los subsanes parciales</t>
  </si>
  <si>
    <t>Solicitud de información eléctrica a la E.A.</t>
  </si>
  <si>
    <t>Envío subsanes eléctricos al BANHVI</t>
  </si>
  <si>
    <t>Pendiente 2 acuerdo municipal y disponibilidad de agua</t>
  </si>
  <si>
    <t>Zona Azul</t>
  </si>
  <si>
    <t>Nicoya, Guanacaste</t>
  </si>
  <si>
    <t>COMPAÑIA INMOBILIARIA SYNSA.</t>
  </si>
  <si>
    <t>Se envía informe de observaciones</t>
  </si>
  <si>
    <t>Análisis de razonabilidad de precios y revisión de información técnica</t>
  </si>
  <si>
    <t>Inicio revisión técnica (planos y presupuestos)</t>
  </si>
  <si>
    <t>Generando informe de observaciones</t>
  </si>
  <si>
    <t>Riberas del Tempisque</t>
  </si>
  <si>
    <t>Liberia, Liberia, Guanacaste</t>
  </si>
  <si>
    <t>Mar Azul S.A</t>
  </si>
  <si>
    <t>Se comunica razonabilidad de precios</t>
  </si>
  <si>
    <t>Informe de observaciones</t>
  </si>
  <si>
    <t>Se recibe aceptación de razonabilidad</t>
  </si>
  <si>
    <t>Se recibe información aclaratoria de la EA</t>
  </si>
  <si>
    <t>Análisis de información</t>
  </si>
  <si>
    <t>Trabajando en informe de observaciones</t>
  </si>
  <si>
    <t>Mesa de trabajo</t>
  </si>
  <si>
    <t>Trabajando en informe final</t>
  </si>
  <si>
    <t>Las Rosas de Upala</t>
  </si>
  <si>
    <t>Yolillal, Upala, Alajuela</t>
  </si>
  <si>
    <t>Las Rosas de Pocosol S.A.</t>
  </si>
  <si>
    <t>Sesión Mesa de Trabajo #1</t>
  </si>
  <si>
    <t>Remisión de informe de observaciones civiles y eléctricas</t>
  </si>
  <si>
    <t>Zapatón</t>
  </si>
  <si>
    <t>Chires, Puriscal, San José</t>
  </si>
  <si>
    <t>Alto Chirripó X</t>
  </si>
  <si>
    <t>Cartago, Turrialba, Chirripó
Limón, Limón, Valle La Estrella</t>
  </si>
  <si>
    <t>SOMABACU S.A.</t>
  </si>
  <si>
    <t>Alto Chirripó XI</t>
  </si>
  <si>
    <t>Banco Popular</t>
  </si>
  <si>
    <t>Cartago, Turrialba, Chirripó</t>
  </si>
  <si>
    <t>Brisas del Llano</t>
  </si>
  <si>
    <t>Guanacaste, Santa Cruz, Tempate</t>
  </si>
  <si>
    <t>19/122025-05/01/2026</t>
  </si>
  <si>
    <t>Vacaciones</t>
  </si>
  <si>
    <t>Solicitud de subsane a la Entidad</t>
  </si>
  <si>
    <t>Cerro Verde II</t>
  </si>
  <si>
    <t>Paraíso, Paraíso, Cartago</t>
  </si>
  <si>
    <t>Guaymí</t>
  </si>
  <si>
    <t>Bahía Drake, Osa, Puntarenas</t>
  </si>
  <si>
    <t>Nueva Iberia</t>
  </si>
  <si>
    <t>Alegría, Siquirres, Limón</t>
  </si>
  <si>
    <t>CONSTECASA S.A.</t>
  </si>
  <si>
    <t>Brisas</t>
  </si>
  <si>
    <t>Las Brisas, Guancaste, Liberia</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</si>
  <si>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</si>
  <si>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</si>
  <si>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</si>
  <si>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</si>
  <si>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</si>
  <si>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</si>
  <si>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</si>
  <si>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</si>
  <si>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</si>
  <si>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Redacción Informe Técnico</t>
  </si>
  <si>
    <t>Reserva indígena Grano de Oro</t>
  </si>
  <si>
    <t>FUNDACIÓN CR-C</t>
  </si>
  <si>
    <t>Limón, Limón, Chirripó y 
Cartago, Turrialba, Valle la Estrella</t>
  </si>
  <si>
    <t>AJIP SA</t>
  </si>
  <si>
    <t>Isla Chira</t>
  </si>
  <si>
    <t>Puntarenas, Puntarenas, Chira</t>
  </si>
  <si>
    <t>Traslado Jefatura DT</t>
  </si>
  <si>
    <t>Santa Fe</t>
  </si>
  <si>
    <t>Puntarenas, Puntarenas, Chacarita</t>
  </si>
  <si>
    <t xml:space="preserve"> 8/4/2024</t>
  </si>
  <si>
    <t xml:space="preserve"> 22/4/2024</t>
  </si>
  <si>
    <t>Traslado a FOSUVI</t>
  </si>
  <si>
    <t>Corralillo</t>
  </si>
  <si>
    <t>San Antonio, Nicoya, Guanacaste</t>
  </si>
  <si>
    <t>Construcciones Generales de Costa Rica S.A.</t>
  </si>
  <si>
    <t>Informe de devolución de proyecto</t>
  </si>
  <si>
    <t>Envío devolución a FOSUVI</t>
  </si>
  <si>
    <t>FOSUVI comunica la devolución a la E.A.</t>
  </si>
  <si>
    <t>E.A. solicita reconcideración de devolución</t>
  </si>
  <si>
    <t>Reunión, Subgerencia decidió dar continuación</t>
  </si>
  <si>
    <t>Solicitud de observaciones a E.A.</t>
  </si>
  <si>
    <t>Subsane parcial</t>
  </si>
  <si>
    <t>Respuesta parcial de observaciones por la E.A.</t>
  </si>
  <si>
    <t>Recepción de subsanes completos</t>
  </si>
  <si>
    <t>Finalización informe técnico, área civil</t>
  </si>
  <si>
    <t>Visita al sitio</t>
  </si>
  <si>
    <t>Se envían 3 observaciones eléctricas</t>
  </si>
  <si>
    <t>El Sol</t>
  </si>
  <si>
    <t>Lepanto, Puntarenas, Puntarenas</t>
  </si>
  <si>
    <t>Visita al sitio y toma de referencias</t>
  </si>
  <si>
    <t>Recepción información constructor</t>
  </si>
  <si>
    <t>Preparación de razonabilidad</t>
  </si>
  <si>
    <t>Preparación de informe de recomendación</t>
  </si>
  <si>
    <t>Informe listo (a espera de aceptación de precios)</t>
  </si>
  <si>
    <t>Trasladado a FOSUVI</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</si>
  <si>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</si>
  <si>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</si>
  <si>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</si>
  <si>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</si>
  <si>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</si>
  <si>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</si>
  <si>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</si>
  <si>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</si>
  <si>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</si>
  <si>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</si>
  <si>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</si>
  <si>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de informe de recomendación a Jefatura</t>
  </si>
  <si>
    <t>Envío a FOSUVI</t>
  </si>
  <si>
    <t>Aprobado en JD</t>
  </si>
  <si>
    <t>Alto Chirripó VIII</t>
  </si>
  <si>
    <t>Chirripó, Turrialba, Cartago</t>
  </si>
  <si>
    <t>Reasignación analista</t>
  </si>
  <si>
    <t>Solicitud correcciones presupuestos</t>
  </si>
  <si>
    <t>Remisión de informe</t>
  </si>
  <si>
    <t>Alto Chirripó IX</t>
  </si>
  <si>
    <t>Alto Chirripó VII</t>
  </si>
  <si>
    <t>Remisión informe</t>
  </si>
  <si>
    <t>El Jobo II</t>
  </si>
  <si>
    <t>Alajuela, Los Chiles, Los Chiles</t>
  </si>
  <si>
    <t>Constructora del Sol HS S.A.</t>
  </si>
  <si>
    <t>Plazo otorgado a EA para entregar subsanaciones</t>
  </si>
  <si>
    <t>Entrega parcial de subsanes</t>
  </si>
  <si>
    <t>Rey Curré, II Grupo</t>
  </si>
  <si>
    <t>Boruca, Buenos Aires, Puntarenas</t>
  </si>
  <si>
    <t>Consultora Bonos Habitacionales S.R.L.</t>
  </si>
  <si>
    <t>Solicitud de subsanes a E.A.</t>
  </si>
  <si>
    <t>Aclaración sobre tema electricidad ICE</t>
  </si>
  <si>
    <t>Recepción de presupuestos finales y gastos de formalización</t>
  </si>
  <si>
    <t>Valle Real</t>
  </si>
  <si>
    <t>Alajuela, Orotina</t>
  </si>
  <si>
    <t>Presentación del Proyecto</t>
  </si>
  <si>
    <t>Recepción de información Preliminar</t>
  </si>
  <si>
    <t>Preparando informe Final</t>
  </si>
  <si>
    <t>Ingreso del Proyecto Completo a Laserfiche (tecnico)</t>
  </si>
  <si>
    <t>Traslado de Informe de recomendación final</t>
  </si>
  <si>
    <t>Presentación a JD</t>
  </si>
  <si>
    <t>Darqco VIII (Tayní)</t>
  </si>
  <si>
    <t>Limón, Limón, Talamanca/Valle la Estrella</t>
  </si>
  <si>
    <t>DARQCO SRL</t>
  </si>
  <si>
    <t>Recepción de información de la EA</t>
  </si>
  <si>
    <t>Reasignación Analista</t>
  </si>
  <si>
    <t>Solicitud de información mediante BANHVI- DT-OF-0015-2025</t>
  </si>
  <si>
    <t>A la espera respuesta del MINAE tema de la madera</t>
  </si>
  <si>
    <t>Recepción de información sobre madera</t>
  </si>
  <si>
    <t>Recepcion de subsanaciones</t>
  </si>
  <si>
    <t>Recepción de cálculo de gastos de formalización</t>
  </si>
  <si>
    <t>Solicitud de aclaraciones gastos de formalización</t>
  </si>
  <si>
    <t>Recepción de correcciones y emisión informe DT</t>
  </si>
  <si>
    <t>Batsú II</t>
  </si>
  <si>
    <t>Bratsi, Talamanca, Limón</t>
  </si>
  <si>
    <t>SEPROE Constructora</t>
  </si>
  <si>
    <t>Recepción de aclaración de observaciones por parte de la E.A.</t>
  </si>
  <si>
    <t>Recepción de documento pendiente sobre uso de madera</t>
  </si>
  <si>
    <t>Solicitud de correcciones tras aclaraciones remitidas</t>
  </si>
  <si>
    <t>Reunión tema kilometraje y viáticos</t>
  </si>
  <si>
    <t>Confirmación de monto máximo de kilometaje y solicitud de correcciones</t>
  </si>
  <si>
    <t>Consulta sobre estado de subsanaciones debido a que no se ha obtenido respuesta</t>
  </si>
  <si>
    <t>Recepción de aclaración sobre el estado de las subsanaciones de los grupos indígenas</t>
  </si>
  <si>
    <t>Solicitud de presupuesto firmado y avalado por fiscal</t>
  </si>
  <si>
    <t>Remisión de informe eléctrico al DT</t>
  </si>
  <si>
    <t>Recepción de presupuesto firmado por fiscal</t>
  </si>
  <si>
    <t>Recepcion de gastos de formalización actualizados</t>
  </si>
  <si>
    <t>Solicitud de justificación de costos presupuesto</t>
  </si>
  <si>
    <t>Recepción de correcciones en presupuesto y remisión de informe DT</t>
  </si>
  <si>
    <t>Remisión de informes civil y eléctrico a la dirección FOSUVI</t>
  </si>
  <si>
    <t>Aprobación en JD</t>
  </si>
  <si>
    <t>El Cascajal</t>
  </si>
  <si>
    <t>La Tigra, San Carlos, Alajuela</t>
  </si>
  <si>
    <t>Revisado Dictamen Fiscales, levantando tablas para informe</t>
  </si>
  <si>
    <t>Solicitud de Información E.A. (Civil)</t>
  </si>
  <si>
    <t>Solicitud de Información E.A. (Eléctrico)</t>
  </si>
  <si>
    <t>Solicitud de Información E.A. (información faltante de observaciones civiles)</t>
  </si>
  <si>
    <t>Solicitud de Información E.A. (información faltante de observaciones eléctricas)</t>
  </si>
  <si>
    <t>Subsane a observaciones civiles y eléctricas</t>
  </si>
  <si>
    <t>Se presenta a FOSUVI</t>
  </si>
  <si>
    <t>Conte Burica V</t>
  </si>
  <si>
    <t>Corredores y Golfito, Puntarenas</t>
  </si>
  <si>
    <t>Remisión de observaciones a la E.A.</t>
  </si>
  <si>
    <t>Recepción de subanaciones</t>
  </si>
  <si>
    <t>Remisión informe obra eléctrica</t>
  </si>
  <si>
    <t>Solicitud de aclaraciones pendientes</t>
  </si>
  <si>
    <t>Recepción de aclaraciones</t>
  </si>
  <si>
    <t>Remisión informe obra civil</t>
  </si>
  <si>
    <t>Presentación a FOSUVI</t>
  </si>
  <si>
    <t>Isla Chira y Venado, II Grupo</t>
  </si>
  <si>
    <t>Casos Insulares</t>
  </si>
  <si>
    <t>Solicitud actualización de presupuestos</t>
  </si>
  <si>
    <t>Recepción de presupuestos actualizados</t>
  </si>
  <si>
    <t>Solicitud aclaraciones y subsanaciones</t>
  </si>
  <si>
    <t>Recepción de subsanaciones completas</t>
  </si>
  <si>
    <t>Solicitud correcciones gastos de formalización</t>
  </si>
  <si>
    <t>Recepción de correcciones finales y emisión informe DT</t>
  </si>
  <si>
    <t>Isla Chira y Venado, III Grupo</t>
  </si>
  <si>
    <t>Recepción de subsanaciones completas y emisión informe DT</t>
  </si>
  <si>
    <t>Isla Chira, Venado y Caballo, I Grupo</t>
  </si>
  <si>
    <t>Recepción proyecto</t>
  </si>
  <si>
    <t>Asignación de analista</t>
  </si>
  <si>
    <t>A la espera de remisión de documentación actualizada</t>
  </si>
  <si>
    <t>E.A. realiza consulta para cambio de fiscal</t>
  </si>
  <si>
    <t>Se da respuesta a consulta sobre cambio de fiscal</t>
  </si>
  <si>
    <t>Recepción de subsanaciones por parte de la E.A.</t>
  </si>
  <si>
    <t>Solicitud de tabla de casos faltante</t>
  </si>
  <si>
    <t>Reunión revisión de subsanación de observaciones</t>
  </si>
  <si>
    <t>Solicitud de aclaraciones sobre las subsanaciones</t>
  </si>
  <si>
    <t>Solicitud revisión observaciones gastos de formalización</t>
  </si>
  <si>
    <t>Reunión para revisión observaciones gastos de formalización</t>
  </si>
  <si>
    <t>Solicitud de corrección de gastos de formalización</t>
  </si>
  <si>
    <t>Reunión revisión de costos ambos grupos y remisión de gastos de formalización finales</t>
  </si>
  <si>
    <t>Remsión de informe DT</t>
  </si>
  <si>
    <t>Isla Chira, Venado y Caballo, II Grupo</t>
  </si>
  <si>
    <t>Remisión de presupuestos actualizados</t>
  </si>
  <si>
    <t>Barras III</t>
  </si>
  <si>
    <t>Siquirres y Reventazón, Siquirres, Limón
Colorado, Pococí, Limón</t>
  </si>
  <si>
    <t>Reunión virtual</t>
  </si>
  <si>
    <t>Remisión de subsanaciones a E.A.</t>
  </si>
  <si>
    <t>Reunión para definir fechas de entrega de subsanaciones con E.A. y constructora</t>
  </si>
  <si>
    <t xml:space="preserve">Se reciben las subsanaciones </t>
  </si>
  <si>
    <t>Confirmación de costos del proyecto</t>
  </si>
  <si>
    <t xml:space="preserve">Recepción de subsanaciones finales
Emisión de los informes eléctrico y civil por parte del D.T.
Remisión de informes y expediente a Dirección FOSUVI </t>
  </si>
  <si>
    <t>La Cajeta</t>
  </si>
  <si>
    <t>Alajuela, San Carlos, Cutris</t>
  </si>
  <si>
    <t xml:space="preserve">Generación tablas de informe de recomendación </t>
  </si>
  <si>
    <t>Comunicado de razonabilidad y observaciones electricas</t>
  </si>
  <si>
    <t xml:space="preserve">Redacción de informe de recomendación </t>
  </si>
  <si>
    <t>Se envían informes a jefatura</t>
  </si>
  <si>
    <t>Los Naranjos</t>
  </si>
  <si>
    <t>Alajuela, Guatuso, Buena Vista</t>
  </si>
  <si>
    <t>Envío de observaciones a Jefatura del DT</t>
  </si>
  <si>
    <t>Recepción de subsanaciones parciales (faltan presupuestos)</t>
  </si>
  <si>
    <t>Envío diferencia en avalúos</t>
  </si>
  <si>
    <t>Indican que fiscal está incapacitado, atrasando el subsane</t>
  </si>
  <si>
    <t>Aún la Entidad no ha asignado fiscal</t>
  </si>
  <si>
    <t>El avalúo con el nuevo fiscal da menor que BANHVI, se solicita comunicar a Empresa</t>
  </si>
  <si>
    <t>Entidad envía aceptación de precios de terreno y nuevos presupuestos</t>
  </si>
  <si>
    <t>Solicitud de subsanes eléctricos</t>
  </si>
  <si>
    <t>Veredas del Río III</t>
  </si>
  <si>
    <t>Alexander y Fabiola</t>
  </si>
  <si>
    <t>Isla Caballo</t>
  </si>
  <si>
    <t>Puntarenas, Puntarenas, Puntarenas</t>
  </si>
  <si>
    <t>Adenda para actualizar presupuestos</t>
  </si>
  <si>
    <t>Traslado adenda a FOSUVI</t>
  </si>
  <si>
    <t>Isla Venado</t>
  </si>
  <si>
    <t>Puntarenas, Puntarenas, Lepanto</t>
  </si>
  <si>
    <t>31/9/2025</t>
  </si>
  <si>
    <t>Puntarenas, Puntarenas, Isla Chira</t>
  </si>
  <si>
    <t>31/9/2027</t>
  </si>
  <si>
    <t>Bajo Chirripó III</t>
  </si>
  <si>
    <t>Cartago, Turrialba, Chirripó
Limón, Matina, Matina</t>
  </si>
  <si>
    <t>Solicitud de aclaraciones sobre subsanaciones remitidas</t>
  </si>
  <si>
    <t>Recepción de aclaraciones finales</t>
  </si>
  <si>
    <t>Boulevard del Sol IV (segunda etapa)</t>
  </si>
  <si>
    <t>Puntarenas, Puntarenas, Barranca</t>
  </si>
  <si>
    <t>Su Casa Desarrollos de Vivienda S.A.</t>
  </si>
  <si>
    <t>Revisión preliminar</t>
  </si>
  <si>
    <t>Confección informe de observaciones</t>
  </si>
  <si>
    <t>Entrega subsanaciones EA</t>
  </si>
  <si>
    <t>Cómite revisión presentación JD</t>
  </si>
  <si>
    <t>Casona 8</t>
  </si>
  <si>
    <t>Limoncito, Coto Brus, Puntarenas</t>
  </si>
  <si>
    <t>Remisión informe obra eléctrica DT</t>
  </si>
  <si>
    <t>Remisión informe obra civil DT</t>
  </si>
  <si>
    <t>Darco IX (Bribrí)</t>
  </si>
  <si>
    <t>Recepcion de subsanaciones (no se habían hecho observaciones)</t>
  </si>
  <si>
    <t xml:space="preserve">Recepción gastos de formalizacion </t>
  </si>
  <si>
    <t>Solicitud de subsanaciones no aclaradas y debido a cambios en presupuestos no justificados</t>
  </si>
  <si>
    <t>Consulta confirmación montos finales</t>
  </si>
  <si>
    <t>confirmación montos finales y remisión de informe DT</t>
  </si>
  <si>
    <t>Ambar III</t>
  </si>
  <si>
    <t>Parrita, Parrita, Puntarenas</t>
  </si>
  <si>
    <t>E.A. envía subsanaciones</t>
  </si>
  <si>
    <t>Río Negro</t>
  </si>
  <si>
    <t>Alajuela, Upala, Aguas Claras</t>
  </si>
  <si>
    <t>Grupo de 8 a 15</t>
  </si>
  <si>
    <t>Conformación del expediente digital</t>
  </si>
  <si>
    <t>Las Brisas</t>
  </si>
  <si>
    <t>Guanacaste, Liberia, Liberia</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</si>
  <si>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</si>
  <si>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</si>
  <si>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</si>
  <si>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</si>
  <si>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Solicitud de actualización del proyecto a la E.A.</t>
  </si>
  <si>
    <t>Respuesta por parte de la constructora</t>
  </si>
  <si>
    <t>Solicitud de aval de la E.A.</t>
  </si>
  <si>
    <t>Recepción informe fiscales: el proyecto está rechazado en CFIA y no hay solución con respecto a ingreso al proyecto por parte de la municipalidad</t>
  </si>
  <si>
    <t>Remisión de oficio de devolución del proyecto a FOSUVI</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</si>
  <si>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</si>
  <si>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</si>
  <si>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</si>
  <si>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</si>
  <si>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</si>
  <si>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</si>
  <si>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</si>
  <si>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</si>
  <si>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</si>
  <si>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</si>
  <si>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</si>
  <si>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</si>
  <si>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Loma Linda</t>
  </si>
  <si>
    <t>Guanacaste, Santa Cruz, Veintesiete de Abril</t>
  </si>
  <si>
    <t>ROVI S.A.</t>
  </si>
  <si>
    <t>Maureen Barrantes</t>
  </si>
  <si>
    <t>Villa Verde</t>
  </si>
  <si>
    <t>Coopenae</t>
  </si>
  <si>
    <t>Puntarenas, Esparza, Espiritu Santo</t>
  </si>
  <si>
    <t>Alexander Aguilar Sobalbarro</t>
  </si>
  <si>
    <t>Tierra Prometida</t>
  </si>
  <si>
    <t>BC</t>
  </si>
  <si>
    <t>Fund. C.R. - Canada</t>
  </si>
  <si>
    <t>n/a</t>
  </si>
  <si>
    <t>San José, Pérez Zeledón, San Isidro</t>
  </si>
  <si>
    <t>Sebastián Barahona Martínez</t>
  </si>
  <si>
    <t>28 Millas</t>
  </si>
  <si>
    <t>Aurora de Luz</t>
  </si>
  <si>
    <t>Guanacaste, Carrillo, Belén</t>
  </si>
  <si>
    <t>Boulevard del Sol IV</t>
  </si>
  <si>
    <t>Wilbert Salazar Soto</t>
  </si>
  <si>
    <t>Santa María</t>
  </si>
  <si>
    <t>Grupo Mutual Alajuela - La Vivienda</t>
  </si>
  <si>
    <t>La Bendición</t>
  </si>
  <si>
    <t>Puntarenas, Parrita, Barranca</t>
  </si>
  <si>
    <t>Constructora SYNSA</t>
  </si>
  <si>
    <t xml:space="preserve">Jose Pablo Valerio Sánchez </t>
  </si>
  <si>
    <t>Jacarandas</t>
  </si>
  <si>
    <t>San José, San José, San Sebastián</t>
  </si>
  <si>
    <t>Cerro Verde</t>
  </si>
  <si>
    <t>Cartago, Paraíso, Paraíso</t>
  </si>
  <si>
    <t>Constructora Mar Azul S.A.</t>
  </si>
  <si>
    <t>Veredas del Río II</t>
  </si>
  <si>
    <t>Vistas de Miravalles</t>
  </si>
  <si>
    <t>Guanacaste, Bagaces, Bagaces</t>
  </si>
  <si>
    <t>Alajuela, Orotina, Orotina</t>
  </si>
  <si>
    <t>01/01/2025 al 31/01/2025</t>
  </si>
  <si>
    <t>Casos 2026-2025</t>
  </si>
  <si>
    <t>Monto 2026-2025</t>
  </si>
  <si>
    <t>01/01/2026 al 31/01/2026</t>
  </si>
  <si>
    <t>Formalizados Enero 2026</t>
  </si>
  <si>
    <t>Formalizados Enero 2025</t>
  </si>
  <si>
    <t>EMITIDOS DEL 01/01/2026 AL 31/01/2026</t>
  </si>
  <si>
    <t>FORMALIZADOS DEL 01/01/2026 AL 31/01/2026</t>
  </si>
  <si>
    <t>AL 31 DE ENERO 2026</t>
  </si>
  <si>
    <t>EMITIDOS DEL 01/01/2025 AL 31/01/2025</t>
  </si>
  <si>
    <t>FORMALIZADOS DEL 01/01/2025 AL 31/01/2025</t>
  </si>
  <si>
    <t>AL 31 DE ENERO 2025</t>
  </si>
  <si>
    <t>Acumulado: del 01/01/2026 al 31/01/2026</t>
  </si>
  <si>
    <t>Acumulado: del 01/01/2025 al 31/01/2025</t>
  </si>
  <si>
    <t>Al 31 de Enero del 2026</t>
  </si>
  <si>
    <t>Total 2026</t>
  </si>
  <si>
    <t>*Según el cambio solicitado a Fodesaf, los recursos del trimestre ingresaron a la respectiva cuenta en Caja Única.</t>
  </si>
  <si>
    <t>3. Comparativo compromisos FOSUVI 2025/2026</t>
  </si>
  <si>
    <t>Al 31/01/2026</t>
  </si>
  <si>
    <t>Recursos Fodesaf 2026 no ejecutados al corte</t>
  </si>
  <si>
    <t>Otros ingresos 2026</t>
  </si>
  <si>
    <t>Otros ingresos periodos anteriores reasignadas 2025 por ejecutar</t>
  </si>
  <si>
    <t>Se han realizado evaluaciones trimestrales para asegurar el cumplimiento de las metas establecidas por Entidad, en los casos que ha sido necesario vía aprobación de la Junta Directiva se han realizado reasignaciones de presupuesto para cumplir con la ejecución.
La reasignación de recursos de otros ingresos a las entidades autorizadas, se ha realizado al corte del II trimestre.</t>
  </si>
  <si>
    <t>El aumento considerable en el superávit corresponde a que los ingresos trimestrales del 2026, ingresaron en enero.</t>
  </si>
  <si>
    <t>4. Liquidación Presupuesto 2025 por Entidad Autorizada - BASE EFECTIVO-EJECUCIÓN COMPROMISOS 2025</t>
  </si>
  <si>
    <t>Saldo Compromisos 2025</t>
  </si>
  <si>
    <t>Total COMPROMISOS 2025</t>
  </si>
  <si>
    <t>28. Ejecución presupuestaria según modalidad de recursos y asignación de recursos para el 2026 - BASE EMISION</t>
  </si>
  <si>
    <t>29. Ejecución presupuestaria bonos emitidos y pagados para el 2026 - COMPARATIVO</t>
  </si>
  <si>
    <t>27. Liquidación Presupuesto 2026 por Entidad Autorizada - BASE EFECTIVO CGR TRANSFERENCIAS  DE CAPITAL  (pago de bonos y adelanto ART. 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</si>
</sst>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_(* #,##0.0\ \ ;_(* \(#,##0.0\);_(* &quot;-&quot;??_);_(@_)"/>
    <numFmt numFmtId="225" formatCode="_(* #,##0\ \ ;_(* \(#,##0\);_(* &quot;-&quot;??_);_(@_)"/>
    <numFmt numFmtId="226" formatCode="0.000"/>
  </numFmts>
  <fonts count="41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family val="2"/>
      <scheme val="minor"/>
    </font>
    <font>
      <sz val="10"/>
      <name val="Arial"/>
      <family val="2"/>
    </font>
    <font>
      <sz val="11"/>
      <color indexed="8"/>
      <name val="Calibri"/>
      <family val="2"/>
    </font>
    <font>
      <sz val="10"/>
      <color indexed="8"/>
      <name val="Arial"/>
      <family val="2"/>
    </font>
    <font>
      <sz val="10"/>
      <name val="Arial"/>
      <family val="2"/>
    </font>
    <font>
      <sz val="10"/>
      <name val="Arial"/>
    </font>
    <font>
      <sz val="10"/>
      <color rgb="FFFF0000"/>
      <name val="Arial"/>
      <family val="2"/>
    </font>
    <font>
      <sz val="10"/>
      <color theme="1" tint="4.9989318521683403E-2"/>
      <name val="Arial"/>
      <family val="2"/>
    </font>
    <font>
      <b/>
      <sz val="10"/>
      <color rgb="FF0668F8"/>
      <name val="Arial"/>
      <family val="2"/>
    </font>
    <font>
      <b/>
      <sz val="9"/>
      <name val="Calibri"/>
      <family val="2"/>
      <scheme val="minor"/>
    </font>
    <font>
      <b/>
      <sz val="9"/>
      <name val="Arial"/>
      <family val="2"/>
    </font>
  </fonts>
  <fills count="43">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8" tint="0.59999389629810485"/>
        <bgColor indexed="64"/>
      </patternFill>
    </fill>
    <fill>
      <patternFill patternType="solid">
        <fgColor theme="2"/>
        <bgColor indexed="64"/>
      </patternFill>
    </fill>
    <fill>
      <patternFill patternType="solid">
        <fgColor theme="0" tint="-4.9989318521683403E-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auto="1"/>
      </left>
      <right/>
      <top style="thin">
        <color auto="1"/>
      </top>
      <bottom style="thin">
        <color auto="1"/>
      </bottom>
      <diagonal/>
    </border>
  </borders>
  <cellStyleXfs count="44443">
    <xf numFmtId="0" fontId="0" fillId="0" borderId="0"/>
    <xf numFmtId="168" fontId="283" fillId="0" borderId="0" applyFont="0" applyFill="0" applyBorder="0" applyAlignment="0" applyProtection="0"/>
    <xf numFmtId="9" fontId="283" fillId="0" borderId="0" applyFont="0" applyFill="0" applyBorder="0" applyAlignment="0" applyProtection="0"/>
    <xf numFmtId="0" fontId="285" fillId="0" borderId="0"/>
    <xf numFmtId="0" fontId="284" fillId="0" borderId="0"/>
    <xf numFmtId="168" fontId="284" fillId="0" borderId="0" applyFont="0" applyFill="0" applyBorder="0" applyAlignment="0" applyProtection="0"/>
    <xf numFmtId="9" fontId="284" fillId="0" borderId="0" applyFont="0" applyFill="0" applyBorder="0" applyAlignment="0" applyProtection="0"/>
    <xf numFmtId="0" fontId="287" fillId="0" borderId="0"/>
    <xf numFmtId="190" fontId="287" fillId="0" borderId="0" applyFont="0" applyFill="0" applyBorder="0" applyAlignment="0" applyProtection="0"/>
    <xf numFmtId="168" fontId="287" fillId="0" borderId="0" applyFont="0" applyFill="0" applyBorder="0" applyAlignment="0" applyProtection="0"/>
    <xf numFmtId="0" fontId="282" fillId="0" borderId="0"/>
    <xf numFmtId="168" fontId="282" fillId="0" borderId="0" applyFont="0" applyFill="0" applyBorder="0" applyAlignment="0" applyProtection="0"/>
    <xf numFmtId="0" fontId="285" fillId="0" borderId="0"/>
    <xf numFmtId="0" fontId="285" fillId="0" borderId="0"/>
    <xf numFmtId="0" fontId="281" fillId="0" borderId="0"/>
    <xf numFmtId="181" fontId="284" fillId="0" borderId="0" applyFont="0" applyFill="0" applyBorder="0" applyAlignment="0" applyProtection="0"/>
    <xf numFmtId="0" fontId="280" fillId="0" borderId="0"/>
    <xf numFmtId="0" fontId="279" fillId="0" borderId="0"/>
    <xf numFmtId="168" fontId="279" fillId="0" borderId="0" applyFont="0" applyFill="0" applyBorder="0" applyAlignment="0" applyProtection="0"/>
    <xf numFmtId="0" fontId="283" fillId="0" borderId="0"/>
    <xf numFmtId="0" fontId="278" fillId="0" borderId="0"/>
    <xf numFmtId="0" fontId="277" fillId="0" borderId="0"/>
    <xf numFmtId="0" fontId="276" fillId="0" borderId="0"/>
    <xf numFmtId="168" fontId="276" fillId="0" borderId="0" applyFont="0" applyFill="0" applyBorder="0" applyAlignment="0" applyProtection="0"/>
    <xf numFmtId="0" fontId="283" fillId="0" borderId="0"/>
    <xf numFmtId="168" fontId="283" fillId="0" borderId="0" applyFont="0" applyFill="0" applyBorder="0" applyAlignment="0" applyProtection="0"/>
    <xf numFmtId="0" fontId="275" fillId="0" borderId="0"/>
    <xf numFmtId="0" fontId="283" fillId="0" borderId="0"/>
    <xf numFmtId="168" fontId="283" fillId="0" borderId="0" applyFont="0" applyFill="0" applyBorder="0" applyAlignment="0" applyProtection="0"/>
    <xf numFmtId="9" fontId="283" fillId="0" borderId="0" applyFont="0" applyFill="0" applyBorder="0" applyAlignment="0" applyProtection="0"/>
    <xf numFmtId="0" fontId="284" fillId="0" borderId="0"/>
    <xf numFmtId="190" fontId="284" fillId="0" borderId="0" applyFont="0" applyFill="0" applyBorder="0" applyAlignment="0" applyProtection="0"/>
    <xf numFmtId="168" fontId="284" fillId="0" borderId="0" applyFont="0" applyFill="0" applyBorder="0" applyAlignment="0" applyProtection="0"/>
    <xf numFmtId="0" fontId="275" fillId="0" borderId="0"/>
    <xf numFmtId="168" fontId="275" fillId="0" borderId="0" applyFont="0" applyFill="0" applyBorder="0" applyAlignment="0" applyProtection="0"/>
    <xf numFmtId="0" fontId="275" fillId="0" borderId="0"/>
    <xf numFmtId="0" fontId="275" fillId="0" borderId="0"/>
    <xf numFmtId="0" fontId="275" fillId="0" borderId="0"/>
    <xf numFmtId="168" fontId="275" fillId="0" borderId="0" applyFont="0" applyFill="0" applyBorder="0" applyAlignment="0" applyProtection="0"/>
    <xf numFmtId="0" fontId="275" fillId="0" borderId="0"/>
    <xf numFmtId="0" fontId="275" fillId="0" borderId="0"/>
    <xf numFmtId="0" fontId="275" fillId="0" borderId="0"/>
    <xf numFmtId="168" fontId="275" fillId="0" borderId="0" applyFont="0" applyFill="0" applyBorder="0" applyAlignment="0" applyProtection="0"/>
    <xf numFmtId="0" fontId="274" fillId="0" borderId="0"/>
    <xf numFmtId="168" fontId="274" fillId="0" borderId="0" applyFont="0" applyFill="0" applyBorder="0" applyAlignment="0" applyProtection="0"/>
    <xf numFmtId="0" fontId="297" fillId="0" borderId="0"/>
    <xf numFmtId="0" fontId="283" fillId="0" borderId="0"/>
    <xf numFmtId="168" fontId="283" fillId="0" borderId="0" applyFont="0" applyFill="0" applyBorder="0" applyAlignment="0" applyProtection="0"/>
    <xf numFmtId="9" fontId="283" fillId="0" borderId="0" applyFont="0" applyFill="0" applyBorder="0" applyAlignment="0" applyProtection="0"/>
    <xf numFmtId="0" fontId="284" fillId="0" borderId="0"/>
    <xf numFmtId="0" fontId="274" fillId="0" borderId="0"/>
    <xf numFmtId="168" fontId="274" fillId="0" borderId="0" applyFont="0" applyFill="0" applyBorder="0" applyAlignment="0" applyProtection="0"/>
    <xf numFmtId="0" fontId="274" fillId="0" borderId="0"/>
    <xf numFmtId="0" fontId="274" fillId="0" borderId="0"/>
    <xf numFmtId="0" fontId="274" fillId="0" borderId="0"/>
    <xf numFmtId="168" fontId="274" fillId="0" borderId="0" applyFont="0" applyFill="0" applyBorder="0" applyAlignment="0" applyProtection="0"/>
    <xf numFmtId="0" fontId="274" fillId="0" borderId="0"/>
    <xf numFmtId="0" fontId="274" fillId="0" borderId="0"/>
    <xf numFmtId="0" fontId="274" fillId="0" borderId="0"/>
    <xf numFmtId="168" fontId="274" fillId="0" borderId="0" applyFont="0" applyFill="0" applyBorder="0" applyAlignment="0" applyProtection="0"/>
    <xf numFmtId="0" fontId="274" fillId="0" borderId="0"/>
    <xf numFmtId="0" fontId="274" fillId="0" borderId="0"/>
    <xf numFmtId="168" fontId="274" fillId="0" borderId="0" applyFont="0" applyFill="0" applyBorder="0" applyAlignment="0" applyProtection="0"/>
    <xf numFmtId="0" fontId="274" fillId="0" borderId="0"/>
    <xf numFmtId="0" fontId="274" fillId="0" borderId="0"/>
    <xf numFmtId="0" fontId="274" fillId="0" borderId="0"/>
    <xf numFmtId="168" fontId="274" fillId="0" borderId="0" applyFont="0" applyFill="0" applyBorder="0" applyAlignment="0" applyProtection="0"/>
    <xf numFmtId="0" fontId="274" fillId="0" borderId="0"/>
    <xf numFmtId="0" fontId="274" fillId="0" borderId="0"/>
    <xf numFmtId="0" fontId="274" fillId="0" borderId="0"/>
    <xf numFmtId="168" fontId="274" fillId="0" borderId="0" applyFont="0" applyFill="0" applyBorder="0" applyAlignment="0" applyProtection="0"/>
    <xf numFmtId="0" fontId="273" fillId="0" borderId="0"/>
    <xf numFmtId="168" fontId="273" fillId="0" borderId="0" applyFont="0" applyFill="0" applyBorder="0" applyAlignment="0" applyProtection="0"/>
    <xf numFmtId="0" fontId="272" fillId="0" borderId="0"/>
    <xf numFmtId="0" fontId="271" fillId="0" borderId="0"/>
    <xf numFmtId="0" fontId="270" fillId="0" borderId="0"/>
    <xf numFmtId="168" fontId="270" fillId="0" borderId="0" applyFont="0" applyFill="0" applyBorder="0" applyAlignment="0" applyProtection="0"/>
    <xf numFmtId="0" fontId="269" fillId="0" borderId="0"/>
    <xf numFmtId="0" fontId="285" fillId="0" borderId="0"/>
    <xf numFmtId="0" fontId="268" fillId="0" borderId="0"/>
    <xf numFmtId="9" fontId="284" fillId="0" borderId="0" applyFont="0" applyFill="0" applyBorder="0" applyAlignment="0" applyProtection="0"/>
    <xf numFmtId="0" fontId="267" fillId="0" borderId="0"/>
    <xf numFmtId="168" fontId="267" fillId="0" borderId="0" applyFont="0" applyFill="0" applyBorder="0" applyAlignment="0" applyProtection="0"/>
    <xf numFmtId="0" fontId="266" fillId="0" borderId="0"/>
    <xf numFmtId="0" fontId="265" fillId="0" borderId="0"/>
    <xf numFmtId="0" fontId="284" fillId="0" borderId="0"/>
    <xf numFmtId="0" fontId="298" fillId="0" borderId="0"/>
    <xf numFmtId="0" fontId="264" fillId="0" borderId="0"/>
    <xf numFmtId="0" fontId="283" fillId="0" borderId="0"/>
    <xf numFmtId="168" fontId="283" fillId="0" borderId="0" applyFont="0" applyFill="0" applyBorder="0" applyAlignment="0" applyProtection="0"/>
    <xf numFmtId="9" fontId="283" fillId="0" borderId="0" applyFont="0" applyFill="0" applyBorder="0" applyAlignment="0" applyProtection="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4" fillId="0" borderId="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4" fillId="0" borderId="0"/>
    <xf numFmtId="168" fontId="264" fillId="0" borderId="0" applyFont="0" applyFill="0" applyBorder="0" applyAlignment="0" applyProtection="0"/>
    <xf numFmtId="0" fontId="284" fillId="0" borderId="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4" fillId="0" borderId="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4" fillId="0" borderId="0"/>
    <xf numFmtId="0" fontId="264" fillId="0" borderId="0"/>
    <xf numFmtId="0" fontId="284" fillId="0" borderId="0"/>
    <xf numFmtId="0" fontId="263" fillId="0" borderId="0"/>
    <xf numFmtId="168" fontId="263" fillId="0" borderId="0" applyFont="0" applyFill="0" applyBorder="0" applyAlignment="0" applyProtection="0"/>
    <xf numFmtId="0" fontId="298" fillId="0" borderId="0"/>
    <xf numFmtId="0" fontId="262" fillId="0" borderId="0"/>
    <xf numFmtId="168" fontId="262" fillId="0" borderId="0" applyFont="0" applyFill="0" applyBorder="0" applyAlignment="0" applyProtection="0"/>
    <xf numFmtId="0" fontId="299" fillId="0" borderId="0"/>
    <xf numFmtId="0" fontId="261" fillId="0" borderId="0"/>
    <xf numFmtId="0" fontId="300" fillId="0" borderId="0"/>
    <xf numFmtId="0" fontId="260" fillId="0" borderId="0"/>
    <xf numFmtId="0" fontId="259" fillId="0" borderId="0"/>
    <xf numFmtId="0" fontId="258" fillId="0" borderId="0"/>
    <xf numFmtId="168" fontId="258" fillId="0" borderId="0" applyFont="0" applyFill="0" applyBorder="0" applyAlignment="0" applyProtection="0"/>
    <xf numFmtId="0" fontId="257" fillId="0" borderId="0"/>
    <xf numFmtId="0" fontId="256" fillId="0" borderId="0"/>
    <xf numFmtId="168" fontId="256" fillId="0" borderId="0" applyFont="0" applyFill="0" applyBorder="0" applyAlignment="0" applyProtection="0"/>
    <xf numFmtId="0" fontId="283" fillId="0" borderId="0"/>
    <xf numFmtId="168" fontId="283" fillId="0" borderId="0" applyFont="0" applyFill="0" applyBorder="0" applyAlignment="0" applyProtection="0"/>
    <xf numFmtId="9" fontId="283"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6" fillId="0" borderId="0"/>
    <xf numFmtId="0" fontId="256" fillId="0" borderId="0"/>
    <xf numFmtId="168" fontId="256" fillId="0" borderId="0" applyFont="0" applyFill="0" applyBorder="0" applyAlignment="0" applyProtection="0"/>
    <xf numFmtId="0" fontId="284" fillId="0" borderId="0"/>
    <xf numFmtId="0" fontId="256" fillId="0" borderId="0"/>
    <xf numFmtId="168" fontId="256" fillId="0" borderId="0" applyFont="0" applyFill="0" applyBorder="0" applyAlignment="0" applyProtection="0"/>
    <xf numFmtId="0" fontId="284" fillId="0" borderId="0"/>
    <xf numFmtId="0" fontId="256" fillId="0" borderId="0"/>
    <xf numFmtId="0" fontId="284" fillId="0" borderId="0"/>
    <xf numFmtId="0" fontId="256" fillId="0" borderId="0"/>
    <xf numFmtId="0" fontId="256" fillId="0" borderId="0"/>
    <xf numFmtId="0" fontId="256" fillId="0" borderId="0"/>
    <xf numFmtId="168" fontId="256" fillId="0" borderId="0" applyFont="0" applyFill="0" applyBorder="0" applyAlignment="0" applyProtection="0"/>
    <xf numFmtId="0" fontId="256" fillId="0" borderId="0"/>
    <xf numFmtId="0" fontId="255" fillId="0" borderId="0"/>
    <xf numFmtId="168" fontId="255" fillId="0" borderId="0" applyFont="0" applyFill="0" applyBorder="0" applyAlignment="0" applyProtection="0"/>
    <xf numFmtId="0" fontId="254" fillId="0" borderId="0"/>
    <xf numFmtId="168" fontId="254" fillId="0" borderId="0" applyFont="0" applyFill="0" applyBorder="0" applyAlignment="0" applyProtection="0"/>
    <xf numFmtId="0" fontId="304" fillId="0" borderId="0"/>
    <xf numFmtId="0" fontId="253" fillId="0" borderId="0"/>
    <xf numFmtId="0" fontId="252" fillId="0" borderId="0"/>
    <xf numFmtId="0" fontId="305" fillId="0" borderId="0"/>
    <xf numFmtId="168" fontId="252" fillId="0" borderId="0" applyFont="0" applyFill="0" applyBorder="0" applyAlignment="0" applyProtection="0"/>
    <xf numFmtId="0" fontId="251" fillId="0" borderId="0"/>
    <xf numFmtId="168" fontId="251" fillId="0" borderId="0" applyFont="0" applyFill="0" applyBorder="0" applyAlignment="0" applyProtection="0"/>
    <xf numFmtId="0" fontId="283" fillId="0" borderId="0"/>
    <xf numFmtId="168" fontId="283" fillId="0" borderId="0" applyFont="0" applyFill="0" applyBorder="0" applyAlignment="0" applyProtection="0"/>
    <xf numFmtId="9" fontId="283"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84" fillId="0" borderId="0"/>
    <xf numFmtId="0" fontId="251" fillId="0" borderId="0"/>
    <xf numFmtId="0" fontId="251" fillId="0" borderId="0"/>
    <xf numFmtId="0" fontId="284" fillId="0" borderId="0"/>
    <xf numFmtId="168" fontId="251" fillId="0" borderId="0" applyFont="0" applyFill="0" applyBorder="0" applyAlignment="0" applyProtection="0"/>
    <xf numFmtId="0" fontId="250" fillId="0" borderId="0"/>
    <xf numFmtId="167" fontId="250" fillId="0" borderId="0" applyFont="0" applyFill="0" applyBorder="0" applyAlignment="0" applyProtection="0"/>
    <xf numFmtId="168" fontId="250" fillId="0" borderId="0" applyFont="0" applyFill="0" applyBorder="0" applyAlignment="0" applyProtection="0"/>
    <xf numFmtId="0" fontId="249" fillId="0" borderId="0"/>
    <xf numFmtId="167" fontId="249" fillId="0" borderId="0" applyFont="0" applyFill="0" applyBorder="0" applyAlignment="0" applyProtection="0"/>
    <xf numFmtId="0" fontId="248" fillId="0" borderId="0"/>
    <xf numFmtId="168" fontId="248" fillId="0" borderId="0" applyFont="0" applyFill="0" applyBorder="0" applyAlignment="0" applyProtection="0"/>
    <xf numFmtId="0" fontId="247" fillId="0" borderId="0"/>
    <xf numFmtId="167" fontId="247" fillId="0" borderId="0" applyFont="0" applyFill="0" applyBorder="0" applyAlignment="0" applyProtection="0"/>
    <xf numFmtId="0" fontId="246" fillId="0" borderId="0"/>
    <xf numFmtId="167" fontId="246" fillId="0" borderId="0" applyFont="0" applyFill="0" applyBorder="0" applyAlignment="0" applyProtection="0"/>
    <xf numFmtId="0" fontId="245" fillId="0" borderId="0"/>
    <xf numFmtId="167" fontId="245" fillId="0" borderId="0" applyFont="0" applyFill="0" applyBorder="0" applyAlignment="0" applyProtection="0"/>
    <xf numFmtId="0" fontId="244" fillId="0" borderId="0"/>
    <xf numFmtId="0" fontId="244" fillId="0" borderId="0"/>
    <xf numFmtId="167" fontId="244" fillId="0" borderId="0" applyFont="0" applyFill="0" applyBorder="0" applyAlignment="0" applyProtection="0"/>
    <xf numFmtId="0" fontId="243" fillId="0" borderId="0"/>
    <xf numFmtId="0" fontId="242" fillId="0" borderId="0"/>
    <xf numFmtId="0" fontId="306" fillId="0" borderId="0"/>
    <xf numFmtId="0" fontId="241" fillId="0" borderId="0"/>
    <xf numFmtId="167" fontId="241" fillId="0" borderId="0" applyFont="0" applyFill="0" applyBorder="0" applyAlignment="0" applyProtection="0"/>
    <xf numFmtId="0" fontId="240" fillId="0" borderId="0"/>
    <xf numFmtId="0" fontId="239" fillId="0" borderId="0"/>
    <xf numFmtId="0" fontId="238" fillId="0" borderId="0"/>
    <xf numFmtId="167" fontId="238"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3" borderId="0" applyNumberFormat="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0" fontId="237" fillId="0" borderId="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0" fontId="237" fillId="0" borderId="0"/>
    <xf numFmtId="168" fontId="237" fillId="0" borderId="0" applyFont="0" applyFill="0" applyBorder="0" applyAlignment="0" applyProtection="0"/>
    <xf numFmtId="0" fontId="237" fillId="0" borderId="0"/>
    <xf numFmtId="167" fontId="237" fillId="0" borderId="0" applyFont="0" applyFill="0" applyBorder="0" applyAlignment="0" applyProtection="0"/>
    <xf numFmtId="168"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8"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167" fontId="237" fillId="0" borderId="0" applyFont="0" applyFill="0" applyBorder="0" applyAlignment="0" applyProtection="0"/>
    <xf numFmtId="0" fontId="237" fillId="0" borderId="0"/>
    <xf numFmtId="0" fontId="237" fillId="0" borderId="0"/>
    <xf numFmtId="167" fontId="237" fillId="0" borderId="0" applyFont="0" applyFill="0" applyBorder="0" applyAlignment="0" applyProtection="0"/>
    <xf numFmtId="0" fontId="237" fillId="0" borderId="0"/>
    <xf numFmtId="0" fontId="236" fillId="0" borderId="0"/>
    <xf numFmtId="168" fontId="236" fillId="0" borderId="0" applyFont="0" applyFill="0" applyBorder="0" applyAlignment="0" applyProtection="0"/>
    <xf numFmtId="0" fontId="235" fillId="0" borderId="0"/>
    <xf numFmtId="0" fontId="234" fillId="0" borderId="0"/>
    <xf numFmtId="167" fontId="234" fillId="0" borderId="0" applyFont="0" applyFill="0" applyBorder="0" applyAlignment="0" applyProtection="0"/>
    <xf numFmtId="168" fontId="234" fillId="0" borderId="0" applyFont="0" applyFill="0" applyBorder="0" applyAlignment="0" applyProtection="0"/>
    <xf numFmtId="0" fontId="283" fillId="0" borderId="0"/>
    <xf numFmtId="168" fontId="283" fillId="0" borderId="0" applyFont="0" applyFill="0" applyBorder="0" applyAlignment="0" applyProtection="0"/>
    <xf numFmtId="9" fontId="283"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167" fontId="234" fillId="0" borderId="0" applyFont="0" applyFill="0" applyBorder="0" applyAlignment="0" applyProtection="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0" fontId="234" fillId="0" borderId="0"/>
    <xf numFmtId="167" fontId="234" fillId="0" borderId="0" applyFont="0" applyFill="0" applyBorder="0" applyAlignment="0" applyProtection="0"/>
    <xf numFmtId="0" fontId="234" fillId="0" borderId="0"/>
    <xf numFmtId="0" fontId="234" fillId="0" borderId="0"/>
    <xf numFmtId="0" fontId="284" fillId="0" borderId="0"/>
    <xf numFmtId="0" fontId="234" fillId="0" borderId="0"/>
    <xf numFmtId="167" fontId="234" fillId="0" borderId="0" applyFont="0" applyFill="0" applyBorder="0" applyAlignment="0" applyProtection="0"/>
    <xf numFmtId="0" fontId="234" fillId="0" borderId="0"/>
    <xf numFmtId="0" fontId="234" fillId="0" borderId="0"/>
    <xf numFmtId="0" fontId="234" fillId="0" borderId="0"/>
    <xf numFmtId="167"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3" borderId="0" applyNumberFormat="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0" fontId="234" fillId="0" borderId="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8"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167" fontId="234" fillId="0" borderId="0" applyFont="0" applyFill="0" applyBorder="0" applyAlignment="0" applyProtection="0"/>
    <xf numFmtId="0" fontId="234" fillId="0" borderId="0"/>
    <xf numFmtId="0" fontId="234" fillId="0" borderId="0"/>
    <xf numFmtId="167" fontId="234" fillId="0" borderId="0" applyFont="0" applyFill="0" applyBorder="0" applyAlignment="0" applyProtection="0"/>
    <xf numFmtId="0" fontId="234" fillId="0" borderId="0"/>
    <xf numFmtId="0" fontId="234" fillId="0" borderId="0"/>
    <xf numFmtId="168" fontId="234" fillId="0" borderId="0" applyFont="0" applyFill="0" applyBorder="0" applyAlignment="0" applyProtection="0"/>
    <xf numFmtId="0" fontId="234" fillId="0" borderId="0"/>
    <xf numFmtId="0" fontId="233" fillId="0" borderId="0"/>
    <xf numFmtId="167" fontId="233" fillId="0" borderId="0" applyFont="0" applyFill="0" applyBorder="0" applyAlignment="0" applyProtection="0"/>
    <xf numFmtId="0" fontId="232" fillId="0" borderId="0"/>
    <xf numFmtId="168" fontId="232" fillId="0" borderId="0" applyFont="0" applyFill="0" applyBorder="0" applyAlignment="0" applyProtection="0"/>
    <xf numFmtId="0" fontId="283" fillId="0" borderId="0"/>
    <xf numFmtId="168" fontId="283" fillId="0" borderId="0" applyFont="0" applyFill="0" applyBorder="0" applyAlignment="0" applyProtection="0"/>
    <xf numFmtId="9" fontId="283"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7" fontId="232" fillId="0" borderId="0" applyFont="0" applyFill="0" applyBorder="0" applyAlignment="0" applyProtection="0"/>
    <xf numFmtId="168"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0" fontId="232" fillId="0" borderId="0"/>
    <xf numFmtId="167" fontId="232" fillId="0" borderId="0" applyFont="0" applyFill="0" applyBorder="0" applyAlignment="0" applyProtection="0"/>
    <xf numFmtId="0" fontId="232" fillId="0" borderId="0"/>
    <xf numFmtId="0" fontId="232" fillId="0" borderId="0"/>
    <xf numFmtId="0" fontId="232" fillId="0" borderId="0"/>
    <xf numFmtId="167" fontId="232" fillId="0" borderId="0" applyFont="0" applyFill="0" applyBorder="0" applyAlignment="0" applyProtection="0"/>
    <xf numFmtId="0" fontId="232" fillId="0" borderId="0"/>
    <xf numFmtId="0" fontId="232" fillId="0" borderId="0"/>
    <xf numFmtId="0" fontId="232" fillId="0" borderId="0"/>
    <xf numFmtId="167"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3" borderId="0" applyNumberFormat="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7" fontId="232" fillId="0" borderId="0" applyFont="0" applyFill="0" applyBorder="0" applyAlignment="0" applyProtection="0"/>
    <xf numFmtId="168"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0" fontId="232" fillId="0" borderId="0"/>
    <xf numFmtId="167"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7" fontId="232" fillId="0" borderId="0" applyFont="0" applyFill="0" applyBorder="0" applyAlignment="0" applyProtection="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167" fontId="232" fillId="0" borderId="0" applyFont="0" applyFill="0" applyBorder="0" applyAlignment="0" applyProtection="0"/>
    <xf numFmtId="168"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0" fontId="232" fillId="0" borderId="0"/>
    <xf numFmtId="167" fontId="232" fillId="0" borderId="0" applyFont="0" applyFill="0" applyBorder="0" applyAlignment="0" applyProtection="0"/>
    <xf numFmtId="0" fontId="232" fillId="0" borderId="0"/>
    <xf numFmtId="0" fontId="232" fillId="0" borderId="0"/>
    <xf numFmtId="0" fontId="232" fillId="0" borderId="0"/>
    <xf numFmtId="167" fontId="232" fillId="0" borderId="0" applyFont="0" applyFill="0" applyBorder="0" applyAlignment="0" applyProtection="0"/>
    <xf numFmtId="0" fontId="232" fillId="0" borderId="0"/>
    <xf numFmtId="0" fontId="232" fillId="0" borderId="0"/>
    <xf numFmtId="0" fontId="232" fillId="0" borderId="0"/>
    <xf numFmtId="167"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3" borderId="0" applyNumberFormat="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167" fontId="232" fillId="0" borderId="0" applyFont="0" applyFill="0" applyBorder="0" applyAlignment="0" applyProtection="0"/>
    <xf numFmtId="168"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8"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167" fontId="232" fillId="0" borderId="0" applyFont="0" applyFill="0" applyBorder="0" applyAlignment="0" applyProtection="0"/>
    <xf numFmtId="0" fontId="232" fillId="0" borderId="0"/>
    <xf numFmtId="0" fontId="232" fillId="0" borderId="0"/>
    <xf numFmtId="167" fontId="232" fillId="0" borderId="0" applyFont="0" applyFill="0" applyBorder="0" applyAlignment="0" applyProtection="0"/>
    <xf numFmtId="0" fontId="232" fillId="0" borderId="0"/>
    <xf numFmtId="0" fontId="232" fillId="0" borderId="0"/>
    <xf numFmtId="168" fontId="232" fillId="0" borderId="0" applyFont="0" applyFill="0" applyBorder="0" applyAlignment="0" applyProtection="0"/>
    <xf numFmtId="0" fontId="232" fillId="0" borderId="0"/>
    <xf numFmtId="0" fontId="232" fillId="0" borderId="0"/>
    <xf numFmtId="167" fontId="232" fillId="0" borderId="0" applyFont="0" applyFill="0" applyBorder="0" applyAlignment="0" applyProtection="0"/>
    <xf numFmtId="0" fontId="231" fillId="0" borderId="0"/>
    <xf numFmtId="168" fontId="231" fillId="0" borderId="0" applyFont="0" applyFill="0" applyBorder="0" applyAlignment="0" applyProtection="0"/>
    <xf numFmtId="0" fontId="231" fillId="0" borderId="0"/>
    <xf numFmtId="0" fontId="230" fillId="0" borderId="0"/>
    <xf numFmtId="167" fontId="230" fillId="0" borderId="0" applyFont="0" applyFill="0" applyBorder="0" applyAlignment="0" applyProtection="0"/>
    <xf numFmtId="0" fontId="285" fillId="0" borderId="0"/>
    <xf numFmtId="0" fontId="229" fillId="0" borderId="0"/>
    <xf numFmtId="168" fontId="229" fillId="0" borderId="0" applyFont="0" applyFill="0" applyBorder="0" applyAlignment="0" applyProtection="0"/>
    <xf numFmtId="0" fontId="228" fillId="0" borderId="0"/>
    <xf numFmtId="167" fontId="228" fillId="0" borderId="0" applyFont="0" applyFill="0" applyBorder="0" applyAlignment="0" applyProtection="0"/>
    <xf numFmtId="167" fontId="228" fillId="0" borderId="0" applyFont="0" applyFill="0" applyBorder="0" applyAlignment="0" applyProtection="0"/>
    <xf numFmtId="0" fontId="227" fillId="0" borderId="0"/>
    <xf numFmtId="167" fontId="227" fillId="0" borderId="0" applyFont="0" applyFill="0" applyBorder="0" applyAlignment="0" applyProtection="0"/>
    <xf numFmtId="167" fontId="227" fillId="0" borderId="0" applyFont="0" applyFill="0" applyBorder="0" applyAlignment="0" applyProtection="0"/>
    <xf numFmtId="0" fontId="226" fillId="0" borderId="0"/>
    <xf numFmtId="167" fontId="226" fillId="0" borderId="0" applyFont="0" applyFill="0" applyBorder="0" applyAlignment="0" applyProtection="0"/>
    <xf numFmtId="167" fontId="226" fillId="0" borderId="0" applyFont="0" applyFill="0" applyBorder="0" applyAlignment="0" applyProtection="0"/>
    <xf numFmtId="0" fontId="225" fillId="0" borderId="0"/>
    <xf numFmtId="167" fontId="225" fillId="0" borderId="0" applyFont="0" applyFill="0" applyBorder="0" applyAlignment="0" applyProtection="0"/>
    <xf numFmtId="167" fontId="225" fillId="0" borderId="0" applyFont="0" applyFill="0" applyBorder="0" applyAlignment="0" applyProtection="0"/>
    <xf numFmtId="0" fontId="224" fillId="0" borderId="0"/>
    <xf numFmtId="167" fontId="224" fillId="0" borderId="0" applyFont="0" applyFill="0" applyBorder="0" applyAlignment="0" applyProtection="0"/>
    <xf numFmtId="0" fontId="223" fillId="0" borderId="0"/>
    <xf numFmtId="167" fontId="223" fillId="0" borderId="0" applyFont="0" applyFill="0" applyBorder="0" applyAlignment="0" applyProtection="0"/>
    <xf numFmtId="0" fontId="222" fillId="0" borderId="0"/>
    <xf numFmtId="0" fontId="221" fillId="0" borderId="0"/>
    <xf numFmtId="167" fontId="221" fillId="0" borderId="0" applyFont="0" applyFill="0" applyBorder="0" applyAlignment="0" applyProtection="0"/>
    <xf numFmtId="0" fontId="220" fillId="0" borderId="0"/>
    <xf numFmtId="167" fontId="220" fillId="0" borderId="0" applyFont="0" applyFill="0" applyBorder="0" applyAlignment="0" applyProtection="0"/>
    <xf numFmtId="0" fontId="219" fillId="0" borderId="0"/>
    <xf numFmtId="167" fontId="219" fillId="0" borderId="0" applyFont="0" applyFill="0" applyBorder="0" applyAlignment="0" applyProtection="0"/>
    <xf numFmtId="167" fontId="219" fillId="0" borderId="0" applyFont="0" applyFill="0" applyBorder="0" applyAlignment="0" applyProtection="0"/>
    <xf numFmtId="0" fontId="218" fillId="0" borderId="0"/>
    <xf numFmtId="167" fontId="218" fillId="0" borderId="0" applyFont="0" applyFill="0" applyBorder="0" applyAlignment="0" applyProtection="0"/>
    <xf numFmtId="167" fontId="218" fillId="0" borderId="0" applyFont="0" applyFill="0" applyBorder="0" applyAlignment="0" applyProtection="0"/>
    <xf numFmtId="0" fontId="217" fillId="0" borderId="0"/>
    <xf numFmtId="167" fontId="217" fillId="0" borderId="0" applyFont="0" applyFill="0" applyBorder="0" applyAlignment="0" applyProtection="0"/>
    <xf numFmtId="0" fontId="216" fillId="0" borderId="0"/>
    <xf numFmtId="0" fontId="286" fillId="6" borderId="0" applyNumberFormat="0" applyBorder="0" applyAlignment="0" applyProtection="0"/>
    <xf numFmtId="0" fontId="286" fillId="7" borderId="0" applyNumberFormat="0" applyBorder="0" applyAlignment="0" applyProtection="0"/>
    <xf numFmtId="0" fontId="286" fillId="8" borderId="0" applyNumberFormat="0" applyBorder="0" applyAlignment="0" applyProtection="0"/>
    <xf numFmtId="0" fontId="286" fillId="9" borderId="0" applyNumberFormat="0" applyBorder="0" applyAlignment="0" applyProtection="0"/>
    <xf numFmtId="0" fontId="286" fillId="10" borderId="0" applyNumberFormat="0" applyBorder="0" applyAlignment="0" applyProtection="0"/>
    <xf numFmtId="0" fontId="286" fillId="11" borderId="0" applyNumberFormat="0" applyBorder="0" applyAlignment="0" applyProtection="0"/>
    <xf numFmtId="0" fontId="286" fillId="12" borderId="0" applyNumberFormat="0" applyBorder="0" applyAlignment="0" applyProtection="0"/>
    <xf numFmtId="0" fontId="286" fillId="13" borderId="0" applyNumberFormat="0" applyBorder="0" applyAlignment="0" applyProtection="0"/>
    <xf numFmtId="0" fontId="286" fillId="8" borderId="0" applyNumberFormat="0" applyBorder="0" applyAlignment="0" applyProtection="0"/>
    <xf numFmtId="0" fontId="286" fillId="11" borderId="0" applyNumberFormat="0" applyBorder="0" applyAlignment="0" applyProtection="0"/>
    <xf numFmtId="0" fontId="286" fillId="14" borderId="0" applyNumberFormat="0" applyBorder="0" applyAlignment="0" applyProtection="0"/>
    <xf numFmtId="0" fontId="308" fillId="15" borderId="0" applyNumberFormat="0" applyBorder="0" applyAlignment="0" applyProtection="0"/>
    <xf numFmtId="0" fontId="308" fillId="12" borderId="0" applyNumberFormat="0" applyBorder="0" applyAlignment="0" applyProtection="0"/>
    <xf numFmtId="0" fontId="308" fillId="13" borderId="0" applyNumberFormat="0" applyBorder="0" applyAlignment="0" applyProtection="0"/>
    <xf numFmtId="0" fontId="308" fillId="16" borderId="0" applyNumberFormat="0" applyBorder="0" applyAlignment="0" applyProtection="0"/>
    <xf numFmtId="0" fontId="308" fillId="17" borderId="0" applyNumberFormat="0" applyBorder="0" applyAlignment="0" applyProtection="0"/>
    <xf numFmtId="0" fontId="308" fillId="18" borderId="0" applyNumberFormat="0" applyBorder="0" applyAlignment="0" applyProtection="0"/>
    <xf numFmtId="0" fontId="309" fillId="19" borderId="0" applyNumberFormat="0" applyBorder="0" applyAlignment="0" applyProtection="0"/>
    <xf numFmtId="0" fontId="310" fillId="20" borderId="23" applyNumberFormat="0" applyAlignment="0" applyProtection="0"/>
    <xf numFmtId="0" fontId="311" fillId="21" borderId="24" applyNumberFormat="0" applyAlignment="0" applyProtection="0"/>
    <xf numFmtId="0" fontId="312" fillId="0" borderId="25" applyNumberFormat="0" applyFill="0" applyAlignment="0" applyProtection="0"/>
    <xf numFmtId="0" fontId="313" fillId="0" borderId="0" applyNumberFormat="0" applyFill="0" applyBorder="0" applyAlignment="0" applyProtection="0"/>
    <xf numFmtId="0" fontId="308" fillId="22" borderId="0" applyNumberFormat="0" applyBorder="0" applyAlignment="0" applyProtection="0"/>
    <xf numFmtId="0" fontId="308" fillId="23" borderId="0" applyNumberFormat="0" applyBorder="0" applyAlignment="0" applyProtection="0"/>
    <xf numFmtId="0" fontId="308" fillId="24" borderId="0" applyNumberFormat="0" applyBorder="0" applyAlignment="0" applyProtection="0"/>
    <xf numFmtId="0" fontId="308" fillId="16" borderId="0" applyNumberFormat="0" applyBorder="0" applyAlignment="0" applyProtection="0"/>
    <xf numFmtId="0" fontId="308" fillId="17" borderId="0" applyNumberFormat="0" applyBorder="0" applyAlignment="0" applyProtection="0"/>
    <xf numFmtId="0" fontId="308" fillId="25" borderId="0" applyNumberFormat="0" applyBorder="0" applyAlignment="0" applyProtection="0"/>
    <xf numFmtId="0" fontId="314" fillId="10" borderId="23" applyNumberFormat="0" applyAlignment="0" applyProtection="0"/>
    <xf numFmtId="0" fontId="315" fillId="7" borderId="0" applyNumberFormat="0" applyBorder="0" applyAlignment="0" applyProtection="0"/>
    <xf numFmtId="0" fontId="316" fillId="26" borderId="0" applyNumberFormat="0" applyBorder="0" applyAlignment="0" applyProtection="0"/>
    <xf numFmtId="0" fontId="284" fillId="27" borderId="22" applyNumberFormat="0" applyFont="0" applyAlignment="0" applyProtection="0"/>
    <xf numFmtId="0" fontId="317" fillId="20" borderId="26" applyNumberFormat="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20" fillId="0" borderId="27" applyNumberFormat="0" applyFill="0" applyAlignment="0" applyProtection="0"/>
    <xf numFmtId="0" fontId="321" fillId="0" borderId="28" applyNumberFormat="0" applyFill="0" applyAlignment="0" applyProtection="0"/>
    <xf numFmtId="0" fontId="313" fillId="0" borderId="29" applyNumberFormat="0" applyFill="0" applyAlignment="0" applyProtection="0"/>
    <xf numFmtId="0" fontId="322" fillId="0" borderId="0" applyNumberFormat="0" applyFill="0" applyBorder="0" applyAlignment="0" applyProtection="0"/>
    <xf numFmtId="0" fontId="323" fillId="0" borderId="30" applyNumberFormat="0" applyFill="0" applyAlignment="0" applyProtection="0"/>
    <xf numFmtId="0" fontId="215" fillId="0" borderId="0"/>
    <xf numFmtId="167" fontId="215" fillId="0" borderId="0" applyFont="0" applyFill="0" applyBorder="0" applyAlignment="0" applyProtection="0"/>
    <xf numFmtId="0" fontId="214" fillId="0" borderId="0"/>
    <xf numFmtId="167" fontId="214" fillId="0" borderId="0" applyFont="0" applyFill="0" applyBorder="0" applyAlignment="0" applyProtection="0"/>
    <xf numFmtId="0" fontId="213" fillId="0" borderId="0"/>
    <xf numFmtId="167" fontId="213" fillId="0" borderId="0" applyFont="0" applyFill="0" applyBorder="0" applyAlignment="0" applyProtection="0"/>
    <xf numFmtId="0" fontId="324" fillId="0" borderId="0"/>
    <xf numFmtId="168" fontId="324" fillId="0" borderId="0" applyFont="0" applyFill="0" applyBorder="0" applyAlignment="0" applyProtection="0"/>
    <xf numFmtId="0" fontId="212" fillId="0" borderId="0"/>
    <xf numFmtId="0" fontId="212" fillId="0" borderId="0"/>
    <xf numFmtId="9" fontId="324" fillId="0" borderId="0" applyFont="0" applyFill="0" applyBorder="0" applyAlignment="0" applyProtection="0"/>
    <xf numFmtId="0" fontId="211" fillId="0" borderId="0"/>
    <xf numFmtId="167" fontId="211" fillId="0" borderId="0" applyFont="0" applyFill="0" applyBorder="0" applyAlignment="0" applyProtection="0"/>
    <xf numFmtId="0" fontId="210" fillId="0" borderId="0"/>
    <xf numFmtId="167" fontId="210" fillId="0" borderId="0" applyFont="0" applyFill="0" applyBorder="0" applyAlignment="0" applyProtection="0"/>
    <xf numFmtId="0" fontId="209" fillId="0" borderId="0"/>
    <xf numFmtId="167" fontId="209" fillId="0" borderId="0" applyFont="0" applyFill="0" applyBorder="0" applyAlignment="0" applyProtection="0"/>
    <xf numFmtId="0" fontId="208" fillId="0" borderId="0"/>
    <xf numFmtId="167" fontId="208" fillId="0" borderId="0" applyFont="0" applyFill="0" applyBorder="0" applyAlignment="0" applyProtection="0"/>
    <xf numFmtId="0" fontId="207" fillId="0" borderId="0"/>
    <xf numFmtId="167" fontId="207" fillId="0" borderId="0" applyFont="0" applyFill="0" applyBorder="0" applyAlignment="0" applyProtection="0"/>
    <xf numFmtId="0" fontId="206" fillId="0" borderId="0"/>
    <xf numFmtId="167" fontId="206" fillId="0" borderId="0" applyFont="0" applyFill="0" applyBorder="0" applyAlignment="0" applyProtection="0"/>
    <xf numFmtId="0" fontId="205" fillId="0" borderId="0"/>
    <xf numFmtId="0" fontId="204" fillId="0" borderId="0"/>
    <xf numFmtId="167" fontId="204" fillId="0" borderId="0" applyFont="0" applyFill="0" applyBorder="0" applyAlignment="0" applyProtection="0"/>
    <xf numFmtId="0" fontId="203" fillId="0" borderId="0"/>
    <xf numFmtId="167" fontId="203" fillId="0" borderId="0" applyFont="0" applyFill="0" applyBorder="0" applyAlignment="0" applyProtection="0"/>
    <xf numFmtId="0" fontId="285" fillId="0" borderId="0"/>
    <xf numFmtId="0" fontId="202" fillId="0" borderId="0"/>
    <xf numFmtId="167" fontId="202" fillId="0" borderId="0" applyFont="0" applyFill="0" applyBorder="0" applyAlignment="0" applyProtection="0"/>
    <xf numFmtId="0" fontId="201" fillId="0" borderId="0"/>
    <xf numFmtId="167" fontId="201" fillId="0" borderId="0" applyFont="0" applyFill="0" applyBorder="0" applyAlignment="0" applyProtection="0"/>
    <xf numFmtId="0" fontId="285" fillId="0" borderId="0"/>
    <xf numFmtId="0" fontId="200" fillId="0" borderId="0"/>
    <xf numFmtId="167" fontId="200" fillId="0" borderId="0" applyFont="0" applyFill="0" applyBorder="0" applyAlignment="0" applyProtection="0"/>
    <xf numFmtId="0" fontId="199" fillId="0" borderId="0"/>
    <xf numFmtId="0" fontId="325" fillId="0" borderId="0"/>
    <xf numFmtId="0" fontId="198" fillId="0" borderId="0"/>
    <xf numFmtId="168" fontId="198" fillId="0" borderId="0" applyFont="0" applyFill="0" applyBorder="0" applyAlignment="0" applyProtection="0"/>
    <xf numFmtId="0" fontId="198" fillId="0" borderId="0"/>
    <xf numFmtId="167" fontId="198" fillId="0" borderId="0" applyFont="0" applyFill="0" applyBorder="0" applyAlignment="0" applyProtection="0"/>
    <xf numFmtId="167" fontId="198" fillId="0" borderId="0" applyFont="0" applyFill="0" applyBorder="0" applyAlignment="0" applyProtection="0"/>
    <xf numFmtId="0" fontId="197" fillId="0" borderId="0"/>
    <xf numFmtId="0" fontId="327" fillId="0" borderId="0"/>
    <xf numFmtId="0" fontId="197" fillId="0" borderId="0"/>
    <xf numFmtId="0" fontId="196" fillId="0" borderId="0"/>
    <xf numFmtId="168" fontId="196" fillId="0" borderId="0" applyFont="0" applyFill="0" applyBorder="0" applyAlignment="0" applyProtection="0"/>
    <xf numFmtId="0" fontId="283" fillId="0" borderId="0"/>
    <xf numFmtId="168" fontId="283" fillId="0" borderId="0" applyFont="0" applyFill="0" applyBorder="0" applyAlignment="0" applyProtection="0"/>
    <xf numFmtId="9" fontId="283"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3" borderId="0" applyNumberFormat="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284" fillId="27" borderId="32" applyNumberFormat="0" applyFont="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284" fillId="0" borderId="0"/>
    <xf numFmtId="168" fontId="284" fillId="0" borderId="0" applyFont="0" applyFill="0" applyBorder="0" applyAlignment="0" applyProtection="0"/>
    <xf numFmtId="0" fontId="196" fillId="0" borderId="0"/>
    <xf numFmtId="0" fontId="196" fillId="0" borderId="0"/>
    <xf numFmtId="9" fontId="284"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167" fontId="196" fillId="0" borderId="0" applyFont="0" applyFill="0" applyBorder="0" applyAlignment="0" applyProtection="0"/>
    <xf numFmtId="0" fontId="196" fillId="0" borderId="0"/>
    <xf numFmtId="0" fontId="284" fillId="0" borderId="0"/>
    <xf numFmtId="0" fontId="196" fillId="0" borderId="0"/>
    <xf numFmtId="168" fontId="196" fillId="0" borderId="0" applyFont="0" applyFill="0" applyBorder="0" applyAlignment="0" applyProtection="0"/>
    <xf numFmtId="0" fontId="196" fillId="0" borderId="0"/>
    <xf numFmtId="167" fontId="196" fillId="0" borderId="0" applyFont="0" applyFill="0" applyBorder="0" applyAlignment="0" applyProtection="0"/>
    <xf numFmtId="167" fontId="196" fillId="0" borderId="0" applyFont="0" applyFill="0" applyBorder="0" applyAlignment="0" applyProtection="0"/>
    <xf numFmtId="0" fontId="196" fillId="0" borderId="0"/>
    <xf numFmtId="0" fontId="284" fillId="0" borderId="0"/>
    <xf numFmtId="0" fontId="196" fillId="0" borderId="0"/>
    <xf numFmtId="0" fontId="330" fillId="0" borderId="0"/>
    <xf numFmtId="168" fontId="330" fillId="0" borderId="0" applyFont="0" applyFill="0" applyBorder="0" applyAlignment="0" applyProtection="0"/>
    <xf numFmtId="9" fontId="330" fillId="0" borderId="0" applyFont="0" applyFill="0" applyBorder="0" applyAlignment="0" applyProtection="0"/>
    <xf numFmtId="166" fontId="284" fillId="0" borderId="0" applyFont="0" applyFill="0" applyBorder="0" applyAlignment="0" applyProtection="0"/>
    <xf numFmtId="166" fontId="284" fillId="0" borderId="0" applyFont="0" applyFill="0" applyBorder="0" applyAlignment="0" applyProtection="0"/>
    <xf numFmtId="166" fontId="284" fillId="0" borderId="0" applyFont="0" applyFill="0" applyBorder="0" applyAlignment="0" applyProtection="0"/>
    <xf numFmtId="166" fontId="284" fillId="0" borderId="0" applyFont="0" applyFill="0" applyBorder="0" applyAlignment="0" applyProtection="0"/>
    <xf numFmtId="166" fontId="284" fillId="0" borderId="0" applyFont="0" applyFill="0" applyBorder="0" applyAlignment="0" applyProtection="0"/>
    <xf numFmtId="166" fontId="330" fillId="0" borderId="0" applyFont="0" applyFill="0" applyBorder="0" applyAlignment="0" applyProtection="0"/>
    <xf numFmtId="168" fontId="284" fillId="0" borderId="0" applyFont="0" applyFill="0" applyBorder="0" applyAlignment="0" applyProtection="0"/>
    <xf numFmtId="168"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9" fontId="284" fillId="0" borderId="0" applyFont="0" applyFill="0" applyBorder="0" applyAlignment="0" applyProtection="0"/>
    <xf numFmtId="41" fontId="283" fillId="0" borderId="0" applyFont="0" applyFill="0" applyBorder="0" applyAlignment="0" applyProtection="0"/>
    <xf numFmtId="0" fontId="195" fillId="0" borderId="0"/>
    <xf numFmtId="0" fontId="283" fillId="0" borderId="0"/>
    <xf numFmtId="168" fontId="283" fillId="0" borderId="0" applyFont="0" applyFill="0" applyBorder="0" applyAlignment="0" applyProtection="0"/>
    <xf numFmtId="9" fontId="283"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284" fillId="27" borderId="40" applyNumberFormat="0" applyFont="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3" borderId="0" applyNumberFormat="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284" fillId="27" borderId="40" applyNumberFormat="0" applyFont="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167" fontId="195" fillId="0" borderId="0" applyFont="0" applyFill="0" applyBorder="0" applyAlignment="0" applyProtection="0"/>
    <xf numFmtId="0" fontId="195" fillId="0" borderId="0"/>
    <xf numFmtId="0" fontId="195" fillId="0" borderId="0"/>
    <xf numFmtId="168" fontId="195" fillId="0" borderId="0" applyFont="0" applyFill="0" applyBorder="0" applyAlignment="0" applyProtection="0"/>
    <xf numFmtId="0" fontId="195" fillId="0" borderId="0"/>
    <xf numFmtId="167" fontId="195" fillId="0" borderId="0" applyFont="0" applyFill="0" applyBorder="0" applyAlignment="0" applyProtection="0"/>
    <xf numFmtId="167" fontId="195" fillId="0" borderId="0" applyFont="0" applyFill="0" applyBorder="0" applyAlignment="0" applyProtection="0"/>
    <xf numFmtId="0" fontId="195" fillId="0" borderId="0"/>
    <xf numFmtId="0" fontId="195" fillId="0" borderId="0"/>
    <xf numFmtId="0" fontId="284" fillId="0" borderId="0"/>
    <xf numFmtId="168" fontId="284" fillId="0" borderId="0" applyFont="0" applyFill="0" applyBorder="0" applyAlignment="0" applyProtection="0"/>
    <xf numFmtId="9" fontId="284" fillId="0" borderId="0" applyFont="0" applyFill="0" applyBorder="0" applyAlignment="0" applyProtection="0"/>
    <xf numFmtId="166" fontId="284" fillId="0" borderId="0" applyFont="0" applyFill="0" applyBorder="0" applyAlignment="0" applyProtection="0"/>
    <xf numFmtId="41" fontId="283" fillId="0" borderId="0" applyFont="0" applyFill="0" applyBorder="0" applyAlignment="0" applyProtection="0"/>
    <xf numFmtId="168" fontId="283" fillId="0" borderId="0" applyFont="0" applyFill="0" applyBorder="0" applyAlignment="0" applyProtection="0"/>
    <xf numFmtId="0" fontId="194" fillId="0" borderId="0"/>
    <xf numFmtId="168" fontId="194" fillId="0" borderId="0" applyFont="0" applyFill="0" applyBorder="0" applyAlignment="0" applyProtection="0"/>
    <xf numFmtId="0" fontId="283" fillId="0" borderId="0"/>
    <xf numFmtId="168" fontId="283" fillId="0" borderId="0" applyFont="0" applyFill="0" applyBorder="0" applyAlignment="0" applyProtection="0"/>
    <xf numFmtId="9" fontId="283"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0" fontId="194" fillId="0" borderId="0"/>
    <xf numFmtId="41" fontId="283"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3" borderId="0" applyNumberFormat="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167" fontId="194" fillId="0" borderId="0" applyFont="0" applyFill="0" applyBorder="0" applyAlignment="0" applyProtection="0"/>
    <xf numFmtId="0" fontId="194" fillId="0" borderId="0"/>
    <xf numFmtId="0" fontId="194" fillId="0" borderId="0"/>
    <xf numFmtId="168" fontId="194" fillId="0" borderId="0" applyFont="0" applyFill="0" applyBorder="0" applyAlignment="0" applyProtection="0"/>
    <xf numFmtId="0" fontId="194" fillId="0" borderId="0"/>
    <xf numFmtId="167" fontId="194" fillId="0" borderId="0" applyFont="0" applyFill="0" applyBorder="0" applyAlignment="0" applyProtection="0"/>
    <xf numFmtId="167" fontId="194" fillId="0" borderId="0" applyFont="0" applyFill="0" applyBorder="0" applyAlignment="0" applyProtection="0"/>
    <xf numFmtId="0" fontId="194" fillId="0" borderId="0"/>
    <xf numFmtId="0" fontId="194" fillId="0" borderId="0"/>
    <xf numFmtId="168" fontId="283"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168" fontId="194" fillId="0" borderId="0" applyFont="0" applyFill="0" applyBorder="0" applyAlignment="0" applyProtection="0"/>
    <xf numFmtId="0" fontId="193" fillId="0" borderId="0"/>
    <xf numFmtId="0" fontId="192" fillId="0" borderId="0"/>
    <xf numFmtId="167" fontId="192" fillId="0" borderId="0" applyFont="0" applyFill="0" applyBorder="0" applyAlignment="0" applyProtection="0"/>
    <xf numFmtId="167" fontId="192" fillId="0" borderId="0" applyFont="0" applyFill="0" applyBorder="0" applyAlignment="0" applyProtection="0"/>
    <xf numFmtId="0" fontId="191" fillId="0" borderId="0"/>
    <xf numFmtId="0" fontId="190" fillId="0" borderId="0"/>
    <xf numFmtId="167" fontId="190" fillId="0" borderId="0" applyFont="0" applyFill="0" applyBorder="0" applyAlignment="0" applyProtection="0"/>
    <xf numFmtId="0" fontId="336" fillId="0" borderId="0" applyNumberFormat="0" applyFill="0" applyBorder="0" applyAlignment="0" applyProtection="0"/>
    <xf numFmtId="0" fontId="335" fillId="0" borderId="0"/>
    <xf numFmtId="168" fontId="335" fillId="0" borderId="0" applyFont="0" applyFill="0" applyBorder="0" applyAlignment="0" applyProtection="0"/>
    <xf numFmtId="9" fontId="335" fillId="0" borderId="0" applyFont="0" applyFill="0" applyBorder="0" applyAlignment="0" applyProtection="0"/>
    <xf numFmtId="0" fontId="189" fillId="0" borderId="0"/>
    <xf numFmtId="0" fontId="189" fillId="0" borderId="0"/>
    <xf numFmtId="0" fontId="188" fillId="0" borderId="0"/>
    <xf numFmtId="167" fontId="188" fillId="0" borderId="0" applyFont="0" applyFill="0" applyBorder="0" applyAlignment="0" applyProtection="0"/>
    <xf numFmtId="0" fontId="285" fillId="0" borderId="0"/>
    <xf numFmtId="0" fontId="285" fillId="0" borderId="0"/>
    <xf numFmtId="0" fontId="187" fillId="0" borderId="0"/>
    <xf numFmtId="0" fontId="187" fillId="0" borderId="0"/>
    <xf numFmtId="0" fontId="285" fillId="0" borderId="0"/>
    <xf numFmtId="0" fontId="187" fillId="0" borderId="0"/>
    <xf numFmtId="0" fontId="187" fillId="0" borderId="0"/>
    <xf numFmtId="168" fontId="187" fillId="0" borderId="0" applyFont="0" applyFill="0" applyBorder="0" applyAlignment="0" applyProtection="0"/>
    <xf numFmtId="0" fontId="285" fillId="0" borderId="0"/>
    <xf numFmtId="0" fontId="187" fillId="3" borderId="0" applyNumberFormat="0" applyBorder="0" applyAlignment="0" applyProtection="0"/>
    <xf numFmtId="0" fontId="186" fillId="0" borderId="0"/>
    <xf numFmtId="0" fontId="185" fillId="0" borderId="0"/>
    <xf numFmtId="0" fontId="184" fillId="0" borderId="0"/>
    <xf numFmtId="167" fontId="184" fillId="0" borderId="0" applyFont="0" applyFill="0" applyBorder="0" applyAlignment="0" applyProtection="0"/>
    <xf numFmtId="0" fontId="184" fillId="0" borderId="0"/>
    <xf numFmtId="0" fontId="183" fillId="0" borderId="0"/>
    <xf numFmtId="0" fontId="182" fillId="0" borderId="0"/>
    <xf numFmtId="0" fontId="181" fillId="0" borderId="0"/>
    <xf numFmtId="167" fontId="181" fillId="0" borderId="0" applyFont="0" applyFill="0" applyBorder="0" applyAlignment="0" applyProtection="0"/>
    <xf numFmtId="0" fontId="181" fillId="0" borderId="0"/>
    <xf numFmtId="0" fontId="181" fillId="0" borderId="0"/>
    <xf numFmtId="0" fontId="180" fillId="3" borderId="0" applyNumberFormat="0" applyBorder="0" applyAlignment="0" applyProtection="0"/>
    <xf numFmtId="0" fontId="180" fillId="0" borderId="0"/>
    <xf numFmtId="0" fontId="286" fillId="19" borderId="0" applyNumberFormat="0" applyBorder="0" applyAlignment="0" applyProtection="0"/>
    <xf numFmtId="0" fontId="179" fillId="0" borderId="0"/>
    <xf numFmtId="0" fontId="178" fillId="0" borderId="0"/>
    <xf numFmtId="167" fontId="178" fillId="0" borderId="0" applyFont="0" applyFill="0" applyBorder="0" applyAlignment="0" applyProtection="0"/>
    <xf numFmtId="0" fontId="178" fillId="0" borderId="0"/>
    <xf numFmtId="0" fontId="285" fillId="0" borderId="0"/>
    <xf numFmtId="0" fontId="177" fillId="0" borderId="0"/>
    <xf numFmtId="167" fontId="177" fillId="0" borderId="0" applyFont="0" applyFill="0" applyBorder="0" applyAlignment="0" applyProtection="0"/>
    <xf numFmtId="0" fontId="177" fillId="0" borderId="0"/>
    <xf numFmtId="0" fontId="177" fillId="0" borderId="0"/>
    <xf numFmtId="0" fontId="338" fillId="0" borderId="0"/>
    <xf numFmtId="0" fontId="176" fillId="0" borderId="0"/>
    <xf numFmtId="0" fontId="285" fillId="0" borderId="0"/>
    <xf numFmtId="0" fontId="175" fillId="0" borderId="0"/>
    <xf numFmtId="167" fontId="175" fillId="0" borderId="0" applyFont="0" applyFill="0" applyBorder="0" applyAlignment="0" applyProtection="0"/>
    <xf numFmtId="0" fontId="175" fillId="0" borderId="0"/>
    <xf numFmtId="0" fontId="174" fillId="0" borderId="0"/>
    <xf numFmtId="0" fontId="173" fillId="0" borderId="0"/>
    <xf numFmtId="0" fontId="172" fillId="0" borderId="0"/>
    <xf numFmtId="167" fontId="172" fillId="0" borderId="0" applyFont="0" applyFill="0" applyBorder="0" applyAlignment="0" applyProtection="0"/>
    <xf numFmtId="0" fontId="172" fillId="0" borderId="0"/>
    <xf numFmtId="0" fontId="171" fillId="0" borderId="0"/>
    <xf numFmtId="167" fontId="171" fillId="0" borderId="0" applyFont="0" applyFill="0" applyBorder="0" applyAlignment="0" applyProtection="0"/>
    <xf numFmtId="0" fontId="171" fillId="0" borderId="0"/>
    <xf numFmtId="0" fontId="170" fillId="0" borderId="0"/>
    <xf numFmtId="167" fontId="170" fillId="0" borderId="0" applyFont="0" applyFill="0" applyBorder="0" applyAlignment="0" applyProtection="0"/>
    <xf numFmtId="0" fontId="170" fillId="0" borderId="0"/>
    <xf numFmtId="0" fontId="169" fillId="0" borderId="0"/>
    <xf numFmtId="0" fontId="340" fillId="0" borderId="0"/>
    <xf numFmtId="168" fontId="340" fillId="0" borderId="0" applyFont="0" applyFill="0" applyBorder="0" applyAlignment="0" applyProtection="0"/>
    <xf numFmtId="9" fontId="340" fillId="0" borderId="0" applyFont="0" applyFill="0" applyBorder="0" applyAlignment="0" applyProtection="0"/>
    <xf numFmtId="0" fontId="342" fillId="0" borderId="0"/>
    <xf numFmtId="0" fontId="168" fillId="0" borderId="0"/>
    <xf numFmtId="167" fontId="168" fillId="0" borderId="0" applyFont="0" applyFill="0" applyBorder="0" applyAlignment="0" applyProtection="0"/>
    <xf numFmtId="0" fontId="168" fillId="0" borderId="0"/>
    <xf numFmtId="0" fontId="167" fillId="0" borderId="0"/>
    <xf numFmtId="0" fontId="343" fillId="0" borderId="0"/>
    <xf numFmtId="168" fontId="343" fillId="0" borderId="0" applyFont="0" applyFill="0" applyBorder="0" applyAlignment="0" applyProtection="0"/>
    <xf numFmtId="9" fontId="343" fillId="0" borderId="0" applyFont="0" applyFill="0" applyBorder="0" applyAlignment="0" applyProtection="0"/>
    <xf numFmtId="0" fontId="285" fillId="0" borderId="0"/>
    <xf numFmtId="0" fontId="166" fillId="0" borderId="0"/>
    <xf numFmtId="167" fontId="166" fillId="0" borderId="0" applyFont="0" applyFill="0" applyBorder="0" applyAlignment="0" applyProtection="0"/>
    <xf numFmtId="0" fontId="166" fillId="0" borderId="0"/>
    <xf numFmtId="0" fontId="165" fillId="0" borderId="0"/>
    <xf numFmtId="0" fontId="164" fillId="0" borderId="0"/>
    <xf numFmtId="167" fontId="164" fillId="0" borderId="0" applyFont="0" applyFill="0" applyBorder="0" applyAlignment="0" applyProtection="0"/>
    <xf numFmtId="0" fontId="164" fillId="0" borderId="0"/>
    <xf numFmtId="0" fontId="163" fillId="0" borderId="0"/>
    <xf numFmtId="0" fontId="162" fillId="0" borderId="0"/>
    <xf numFmtId="168" fontId="162" fillId="0" borderId="0" applyFont="0" applyFill="0" applyBorder="0" applyAlignment="0" applyProtection="0"/>
    <xf numFmtId="0" fontId="162" fillId="3" borderId="0" applyNumberFormat="0" applyBorder="0" applyAlignment="0" applyProtection="0"/>
    <xf numFmtId="0" fontId="162" fillId="3" borderId="0" applyNumberFormat="0" applyBorder="0" applyAlignment="0" applyProtection="0"/>
    <xf numFmtId="0" fontId="162" fillId="3" borderId="0" applyNumberFormat="0" applyBorder="0" applyAlignment="0" applyProtection="0"/>
    <xf numFmtId="0" fontId="162" fillId="3" borderId="0" applyNumberFormat="0" applyBorder="0" applyAlignment="0" applyProtection="0"/>
    <xf numFmtId="0" fontId="162" fillId="3" borderId="0" applyNumberFormat="0" applyBorder="0" applyAlignment="0" applyProtection="0"/>
    <xf numFmtId="0" fontId="162" fillId="3" borderId="0" applyNumberFormat="0" applyBorder="0" applyAlignment="0" applyProtection="0"/>
    <xf numFmtId="0" fontId="162" fillId="3" borderId="0" applyNumberFormat="0" applyBorder="0" applyAlignment="0" applyProtection="0"/>
    <xf numFmtId="0" fontId="162" fillId="3" borderId="0" applyNumberFormat="0" applyBorder="0" applyAlignment="0" applyProtection="0"/>
    <xf numFmtId="0" fontId="310" fillId="20" borderId="46" applyNumberFormat="0" applyAlignment="0" applyProtection="0"/>
    <xf numFmtId="0" fontId="314" fillId="10" borderId="46" applyNumberFormat="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317" fillId="20" borderId="47" applyNumberFormat="0" applyAlignment="0" applyProtection="0"/>
    <xf numFmtId="168" fontId="162" fillId="0" borderId="0" applyFont="0" applyFill="0" applyBorder="0" applyAlignment="0" applyProtection="0"/>
    <xf numFmtId="0" fontId="323" fillId="0" borderId="48" applyNumberFormat="0" applyFill="0" applyAlignment="0" applyProtection="0"/>
    <xf numFmtId="168" fontId="162" fillId="0" borderId="0" applyFont="0" applyFill="0" applyBorder="0" applyAlignment="0" applyProtection="0"/>
    <xf numFmtId="0" fontId="161" fillId="0" borderId="0"/>
    <xf numFmtId="168" fontId="161" fillId="0" borderId="0" applyFont="0" applyFill="0" applyBorder="0" applyAlignment="0" applyProtection="0"/>
    <xf numFmtId="9" fontId="161" fillId="0" borderId="0" applyFont="0" applyFill="0" applyBorder="0" applyAlignment="0" applyProtection="0"/>
    <xf numFmtId="0" fontId="161" fillId="3" borderId="0" applyNumberFormat="0" applyBorder="0" applyAlignment="0" applyProtection="0"/>
    <xf numFmtId="0" fontId="284" fillId="27" borderId="43" applyNumberFormat="0" applyFont="0" applyAlignment="0" applyProtection="0"/>
    <xf numFmtId="0" fontId="346" fillId="0" borderId="0"/>
    <xf numFmtId="168" fontId="346" fillId="0" borderId="0" applyFont="0" applyFill="0" applyBorder="0" applyAlignment="0" applyProtection="0"/>
    <xf numFmtId="9" fontId="346" fillId="0" borderId="0" applyFont="0" applyFill="0" applyBorder="0" applyAlignment="0" applyProtection="0"/>
    <xf numFmtId="0" fontId="160" fillId="0" borderId="0"/>
    <xf numFmtId="167" fontId="160" fillId="0" borderId="0" applyFont="0" applyFill="0" applyBorder="0" applyAlignment="0" applyProtection="0"/>
    <xf numFmtId="0" fontId="160" fillId="0" borderId="0"/>
    <xf numFmtId="0" fontId="159" fillId="0" borderId="0"/>
    <xf numFmtId="0" fontId="347" fillId="0" borderId="0"/>
    <xf numFmtId="168" fontId="347" fillId="0" borderId="0" applyFont="0" applyFill="0" applyBorder="0" applyAlignment="0" applyProtection="0"/>
    <xf numFmtId="9" fontId="347" fillId="0" borderId="0" applyFont="0" applyFill="0" applyBorder="0" applyAlignment="0" applyProtection="0"/>
    <xf numFmtId="0" fontId="158" fillId="0" borderId="0"/>
    <xf numFmtId="167" fontId="158" fillId="0" borderId="0" applyFont="0" applyFill="0" applyBorder="0" applyAlignment="0" applyProtection="0"/>
    <xf numFmtId="0" fontId="158" fillId="0" borderId="0"/>
    <xf numFmtId="0" fontId="348" fillId="0" borderId="0"/>
    <xf numFmtId="168" fontId="348" fillId="0" borderId="0" applyFont="0" applyFill="0" applyBorder="0" applyAlignment="0" applyProtection="0"/>
    <xf numFmtId="9" fontId="348" fillId="0" borderId="0" applyFont="0" applyFill="0" applyBorder="0" applyAlignment="0" applyProtection="0"/>
    <xf numFmtId="0" fontId="157" fillId="0" borderId="0"/>
    <xf numFmtId="0" fontId="156" fillId="0" borderId="0"/>
    <xf numFmtId="167" fontId="156" fillId="0" borderId="0" applyFont="0" applyFill="0" applyBorder="0" applyAlignment="0" applyProtection="0"/>
    <xf numFmtId="0" fontId="156" fillId="0" borderId="0"/>
    <xf numFmtId="0" fontId="155" fillId="0" borderId="0"/>
    <xf numFmtId="0" fontId="349" fillId="0" borderId="0"/>
    <xf numFmtId="168" fontId="349" fillId="0" borderId="0" applyFont="0" applyFill="0" applyBorder="0" applyAlignment="0" applyProtection="0"/>
    <xf numFmtId="9" fontId="349" fillId="0" borderId="0" applyFont="0" applyFill="0" applyBorder="0" applyAlignment="0" applyProtection="0"/>
    <xf numFmtId="0" fontId="154" fillId="0" borderId="0"/>
    <xf numFmtId="0" fontId="153" fillId="0" borderId="0"/>
    <xf numFmtId="167" fontId="153" fillId="0" borderId="0" applyFont="0" applyFill="0" applyBorder="0" applyAlignment="0" applyProtection="0"/>
    <xf numFmtId="0" fontId="153" fillId="0" borderId="0"/>
    <xf numFmtId="0" fontId="285" fillId="0" borderId="0"/>
    <xf numFmtId="0" fontId="350" fillId="0" borderId="0"/>
    <xf numFmtId="168" fontId="350" fillId="0" borderId="0" applyFont="0" applyFill="0" applyBorder="0" applyAlignment="0" applyProtection="0"/>
    <xf numFmtId="9" fontId="350" fillId="0" borderId="0" applyFont="0" applyFill="0" applyBorder="0" applyAlignment="0" applyProtection="0"/>
    <xf numFmtId="0" fontId="152" fillId="0" borderId="0"/>
    <xf numFmtId="167" fontId="152" fillId="0" borderId="0" applyFont="0" applyFill="0" applyBorder="0" applyAlignment="0" applyProtection="0"/>
    <xf numFmtId="0" fontId="152" fillId="0" borderId="0"/>
    <xf numFmtId="0" fontId="152" fillId="0" borderId="0"/>
    <xf numFmtId="0" fontId="151" fillId="0" borderId="0"/>
    <xf numFmtId="167" fontId="151" fillId="0" borderId="0" applyFont="0" applyFill="0" applyBorder="0" applyAlignment="0" applyProtection="0"/>
    <xf numFmtId="0" fontId="151" fillId="0" borderId="0"/>
    <xf numFmtId="168" fontId="284" fillId="0" borderId="0" applyFont="0" applyFill="0" applyBorder="0" applyAlignment="0" applyProtection="0"/>
    <xf numFmtId="0" fontId="150" fillId="0" borderId="0"/>
    <xf numFmtId="167" fontId="150" fillId="0" borderId="0" applyFont="0" applyFill="0" applyBorder="0" applyAlignment="0" applyProtection="0"/>
    <xf numFmtId="0" fontId="150" fillId="0" borderId="0"/>
    <xf numFmtId="0" fontId="351" fillId="0" borderId="0"/>
    <xf numFmtId="0" fontId="149" fillId="0" borderId="0"/>
    <xf numFmtId="168" fontId="284" fillId="0" borderId="0" applyFont="0" applyFill="0" applyBorder="0" applyAlignment="0" applyProtection="0"/>
    <xf numFmtId="168" fontId="284" fillId="0" borderId="0" applyFont="0" applyFill="0" applyBorder="0" applyAlignment="0" applyProtection="0"/>
    <xf numFmtId="0" fontId="148" fillId="0" borderId="0"/>
    <xf numFmtId="167" fontId="148" fillId="0" borderId="0" applyFont="0" applyFill="0" applyBorder="0" applyAlignment="0" applyProtection="0"/>
    <xf numFmtId="0" fontId="148" fillId="0" borderId="0"/>
    <xf numFmtId="0" fontId="352" fillId="0" borderId="0"/>
    <xf numFmtId="0" fontId="147" fillId="0" borderId="0"/>
    <xf numFmtId="167" fontId="147" fillId="0" borderId="0" applyFont="0" applyFill="0" applyBorder="0" applyAlignment="0" applyProtection="0"/>
    <xf numFmtId="0" fontId="147" fillId="0" borderId="0"/>
    <xf numFmtId="0" fontId="146" fillId="0" borderId="0"/>
    <xf numFmtId="167" fontId="146" fillId="0" borderId="0" applyFont="0" applyFill="0" applyBorder="0" applyAlignment="0" applyProtection="0"/>
    <xf numFmtId="0" fontId="146" fillId="0" borderId="0"/>
    <xf numFmtId="0" fontId="144" fillId="0" borderId="0"/>
    <xf numFmtId="167" fontId="144" fillId="0" borderId="0" applyFont="0" applyFill="0" applyBorder="0" applyAlignment="0" applyProtection="0"/>
    <xf numFmtId="0" fontId="144" fillId="0" borderId="0"/>
    <xf numFmtId="0" fontId="143" fillId="0" borderId="0"/>
    <xf numFmtId="0" fontId="143" fillId="0" borderId="0"/>
    <xf numFmtId="0" fontId="143" fillId="0" borderId="0"/>
    <xf numFmtId="0" fontId="354" fillId="0" borderId="0"/>
    <xf numFmtId="168" fontId="354" fillId="0" borderId="0" applyFont="0" applyFill="0" applyBorder="0" applyAlignment="0" applyProtection="0"/>
    <xf numFmtId="9" fontId="354" fillId="0" borderId="0" applyFont="0" applyFill="0" applyBorder="0" applyAlignment="0" applyProtection="0"/>
    <xf numFmtId="0" fontId="361" fillId="0" borderId="0"/>
    <xf numFmtId="0" fontId="361" fillId="0" borderId="0"/>
    <xf numFmtId="168" fontId="142" fillId="0" borderId="0" applyFont="0" applyFill="0" applyBorder="0" applyAlignment="0" applyProtection="0"/>
    <xf numFmtId="0" fontId="142" fillId="0" borderId="0"/>
    <xf numFmtId="168" fontId="141" fillId="0" borderId="0" applyFont="0" applyFill="0" applyBorder="0" applyAlignment="0" applyProtection="0"/>
    <xf numFmtId="0" fontId="141" fillId="0" borderId="0"/>
    <xf numFmtId="0" fontId="139" fillId="0" borderId="0"/>
    <xf numFmtId="167" fontId="139" fillId="0" borderId="0" applyFont="0" applyFill="0" applyBorder="0" applyAlignment="0" applyProtection="0"/>
    <xf numFmtId="0" fontId="139" fillId="0" borderId="0"/>
    <xf numFmtId="0" fontId="366" fillId="0" borderId="0"/>
    <xf numFmtId="168" fontId="366" fillId="0" borderId="0" applyFont="0" applyFill="0" applyBorder="0" applyAlignment="0" applyProtection="0"/>
    <xf numFmtId="9" fontId="366" fillId="0" borderId="0" applyFont="0" applyFill="0" applyBorder="0" applyAlignment="0" applyProtection="0"/>
    <xf numFmtId="0" fontId="138" fillId="0" borderId="0"/>
    <xf numFmtId="0" fontId="137" fillId="0" borderId="0"/>
    <xf numFmtId="0" fontId="137" fillId="0" borderId="0"/>
    <xf numFmtId="0" fontId="136" fillId="0" borderId="0"/>
    <xf numFmtId="167" fontId="136" fillId="0" borderId="0" applyFont="0" applyFill="0" applyBorder="0" applyAlignment="0" applyProtection="0"/>
    <xf numFmtId="0" fontId="136" fillId="0" borderId="0"/>
    <xf numFmtId="0" fontId="368" fillId="0" borderId="0"/>
    <xf numFmtId="168" fontId="368" fillId="0" borderId="0" applyFont="0" applyFill="0" applyBorder="0" applyAlignment="0" applyProtection="0"/>
    <xf numFmtId="9" fontId="368" fillId="0" borderId="0" applyFont="0" applyFill="0" applyBorder="0" applyAlignment="0" applyProtection="0"/>
    <xf numFmtId="168" fontId="283" fillId="0" borderId="0" applyFont="0" applyFill="0" applyBorder="0" applyAlignment="0" applyProtection="0"/>
    <xf numFmtId="0" fontId="283" fillId="0" borderId="0"/>
    <xf numFmtId="0" fontId="134" fillId="0" borderId="0"/>
    <xf numFmtId="167" fontId="134" fillId="0" borderId="0" applyFont="0" applyFill="0" applyBorder="0" applyAlignment="0" applyProtection="0"/>
    <xf numFmtId="0" fontId="134" fillId="0" borderId="0"/>
    <xf numFmtId="0" fontId="369" fillId="0" borderId="0"/>
    <xf numFmtId="168" fontId="369" fillId="0" borderId="0" applyFont="0" applyFill="0" applyBorder="0" applyAlignment="0" applyProtection="0"/>
    <xf numFmtId="9" fontId="369" fillId="0" borderId="0" applyFont="0" applyFill="0" applyBorder="0" applyAlignment="0" applyProtection="0"/>
    <xf numFmtId="0" fontId="370" fillId="0" borderId="0"/>
    <xf numFmtId="168" fontId="370" fillId="0" borderId="0" applyFont="0" applyFill="0" applyBorder="0" applyAlignment="0" applyProtection="0"/>
    <xf numFmtId="9" fontId="370" fillId="0" borderId="0" applyFont="0" applyFill="0" applyBorder="0" applyAlignment="0" applyProtection="0"/>
    <xf numFmtId="168" fontId="370" fillId="0" borderId="0" applyFont="0" applyFill="0" applyBorder="0" applyAlignment="0" applyProtection="0"/>
    <xf numFmtId="0" fontId="132" fillId="0" borderId="0"/>
    <xf numFmtId="167" fontId="132" fillId="0" borderId="0" applyFont="0" applyFill="0" applyBorder="0" applyAlignment="0" applyProtection="0"/>
    <xf numFmtId="0" fontId="132" fillId="0" borderId="0"/>
    <xf numFmtId="0" fontId="371" fillId="0" borderId="0"/>
    <xf numFmtId="168" fontId="284" fillId="0" borderId="0" applyFont="0" applyFill="0" applyBorder="0" applyAlignment="0" applyProtection="0"/>
    <xf numFmtId="9" fontId="284" fillId="0" borderId="0" applyFont="0" applyFill="0" applyBorder="0" applyAlignment="0" applyProtection="0"/>
    <xf numFmtId="205" fontId="372" fillId="0" borderId="0" applyFont="0" applyFill="0" applyBorder="0" applyAlignment="0" applyProtection="0"/>
    <xf numFmtId="190" fontId="284" fillId="0" borderId="0" applyFont="0" applyFill="0" applyBorder="0" applyAlignment="0" applyProtection="0"/>
    <xf numFmtId="166" fontId="284" fillId="0" borderId="0" applyFont="0" applyFill="0" applyBorder="0" applyAlignment="0" applyProtection="0"/>
    <xf numFmtId="168" fontId="131" fillId="0" borderId="0" applyFont="0" applyFill="0" applyBorder="0" applyAlignment="0" applyProtection="0"/>
    <xf numFmtId="168" fontId="284" fillId="0" borderId="0" applyFont="0" applyFill="0" applyBorder="0" applyAlignment="0" applyProtection="0"/>
    <xf numFmtId="168" fontId="131" fillId="0" borderId="0" applyFont="0" applyFill="0" applyBorder="0" applyAlignment="0" applyProtection="0"/>
    <xf numFmtId="168" fontId="131" fillId="0" borderId="0" applyFont="0" applyFill="0" applyBorder="0" applyAlignment="0" applyProtection="0"/>
    <xf numFmtId="168" fontId="131" fillId="0" borderId="0" applyFont="0" applyFill="0" applyBorder="0" applyAlignment="0" applyProtection="0"/>
    <xf numFmtId="168" fontId="284" fillId="0" borderId="0" applyFont="0" applyFill="0" applyBorder="0" applyAlignment="0" applyProtection="0"/>
    <xf numFmtId="0" fontId="284" fillId="0" borderId="0"/>
    <xf numFmtId="0" fontId="131" fillId="0" borderId="0"/>
    <xf numFmtId="0" fontId="284" fillId="0" borderId="0"/>
    <xf numFmtId="0" fontId="284" fillId="0" borderId="0"/>
    <xf numFmtId="0" fontId="284" fillId="0" borderId="0"/>
    <xf numFmtId="0" fontId="285" fillId="0" borderId="0"/>
    <xf numFmtId="0" fontId="284" fillId="0" borderId="0"/>
    <xf numFmtId="9" fontId="372" fillId="0" borderId="0" applyFont="0" applyFill="0" applyBorder="0" applyAlignment="0" applyProtection="0"/>
    <xf numFmtId="0" fontId="285" fillId="0" borderId="0"/>
    <xf numFmtId="0" fontId="373" fillId="0" borderId="0"/>
    <xf numFmtId="0" fontId="130" fillId="0" borderId="0"/>
    <xf numFmtId="167" fontId="130" fillId="0" borderId="0" applyFont="0" applyFill="0" applyBorder="0" applyAlignment="0" applyProtection="0"/>
    <xf numFmtId="0" fontId="130" fillId="0" borderId="0"/>
    <xf numFmtId="206" fontId="284" fillId="0" borderId="0" applyFont="0" applyFill="0" applyBorder="0" applyAlignment="0" applyProtection="0"/>
    <xf numFmtId="0" fontId="129" fillId="0" borderId="0"/>
    <xf numFmtId="167" fontId="129" fillId="0" borderId="0" applyFont="0" applyFill="0" applyBorder="0" applyAlignment="0" applyProtection="0"/>
    <xf numFmtId="0" fontId="129" fillId="0" borderId="0"/>
    <xf numFmtId="168" fontId="373" fillId="0" borderId="0" applyFont="0" applyFill="0" applyBorder="0" applyAlignment="0" applyProtection="0"/>
    <xf numFmtId="9" fontId="373" fillId="0" borderId="0" applyFont="0" applyFill="0" applyBorder="0" applyAlignment="0" applyProtection="0"/>
    <xf numFmtId="0" fontId="128" fillId="0" borderId="0"/>
    <xf numFmtId="167" fontId="128" fillId="0" borderId="0" applyFont="0" applyFill="0" applyBorder="0" applyAlignment="0" applyProtection="0"/>
    <xf numFmtId="0" fontId="128" fillId="0" borderId="0"/>
    <xf numFmtId="0" fontId="284" fillId="0" borderId="0"/>
    <xf numFmtId="0" fontId="127" fillId="0" borderId="0"/>
    <xf numFmtId="0" fontId="284" fillId="0" borderId="0"/>
    <xf numFmtId="9" fontId="127" fillId="0" borderId="0" applyFont="0" applyFill="0" applyBorder="0" applyAlignment="0" applyProtection="0"/>
    <xf numFmtId="168" fontId="127" fillId="0" borderId="0" applyFont="0" applyFill="0" applyBorder="0" applyAlignment="0" applyProtection="0"/>
    <xf numFmtId="0" fontId="126" fillId="0" borderId="0"/>
    <xf numFmtId="168" fontId="126" fillId="0" borderId="0" applyFont="0" applyFill="0" applyBorder="0" applyAlignment="0" applyProtection="0"/>
    <xf numFmtId="9" fontId="126" fillId="0" borderId="0" applyFont="0" applyFill="0" applyBorder="0" applyAlignment="0" applyProtection="0"/>
    <xf numFmtId="43" fontId="126" fillId="0" borderId="0" applyFont="0" applyFill="0" applyBorder="0" applyAlignment="0" applyProtection="0"/>
    <xf numFmtId="43" fontId="123" fillId="0" borderId="0" applyFont="0" applyFill="0" applyBorder="0" applyAlignment="0" applyProtection="0"/>
    <xf numFmtId="0" fontId="123" fillId="0" borderId="0"/>
    <xf numFmtId="0" fontId="122" fillId="0" borderId="0"/>
    <xf numFmtId="167" fontId="122" fillId="0" borderId="0" applyFont="0" applyFill="0" applyBorder="0" applyAlignment="0" applyProtection="0"/>
    <xf numFmtId="0" fontId="122" fillId="0" borderId="0"/>
    <xf numFmtId="0" fontId="377" fillId="0" borderId="0"/>
    <xf numFmtId="168" fontId="377" fillId="0" borderId="0" applyFont="0" applyFill="0" applyBorder="0" applyAlignment="0" applyProtection="0"/>
    <xf numFmtId="9" fontId="377" fillId="0" borderId="0" applyFont="0" applyFill="0" applyBorder="0" applyAlignment="0" applyProtection="0"/>
    <xf numFmtId="0" fontId="121" fillId="0" borderId="0"/>
    <xf numFmtId="167" fontId="121" fillId="0" borderId="0" applyFont="0" applyFill="0" applyBorder="0" applyAlignment="0" applyProtection="0"/>
    <xf numFmtId="0" fontId="121" fillId="0" borderId="0"/>
    <xf numFmtId="0" fontId="285" fillId="0" borderId="0"/>
    <xf numFmtId="0" fontId="379" fillId="0" borderId="0"/>
    <xf numFmtId="0" fontId="120" fillId="0" borderId="0"/>
    <xf numFmtId="167" fontId="120" fillId="0" borderId="0" applyFont="0" applyFill="0" applyBorder="0" applyAlignment="0" applyProtection="0"/>
    <xf numFmtId="0" fontId="120" fillId="0" borderId="0"/>
    <xf numFmtId="0" fontId="119" fillId="0" borderId="0"/>
    <xf numFmtId="167" fontId="119" fillId="0" borderId="0" applyFont="0" applyFill="0" applyBorder="0" applyAlignment="0" applyProtection="0"/>
    <xf numFmtId="0" fontId="119" fillId="0" borderId="0"/>
    <xf numFmtId="0" fontId="117" fillId="0" borderId="0"/>
    <xf numFmtId="167" fontId="117" fillId="0" borderId="0" applyFont="0" applyFill="0" applyBorder="0" applyAlignment="0" applyProtection="0"/>
    <xf numFmtId="0" fontId="117" fillId="0" borderId="0"/>
    <xf numFmtId="0" fontId="115" fillId="0" borderId="0"/>
    <xf numFmtId="167" fontId="115" fillId="0" borderId="0" applyFont="0" applyFill="0" applyBorder="0" applyAlignment="0" applyProtection="0"/>
    <xf numFmtId="0" fontId="115" fillId="0" borderId="0"/>
    <xf numFmtId="43" fontId="115" fillId="0" borderId="0" applyFont="0" applyFill="0" applyBorder="0" applyAlignment="0" applyProtection="0"/>
    <xf numFmtId="0" fontId="377" fillId="0" borderId="0"/>
    <xf numFmtId="168" fontId="377" fillId="0" borderId="0" applyFont="0" applyFill="0" applyBorder="0" applyAlignment="0" applyProtection="0"/>
    <xf numFmtId="9" fontId="377" fillId="0" borderId="0" applyFont="0" applyFill="0" applyBorder="0" applyAlignment="0" applyProtection="0"/>
    <xf numFmtId="0" fontId="114" fillId="0" borderId="0"/>
    <xf numFmtId="167" fontId="114" fillId="0" borderId="0" applyFont="0" applyFill="0" applyBorder="0" applyAlignment="0" applyProtection="0"/>
    <xf numFmtId="0" fontId="114" fillId="0" borderId="0"/>
    <xf numFmtId="43" fontId="114" fillId="0" borderId="0" applyFont="0" applyFill="0" applyBorder="0" applyAlignment="0" applyProtection="0"/>
    <xf numFmtId="0" fontId="113" fillId="0" borderId="0"/>
    <xf numFmtId="167" fontId="113" fillId="0" borderId="0" applyFont="0" applyFill="0" applyBorder="0" applyAlignment="0" applyProtection="0"/>
    <xf numFmtId="0" fontId="113" fillId="0" borderId="0"/>
    <xf numFmtId="0" fontId="111" fillId="0" borderId="0"/>
    <xf numFmtId="167" fontId="111" fillId="0" borderId="0" applyFont="0" applyFill="0" applyBorder="0" applyAlignment="0" applyProtection="0"/>
    <xf numFmtId="0" fontId="111" fillId="0" borderId="0"/>
    <xf numFmtId="0" fontId="380" fillId="0" borderId="0"/>
    <xf numFmtId="168" fontId="380" fillId="0" borderId="0" applyFont="0" applyFill="0" applyBorder="0" applyAlignment="0" applyProtection="0"/>
    <xf numFmtId="9" fontId="380" fillId="0" borderId="0" applyFont="0" applyFill="0" applyBorder="0" applyAlignment="0" applyProtection="0"/>
    <xf numFmtId="0" fontId="110" fillId="0" borderId="0"/>
    <xf numFmtId="168" fontId="110" fillId="0" borderId="0" applyFont="0" applyFill="0" applyBorder="0" applyAlignment="0" applyProtection="0"/>
    <xf numFmtId="0" fontId="284" fillId="0" borderId="0"/>
    <xf numFmtId="0" fontId="388" fillId="0" borderId="0"/>
    <xf numFmtId="168" fontId="388" fillId="0" borderId="0" applyFont="0" applyFill="0" applyBorder="0" applyAlignment="0" applyProtection="0"/>
    <xf numFmtId="9" fontId="388" fillId="0" borderId="0" applyFont="0" applyFill="0" applyBorder="0" applyAlignment="0" applyProtection="0"/>
    <xf numFmtId="0" fontId="109" fillId="0" borderId="0"/>
    <xf numFmtId="168" fontId="109" fillId="0" borderId="0" applyFont="0" applyFill="0" applyBorder="0" applyAlignment="0" applyProtection="0"/>
    <xf numFmtId="167" fontId="109" fillId="0" borderId="0" applyFont="0" applyFill="0" applyBorder="0" applyAlignment="0" applyProtection="0"/>
    <xf numFmtId="0" fontId="109" fillId="0" borderId="0"/>
    <xf numFmtId="0" fontId="109" fillId="0" borderId="0"/>
    <xf numFmtId="0" fontId="285" fillId="0" borderId="0"/>
    <xf numFmtId="0" fontId="106" fillId="0" borderId="0"/>
    <xf numFmtId="167" fontId="106" fillId="0" borderId="0" applyFont="0" applyFill="0" applyBorder="0" applyAlignment="0" applyProtection="0"/>
    <xf numFmtId="0" fontId="106" fillId="0" borderId="0"/>
    <xf numFmtId="0" fontId="106" fillId="0" borderId="0"/>
    <xf numFmtId="0" fontId="105" fillId="0" borderId="0"/>
    <xf numFmtId="168" fontId="105" fillId="0" borderId="0" applyFont="0" applyFill="0" applyBorder="0" applyAlignment="0" applyProtection="0"/>
    <xf numFmtId="0" fontId="103" fillId="0" borderId="0"/>
    <xf numFmtId="168" fontId="103" fillId="0" borderId="0" applyFont="0" applyFill="0" applyBorder="0" applyAlignment="0" applyProtection="0"/>
    <xf numFmtId="167" fontId="103" fillId="0" borderId="0" applyFont="0" applyFill="0" applyBorder="0" applyAlignment="0" applyProtection="0"/>
    <xf numFmtId="0" fontId="103" fillId="0" borderId="0"/>
    <xf numFmtId="0" fontId="103" fillId="0" borderId="0"/>
    <xf numFmtId="0" fontId="101" fillId="0" borderId="0"/>
    <xf numFmtId="167" fontId="101" fillId="0" borderId="0" applyFont="0" applyFill="0" applyBorder="0" applyAlignment="0" applyProtection="0"/>
    <xf numFmtId="0" fontId="101" fillId="0" borderId="0"/>
    <xf numFmtId="0" fontId="101" fillId="0" borderId="0"/>
    <xf numFmtId="0" fontId="390" fillId="0" borderId="0"/>
    <xf numFmtId="168" fontId="390" fillId="0" borderId="0" applyFont="0" applyFill="0" applyBorder="0" applyAlignment="0" applyProtection="0"/>
    <xf numFmtId="9" fontId="390" fillId="0" borderId="0" applyFont="0" applyFill="0" applyBorder="0" applyAlignment="0" applyProtection="0"/>
    <xf numFmtId="0" fontId="100" fillId="0" borderId="0"/>
    <xf numFmtId="168" fontId="100" fillId="0" borderId="0" applyFont="0" applyFill="0" applyBorder="0" applyAlignment="0" applyProtection="0"/>
    <xf numFmtId="0" fontId="99" fillId="0" borderId="0"/>
    <xf numFmtId="167" fontId="99" fillId="0" borderId="0" applyFont="0" applyFill="0" applyBorder="0" applyAlignment="0" applyProtection="0"/>
    <xf numFmtId="0" fontId="99" fillId="0" borderId="0"/>
    <xf numFmtId="0" fontId="99" fillId="0" borderId="0"/>
    <xf numFmtId="0" fontId="284" fillId="0" borderId="0"/>
    <xf numFmtId="0" fontId="98" fillId="0" borderId="0"/>
    <xf numFmtId="43" fontId="98" fillId="0" borderId="0" applyFont="0" applyFill="0" applyBorder="0" applyAlignment="0" applyProtection="0"/>
    <xf numFmtId="168" fontId="98" fillId="0" borderId="0" applyFont="0" applyFill="0" applyBorder="0" applyAlignment="0" applyProtection="0"/>
    <xf numFmtId="0" fontId="97" fillId="0" borderId="0"/>
    <xf numFmtId="168" fontId="97" fillId="0" borderId="0" applyFont="0" applyFill="0" applyBorder="0" applyAlignment="0" applyProtection="0"/>
    <xf numFmtId="167" fontId="97" fillId="0" borderId="0" applyFont="0" applyFill="0" applyBorder="0" applyAlignment="0" applyProtection="0"/>
    <xf numFmtId="0" fontId="97" fillId="0" borderId="0"/>
    <xf numFmtId="0" fontId="97" fillId="0" borderId="0"/>
    <xf numFmtId="43" fontId="97" fillId="0" borderId="0" applyFont="0" applyFill="0" applyBorder="0" applyAlignment="0" applyProtection="0"/>
    <xf numFmtId="9" fontId="97" fillId="0" borderId="0" applyFont="0" applyFill="0" applyBorder="0" applyAlignment="0" applyProtection="0"/>
    <xf numFmtId="0" fontId="96" fillId="0" borderId="0"/>
    <xf numFmtId="168" fontId="96" fillId="0" borderId="0" applyFont="0" applyFill="0" applyBorder="0" applyAlignment="0" applyProtection="0"/>
    <xf numFmtId="9" fontId="96" fillId="0" borderId="0" applyFont="0" applyFill="0" applyBorder="0" applyAlignment="0" applyProtection="0"/>
    <xf numFmtId="0" fontId="95" fillId="0" borderId="0"/>
    <xf numFmtId="167" fontId="95" fillId="0" borderId="0" applyFont="0" applyFill="0" applyBorder="0" applyAlignment="0" applyProtection="0"/>
    <xf numFmtId="0" fontId="95" fillId="0" borderId="0"/>
    <xf numFmtId="0" fontId="95" fillId="0" borderId="0"/>
    <xf numFmtId="0" fontId="94" fillId="0" borderId="0"/>
    <xf numFmtId="168" fontId="94" fillId="0" borderId="0" applyFont="0" applyFill="0" applyBorder="0" applyAlignment="0" applyProtection="0"/>
    <xf numFmtId="167" fontId="94" fillId="0" borderId="0" applyFont="0" applyFill="0" applyBorder="0" applyAlignment="0" applyProtection="0"/>
    <xf numFmtId="0" fontId="94" fillId="0" borderId="0"/>
    <xf numFmtId="0" fontId="94" fillId="0" borderId="0"/>
    <xf numFmtId="9" fontId="94" fillId="0" borderId="0" applyFont="0" applyFill="0" applyBorder="0" applyAlignment="0" applyProtection="0"/>
    <xf numFmtId="168" fontId="284" fillId="0" borderId="0" applyFont="0" applyFill="0" applyBorder="0" applyAlignment="0" applyProtection="0"/>
    <xf numFmtId="0" fontId="93" fillId="0" borderId="0"/>
    <xf numFmtId="168" fontId="93" fillId="0" borderId="0" applyFont="0" applyFill="0" applyBorder="0" applyAlignment="0" applyProtection="0"/>
    <xf numFmtId="167" fontId="93" fillId="0" borderId="0" applyFont="0" applyFill="0" applyBorder="0" applyAlignment="0" applyProtection="0"/>
    <xf numFmtId="0" fontId="93" fillId="0" borderId="0"/>
    <xf numFmtId="0" fontId="93" fillId="0" borderId="0"/>
    <xf numFmtId="9" fontId="93" fillId="0" borderId="0" applyFont="0" applyFill="0" applyBorder="0" applyAlignment="0" applyProtection="0"/>
    <xf numFmtId="0" fontId="92" fillId="0" borderId="0"/>
    <xf numFmtId="9" fontId="92" fillId="0" borderId="0" applyFont="0" applyFill="0" applyBorder="0" applyAlignment="0" applyProtection="0"/>
    <xf numFmtId="0" fontId="91" fillId="0" borderId="0"/>
    <xf numFmtId="168" fontId="91" fillId="0" borderId="0" applyFont="0" applyFill="0" applyBorder="0" applyAlignment="0" applyProtection="0"/>
    <xf numFmtId="167" fontId="91" fillId="0" borderId="0" applyFont="0" applyFill="0" applyBorder="0" applyAlignment="0" applyProtection="0"/>
    <xf numFmtId="0" fontId="91" fillId="0" borderId="0"/>
    <xf numFmtId="0" fontId="91" fillId="0" borderId="0"/>
    <xf numFmtId="0" fontId="90" fillId="0" borderId="0"/>
    <xf numFmtId="168" fontId="90" fillId="0" borderId="0" applyFont="0" applyFill="0" applyBorder="0" applyAlignment="0" applyProtection="0"/>
    <xf numFmtId="0" fontId="89" fillId="0" borderId="0"/>
    <xf numFmtId="9" fontId="89" fillId="0" borderId="0" applyFont="0" applyFill="0" applyBorder="0" applyAlignment="0" applyProtection="0"/>
    <xf numFmtId="0" fontId="88" fillId="0" borderId="0"/>
    <xf numFmtId="167" fontId="88" fillId="0" borderId="0" applyFont="0" applyFill="0" applyBorder="0" applyAlignment="0" applyProtection="0"/>
    <xf numFmtId="0" fontId="88" fillId="0" borderId="0"/>
    <xf numFmtId="0" fontId="88" fillId="0" borderId="0"/>
    <xf numFmtId="0" fontId="87" fillId="0" borderId="0"/>
    <xf numFmtId="168" fontId="87" fillId="0" borderId="0" applyFont="0" applyFill="0" applyBorder="0" applyAlignment="0" applyProtection="0"/>
    <xf numFmtId="167" fontId="87" fillId="0" borderId="0" applyFont="0" applyFill="0" applyBorder="0" applyAlignment="0" applyProtection="0"/>
    <xf numFmtId="0" fontId="87" fillId="0" borderId="0"/>
    <xf numFmtId="0" fontId="87" fillId="0" borderId="0"/>
    <xf numFmtId="9" fontId="87" fillId="0" borderId="0" applyFont="0" applyFill="0" applyBorder="0" applyAlignment="0" applyProtection="0"/>
    <xf numFmtId="0" fontId="86" fillId="0" borderId="0"/>
    <xf numFmtId="167" fontId="86" fillId="0" borderId="0" applyFont="0" applyFill="0" applyBorder="0" applyAlignment="0" applyProtection="0"/>
    <xf numFmtId="0" fontId="85" fillId="0" borderId="0"/>
    <xf numFmtId="168" fontId="85" fillId="0" borderId="0" applyFont="0" applyFill="0" applyBorder="0" applyAlignment="0" applyProtection="0"/>
    <xf numFmtId="9" fontId="85" fillId="0" borderId="0" applyFont="0" applyFill="0" applyBorder="0" applyAlignment="0" applyProtection="0"/>
    <xf numFmtId="167" fontId="85" fillId="0" borderId="0" applyFont="0" applyFill="0" applyBorder="0" applyAlignment="0" applyProtection="0"/>
    <xf numFmtId="0" fontId="85" fillId="0" borderId="0"/>
    <xf numFmtId="0" fontId="85" fillId="0" borderId="0"/>
    <xf numFmtId="0" fontId="83" fillId="0" borderId="0"/>
    <xf numFmtId="9" fontId="83" fillId="0" borderId="0" applyFont="0" applyFill="0" applyBorder="0" applyAlignment="0" applyProtection="0"/>
    <xf numFmtId="0" fontId="82" fillId="0" borderId="0"/>
    <xf numFmtId="167" fontId="82" fillId="0" borderId="0" applyFont="0" applyFill="0" applyBorder="0" applyAlignment="0" applyProtection="0"/>
    <xf numFmtId="0" fontId="82" fillId="0" borderId="0"/>
    <xf numFmtId="0" fontId="82" fillId="0" borderId="0"/>
    <xf numFmtId="0" fontId="390" fillId="0" borderId="0"/>
    <xf numFmtId="168" fontId="390" fillId="0" borderId="0" applyFont="0" applyFill="0" applyBorder="0" applyAlignment="0" applyProtection="0"/>
    <xf numFmtId="0" fontId="82" fillId="0" borderId="0"/>
    <xf numFmtId="9" fontId="390" fillId="0" borderId="0" applyFont="0" applyFill="0" applyBorder="0" applyAlignment="0" applyProtection="0"/>
    <xf numFmtId="168" fontId="82" fillId="0" borderId="0" applyFont="0" applyFill="0" applyBorder="0" applyAlignment="0" applyProtection="0"/>
    <xf numFmtId="0" fontId="81" fillId="0" borderId="0"/>
    <xf numFmtId="167" fontId="81" fillId="0" borderId="0" applyFont="0" applyFill="0" applyBorder="0" applyAlignment="0" applyProtection="0"/>
    <xf numFmtId="0" fontId="81" fillId="0" borderId="0"/>
    <xf numFmtId="0" fontId="81" fillId="0" borderId="0"/>
    <xf numFmtId="0" fontId="80" fillId="0" borderId="0"/>
    <xf numFmtId="9" fontId="80" fillId="0" borderId="0" applyFont="0" applyFill="0" applyBorder="0" applyAlignment="0" applyProtection="0"/>
    <xf numFmtId="44" fontId="80" fillId="0" borderId="0" applyFont="0" applyFill="0" applyBorder="0" applyAlignment="0" applyProtection="0"/>
    <xf numFmtId="0" fontId="79" fillId="0" borderId="0"/>
    <xf numFmtId="0" fontId="79" fillId="0" borderId="0"/>
    <xf numFmtId="0" fontId="79" fillId="0" borderId="0"/>
    <xf numFmtId="167" fontId="79" fillId="0" borderId="0" applyFont="0" applyFill="0" applyBorder="0" applyAlignment="0" applyProtection="0"/>
    <xf numFmtId="0" fontId="284" fillId="0" borderId="0"/>
    <xf numFmtId="168" fontId="284" fillId="0" borderId="0" applyFont="0" applyFill="0" applyBorder="0" applyAlignment="0" applyProtection="0"/>
    <xf numFmtId="0" fontId="78" fillId="0" borderId="0"/>
    <xf numFmtId="9" fontId="284" fillId="0" borderId="0" applyFont="0" applyFill="0" applyBorder="0" applyAlignment="0" applyProtection="0"/>
    <xf numFmtId="43" fontId="78" fillId="0" borderId="0" applyFont="0" applyFill="0" applyBorder="0" applyAlignment="0" applyProtection="0"/>
    <xf numFmtId="168" fontId="78" fillId="0" borderId="0" applyFont="0" applyFill="0" applyBorder="0" applyAlignment="0" applyProtection="0"/>
    <xf numFmtId="167" fontId="78" fillId="0" borderId="0" applyFont="0" applyFill="0" applyBorder="0" applyAlignment="0" applyProtection="0"/>
    <xf numFmtId="0" fontId="78" fillId="0" borderId="0"/>
    <xf numFmtId="0" fontId="78" fillId="0" borderId="0"/>
    <xf numFmtId="9" fontId="78" fillId="0" borderId="0" applyFont="0" applyFill="0" applyBorder="0" applyAlignment="0" applyProtection="0"/>
    <xf numFmtId="44" fontId="78" fillId="0" borderId="0" applyFont="0" applyFill="0" applyBorder="0" applyAlignment="0" applyProtection="0"/>
    <xf numFmtId="0" fontId="77" fillId="0" borderId="0"/>
    <xf numFmtId="43" fontId="77" fillId="0" borderId="0" applyFont="0" applyFill="0" applyBorder="0" applyAlignment="0" applyProtection="0"/>
    <xf numFmtId="168" fontId="77" fillId="0" borderId="0" applyFont="0" applyFill="0" applyBorder="0" applyAlignment="0" applyProtection="0"/>
    <xf numFmtId="167" fontId="77" fillId="0" borderId="0" applyFont="0" applyFill="0" applyBorder="0" applyAlignment="0" applyProtection="0"/>
    <xf numFmtId="0" fontId="77" fillId="0" borderId="0"/>
    <xf numFmtId="0" fontId="77" fillId="0" borderId="0"/>
    <xf numFmtId="0" fontId="76" fillId="0" borderId="0"/>
    <xf numFmtId="9" fontId="76" fillId="0" borderId="0" applyFont="0" applyFill="0" applyBorder="0" applyAlignment="0" applyProtection="0"/>
    <xf numFmtId="44" fontId="76" fillId="0" borderId="0" applyFont="0" applyFill="0" applyBorder="0" applyAlignment="0" applyProtection="0"/>
    <xf numFmtId="0" fontId="74" fillId="0" borderId="0"/>
    <xf numFmtId="167" fontId="74" fillId="0" borderId="0" applyFont="0" applyFill="0" applyBorder="0" applyAlignment="0" applyProtection="0"/>
    <xf numFmtId="0" fontId="74" fillId="0" borderId="0"/>
    <xf numFmtId="0" fontId="74" fillId="0" borderId="0"/>
    <xf numFmtId="0" fontId="73" fillId="0" borderId="0"/>
    <xf numFmtId="168" fontId="73" fillId="0" borderId="0" applyFont="0" applyFill="0" applyBorder="0" applyAlignment="0" applyProtection="0"/>
    <xf numFmtId="0" fontId="72" fillId="0" borderId="0"/>
    <xf numFmtId="9" fontId="72" fillId="0" borderId="0" applyFont="0" applyFill="0" applyBorder="0" applyAlignment="0" applyProtection="0"/>
    <xf numFmtId="44" fontId="72" fillId="0" borderId="0" applyFont="0" applyFill="0" applyBorder="0" applyAlignment="0" applyProtection="0"/>
    <xf numFmtId="0" fontId="72" fillId="0" borderId="0"/>
    <xf numFmtId="43" fontId="72" fillId="0" borderId="0" applyFont="0" applyFill="0" applyBorder="0" applyAlignment="0" applyProtection="0"/>
    <xf numFmtId="0" fontId="395" fillId="0" borderId="0"/>
    <xf numFmtId="168" fontId="395" fillId="0" borderId="0" applyFont="0" applyFill="0" applyBorder="0" applyAlignment="0" applyProtection="0"/>
    <xf numFmtId="9" fontId="395" fillId="0" borderId="0" applyFont="0" applyFill="0" applyBorder="0" applyAlignment="0" applyProtection="0"/>
    <xf numFmtId="0" fontId="71" fillId="0" borderId="0"/>
    <xf numFmtId="168" fontId="71" fillId="0" borderId="0" applyFont="0" applyFill="0" applyBorder="0" applyAlignment="0" applyProtection="0"/>
    <xf numFmtId="9" fontId="71" fillId="0" borderId="0" applyFont="0" applyFill="0" applyBorder="0" applyAlignment="0" applyProtection="0"/>
    <xf numFmtId="167" fontId="71" fillId="0" borderId="0" applyFont="0" applyFill="0" applyBorder="0" applyAlignment="0" applyProtection="0"/>
    <xf numFmtId="0" fontId="71" fillId="0" borderId="0"/>
    <xf numFmtId="0" fontId="71" fillId="0" borderId="0"/>
    <xf numFmtId="44" fontId="71" fillId="0" borderId="0" applyFont="0" applyFill="0" applyBorder="0" applyAlignment="0" applyProtection="0"/>
    <xf numFmtId="43" fontId="284" fillId="0" borderId="0" applyFont="0" applyFill="0" applyBorder="0" applyAlignment="0" applyProtection="0"/>
    <xf numFmtId="0" fontId="70" fillId="0" borderId="0"/>
    <xf numFmtId="167" fontId="70" fillId="0" borderId="0" applyFont="0" applyFill="0" applyBorder="0" applyAlignment="0" applyProtection="0"/>
    <xf numFmtId="0" fontId="70" fillId="0" borderId="0"/>
    <xf numFmtId="0" fontId="70" fillId="0" borderId="0"/>
    <xf numFmtId="0" fontId="69" fillId="0" borderId="0"/>
    <xf numFmtId="167" fontId="69" fillId="0" borderId="0" applyFont="0" applyFill="0" applyBorder="0" applyAlignment="0" applyProtection="0"/>
    <xf numFmtId="0" fontId="69" fillId="0" borderId="0"/>
    <xf numFmtId="0" fontId="69" fillId="0" borderId="0"/>
    <xf numFmtId="0" fontId="68" fillId="0" borderId="0"/>
    <xf numFmtId="168" fontId="68" fillId="0" borderId="0" applyFont="0" applyFill="0" applyBorder="0" applyAlignment="0" applyProtection="0"/>
    <xf numFmtId="167" fontId="68" fillId="0" borderId="0" applyFont="0" applyFill="0" applyBorder="0" applyAlignment="0" applyProtection="0"/>
    <xf numFmtId="0" fontId="68" fillId="0" borderId="0"/>
    <xf numFmtId="0" fontId="68" fillId="0" borderId="0"/>
    <xf numFmtId="9" fontId="68" fillId="0" borderId="0" applyFont="0" applyFill="0" applyBorder="0" applyAlignment="0" applyProtection="0"/>
    <xf numFmtId="44" fontId="68" fillId="0" borderId="0" applyFont="0" applyFill="0" applyBorder="0" applyAlignment="0" applyProtection="0"/>
    <xf numFmtId="0" fontId="67" fillId="0" borderId="0"/>
    <xf numFmtId="168" fontId="67" fillId="0" borderId="0" applyFont="0" applyFill="0" applyBorder="0" applyAlignment="0" applyProtection="0"/>
    <xf numFmtId="0" fontId="66" fillId="0" borderId="0"/>
    <xf numFmtId="167" fontId="66" fillId="0" borderId="0" applyFont="0" applyFill="0" applyBorder="0" applyAlignment="0" applyProtection="0"/>
    <xf numFmtId="0" fontId="66" fillId="0" borderId="0"/>
    <xf numFmtId="0" fontId="66" fillId="0" borderId="0"/>
    <xf numFmtId="0" fontId="65" fillId="0" borderId="0"/>
    <xf numFmtId="9" fontId="65" fillId="0" borderId="0" applyFont="0" applyFill="0" applyBorder="0" applyAlignment="0" applyProtection="0"/>
    <xf numFmtId="44" fontId="65" fillId="0" borderId="0" applyFont="0" applyFill="0" applyBorder="0" applyAlignment="0" applyProtection="0"/>
    <xf numFmtId="0" fontId="64" fillId="0" borderId="0"/>
    <xf numFmtId="168" fontId="64" fillId="0" borderId="0" applyFont="0" applyFill="0" applyBorder="0" applyAlignment="0" applyProtection="0"/>
    <xf numFmtId="0" fontId="64" fillId="0" borderId="0"/>
    <xf numFmtId="0" fontId="64" fillId="0" borderId="0"/>
    <xf numFmtId="167" fontId="64" fillId="0" borderId="0" applyFont="0" applyFill="0" applyBorder="0" applyAlignment="0" applyProtection="0"/>
    <xf numFmtId="0" fontId="64" fillId="0" borderId="0"/>
    <xf numFmtId="0" fontId="64" fillId="0" borderId="0"/>
    <xf numFmtId="9" fontId="64" fillId="0" borderId="0" applyFont="0" applyFill="0" applyBorder="0" applyAlignment="0" applyProtection="0"/>
    <xf numFmtId="44" fontId="64" fillId="0" borderId="0" applyFont="0" applyFill="0" applyBorder="0" applyAlignment="0" applyProtection="0"/>
    <xf numFmtId="0" fontId="63" fillId="0" borderId="0"/>
    <xf numFmtId="168" fontId="63" fillId="0" borderId="0" applyFont="0" applyFill="0" applyBorder="0" applyAlignment="0" applyProtection="0"/>
    <xf numFmtId="167" fontId="63" fillId="0" borderId="0" applyFont="0" applyFill="0" applyBorder="0" applyAlignment="0" applyProtection="0"/>
    <xf numFmtId="0" fontId="63" fillId="0" borderId="0"/>
    <xf numFmtId="0" fontId="63" fillId="0" borderId="0"/>
    <xf numFmtId="9" fontId="63" fillId="0" borderId="0" applyFont="0" applyFill="0" applyBorder="0" applyAlignment="0" applyProtection="0"/>
    <xf numFmtId="44" fontId="63" fillId="0" borderId="0" applyFont="0" applyFill="0" applyBorder="0" applyAlignment="0" applyProtection="0"/>
    <xf numFmtId="0" fontId="62" fillId="0" borderId="0"/>
    <xf numFmtId="168" fontId="62" fillId="0" borderId="0" applyFont="0" applyFill="0" applyBorder="0" applyAlignment="0" applyProtection="0"/>
    <xf numFmtId="0" fontId="61" fillId="0" borderId="0"/>
    <xf numFmtId="167" fontId="61" fillId="0" borderId="0" applyFont="0" applyFill="0" applyBorder="0" applyAlignment="0" applyProtection="0"/>
    <xf numFmtId="0" fontId="61" fillId="0" borderId="0"/>
    <xf numFmtId="0" fontId="61" fillId="0" borderId="0"/>
    <xf numFmtId="9" fontId="61" fillId="0" borderId="0" applyFont="0" applyFill="0" applyBorder="0" applyAlignment="0" applyProtection="0"/>
    <xf numFmtId="44" fontId="61" fillId="0" borderId="0" applyFont="0" applyFill="0" applyBorder="0" applyAlignment="0" applyProtection="0"/>
    <xf numFmtId="0" fontId="60" fillId="0" borderId="0"/>
    <xf numFmtId="168" fontId="60" fillId="0" borderId="0" applyFont="0" applyFill="0" applyBorder="0" applyAlignment="0" applyProtection="0"/>
    <xf numFmtId="9" fontId="60" fillId="0" borderId="0" applyFont="0" applyFill="0" applyBorder="0" applyAlignment="0" applyProtection="0"/>
    <xf numFmtId="44" fontId="60" fillId="0" borderId="0" applyFont="0" applyFill="0" applyBorder="0" applyAlignment="0" applyProtection="0"/>
    <xf numFmtId="0" fontId="59" fillId="0" borderId="0"/>
    <xf numFmtId="168" fontId="59" fillId="0" borderId="0" applyFont="0" applyFill="0" applyBorder="0" applyAlignment="0" applyProtection="0"/>
    <xf numFmtId="0" fontId="58" fillId="0" borderId="0"/>
    <xf numFmtId="168" fontId="58" fillId="0" borderId="0" applyFont="0" applyFill="0" applyBorder="0" applyAlignment="0" applyProtection="0"/>
    <xf numFmtId="0" fontId="57" fillId="0" borderId="0"/>
    <xf numFmtId="167" fontId="57" fillId="0" borderId="0" applyFont="0" applyFill="0" applyBorder="0" applyAlignment="0" applyProtection="0"/>
    <xf numFmtId="0" fontId="57" fillId="0" borderId="0"/>
    <xf numFmtId="0" fontId="57" fillId="0" borderId="0"/>
    <xf numFmtId="9" fontId="57" fillId="0" borderId="0" applyFont="0" applyFill="0" applyBorder="0" applyAlignment="0" applyProtection="0"/>
    <xf numFmtId="44" fontId="57" fillId="0" borderId="0" applyFont="0" applyFill="0" applyBorder="0" applyAlignment="0" applyProtection="0"/>
    <xf numFmtId="0" fontId="56" fillId="0" borderId="0"/>
    <xf numFmtId="168" fontId="56" fillId="0" borderId="0" applyFont="0" applyFill="0" applyBorder="0" applyAlignment="0" applyProtection="0"/>
    <xf numFmtId="167" fontId="56" fillId="0" borderId="0" applyFont="0" applyFill="0" applyBorder="0" applyAlignment="0" applyProtection="0"/>
    <xf numFmtId="0" fontId="56" fillId="0" borderId="0"/>
    <xf numFmtId="0" fontId="56" fillId="0" borderId="0"/>
    <xf numFmtId="9" fontId="56" fillId="0" borderId="0" applyFont="0" applyFill="0" applyBorder="0" applyAlignment="0" applyProtection="0"/>
    <xf numFmtId="44" fontId="56" fillId="0" borderId="0" applyFont="0" applyFill="0" applyBorder="0" applyAlignment="0" applyProtection="0"/>
    <xf numFmtId="0" fontId="55" fillId="0" borderId="0"/>
    <xf numFmtId="168" fontId="55" fillId="0" borderId="0" applyFont="0" applyFill="0" applyBorder="0" applyAlignment="0" applyProtection="0"/>
    <xf numFmtId="167" fontId="55" fillId="0" borderId="0" applyFont="0" applyFill="0" applyBorder="0" applyAlignment="0" applyProtection="0"/>
    <xf numFmtId="0" fontId="55" fillId="0" borderId="0"/>
    <xf numFmtId="0" fontId="55" fillId="0" borderId="0"/>
    <xf numFmtId="9" fontId="55" fillId="0" borderId="0" applyFont="0" applyFill="0" applyBorder="0" applyAlignment="0" applyProtection="0"/>
    <xf numFmtId="44" fontId="55" fillId="0" borderId="0" applyFont="0" applyFill="0" applyBorder="0" applyAlignment="0" applyProtection="0"/>
    <xf numFmtId="0" fontId="54" fillId="0" borderId="0"/>
    <xf numFmtId="168" fontId="54" fillId="0" borderId="0" applyFont="0" applyFill="0" applyBorder="0" applyAlignment="0" applyProtection="0"/>
    <xf numFmtId="0" fontId="53" fillId="0" borderId="0"/>
    <xf numFmtId="167"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44" fontId="53" fillId="0" borderId="0" applyFont="0" applyFill="0" applyBorder="0" applyAlignment="0" applyProtection="0"/>
    <xf numFmtId="0" fontId="52" fillId="0" borderId="0"/>
    <xf numFmtId="168" fontId="52" fillId="0" borderId="0" applyFont="0" applyFill="0" applyBorder="0" applyAlignment="0" applyProtection="0"/>
    <xf numFmtId="167"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44" fontId="52" fillId="0" borderId="0" applyFont="0" applyFill="0" applyBorder="0" applyAlignment="0" applyProtection="0"/>
    <xf numFmtId="0" fontId="51" fillId="0" borderId="0"/>
    <xf numFmtId="0" fontId="50" fillId="0" borderId="0"/>
    <xf numFmtId="167" fontId="50" fillId="0" borderId="0" applyFont="0" applyFill="0" applyBorder="0" applyAlignment="0" applyProtection="0"/>
    <xf numFmtId="0" fontId="50" fillId="0" borderId="0"/>
    <xf numFmtId="0" fontId="50" fillId="0" borderId="0"/>
    <xf numFmtId="9" fontId="50" fillId="0" borderId="0" applyFont="0" applyFill="0" applyBorder="0" applyAlignment="0" applyProtection="0"/>
    <xf numFmtId="44" fontId="50" fillId="0" borderId="0" applyFont="0" applyFill="0" applyBorder="0" applyAlignment="0" applyProtection="0"/>
    <xf numFmtId="0" fontId="49" fillId="0" borderId="0"/>
    <xf numFmtId="168" fontId="49" fillId="0" borderId="0" applyFont="0" applyFill="0" applyBorder="0" applyAlignment="0" applyProtection="0"/>
    <xf numFmtId="0" fontId="48" fillId="0" borderId="0"/>
    <xf numFmtId="9" fontId="48" fillId="0" borderId="0" applyFont="0" applyFill="0" applyBorder="0" applyAlignment="0" applyProtection="0"/>
    <xf numFmtId="44" fontId="48" fillId="0" borderId="0" applyFont="0" applyFill="0" applyBorder="0" applyAlignment="0" applyProtection="0"/>
    <xf numFmtId="0" fontId="47" fillId="0" borderId="0"/>
    <xf numFmtId="168" fontId="47" fillId="0" borderId="0" applyFont="0" applyFill="0" applyBorder="0" applyAlignment="0" applyProtection="0"/>
    <xf numFmtId="167" fontId="47" fillId="0" borderId="0" applyFont="0" applyFill="0" applyBorder="0" applyAlignment="0" applyProtection="0"/>
    <xf numFmtId="0" fontId="47" fillId="0" borderId="0"/>
    <xf numFmtId="0" fontId="46" fillId="0" borderId="0"/>
    <xf numFmtId="9" fontId="46" fillId="0" borderId="0" applyFont="0" applyFill="0" applyBorder="0" applyAlignment="0" applyProtection="0"/>
    <xf numFmtId="44" fontId="46" fillId="0" borderId="0" applyFont="0" applyFill="0" applyBorder="0" applyAlignment="0" applyProtection="0"/>
    <xf numFmtId="0" fontId="45" fillId="0" borderId="0"/>
    <xf numFmtId="168" fontId="45" fillId="0" borderId="0" applyFont="0" applyFill="0" applyBorder="0" applyAlignment="0" applyProtection="0"/>
    <xf numFmtId="0" fontId="44" fillId="0" borderId="0"/>
    <xf numFmtId="167" fontId="44" fillId="0" borderId="0" applyFont="0" applyFill="0" applyBorder="0" applyAlignment="0" applyProtection="0"/>
    <xf numFmtId="0" fontId="44" fillId="0" borderId="0"/>
    <xf numFmtId="0" fontId="43" fillId="0" borderId="0"/>
    <xf numFmtId="9" fontId="43" fillId="0" borderId="0" applyFont="0" applyFill="0" applyBorder="0" applyAlignment="0" applyProtection="0"/>
    <xf numFmtId="44" fontId="43" fillId="0" borderId="0" applyFont="0" applyFill="0" applyBorder="0" applyAlignment="0" applyProtection="0"/>
    <xf numFmtId="0" fontId="42" fillId="0" borderId="0"/>
    <xf numFmtId="167" fontId="42" fillId="0" borderId="0" applyFont="0" applyFill="0" applyBorder="0" applyAlignment="0" applyProtection="0"/>
    <xf numFmtId="0" fontId="42" fillId="0" borderId="0"/>
    <xf numFmtId="9" fontId="42" fillId="0" borderId="0" applyFont="0" applyFill="0" applyBorder="0" applyAlignment="0" applyProtection="0"/>
    <xf numFmtId="44" fontId="42" fillId="0" borderId="0" applyFont="0" applyFill="0" applyBorder="0" applyAlignment="0" applyProtection="0"/>
    <xf numFmtId="168" fontId="42" fillId="0" borderId="0" applyFont="0" applyFill="0" applyBorder="0" applyAlignment="0" applyProtection="0"/>
    <xf numFmtId="0" fontId="41" fillId="0" borderId="0"/>
    <xf numFmtId="9" fontId="41" fillId="0" borderId="0" applyFont="0" applyFill="0" applyBorder="0" applyAlignment="0" applyProtection="0"/>
    <xf numFmtId="44" fontId="41" fillId="0" borderId="0" applyFont="0" applyFill="0" applyBorder="0" applyAlignment="0" applyProtection="0"/>
    <xf numFmtId="0" fontId="40" fillId="0" borderId="0"/>
    <xf numFmtId="168" fontId="40" fillId="0" borderId="0" applyFont="0" applyFill="0" applyBorder="0" applyAlignment="0" applyProtection="0"/>
    <xf numFmtId="0" fontId="39" fillId="0" borderId="0"/>
    <xf numFmtId="168" fontId="39" fillId="0" borderId="0" applyFont="0" applyFill="0" applyBorder="0" applyAlignment="0" applyProtection="0"/>
    <xf numFmtId="0" fontId="38" fillId="0" borderId="0"/>
    <xf numFmtId="167" fontId="38" fillId="0" borderId="0" applyFont="0" applyFill="0" applyBorder="0" applyAlignment="0" applyProtection="0"/>
    <xf numFmtId="0" fontId="38" fillId="0" borderId="0"/>
    <xf numFmtId="9" fontId="38" fillId="0" borderId="0" applyFont="0" applyFill="0" applyBorder="0" applyAlignment="0" applyProtection="0"/>
    <xf numFmtId="44" fontId="38" fillId="0" borderId="0" applyFont="0" applyFill="0" applyBorder="0" applyAlignment="0" applyProtection="0"/>
    <xf numFmtId="0" fontId="37" fillId="0" borderId="0"/>
    <xf numFmtId="167" fontId="37" fillId="0" borderId="0" applyFont="0" applyFill="0" applyBorder="0" applyAlignment="0" applyProtection="0"/>
    <xf numFmtId="0" fontId="37" fillId="0" borderId="0"/>
    <xf numFmtId="9" fontId="37" fillId="0" borderId="0" applyFont="0" applyFill="0" applyBorder="0" applyAlignment="0" applyProtection="0"/>
    <xf numFmtId="44" fontId="37" fillId="0" borderId="0" applyFont="0" applyFill="0" applyBorder="0" applyAlignment="0" applyProtection="0"/>
    <xf numFmtId="168" fontId="37" fillId="0" borderId="0" applyFon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95" fillId="0" borderId="0" applyFont="0" applyFill="0" applyBorder="0" applyAlignment="0" applyProtection="0"/>
    <xf numFmtId="43" fontId="284"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9" fontId="35" fillId="0" borderId="0" applyFont="0" applyFill="0" applyBorder="0" applyAlignment="0" applyProtection="0"/>
    <xf numFmtId="44" fontId="35" fillId="0" borderId="0" applyFont="0" applyFill="0" applyBorder="0" applyAlignment="0" applyProtection="0"/>
    <xf numFmtId="0" fontId="34" fillId="0" borderId="0"/>
    <xf numFmtId="0" fontId="33" fillId="0" borderId="0"/>
    <xf numFmtId="167" fontId="33" fillId="0" borderId="0" applyFont="0" applyFill="0" applyBorder="0" applyAlignment="0" applyProtection="0"/>
    <xf numFmtId="0" fontId="33" fillId="0" borderId="0"/>
    <xf numFmtId="9" fontId="33" fillId="0" borderId="0" applyFont="0" applyFill="0" applyBorder="0" applyAlignment="0" applyProtection="0"/>
    <xf numFmtId="44" fontId="33" fillId="0" borderId="0" applyFont="0" applyFill="0" applyBorder="0" applyAlignment="0" applyProtection="0"/>
    <xf numFmtId="0" fontId="32" fillId="0" borderId="0"/>
    <xf numFmtId="0" fontId="31" fillId="0" borderId="0"/>
    <xf numFmtId="167" fontId="31" fillId="0" borderId="0" applyFont="0" applyFill="0" applyBorder="0" applyAlignment="0" applyProtection="0"/>
    <xf numFmtId="0" fontId="31" fillId="0" borderId="0"/>
    <xf numFmtId="9" fontId="31" fillId="0" borderId="0" applyFont="0" applyFill="0" applyBorder="0" applyAlignment="0" applyProtection="0"/>
    <xf numFmtId="44" fontId="31" fillId="0" borderId="0" applyFont="0" applyFill="0" applyBorder="0" applyAlignment="0" applyProtection="0"/>
    <xf numFmtId="0" fontId="30" fillId="0" borderId="0"/>
    <xf numFmtId="167" fontId="30" fillId="0" borderId="0" applyFont="0" applyFill="0" applyBorder="0" applyAlignment="0" applyProtection="0"/>
    <xf numFmtId="0" fontId="30" fillId="0" borderId="0"/>
    <xf numFmtId="9" fontId="30" fillId="0" borderId="0" applyFont="0" applyFill="0" applyBorder="0" applyAlignment="0" applyProtection="0"/>
    <xf numFmtId="44" fontId="30" fillId="0" borderId="0" applyFont="0" applyFill="0" applyBorder="0" applyAlignment="0" applyProtection="0"/>
    <xf numFmtId="0" fontId="29" fillId="0" borderId="0"/>
    <xf numFmtId="168" fontId="29" fillId="0" borderId="0" applyFont="0" applyFill="0" applyBorder="0" applyAlignment="0" applyProtection="0"/>
    <xf numFmtId="167" fontId="29" fillId="0" borderId="0" applyFont="0" applyFill="0" applyBorder="0" applyAlignment="0" applyProtection="0"/>
    <xf numFmtId="0" fontId="29" fillId="0" borderId="0"/>
    <xf numFmtId="9" fontId="29" fillId="0" borderId="0" applyFont="0" applyFill="0" applyBorder="0" applyAlignment="0" applyProtection="0"/>
    <xf numFmtId="44" fontId="29" fillId="0" borderId="0" applyFont="0" applyFill="0" applyBorder="0" applyAlignment="0" applyProtection="0"/>
    <xf numFmtId="0" fontId="28" fillId="0" borderId="0"/>
    <xf numFmtId="0" fontId="27" fillId="0" borderId="0"/>
    <xf numFmtId="167" fontId="27" fillId="0" borderId="0" applyFont="0" applyFill="0" applyBorder="0" applyAlignment="0" applyProtection="0"/>
    <xf numFmtId="0" fontId="27" fillId="0" borderId="0"/>
    <xf numFmtId="0" fontId="395" fillId="0" borderId="0"/>
    <xf numFmtId="0" fontId="26" fillId="0" borderId="0"/>
    <xf numFmtId="9" fontId="26" fillId="0" borderId="0" applyFont="0" applyFill="0" applyBorder="0" applyAlignment="0" applyProtection="0"/>
    <xf numFmtId="44" fontId="26" fillId="0" borderId="0" applyFont="0" applyFill="0" applyBorder="0" applyAlignment="0" applyProtection="0"/>
    <xf numFmtId="0" fontId="403" fillId="0" borderId="0"/>
    <xf numFmtId="43" fontId="403" fillId="0" borderId="0" applyFont="0" applyFill="0" applyBorder="0" applyAlignment="0" applyProtection="0"/>
    <xf numFmtId="43" fontId="284" fillId="0" borderId="0" applyFont="0" applyFill="0" applyBorder="0" applyAlignment="0" applyProtection="0"/>
    <xf numFmtId="43" fontId="284" fillId="0" borderId="0" applyFont="0" applyFill="0" applyBorder="0" applyAlignment="0" applyProtection="0"/>
    <xf numFmtId="43" fontId="284" fillId="0" borderId="0" applyFont="0" applyFill="0" applyBorder="0" applyAlignment="0" applyProtection="0"/>
    <xf numFmtId="9" fontId="403" fillId="0" borderId="0" applyFont="0" applyFill="0" applyBorder="0" applyAlignment="0" applyProtection="0"/>
    <xf numFmtId="43" fontId="403" fillId="0" borderId="0" applyFont="0" applyFill="0" applyBorder="0" applyAlignment="0" applyProtection="0"/>
    <xf numFmtId="0" fontId="24" fillId="0" borderId="0"/>
    <xf numFmtId="168" fontId="24" fillId="0" borderId="0" applyFont="0" applyFill="0" applyBorder="0" applyAlignment="0" applyProtection="0"/>
    <xf numFmtId="0" fontId="24" fillId="0" borderId="0"/>
    <xf numFmtId="9" fontId="24" fillId="0" borderId="0" applyFont="0" applyFill="0" applyBorder="0" applyAlignment="0" applyProtection="0"/>
    <xf numFmtId="0" fontId="23" fillId="0" borderId="0"/>
    <xf numFmtId="168" fontId="23" fillId="0" borderId="0" applyFont="0" applyFill="0" applyBorder="0" applyAlignment="0" applyProtection="0"/>
    <xf numFmtId="0" fontId="22" fillId="0" borderId="0"/>
    <xf numFmtId="168" fontId="22" fillId="0" borderId="0" applyFont="0" applyFill="0" applyBorder="0" applyAlignment="0" applyProtection="0"/>
    <xf numFmtId="44" fontId="283" fillId="0" borderId="0" applyFont="0" applyFill="0" applyBorder="0" applyAlignment="0" applyProtection="0"/>
    <xf numFmtId="0" fontId="406" fillId="0" borderId="0"/>
    <xf numFmtId="0" fontId="20" fillId="0" borderId="0"/>
    <xf numFmtId="168" fontId="20" fillId="0" borderId="0" applyFont="0" applyFill="0" applyBorder="0" applyAlignment="0" applyProtection="0"/>
    <xf numFmtId="0" fontId="18" fillId="0" borderId="0"/>
    <xf numFmtId="168" fontId="18" fillId="0" borderId="0" applyFont="0" applyFill="0" applyBorder="0" applyAlignment="0" applyProtection="0"/>
    <xf numFmtId="0" fontId="408" fillId="0" borderId="0"/>
    <xf numFmtId="0" fontId="16" fillId="0" borderId="0"/>
    <xf numFmtId="168" fontId="16" fillId="0" borderId="0" applyFont="0" applyFill="0" applyBorder="0" applyAlignment="0" applyProtection="0"/>
    <xf numFmtId="0" fontId="13" fillId="0" borderId="0"/>
    <xf numFmtId="168" fontId="13" fillId="0" borderId="0" applyFont="0" applyFill="0" applyBorder="0" applyAlignment="0" applyProtection="0"/>
    <xf numFmtId="0" fontId="409" fillId="0" borderId="0"/>
    <xf numFmtId="0" fontId="12" fillId="0" borderId="0"/>
    <xf numFmtId="168" fontId="12" fillId="0" borderId="0" applyFont="0" applyFill="0" applyBorder="0" applyAlignment="0" applyProtection="0"/>
    <xf numFmtId="0" fontId="10" fillId="0" borderId="0"/>
    <xf numFmtId="168" fontId="10" fillId="0" borderId="0" applyFont="0" applyFill="0" applyBorder="0" applyAlignment="0" applyProtection="0"/>
    <xf numFmtId="0" fontId="9" fillId="0" borderId="0"/>
    <xf numFmtId="168" fontId="9" fillId="0" borderId="0" applyFont="0" applyFill="0" applyBorder="0" applyAlignment="0" applyProtection="0"/>
    <xf numFmtId="0" fontId="7" fillId="3" borderId="0" applyNumberFormat="0" applyBorder="0" applyAlignment="0" applyProtection="0"/>
    <xf numFmtId="0" fontId="410" fillId="0" borderId="0"/>
    <xf numFmtId="0" fontId="6" fillId="3" borderId="0" applyNumberFormat="0" applyBorder="0" applyAlignment="0" applyProtection="0"/>
    <xf numFmtId="0" fontId="5" fillId="0" borderId="0"/>
    <xf numFmtId="168" fontId="5" fillId="0" borderId="0" applyFont="0" applyFill="0" applyBorder="0" applyAlignment="0" applyProtection="0"/>
    <xf numFmtId="0" fontId="4" fillId="0" borderId="0"/>
    <xf numFmtId="168" fontId="4" fillId="0" borderId="0" applyFont="0" applyFill="0" applyBorder="0" applyAlignment="0" applyProtection="0"/>
    <xf numFmtId="0" fontId="3" fillId="3" borderId="0" applyNumberFormat="0" applyBorder="0" applyAlignment="0" applyProtection="0"/>
    <xf numFmtId="0" fontId="2" fillId="0" borderId="0"/>
    <xf numFmtId="168" fontId="2" fillId="0" borderId="0" applyFont="0" applyFill="0" applyBorder="0" applyAlignment="0" applyProtection="0"/>
    <xf numFmtId="0" fontId="1" fillId="3" borderId="0" applyNumberFormat="0" applyBorder="0" applyAlignment="0" applyProtection="0"/>
  </cellStyleXfs>
  <cellXfs count="2050">
    <xf numFmtId="0" fontId="0" fillId="0" borderId="0" xfId="0"/>
    <xf numFmtId="0" fontId="290" fillId="0" borderId="0" xfId="0" applyFont="1" applyAlignment="1">
      <alignment horizontal="centerContinuous" vertical="center"/>
    </xf>
    <xf numFmtId="0" fontId="293" fillId="0" borderId="0" xfId="0" applyFont="1" applyAlignment="1">
      <alignment vertical="center"/>
    </xf>
    <xf numFmtId="169" fontId="290" fillId="0" borderId="0" xfId="1" applyNumberFormat="1" applyFont="1" applyAlignment="1">
      <alignment vertical="center"/>
    </xf>
    <xf numFmtId="0" fontId="290" fillId="0" borderId="0" xfId="0" applyFont="1" applyAlignment="1">
      <alignment horizontal="center" vertical="center"/>
    </xf>
    <xf numFmtId="0" fontId="290" fillId="0" borderId="0" xfId="0" applyFont="1" applyAlignment="1">
      <alignment horizontal="right" vertical="center" wrapText="1"/>
    </xf>
    <xf numFmtId="4" fontId="290" fillId="0" borderId="0" xfId="0" applyNumberFormat="1" applyFont="1" applyAlignment="1">
      <alignment vertical="center"/>
    </xf>
    <xf numFmtId="173" fontId="290" fillId="0" borderId="0" xfId="0" applyNumberFormat="1" applyFont="1" applyAlignment="1">
      <alignment vertical="center"/>
    </xf>
    <xf numFmtId="4" fontId="290" fillId="0" borderId="0" xfId="5" applyNumberFormat="1" applyFont="1" applyFill="1" applyBorder="1" applyAlignment="1">
      <alignment vertical="center"/>
    </xf>
    <xf numFmtId="173" fontId="290" fillId="0" borderId="0" xfId="0" applyNumberFormat="1" applyFont="1" applyAlignment="1">
      <alignment horizontal="center" vertical="center"/>
    </xf>
    <xf numFmtId="49" fontId="290" fillId="0" borderId="0" xfId="0" applyNumberFormat="1" applyFont="1" applyAlignment="1">
      <alignment horizontal="centerContinuous" vertical="center"/>
    </xf>
    <xf numFmtId="175" fontId="290" fillId="0" borderId="0" xfId="0" applyNumberFormat="1" applyFont="1" applyAlignment="1">
      <alignment vertical="center"/>
    </xf>
    <xf numFmtId="0" fontId="290" fillId="0" borderId="0" xfId="4" applyFont="1" applyAlignment="1">
      <alignment vertical="center"/>
    </xf>
    <xf numFmtId="0" fontId="290" fillId="0" borderId="0" xfId="0" applyFont="1" applyAlignment="1">
      <alignment horizontal="left" vertical="center"/>
    </xf>
    <xf numFmtId="0" fontId="290" fillId="0" borderId="0" xfId="0" applyFont="1" applyAlignment="1">
      <alignment horizontal="left" vertical="center" wrapText="1"/>
    </xf>
    <xf numFmtId="175" fontId="302" fillId="0" borderId="0" xfId="0" applyNumberFormat="1" applyFont="1" applyAlignment="1">
      <alignment vertical="center"/>
    </xf>
    <xf numFmtId="49" fontId="290" fillId="0" borderId="0" xfId="0" applyNumberFormat="1" applyFont="1" applyAlignment="1">
      <alignment vertical="center"/>
    </xf>
    <xf numFmtId="169" fontId="290" fillId="0" borderId="0" xfId="1" applyNumberFormat="1" applyFont="1" applyFill="1" applyAlignment="1">
      <alignment vertical="center"/>
    </xf>
    <xf numFmtId="10" fontId="290" fillId="0" borderId="0" xfId="2" applyNumberFormat="1" applyFont="1" applyFill="1" applyAlignment="1">
      <alignment vertical="center"/>
    </xf>
    <xf numFmtId="172" fontId="290" fillId="0" borderId="0" xfId="0" applyNumberFormat="1" applyFont="1" applyAlignment="1">
      <alignment vertical="center"/>
    </xf>
    <xf numFmtId="0" fontId="290" fillId="0" borderId="0" xfId="0" applyFont="1" applyAlignment="1">
      <alignment vertical="center"/>
    </xf>
    <xf numFmtId="168" fontId="290" fillId="0" borderId="0" xfId="1" applyFont="1" applyAlignment="1">
      <alignment vertical="center"/>
    </xf>
    <xf numFmtId="168" fontId="290" fillId="0" borderId="0" xfId="1" applyFont="1" applyFill="1" applyBorder="1" applyAlignment="1">
      <alignment horizontal="right" vertical="center" wrapText="1"/>
    </xf>
    <xf numFmtId="179" fontId="290" fillId="0" borderId="0" xfId="0" applyNumberFormat="1" applyFont="1" applyAlignment="1">
      <alignment vertical="center"/>
    </xf>
    <xf numFmtId="168" fontId="290" fillId="0" borderId="0" xfId="1" applyFont="1" applyFill="1" applyAlignment="1">
      <alignment vertical="center"/>
    </xf>
    <xf numFmtId="168" fontId="290" fillId="0" borderId="0" xfId="1" applyFont="1" applyFill="1" applyBorder="1" applyAlignment="1">
      <alignment vertical="center"/>
    </xf>
    <xf numFmtId="168" fontId="290" fillId="0" borderId="0" xfId="0" applyNumberFormat="1" applyFont="1" applyAlignment="1">
      <alignment vertical="center"/>
    </xf>
    <xf numFmtId="0" fontId="302" fillId="0" borderId="0" xfId="0" applyFont="1" applyAlignment="1">
      <alignment vertical="center"/>
    </xf>
    <xf numFmtId="189" fontId="290" fillId="0" borderId="0" xfId="0" applyNumberFormat="1" applyFont="1" applyAlignment="1">
      <alignment vertical="center"/>
    </xf>
    <xf numFmtId="173" fontId="290" fillId="0" borderId="0" xfId="6" applyNumberFormat="1" applyFont="1" applyFill="1" applyBorder="1" applyAlignment="1">
      <alignment horizontal="center" vertical="center"/>
    </xf>
    <xf numFmtId="49" fontId="302" fillId="0" borderId="0" xfId="0" applyNumberFormat="1" applyFont="1" applyAlignment="1">
      <alignment vertical="center"/>
    </xf>
    <xf numFmtId="0" fontId="302" fillId="0" borderId="0" xfId="0" applyFont="1" applyAlignment="1">
      <alignment horizontal="center" vertical="center"/>
    </xf>
    <xf numFmtId="0" fontId="290" fillId="0" borderId="0" xfId="13" applyFont="1" applyAlignment="1">
      <alignment horizontal="right" vertical="center" wrapText="1"/>
    </xf>
    <xf numFmtId="169" fontId="290" fillId="0" borderId="0" xfId="1" applyNumberFormat="1" applyFont="1" applyFill="1" applyBorder="1" applyAlignment="1">
      <alignment vertical="center"/>
    </xf>
    <xf numFmtId="0" fontId="290" fillId="0" borderId="0" xfId="0" applyFont="1" applyAlignment="1">
      <alignment vertical="center" wrapText="1"/>
    </xf>
    <xf numFmtId="4" fontId="290" fillId="0" borderId="0" xfId="0" applyNumberFormat="1" applyFont="1" applyAlignment="1">
      <alignment horizontal="center" vertical="center"/>
    </xf>
    <xf numFmtId="189" fontId="290" fillId="0" borderId="0" xfId="0" applyNumberFormat="1" applyFont="1" applyAlignment="1">
      <alignment horizontal="center" vertical="center"/>
    </xf>
    <xf numFmtId="176" fontId="290" fillId="0" borderId="0" xfId="0" applyNumberFormat="1" applyFont="1" applyAlignment="1">
      <alignment horizontal="left" vertical="center"/>
    </xf>
    <xf numFmtId="3" fontId="302" fillId="0" borderId="0" xfId="1" applyNumberFormat="1" applyFont="1" applyFill="1" applyBorder="1" applyAlignment="1">
      <alignment horizontal="left" vertical="center" wrapText="1"/>
    </xf>
    <xf numFmtId="0" fontId="295" fillId="0" borderId="0" xfId="0" applyFont="1" applyAlignment="1">
      <alignment vertical="center"/>
    </xf>
    <xf numFmtId="49" fontId="290" fillId="0" borderId="0" xfId="0" applyNumberFormat="1" applyFont="1" applyAlignment="1">
      <alignment horizontal="center" vertical="center" wrapText="1"/>
    </xf>
    <xf numFmtId="49" fontId="294" fillId="2" borderId="0" xfId="0" applyNumberFormat="1" applyFont="1" applyFill="1" applyAlignment="1">
      <alignment horizontal="center" vertical="center"/>
    </xf>
    <xf numFmtId="0" fontId="302" fillId="0" borderId="1" xfId="0" applyFont="1" applyBorder="1" applyAlignment="1">
      <alignment horizontal="center" vertical="center" wrapText="1"/>
    </xf>
    <xf numFmtId="0" fontId="290" fillId="0" borderId="0" xfId="0" applyFont="1" applyAlignment="1">
      <alignment horizontal="center" vertical="center" wrapText="1"/>
    </xf>
    <xf numFmtId="177" fontId="290" fillId="0" borderId="0" xfId="0" applyNumberFormat="1" applyFont="1" applyAlignment="1">
      <alignment horizontal="center" vertical="center"/>
    </xf>
    <xf numFmtId="177" fontId="302" fillId="0" borderId="1" xfId="0" applyNumberFormat="1" applyFont="1" applyBorder="1" applyAlignment="1">
      <alignment horizontal="centerContinuous" vertical="center"/>
    </xf>
    <xf numFmtId="0" fontId="290" fillId="0" borderId="0" xfId="0" applyFont="1"/>
    <xf numFmtId="194" fontId="290" fillId="0" borderId="0" xfId="5" applyNumberFormat="1" applyFont="1" applyFill="1" applyAlignment="1">
      <alignment vertical="center" wrapText="1"/>
    </xf>
    <xf numFmtId="49" fontId="290" fillId="0" borderId="0" xfId="0" applyNumberFormat="1" applyFont="1" applyAlignment="1">
      <alignment vertical="center" wrapText="1"/>
    </xf>
    <xf numFmtId="176" fontId="290" fillId="0" borderId="0" xfId="0" applyNumberFormat="1" applyFont="1" applyAlignment="1">
      <alignment horizontal="center" vertical="center" wrapText="1"/>
    </xf>
    <xf numFmtId="168" fontId="290" fillId="0" borderId="0" xfId="1" applyFont="1" applyFill="1" applyAlignment="1">
      <alignment horizontal="center" vertical="center" wrapText="1"/>
    </xf>
    <xf numFmtId="172" fontId="290" fillId="0" borderId="0" xfId="0" applyNumberFormat="1" applyFont="1" applyAlignment="1">
      <alignment horizontal="center" vertical="center"/>
    </xf>
    <xf numFmtId="0" fontId="296" fillId="0" borderId="1" xfId="12" applyFont="1" applyBorder="1" applyAlignment="1">
      <alignment horizontal="center" vertical="center" wrapText="1"/>
    </xf>
    <xf numFmtId="49" fontId="302" fillId="0" borderId="0" xfId="0" applyNumberFormat="1" applyFont="1" applyAlignment="1">
      <alignment horizontal="center" vertical="center" wrapText="1"/>
    </xf>
    <xf numFmtId="168" fontId="293" fillId="4" borderId="1" xfId="1" applyFont="1" applyFill="1" applyBorder="1" applyAlignment="1">
      <alignment horizontal="right" vertical="center" wrapText="1"/>
    </xf>
    <xf numFmtId="10" fontId="293" fillId="4" borderId="1" xfId="2" applyNumberFormat="1" applyFont="1" applyFill="1" applyBorder="1" applyAlignment="1">
      <alignment horizontal="center" vertical="center" wrapText="1"/>
    </xf>
    <xf numFmtId="0" fontId="291" fillId="4" borderId="1" xfId="13" applyFont="1" applyFill="1" applyBorder="1" applyAlignment="1">
      <alignment vertical="center" wrapText="1"/>
    </xf>
    <xf numFmtId="0" fontId="292" fillId="2" borderId="1" xfId="13" applyFont="1" applyFill="1" applyBorder="1" applyAlignment="1">
      <alignment horizontal="center" vertical="center" wrapText="1"/>
    </xf>
    <xf numFmtId="0" fontId="296" fillId="0" borderId="5" xfId="12" applyFont="1" applyBorder="1" applyAlignment="1">
      <alignment horizontal="center" vertical="center" wrapText="1"/>
    </xf>
    <xf numFmtId="0" fontId="296" fillId="0" borderId="20" xfId="12" applyFont="1" applyBorder="1" applyAlignment="1">
      <alignment horizontal="center" vertical="center" wrapText="1"/>
    </xf>
    <xf numFmtId="168" fontId="301" fillId="0" borderId="0" xfId="1" applyFont="1" applyFill="1" applyAlignment="1">
      <alignment horizontal="center" vertical="center" wrapText="1"/>
    </xf>
    <xf numFmtId="168" fontId="301" fillId="0" borderId="0" xfId="1" applyFont="1" applyFill="1" applyBorder="1" applyAlignment="1">
      <alignment horizontal="center" vertical="center" wrapText="1"/>
    </xf>
    <xf numFmtId="182" fontId="301" fillId="0" borderId="0" xfId="2" applyNumberFormat="1" applyFont="1" applyFill="1" applyBorder="1" applyAlignment="1">
      <alignment horizontal="center" vertical="center" wrapText="1"/>
    </xf>
    <xf numFmtId="168" fontId="307" fillId="0" borderId="0" xfId="1" applyFont="1" applyFill="1" applyBorder="1" applyAlignment="1">
      <alignment horizontal="center" vertical="center" wrapText="1"/>
    </xf>
    <xf numFmtId="0" fontId="307" fillId="0" borderId="0" xfId="0" applyFont="1" applyAlignment="1">
      <alignment horizontal="center" vertical="center" wrapText="1"/>
    </xf>
    <xf numFmtId="0" fontId="307" fillId="0" borderId="1" xfId="0" applyFont="1" applyBorder="1" applyAlignment="1">
      <alignment horizontal="center" vertical="center" wrapText="1"/>
    </xf>
    <xf numFmtId="3" fontId="307" fillId="0" borderId="0" xfId="0" applyNumberFormat="1" applyFont="1" applyAlignment="1">
      <alignment horizontal="center" vertical="center" wrapText="1"/>
    </xf>
    <xf numFmtId="181" fontId="301" fillId="0" borderId="20" xfId="0" applyNumberFormat="1" applyFont="1" applyBorder="1" applyAlignment="1">
      <alignment horizontal="left" vertical="center" wrapText="1"/>
    </xf>
    <xf numFmtId="3" fontId="301" fillId="0" borderId="20" xfId="1" applyNumberFormat="1" applyFont="1" applyFill="1" applyBorder="1" applyAlignment="1">
      <alignment horizontal="center" vertical="center" wrapText="1"/>
    </xf>
    <xf numFmtId="183" fontId="301" fillId="0" borderId="20" xfId="1" applyNumberFormat="1" applyFont="1" applyFill="1" applyBorder="1" applyAlignment="1">
      <alignment horizontal="center" vertical="center" wrapText="1"/>
    </xf>
    <xf numFmtId="184" fontId="301" fillId="0" borderId="20" xfId="0" applyNumberFormat="1" applyFont="1" applyBorder="1" applyAlignment="1">
      <alignment horizontal="center" vertical="center" wrapText="1"/>
    </xf>
    <xf numFmtId="185" fontId="301" fillId="0" borderId="1" xfId="2" applyNumberFormat="1" applyFont="1" applyFill="1" applyBorder="1" applyAlignment="1">
      <alignment horizontal="center" vertical="center" wrapText="1"/>
    </xf>
    <xf numFmtId="186" fontId="301" fillId="0" borderId="1" xfId="2" applyNumberFormat="1" applyFont="1" applyFill="1" applyBorder="1" applyAlignment="1">
      <alignment horizontal="center" vertical="center" wrapText="1"/>
    </xf>
    <xf numFmtId="181" fontId="301" fillId="0" borderId="1" xfId="0" applyNumberFormat="1" applyFont="1" applyBorder="1" applyAlignment="1">
      <alignment horizontal="left" vertical="center" wrapText="1"/>
    </xf>
    <xf numFmtId="183" fontId="301" fillId="0" borderId="0" xfId="0" applyNumberFormat="1" applyFont="1" applyAlignment="1">
      <alignment horizontal="center" vertical="center" wrapText="1"/>
    </xf>
    <xf numFmtId="185" fontId="307" fillId="0" borderId="0" xfId="2" applyNumberFormat="1" applyFont="1" applyFill="1" applyBorder="1" applyAlignment="1">
      <alignment horizontal="center" vertical="center" wrapText="1"/>
    </xf>
    <xf numFmtId="186" fontId="307" fillId="0" borderId="0" xfId="2" applyNumberFormat="1" applyFont="1" applyFill="1" applyBorder="1" applyAlignment="1">
      <alignment horizontal="center" vertical="center" wrapText="1"/>
    </xf>
    <xf numFmtId="181" fontId="301" fillId="0" borderId="0" xfId="0" applyNumberFormat="1" applyFont="1" applyAlignment="1">
      <alignment horizontal="center" vertical="center" wrapText="1"/>
    </xf>
    <xf numFmtId="3" fontId="301" fillId="0" borderId="0" xfId="1" applyNumberFormat="1" applyFont="1" applyFill="1" applyBorder="1" applyAlignment="1">
      <alignment horizontal="center" vertical="center" wrapText="1"/>
    </xf>
    <xf numFmtId="187" fontId="301" fillId="0" borderId="0" xfId="1" applyNumberFormat="1" applyFont="1" applyFill="1" applyBorder="1" applyAlignment="1">
      <alignment horizontal="center" vertical="center" wrapText="1"/>
    </xf>
    <xf numFmtId="184" fontId="301" fillId="0" borderId="0" xfId="0" applyNumberFormat="1" applyFont="1" applyAlignment="1">
      <alignment horizontal="center" vertical="center" wrapText="1"/>
    </xf>
    <xf numFmtId="181" fontId="301" fillId="0" borderId="1" xfId="0" applyNumberFormat="1" applyFont="1" applyBorder="1" applyAlignment="1">
      <alignment horizontal="center" vertical="center" wrapText="1"/>
    </xf>
    <xf numFmtId="3" fontId="301" fillId="0" borderId="1" xfId="1" applyNumberFormat="1" applyFont="1" applyFill="1" applyBorder="1" applyAlignment="1">
      <alignment horizontal="center" vertical="center" wrapText="1"/>
    </xf>
    <xf numFmtId="183" fontId="301" fillId="0" borderId="1" xfId="1" applyNumberFormat="1" applyFont="1" applyFill="1" applyBorder="1" applyAlignment="1">
      <alignment horizontal="center" vertical="center" wrapText="1"/>
    </xf>
    <xf numFmtId="184" fontId="301" fillId="0" borderId="1" xfId="0" applyNumberFormat="1" applyFont="1" applyBorder="1" applyAlignment="1">
      <alignment horizontal="center" vertical="center" wrapText="1"/>
    </xf>
    <xf numFmtId="3" fontId="307" fillId="0" borderId="1" xfId="1" applyNumberFormat="1" applyFont="1" applyFill="1" applyBorder="1" applyAlignment="1">
      <alignment horizontal="center" vertical="center" wrapText="1"/>
    </xf>
    <xf numFmtId="3" fontId="307" fillId="0" borderId="0" xfId="1" applyNumberFormat="1" applyFont="1" applyFill="1" applyBorder="1" applyAlignment="1">
      <alignment horizontal="center" vertical="center" wrapText="1"/>
    </xf>
    <xf numFmtId="183" fontId="307" fillId="0" borderId="0" xfId="1" applyNumberFormat="1" applyFont="1" applyFill="1" applyBorder="1" applyAlignment="1">
      <alignment horizontal="center" vertical="center" wrapText="1"/>
    </xf>
    <xf numFmtId="184" fontId="307" fillId="0" borderId="0" xfId="0" applyNumberFormat="1" applyFont="1" applyAlignment="1">
      <alignment horizontal="center" vertical="center" wrapText="1"/>
    </xf>
    <xf numFmtId="188" fontId="307" fillId="0" borderId="1" xfId="0" applyNumberFormat="1" applyFont="1" applyBorder="1" applyAlignment="1">
      <alignment horizontal="center" vertical="center" wrapText="1"/>
    </xf>
    <xf numFmtId="14" fontId="307" fillId="0" borderId="0" xfId="0" applyNumberFormat="1" applyFont="1" applyAlignment="1">
      <alignment horizontal="center" vertical="center" wrapText="1"/>
    </xf>
    <xf numFmtId="183" fontId="301" fillId="0" borderId="0" xfId="1" applyNumberFormat="1" applyFont="1" applyFill="1" applyBorder="1" applyAlignment="1">
      <alignment horizontal="center" vertical="center" wrapText="1"/>
    </xf>
    <xf numFmtId="184" fontId="307" fillId="0" borderId="34" xfId="0" applyNumberFormat="1" applyFont="1" applyBorder="1" applyAlignment="1">
      <alignment horizontal="center" vertical="center" wrapText="1"/>
    </xf>
    <xf numFmtId="182" fontId="307" fillId="0" borderId="34" xfId="2" applyNumberFormat="1" applyFont="1" applyFill="1" applyBorder="1" applyAlignment="1">
      <alignment horizontal="center" vertical="center" wrapText="1"/>
    </xf>
    <xf numFmtId="182" fontId="307" fillId="0" borderId="0" xfId="2" applyNumberFormat="1" applyFont="1" applyFill="1" applyBorder="1" applyAlignment="1">
      <alignment horizontal="center" vertical="center" wrapText="1"/>
    </xf>
    <xf numFmtId="168" fontId="301" fillId="0" borderId="0" xfId="0" applyNumberFormat="1" applyFont="1" applyAlignment="1">
      <alignment horizontal="center" vertical="center" wrapText="1"/>
    </xf>
    <xf numFmtId="185" fontId="301" fillId="0" borderId="0" xfId="2" applyNumberFormat="1" applyFont="1" applyFill="1" applyBorder="1" applyAlignment="1">
      <alignment horizontal="center" vertical="center" wrapText="1"/>
    </xf>
    <xf numFmtId="4" fontId="301" fillId="0" borderId="0" xfId="0" applyNumberFormat="1" applyFont="1" applyAlignment="1">
      <alignment horizontal="center" vertical="center" wrapText="1"/>
    </xf>
    <xf numFmtId="183" fontId="301" fillId="0" borderId="1" xfId="0" applyNumberFormat="1" applyFont="1" applyBorder="1" applyAlignment="1">
      <alignment horizontal="center" vertical="center" wrapText="1"/>
    </xf>
    <xf numFmtId="49" fontId="290" fillId="0" borderId="0" xfId="0" applyNumberFormat="1" applyFont="1" applyAlignment="1">
      <alignment horizontal="center" vertical="center"/>
    </xf>
    <xf numFmtId="167" fontId="290" fillId="0" borderId="0" xfId="0" applyNumberFormat="1" applyFont="1" applyAlignment="1">
      <alignment horizontal="center" vertical="center"/>
    </xf>
    <xf numFmtId="0" fontId="302" fillId="0" borderId="0" xfId="0" applyFont="1" applyAlignment="1">
      <alignment horizontal="center" vertical="center" wrapText="1"/>
    </xf>
    <xf numFmtId="0" fontId="329" fillId="0" borderId="0" xfId="4" applyFont="1" applyAlignment="1">
      <alignment vertical="center" wrapText="1"/>
    </xf>
    <xf numFmtId="4" fontId="290" fillId="0" borderId="0" xfId="0" applyNumberFormat="1" applyFont="1" applyAlignment="1">
      <alignment vertical="center" wrapText="1"/>
    </xf>
    <xf numFmtId="1" fontId="290" fillId="0" borderId="1" xfId="0" applyNumberFormat="1" applyFont="1" applyBorder="1" applyAlignment="1">
      <alignment horizontal="center" vertical="center" wrapText="1"/>
    </xf>
    <xf numFmtId="173" fontId="290" fillId="0" borderId="1" xfId="2" applyNumberFormat="1" applyFont="1" applyFill="1" applyBorder="1" applyAlignment="1">
      <alignment horizontal="center" vertical="center" wrapText="1"/>
    </xf>
    <xf numFmtId="1" fontId="302" fillId="0" borderId="1" xfId="0" applyNumberFormat="1" applyFont="1" applyBorder="1" applyAlignment="1">
      <alignment horizontal="center" vertical="center" wrapText="1"/>
    </xf>
    <xf numFmtId="173" fontId="302" fillId="0" borderId="1" xfId="2" applyNumberFormat="1" applyFont="1" applyFill="1" applyBorder="1" applyAlignment="1">
      <alignment horizontal="center" vertical="center" wrapText="1"/>
    </xf>
    <xf numFmtId="0" fontId="329" fillId="0" borderId="0" xfId="0" applyFont="1" applyAlignment="1">
      <alignment vertical="center"/>
    </xf>
    <xf numFmtId="0" fontId="329" fillId="0" borderId="0" xfId="0" applyFont="1" applyAlignment="1">
      <alignment horizontal="left" vertical="center"/>
    </xf>
    <xf numFmtId="4" fontId="329" fillId="0" borderId="0" xfId="0" applyNumberFormat="1" applyFont="1" applyAlignment="1">
      <alignment vertical="center"/>
    </xf>
    <xf numFmtId="0" fontId="329" fillId="0" borderId="0" xfId="0" applyFont="1" applyAlignment="1">
      <alignment horizontal="center" vertical="center"/>
    </xf>
    <xf numFmtId="0" fontId="329" fillId="0" borderId="0" xfId="13" applyFont="1" applyAlignment="1">
      <alignment horizontal="right" vertical="center" wrapText="1"/>
    </xf>
    <xf numFmtId="0" fontId="290" fillId="0" borderId="1" xfId="0" applyFont="1" applyBorder="1" applyAlignment="1">
      <alignment horizontal="left" vertical="center" wrapText="1"/>
    </xf>
    <xf numFmtId="0" fontId="290" fillId="0" borderId="0" xfId="0" applyFont="1" applyProtection="1">
      <protection hidden="1"/>
    </xf>
    <xf numFmtId="0" fontId="290" fillId="0" borderId="41" xfId="0" applyFont="1" applyBorder="1"/>
    <xf numFmtId="172" fontId="290" fillId="0" borderId="0" xfId="27" applyNumberFormat="1" applyFont="1" applyAlignment="1">
      <alignment horizontal="center" vertical="center" wrapText="1"/>
    </xf>
    <xf numFmtId="198" fontId="290" fillId="0" borderId="0" xfId="1" applyNumberFormat="1" applyFont="1" applyFill="1" applyAlignment="1">
      <alignment vertical="center"/>
    </xf>
    <xf numFmtId="10" fontId="293" fillId="2" borderId="1" xfId="2" applyNumberFormat="1" applyFont="1" applyFill="1" applyBorder="1" applyAlignment="1">
      <alignment horizontal="center" vertical="center" wrapText="1"/>
    </xf>
    <xf numFmtId="168" fontId="293" fillId="2" borderId="0" xfId="1" applyFont="1" applyFill="1" applyAlignment="1">
      <alignment vertical="center"/>
    </xf>
    <xf numFmtId="1" fontId="294" fillId="2" borderId="1" xfId="0" applyNumberFormat="1" applyFont="1" applyFill="1" applyBorder="1" applyAlignment="1">
      <alignment horizontal="center" vertical="center" wrapText="1"/>
    </xf>
    <xf numFmtId="168" fontId="291" fillId="2" borderId="5" xfId="1" applyFont="1" applyFill="1" applyBorder="1" applyAlignment="1">
      <alignment vertical="center" wrapText="1"/>
    </xf>
    <xf numFmtId="1" fontId="293" fillId="2" borderId="1" xfId="0" applyNumberFormat="1" applyFont="1" applyFill="1" applyBorder="1" applyAlignment="1">
      <alignment horizontal="center" vertical="center" wrapText="1"/>
    </xf>
    <xf numFmtId="0" fontId="293" fillId="2" borderId="0" xfId="0" applyFont="1" applyFill="1" applyAlignment="1">
      <alignment vertical="center"/>
    </xf>
    <xf numFmtId="168" fontId="294" fillId="2" borderId="5" xfId="1" applyFont="1" applyFill="1" applyBorder="1" applyAlignment="1">
      <alignment horizontal="right" vertical="center" wrapText="1"/>
    </xf>
    <xf numFmtId="0" fontId="291" fillId="2" borderId="1" xfId="13" applyFont="1" applyFill="1" applyBorder="1" applyAlignment="1">
      <alignment vertical="center" wrapText="1"/>
    </xf>
    <xf numFmtId="0" fontId="301" fillId="2" borderId="0" xfId="4" applyFont="1" applyFill="1" applyAlignment="1">
      <alignment vertical="center" wrapText="1"/>
    </xf>
    <xf numFmtId="194" fontId="290" fillId="0" borderId="0" xfId="0" applyNumberFormat="1" applyFont="1" applyAlignment="1">
      <alignment horizontal="center" vertical="center"/>
    </xf>
    <xf numFmtId="197" fontId="290" fillId="0" borderId="0" xfId="0" applyNumberFormat="1" applyFont="1" applyAlignment="1">
      <alignment vertical="center"/>
    </xf>
    <xf numFmtId="168" fontId="290" fillId="0" borderId="0" xfId="1" applyFont="1" applyFill="1" applyAlignment="1">
      <alignment horizontal="centerContinuous" vertical="center"/>
    </xf>
    <xf numFmtId="191" fontId="290" fillId="0" borderId="0" xfId="1" applyNumberFormat="1" applyFont="1" applyFill="1" applyAlignment="1">
      <alignment vertical="center"/>
    </xf>
    <xf numFmtId="173" fontId="290" fillId="0" borderId="0" xfId="2" applyNumberFormat="1" applyFont="1" applyFill="1" applyAlignment="1">
      <alignment horizontal="left" vertical="center"/>
    </xf>
    <xf numFmtId="194" fontId="290" fillId="0" borderId="0" xfId="0" applyNumberFormat="1" applyFont="1" applyAlignment="1">
      <alignment horizontal="left" vertical="center"/>
    </xf>
    <xf numFmtId="9" fontId="290" fillId="0" borderId="0" xfId="2" applyFont="1" applyFill="1" applyAlignment="1">
      <alignment vertical="center"/>
    </xf>
    <xf numFmtId="3" fontId="290" fillId="0" borderId="0" xfId="4" applyNumberFormat="1" applyFont="1" applyAlignment="1">
      <alignment horizontal="left" vertical="center"/>
    </xf>
    <xf numFmtId="176" fontId="290" fillId="0" borderId="0" xfId="0" applyNumberFormat="1" applyFont="1" applyAlignment="1">
      <alignment vertical="center"/>
    </xf>
    <xf numFmtId="3" fontId="290" fillId="0" borderId="0" xfId="0" applyNumberFormat="1" applyFont="1" applyAlignment="1">
      <alignment horizontal="left" vertical="center"/>
    </xf>
    <xf numFmtId="2" fontId="290" fillId="0" borderId="0" xfId="0" applyNumberFormat="1" applyFont="1" applyAlignment="1">
      <alignment vertical="center"/>
    </xf>
    <xf numFmtId="179" fontId="290" fillId="0" borderId="1" xfId="0" applyNumberFormat="1" applyFont="1" applyBorder="1" applyAlignment="1">
      <alignment horizontal="center" vertical="center" wrapText="1"/>
    </xf>
    <xf numFmtId="168" fontId="290" fillId="0" borderId="0" xfId="1" applyFont="1" applyFill="1" applyAlignment="1">
      <alignment vertical="center" wrapText="1"/>
    </xf>
    <xf numFmtId="1" fontId="290" fillId="0" borderId="0" xfId="0" applyNumberFormat="1" applyFont="1" applyAlignment="1">
      <alignment vertical="center"/>
    </xf>
    <xf numFmtId="0" fontId="302" fillId="0" borderId="0" xfId="0" applyFont="1" applyAlignment="1">
      <alignment horizontal="right" vertical="center"/>
    </xf>
    <xf numFmtId="168" fontId="302" fillId="0" borderId="0" xfId="1" applyFont="1" applyFill="1" applyBorder="1" applyAlignment="1">
      <alignment vertical="center"/>
    </xf>
    <xf numFmtId="168" fontId="290" fillId="0" borderId="0" xfId="0" applyNumberFormat="1" applyFont="1" applyAlignment="1">
      <alignment horizontal="center" vertical="center"/>
    </xf>
    <xf numFmtId="168" fontId="290" fillId="0" borderId="0" xfId="0" applyNumberFormat="1" applyFont="1" applyAlignment="1">
      <alignment horizontal="left" vertical="center"/>
    </xf>
    <xf numFmtId="2" fontId="290" fillId="0" borderId="0" xfId="0" applyNumberFormat="1" applyFont="1" applyAlignment="1">
      <alignment horizontal="left" vertical="center" indent="3"/>
    </xf>
    <xf numFmtId="180" fontId="290" fillId="0" borderId="0" xfId="0" applyNumberFormat="1" applyFont="1" applyAlignment="1">
      <alignment vertical="center"/>
    </xf>
    <xf numFmtId="167" fontId="290" fillId="0" borderId="0" xfId="0" applyNumberFormat="1" applyFont="1" applyAlignment="1">
      <alignment horizontal="center" vertical="center" wrapText="1"/>
    </xf>
    <xf numFmtId="175" fontId="302" fillId="0" borderId="0" xfId="0" applyNumberFormat="1" applyFont="1" applyAlignment="1">
      <alignment horizontal="center" vertical="center" wrapText="1"/>
    </xf>
    <xf numFmtId="175" fontId="302" fillId="0" borderId="0" xfId="0" applyNumberFormat="1" applyFont="1" applyAlignment="1">
      <alignment horizontal="left" vertical="center"/>
    </xf>
    <xf numFmtId="178" fontId="302" fillId="0" borderId="0" xfId="0" applyNumberFormat="1" applyFont="1" applyAlignment="1">
      <alignment horizontal="left" vertical="center"/>
    </xf>
    <xf numFmtId="178" fontId="302" fillId="0" borderId="0" xfId="0" applyNumberFormat="1" applyFont="1" applyAlignment="1">
      <alignment vertical="center"/>
    </xf>
    <xf numFmtId="166" fontId="302" fillId="0" borderId="0" xfId="0" applyNumberFormat="1" applyFont="1" applyAlignment="1">
      <alignment vertical="center"/>
    </xf>
    <xf numFmtId="166" fontId="302" fillId="0" borderId="0" xfId="0" applyNumberFormat="1" applyFont="1" applyAlignment="1">
      <alignment horizontal="left" vertical="center"/>
    </xf>
    <xf numFmtId="173" fontId="290" fillId="0" borderId="0" xfId="0" applyNumberFormat="1" applyFont="1" applyAlignment="1">
      <alignment vertical="center" wrapText="1"/>
    </xf>
    <xf numFmtId="0" fontId="302" fillId="0" borderId="0" xfId="0" applyFont="1" applyAlignment="1">
      <alignment horizontal="left" vertical="center"/>
    </xf>
    <xf numFmtId="0" fontId="302" fillId="0" borderId="1" xfId="35072" applyFont="1" applyBorder="1" applyAlignment="1">
      <alignment vertical="center"/>
    </xf>
    <xf numFmtId="0" fontId="290" fillId="0" borderId="1" xfId="35072" applyFont="1" applyBorder="1" applyAlignment="1">
      <alignment vertical="center"/>
    </xf>
    <xf numFmtId="0" fontId="290" fillId="0" borderId="0" xfId="35067" applyFont="1" applyAlignment="1">
      <alignment horizontal="center"/>
    </xf>
    <xf numFmtId="0" fontId="290" fillId="0" borderId="0" xfId="35067" applyFont="1" applyAlignment="1">
      <alignment horizontal="right" wrapText="1"/>
    </xf>
    <xf numFmtId="0" fontId="290" fillId="0" borderId="0" xfId="35073" applyFont="1"/>
    <xf numFmtId="168" fontId="290" fillId="0" borderId="0" xfId="35074" applyFont="1" applyFill="1"/>
    <xf numFmtId="0" fontId="290" fillId="0" borderId="0" xfId="35073" applyFont="1" applyAlignment="1">
      <alignment horizontal="center"/>
    </xf>
    <xf numFmtId="0" fontId="290" fillId="0" borderId="0" xfId="35076" applyFont="1" applyFill="1" applyBorder="1" applyAlignment="1">
      <alignment horizontal="center" vertical="center" wrapText="1"/>
    </xf>
    <xf numFmtId="167" fontId="290" fillId="0" borderId="0" xfId="35076" applyNumberFormat="1" applyFont="1" applyFill="1" applyAlignment="1">
      <alignment vertical="center"/>
    </xf>
    <xf numFmtId="167" fontId="290" fillId="0" borderId="0" xfId="35076" applyNumberFormat="1" applyFont="1" applyFill="1" applyAlignment="1">
      <alignment horizontal="center" vertical="center" wrapText="1"/>
    </xf>
    <xf numFmtId="179" fontId="290" fillId="0" borderId="0" xfId="35076" applyNumberFormat="1" applyFont="1" applyFill="1" applyBorder="1" applyAlignment="1">
      <alignment horizontal="center" vertical="center" wrapText="1"/>
    </xf>
    <xf numFmtId="167" fontId="290" fillId="0" borderId="0" xfId="35076" applyNumberFormat="1" applyFont="1" applyFill="1" applyBorder="1" applyAlignment="1">
      <alignment horizontal="center" vertical="center" wrapText="1"/>
    </xf>
    <xf numFmtId="175" fontId="302" fillId="0" borderId="39" xfId="0" applyNumberFormat="1" applyFont="1" applyBorder="1" applyAlignment="1">
      <alignment horizontal="center" vertical="center" wrapText="1"/>
    </xf>
    <xf numFmtId="0" fontId="290" fillId="0" borderId="1" xfId="0" applyFont="1" applyBorder="1" applyAlignment="1">
      <alignment horizontal="justify" vertical="center"/>
    </xf>
    <xf numFmtId="0" fontId="302" fillId="0" borderId="1" xfId="0" applyFont="1" applyBorder="1" applyAlignment="1">
      <alignment horizontal="justify" vertical="center"/>
    </xf>
    <xf numFmtId="198" fontId="290" fillId="0" borderId="0" xfId="1" applyNumberFormat="1" applyFont="1" applyFill="1" applyAlignment="1">
      <alignment horizontal="center" vertical="center" wrapText="1"/>
    </xf>
    <xf numFmtId="0" fontId="301" fillId="0" borderId="0" xfId="0" applyFont="1" applyAlignment="1">
      <alignment horizontal="center" vertical="center" wrapText="1"/>
    </xf>
    <xf numFmtId="0" fontId="0" fillId="0" borderId="35" xfId="0" applyBorder="1" applyAlignment="1">
      <alignment horizontal="left"/>
    </xf>
    <xf numFmtId="168" fontId="307" fillId="0" borderId="0" xfId="0" applyNumberFormat="1" applyFont="1" applyAlignment="1">
      <alignment horizontal="center" vertical="center" wrapText="1"/>
    </xf>
    <xf numFmtId="0" fontId="180" fillId="0" borderId="0" xfId="35088" applyFill="1" applyAlignment="1">
      <alignment vertical="center"/>
    </xf>
    <xf numFmtId="167" fontId="293" fillId="0" borderId="0" xfId="35088" applyNumberFormat="1" applyFont="1" applyFill="1" applyAlignment="1">
      <alignment vertical="center"/>
    </xf>
    <xf numFmtId="0" fontId="293" fillId="0" borderId="0" xfId="35088" applyFont="1" applyFill="1" applyAlignment="1">
      <alignment vertical="center"/>
    </xf>
    <xf numFmtId="179" fontId="293" fillId="0" borderId="0" xfId="35088" applyNumberFormat="1" applyFont="1" applyFill="1" applyBorder="1" applyAlignment="1">
      <alignment vertical="center"/>
    </xf>
    <xf numFmtId="195" fontId="293" fillId="0" borderId="0" xfId="35088" applyNumberFormat="1" applyFont="1" applyFill="1" applyAlignment="1">
      <alignment vertical="center"/>
    </xf>
    <xf numFmtId="172" fontId="180" fillId="0" borderId="0" xfId="35088" applyNumberFormat="1" applyFill="1" applyAlignment="1">
      <alignment vertical="center"/>
    </xf>
    <xf numFmtId="0" fontId="180" fillId="0" borderId="0" xfId="35089"/>
    <xf numFmtId="175" fontId="180" fillId="0" borderId="0" xfId="35089" applyNumberFormat="1" applyAlignment="1">
      <alignment vertical="center"/>
    </xf>
    <xf numFmtId="0" fontId="337" fillId="0" borderId="0" xfId="35089" applyFont="1" applyAlignment="1">
      <alignment vertical="center"/>
    </xf>
    <xf numFmtId="0" fontId="294" fillId="0" borderId="0" xfId="35088" applyFont="1" applyFill="1" applyAlignment="1">
      <alignment vertical="center"/>
    </xf>
    <xf numFmtId="0" fontId="286" fillId="29" borderId="21" xfId="35095" applyFont="1" applyFill="1" applyBorder="1" applyAlignment="1">
      <alignment horizontal="center"/>
    </xf>
    <xf numFmtId="0" fontId="286" fillId="0" borderId="40" xfId="35095" applyFont="1" applyBorder="1" applyAlignment="1">
      <alignment wrapText="1"/>
    </xf>
    <xf numFmtId="0" fontId="286" fillId="0" borderId="40" xfId="35095" applyFont="1" applyBorder="1" applyAlignment="1">
      <alignment horizontal="right" wrapText="1"/>
    </xf>
    <xf numFmtId="200" fontId="302"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92" fillId="2" borderId="18" xfId="13" applyFont="1" applyFill="1" applyBorder="1" applyAlignment="1">
      <alignment horizontal="center" vertical="center" wrapText="1"/>
    </xf>
    <xf numFmtId="1" fontId="294" fillId="2" borderId="18" xfId="0" applyNumberFormat="1" applyFont="1" applyFill="1" applyBorder="1" applyAlignment="1">
      <alignment horizontal="center" vertical="center" wrapText="1"/>
    </xf>
    <xf numFmtId="199" fontId="290" fillId="0" borderId="0" xfId="0" applyNumberFormat="1" applyFont="1" applyAlignment="1">
      <alignment vertical="center"/>
    </xf>
    <xf numFmtId="179" fontId="302" fillId="0" borderId="0" xfId="0" applyNumberFormat="1" applyFont="1" applyAlignment="1">
      <alignment vertical="center"/>
    </xf>
    <xf numFmtId="1" fontId="303" fillId="0" borderId="1" xfId="0" applyNumberFormat="1" applyFont="1" applyBorder="1" applyAlignment="1">
      <alignment horizontal="center" vertical="center" wrapText="1"/>
    </xf>
    <xf numFmtId="173" fontId="303" fillId="0" borderId="1" xfId="2" applyNumberFormat="1" applyFont="1" applyFill="1" applyBorder="1" applyAlignment="1">
      <alignment horizontal="center" vertical="center" wrapText="1"/>
    </xf>
    <xf numFmtId="194" fontId="290" fillId="0" borderId="0" xfId="0" applyNumberFormat="1" applyFont="1" applyAlignment="1">
      <alignment vertical="center"/>
    </xf>
    <xf numFmtId="183" fontId="301" fillId="0" borderId="1" xfId="0" applyNumberFormat="1" applyFont="1" applyBorder="1" applyAlignment="1">
      <alignment horizontal="left" vertical="center" wrapText="1"/>
    </xf>
    <xf numFmtId="183" fontId="307" fillId="0" borderId="1" xfId="0" applyNumberFormat="1" applyFont="1" applyBorder="1" applyAlignment="1">
      <alignment vertical="center" wrapText="1"/>
    </xf>
    <xf numFmtId="0" fontId="303" fillId="0" borderId="1" xfId="0" applyFont="1" applyBorder="1" applyAlignment="1">
      <alignment horizontal="center" vertical="center" wrapText="1"/>
    </xf>
    <xf numFmtId="1" fontId="290" fillId="0" borderId="0" xfId="0" applyNumberFormat="1" applyFont="1" applyAlignment="1">
      <alignment vertical="center" wrapText="1"/>
    </xf>
    <xf numFmtId="9" fontId="290" fillId="0" borderId="0" xfId="2" applyFont="1" applyFill="1" applyAlignment="1">
      <alignment horizontal="center" vertical="center" wrapText="1"/>
    </xf>
    <xf numFmtId="0" fontId="302" fillId="0" borderId="18" xfId="0" applyFont="1" applyBorder="1" applyAlignment="1">
      <alignment horizontal="justify" vertical="center"/>
    </xf>
    <xf numFmtId="0" fontId="291" fillId="0" borderId="1" xfId="13" applyFont="1" applyBorder="1" applyAlignment="1">
      <alignment horizontal="center" vertical="center" wrapText="1"/>
    </xf>
    <xf numFmtId="168" fontId="291" fillId="0" borderId="1" xfId="1" applyFont="1" applyFill="1" applyBorder="1" applyAlignment="1">
      <alignment vertical="center" wrapText="1"/>
    </xf>
    <xf numFmtId="168" fontId="293" fillId="0" borderId="5" xfId="1" applyFont="1" applyFill="1" applyBorder="1" applyAlignment="1">
      <alignment horizontal="right" vertical="center" wrapText="1"/>
    </xf>
    <xf numFmtId="168" fontId="291" fillId="0" borderId="5" xfId="1" applyFont="1" applyFill="1" applyBorder="1" applyAlignment="1">
      <alignment vertical="center" wrapText="1"/>
    </xf>
    <xf numFmtId="168" fontId="294" fillId="0" borderId="5" xfId="1" applyFont="1" applyFill="1" applyBorder="1" applyAlignment="1">
      <alignment horizontal="right" vertical="center" wrapText="1"/>
    </xf>
    <xf numFmtId="168" fontId="293" fillId="0" borderId="1" xfId="1" applyFont="1" applyFill="1" applyBorder="1" applyAlignment="1">
      <alignment horizontal="right" vertical="center" wrapText="1"/>
    </xf>
    <xf numFmtId="168" fontId="294" fillId="0" borderId="36" xfId="1" applyFont="1" applyFill="1" applyBorder="1" applyAlignment="1">
      <alignment horizontal="right" vertical="center" wrapText="1"/>
    </xf>
    <xf numFmtId="9" fontId="290" fillId="0" borderId="0" xfId="2" applyFont="1" applyFill="1" applyAlignment="1">
      <alignment horizontal="center" vertical="center"/>
    </xf>
    <xf numFmtId="181" fontId="307" fillId="0" borderId="0" xfId="0" applyNumberFormat="1" applyFont="1" applyAlignment="1">
      <alignment horizontal="center" vertical="center" wrapText="1"/>
    </xf>
    <xf numFmtId="49" fontId="307" fillId="0" borderId="0" xfId="0" applyNumberFormat="1" applyFont="1" applyAlignment="1">
      <alignment horizontal="center" vertical="center" wrapText="1"/>
    </xf>
    <xf numFmtId="183" fontId="307" fillId="0" borderId="0" xfId="0" applyNumberFormat="1" applyFont="1" applyAlignment="1">
      <alignment horizontal="center" vertical="center" wrapText="1"/>
    </xf>
    <xf numFmtId="181" fontId="307" fillId="0" borderId="1" xfId="0" applyNumberFormat="1" applyFont="1" applyBorder="1" applyAlignment="1">
      <alignment horizontal="center" vertical="center" wrapText="1"/>
    </xf>
    <xf numFmtId="0" fontId="295" fillId="2" borderId="0" xfId="0" applyFont="1" applyFill="1" applyAlignment="1">
      <alignment vertical="center"/>
    </xf>
    <xf numFmtId="168" fontId="302" fillId="2" borderId="0" xfId="1" applyFont="1" applyFill="1" applyAlignment="1">
      <alignment vertical="center"/>
    </xf>
    <xf numFmtId="0" fontId="302" fillId="2" borderId="0" xfId="0" applyFont="1" applyFill="1" applyAlignment="1">
      <alignment vertical="center"/>
    </xf>
    <xf numFmtId="168" fontId="295" fillId="2" borderId="0" xfId="1" applyFont="1" applyFill="1" applyBorder="1" applyAlignment="1">
      <alignment vertical="center"/>
    </xf>
    <xf numFmtId="0" fontId="339" fillId="30" borderId="16" xfId="0" applyFont="1" applyFill="1" applyBorder="1"/>
    <xf numFmtId="0" fontId="290" fillId="0" borderId="18" xfId="0" applyFont="1" applyBorder="1" applyAlignment="1">
      <alignment wrapText="1"/>
    </xf>
    <xf numFmtId="179" fontId="302" fillId="0" borderId="18" xfId="0" applyNumberFormat="1" applyFont="1" applyBorder="1" applyAlignment="1">
      <alignment horizontal="center" vertical="center" wrapText="1"/>
    </xf>
    <xf numFmtId="0" fontId="295" fillId="2" borderId="0" xfId="27" applyFont="1" applyFill="1" applyAlignment="1">
      <alignment horizontal="center" vertical="center"/>
    </xf>
    <xf numFmtId="168" fontId="295" fillId="2" borderId="0" xfId="17579" applyFont="1" applyFill="1" applyBorder="1" applyAlignment="1">
      <alignment horizontal="center" vertical="center"/>
    </xf>
    <xf numFmtId="0" fontId="302" fillId="0" borderId="0" xfId="27" applyFont="1" applyAlignment="1">
      <alignment horizontal="center" vertical="center" wrapText="1"/>
    </xf>
    <xf numFmtId="168" fontId="302" fillId="0" borderId="0" xfId="17579" applyFont="1" applyFill="1" applyBorder="1" applyAlignment="1">
      <alignment horizontal="center" vertical="center" wrapText="1"/>
    </xf>
    <xf numFmtId="1" fontId="289" fillId="0" borderId="0" xfId="27" applyNumberFormat="1" applyFont="1" applyAlignment="1">
      <alignment horizontal="center" vertical="center" wrapText="1"/>
    </xf>
    <xf numFmtId="164" fontId="289" fillId="0" borderId="0" xfId="27" applyNumberFormat="1" applyFont="1" applyAlignment="1">
      <alignment horizontal="center" vertical="center" wrapText="1"/>
    </xf>
    <xf numFmtId="172" fontId="289" fillId="0" borderId="0" xfId="27" applyNumberFormat="1" applyFont="1" applyAlignment="1">
      <alignment horizontal="center" vertical="center" wrapText="1"/>
    </xf>
    <xf numFmtId="183" fontId="344" fillId="0" borderId="0" xfId="0" applyNumberFormat="1" applyFont="1" applyAlignment="1">
      <alignment horizontal="center" vertical="center" wrapText="1"/>
    </xf>
    <xf numFmtId="183" fontId="307" fillId="0" borderId="1" xfId="0" applyNumberFormat="1" applyFont="1" applyBorder="1" applyAlignment="1">
      <alignment horizontal="center" vertical="center" wrapText="1"/>
    </xf>
    <xf numFmtId="181" fontId="331" fillId="0" borderId="0" xfId="0" applyNumberFormat="1" applyFont="1" applyAlignment="1">
      <alignment horizontal="left" vertical="center"/>
    </xf>
    <xf numFmtId="0" fontId="328" fillId="0" borderId="0" xfId="0" applyFont="1" applyAlignment="1">
      <alignment horizontal="center" vertical="center" wrapText="1"/>
    </xf>
    <xf numFmtId="0" fontId="307" fillId="0" borderId="1" xfId="0" applyFont="1" applyBorder="1" applyAlignment="1">
      <alignment horizontal="left" vertical="center" wrapText="1"/>
    </xf>
    <xf numFmtId="0" fontId="165" fillId="2" borderId="0" xfId="0" applyFont="1" applyFill="1" applyAlignment="1">
      <alignment vertical="center"/>
    </xf>
    <xf numFmtId="0" fontId="165" fillId="0" borderId="0" xfId="0" applyFont="1" applyAlignment="1">
      <alignment vertical="center"/>
    </xf>
    <xf numFmtId="168" fontId="165" fillId="2" borderId="0" xfId="1" applyFont="1" applyFill="1" applyBorder="1" applyAlignment="1">
      <alignment horizontal="center" vertical="center"/>
    </xf>
    <xf numFmtId="0" fontId="165" fillId="2" borderId="0" xfId="0" applyFont="1" applyFill="1" applyAlignment="1">
      <alignment horizontal="center" vertical="center"/>
    </xf>
    <xf numFmtId="168" fontId="165" fillId="2" borderId="0" xfId="1" applyFont="1" applyFill="1" applyBorder="1" applyAlignment="1">
      <alignment vertical="center"/>
    </xf>
    <xf numFmtId="10" fontId="165" fillId="4" borderId="1" xfId="2" applyNumberFormat="1" applyFont="1" applyFill="1" applyBorder="1" applyAlignment="1">
      <alignment horizontal="center" vertical="center"/>
    </xf>
    <xf numFmtId="0" fontId="291" fillId="0" borderId="1" xfId="13" applyFont="1" applyBorder="1" applyAlignment="1">
      <alignment vertical="center" wrapText="1"/>
    </xf>
    <xf numFmtId="1" fontId="293" fillId="0" borderId="1" xfId="0" applyNumberFormat="1" applyFont="1" applyBorder="1" applyAlignment="1">
      <alignment horizontal="center" vertical="center" wrapText="1"/>
    </xf>
    <xf numFmtId="10" fontId="293" fillId="0" borderId="1" xfId="2" applyNumberFormat="1" applyFont="1" applyFill="1" applyBorder="1" applyAlignment="1">
      <alignment horizontal="center" vertical="center" wrapText="1"/>
    </xf>
    <xf numFmtId="0" fontId="165" fillId="0" borderId="1" xfId="0" applyFont="1" applyBorder="1" applyAlignment="1">
      <alignment vertical="center"/>
    </xf>
    <xf numFmtId="0" fontId="165" fillId="2" borderId="18" xfId="0" applyFont="1" applyFill="1" applyBorder="1" applyAlignment="1">
      <alignment vertical="center"/>
    </xf>
    <xf numFmtId="10" fontId="165" fillId="2" borderId="18" xfId="2" applyNumberFormat="1" applyFont="1" applyFill="1" applyBorder="1" applyAlignment="1">
      <alignment horizontal="center" vertical="center"/>
    </xf>
    <xf numFmtId="10" fontId="165" fillId="2" borderId="1" xfId="2" applyNumberFormat="1" applyFont="1" applyFill="1" applyBorder="1" applyAlignment="1">
      <alignment horizontal="center" vertical="center"/>
    </xf>
    <xf numFmtId="49" fontId="293" fillId="0" borderId="1" xfId="0" applyNumberFormat="1" applyFont="1" applyBorder="1" applyAlignment="1">
      <alignment vertical="center" wrapText="1"/>
    </xf>
    <xf numFmtId="168" fontId="165" fillId="0" borderId="0" xfId="1" applyFont="1" applyFill="1" applyAlignment="1">
      <alignment vertical="center"/>
    </xf>
    <xf numFmtId="0" fontId="165" fillId="2" borderId="1" xfId="0" applyFont="1" applyFill="1" applyBorder="1" applyAlignment="1">
      <alignment vertical="center"/>
    </xf>
    <xf numFmtId="10" fontId="165" fillId="0" borderId="1" xfId="2" applyNumberFormat="1" applyFont="1" applyFill="1" applyBorder="1" applyAlignment="1">
      <alignment horizontal="center" vertical="center"/>
    </xf>
    <xf numFmtId="0" fontId="292" fillId="0" borderId="1" xfId="13" applyFont="1" applyBorder="1" applyAlignment="1">
      <alignment horizontal="center" vertical="center" wrapText="1"/>
    </xf>
    <xf numFmtId="1" fontId="294" fillId="0" borderId="1" xfId="0" applyNumberFormat="1" applyFont="1" applyBorder="1" applyAlignment="1">
      <alignment horizontal="center" vertical="center" wrapText="1"/>
    </xf>
    <xf numFmtId="0" fontId="165" fillId="0" borderId="0" xfId="0" applyFont="1" applyAlignment="1">
      <alignment horizontal="center" vertical="center" wrapText="1"/>
    </xf>
    <xf numFmtId="168" fontId="165" fillId="0" borderId="0" xfId="1" applyFont="1" applyFill="1" applyAlignment="1">
      <alignment horizontal="center" vertical="center"/>
    </xf>
    <xf numFmtId="0" fontId="165" fillId="0" borderId="0" xfId="0" applyFont="1" applyAlignment="1">
      <alignment horizontal="center" vertical="center"/>
    </xf>
    <xf numFmtId="0" fontId="165" fillId="0" borderId="0" xfId="0" applyFont="1" applyAlignment="1">
      <alignment vertical="center" wrapText="1"/>
    </xf>
    <xf numFmtId="168" fontId="165" fillId="0" borderId="0" xfId="1" applyFont="1" applyAlignment="1">
      <alignment vertical="center"/>
    </xf>
    <xf numFmtId="168" fontId="165" fillId="0" borderId="0" xfId="1" applyFont="1" applyAlignment="1">
      <alignment horizontal="center" vertical="center"/>
    </xf>
    <xf numFmtId="0" fontId="339" fillId="30" borderId="17" xfId="0" applyFont="1" applyFill="1" applyBorder="1"/>
    <xf numFmtId="181" fontId="307" fillId="33" borderId="1" xfId="0" applyNumberFormat="1" applyFont="1" applyFill="1" applyBorder="1" applyAlignment="1">
      <alignment vertical="center" wrapText="1"/>
    </xf>
    <xf numFmtId="3" fontId="307" fillId="33" borderId="1" xfId="1" applyNumberFormat="1" applyFont="1" applyFill="1" applyBorder="1" applyAlignment="1">
      <alignment horizontal="center" vertical="center" wrapText="1"/>
    </xf>
    <xf numFmtId="168" fontId="345" fillId="0" borderId="1" xfId="1" applyFont="1" applyFill="1" applyBorder="1" applyAlignment="1">
      <alignment vertical="center"/>
    </xf>
    <xf numFmtId="0" fontId="291" fillId="4" borderId="5" xfId="13" applyFont="1" applyFill="1" applyBorder="1" applyAlignment="1">
      <alignment vertical="center" wrapText="1"/>
    </xf>
    <xf numFmtId="0" fontId="291" fillId="0" borderId="0" xfId="13" applyFont="1" applyAlignment="1">
      <alignment horizontal="center" vertical="center" wrapText="1"/>
    </xf>
    <xf numFmtId="0" fontId="165" fillId="2" borderId="37" xfId="0" applyFont="1" applyFill="1" applyBorder="1" applyAlignment="1">
      <alignment vertical="center"/>
    </xf>
    <xf numFmtId="168" fontId="294" fillId="4" borderId="5" xfId="1" applyFont="1" applyFill="1" applyBorder="1" applyAlignment="1">
      <alignment horizontal="right" vertical="center" wrapText="1"/>
    </xf>
    <xf numFmtId="0" fontId="291" fillId="0" borderId="36" xfId="13" applyFont="1" applyBorder="1" applyAlignment="1">
      <alignment horizontal="center" vertical="center" wrapText="1"/>
    </xf>
    <xf numFmtId="168" fontId="294" fillId="0" borderId="1" xfId="1" applyFont="1" applyFill="1" applyBorder="1" applyAlignment="1">
      <alignment horizontal="right" vertical="center" wrapText="1"/>
    </xf>
    <xf numFmtId="2" fontId="341" fillId="0" borderId="31" xfId="35059" applyNumberFormat="1" applyFont="1" applyBorder="1" applyAlignment="1">
      <alignment vertical="center" wrapText="1"/>
    </xf>
    <xf numFmtId="0" fontId="331" fillId="30" borderId="16" xfId="0" applyFont="1" applyFill="1" applyBorder="1"/>
    <xf numFmtId="1" fontId="290" fillId="0" borderId="0" xfId="0" applyNumberFormat="1" applyFont="1" applyAlignment="1">
      <alignment horizontal="center" vertical="center" wrapText="1"/>
    </xf>
    <xf numFmtId="164" fontId="289" fillId="0" borderId="1" xfId="27" applyNumberFormat="1" applyFont="1" applyBorder="1" applyAlignment="1">
      <alignment horizontal="center" vertical="center" wrapText="1"/>
    </xf>
    <xf numFmtId="181" fontId="307" fillId="0" borderId="0" xfId="0" applyNumberFormat="1" applyFont="1" applyAlignment="1">
      <alignment horizontal="left" vertical="center" wrapText="1"/>
    </xf>
    <xf numFmtId="181" fontId="301" fillId="0" borderId="0" xfId="0" applyNumberFormat="1" applyFont="1" applyAlignment="1">
      <alignment horizontal="left" vertical="center" wrapText="1"/>
    </xf>
    <xf numFmtId="181" fontId="307" fillId="0" borderId="0" xfId="0" applyNumberFormat="1" applyFont="1" applyAlignment="1">
      <alignment vertical="center" wrapText="1"/>
    </xf>
    <xf numFmtId="0" fontId="307" fillId="0" borderId="0" xfId="0" applyFont="1" applyAlignment="1">
      <alignment vertical="center"/>
    </xf>
    <xf numFmtId="0" fontId="301" fillId="0" borderId="1" xfId="0" applyFont="1" applyBorder="1" applyAlignment="1">
      <alignment horizontal="center" vertical="center" wrapText="1"/>
    </xf>
    <xf numFmtId="181" fontId="307" fillId="0" borderId="1" xfId="0" applyNumberFormat="1" applyFont="1" applyBorder="1" applyAlignment="1">
      <alignment horizontal="left" vertical="center" wrapText="1"/>
    </xf>
    <xf numFmtId="168" fontId="307" fillId="0" borderId="1" xfId="0" applyNumberFormat="1" applyFont="1" applyBorder="1" applyAlignment="1">
      <alignment horizontal="center" vertical="center" wrapText="1"/>
    </xf>
    <xf numFmtId="0" fontId="307" fillId="0" borderId="0" xfId="0" applyFont="1" applyAlignment="1">
      <alignment horizontal="left" vertical="center" wrapText="1"/>
    </xf>
    <xf numFmtId="0" fontId="307" fillId="34" borderId="1" xfId="0" applyFont="1" applyFill="1" applyBorder="1" applyAlignment="1">
      <alignment horizontal="left" vertical="center" wrapText="1"/>
    </xf>
    <xf numFmtId="201" fontId="307" fillId="34" borderId="1" xfId="0" applyNumberFormat="1" applyFont="1" applyFill="1" applyBorder="1" applyAlignment="1">
      <alignment horizontal="center" vertical="center" wrapText="1"/>
    </xf>
    <xf numFmtId="0" fontId="291" fillId="31" borderId="1" xfId="13" applyFont="1" applyFill="1" applyBorder="1" applyAlignment="1">
      <alignment horizontal="center" vertical="center" wrapText="1"/>
    </xf>
    <xf numFmtId="1" fontId="288" fillId="31" borderId="1" xfId="0" applyNumberFormat="1" applyFont="1" applyFill="1" applyBorder="1" applyAlignment="1">
      <alignment horizontal="center" vertical="center"/>
    </xf>
    <xf numFmtId="168" fontId="288" fillId="31" borderId="1" xfId="1" applyFont="1" applyFill="1" applyBorder="1" applyAlignment="1">
      <alignment horizontal="center" vertical="center"/>
    </xf>
    <xf numFmtId="40" fontId="290" fillId="0" borderId="0" xfId="4448" applyNumberFormat="1" applyFont="1" applyAlignment="1">
      <alignment horizontal="center"/>
    </xf>
    <xf numFmtId="179" fontId="302" fillId="0" borderId="0" xfId="0" applyNumberFormat="1" applyFont="1" applyAlignment="1">
      <alignment horizontal="center" vertical="center" wrapText="1"/>
    </xf>
    <xf numFmtId="0" fontId="339" fillId="30" borderId="49" xfId="0" applyFont="1" applyFill="1" applyBorder="1"/>
    <xf numFmtId="181" fontId="307" fillId="0" borderId="18" xfId="0" applyNumberFormat="1" applyFont="1" applyBorder="1" applyAlignment="1">
      <alignment horizontal="center" vertical="center" wrapText="1"/>
    </xf>
    <xf numFmtId="3" fontId="307" fillId="0" borderId="18" xfId="1" applyNumberFormat="1" applyFont="1" applyFill="1" applyBorder="1" applyAlignment="1">
      <alignment horizontal="center" vertical="center" wrapText="1"/>
    </xf>
    <xf numFmtId="9" fontId="301" fillId="0" borderId="1" xfId="0" applyNumberFormat="1" applyFont="1" applyBorder="1" applyAlignment="1">
      <alignment horizontal="center" vertical="center" wrapText="1"/>
    </xf>
    <xf numFmtId="202" fontId="290" fillId="0" borderId="0" xfId="0" applyNumberFormat="1" applyFont="1" applyAlignment="1">
      <alignment vertical="center"/>
    </xf>
    <xf numFmtId="0" fontId="302" fillId="0" borderId="0" xfId="78" applyFont="1" applyAlignment="1">
      <alignment horizontal="center" vertical="center" wrapText="1"/>
    </xf>
    <xf numFmtId="168" fontId="302" fillId="0" borderId="0" xfId="0" applyNumberFormat="1" applyFont="1" applyAlignment="1">
      <alignment horizontal="center" vertical="center"/>
    </xf>
    <xf numFmtId="2" fontId="302" fillId="0" borderId="0" xfId="0" applyNumberFormat="1" applyFont="1" applyAlignment="1">
      <alignment horizontal="center" vertical="center"/>
    </xf>
    <xf numFmtId="183" fontId="307" fillId="0" borderId="18" xfId="1" applyNumberFormat="1" applyFont="1" applyFill="1" applyBorder="1" applyAlignment="1">
      <alignment horizontal="center" vertical="center" wrapText="1"/>
    </xf>
    <xf numFmtId="10" fontId="293" fillId="2" borderId="18" xfId="2" applyNumberFormat="1" applyFont="1" applyFill="1" applyBorder="1" applyAlignment="1">
      <alignment horizontal="center" vertical="center" wrapText="1"/>
    </xf>
    <xf numFmtId="203" fontId="290" fillId="0" borderId="1" xfId="0" applyNumberFormat="1" applyFont="1" applyBorder="1" applyAlignment="1">
      <alignment horizontal="center" vertical="center" wrapText="1"/>
    </xf>
    <xf numFmtId="0" fontId="302" fillId="0" borderId="5" xfId="0" applyFont="1" applyBorder="1" applyAlignment="1">
      <alignment horizontal="center" vertical="center" wrapText="1"/>
    </xf>
    <xf numFmtId="177" fontId="302" fillId="0" borderId="20" xfId="0" applyNumberFormat="1" applyFont="1" applyBorder="1" applyAlignment="1">
      <alignment horizontal="center" vertical="center"/>
    </xf>
    <xf numFmtId="170" fontId="307" fillId="0" borderId="0" xfId="0" applyNumberFormat="1" applyFont="1" applyAlignment="1">
      <alignment horizontal="center" vertical="center" wrapText="1"/>
    </xf>
    <xf numFmtId="0" fontId="301" fillId="0" borderId="1" xfId="0" applyFont="1" applyBorder="1" applyAlignment="1">
      <alignment horizontal="left" vertical="center" wrapText="1"/>
    </xf>
    <xf numFmtId="168" fontId="145" fillId="4" borderId="1" xfId="1" applyFont="1" applyFill="1" applyBorder="1" applyAlignment="1">
      <alignment horizontal="right" vertical="center" wrapText="1"/>
    </xf>
    <xf numFmtId="183" fontId="307" fillId="34" borderId="1" xfId="0" applyNumberFormat="1" applyFont="1" applyFill="1" applyBorder="1" applyAlignment="1">
      <alignment horizontal="center" vertical="center" wrapText="1"/>
    </xf>
    <xf numFmtId="181" fontId="331" fillId="0" borderId="0" xfId="0" applyNumberFormat="1" applyFont="1" applyAlignment="1">
      <alignment horizontal="center" vertical="center"/>
    </xf>
    <xf numFmtId="168" fontId="144" fillId="0" borderId="1" xfId="1" applyFont="1" applyFill="1" applyBorder="1" applyAlignment="1">
      <alignment vertical="center"/>
    </xf>
    <xf numFmtId="0" fontId="284" fillId="0" borderId="0" xfId="0" applyFont="1" applyAlignment="1">
      <alignment horizontal="center" vertical="center" wrapText="1"/>
    </xf>
    <xf numFmtId="168" fontId="284" fillId="0" borderId="0" xfId="1" applyFont="1" applyFill="1" applyAlignment="1">
      <alignment horizontal="center" vertical="center" wrapText="1"/>
    </xf>
    <xf numFmtId="169" fontId="284" fillId="0" borderId="0" xfId="1" applyNumberFormat="1" applyFont="1" applyFill="1" applyAlignment="1">
      <alignment horizontal="center" vertical="center" wrapText="1"/>
    </xf>
    <xf numFmtId="49" fontId="284" fillId="0" borderId="0" xfId="0" applyNumberFormat="1" applyFont="1" applyAlignment="1">
      <alignment horizontal="center" vertical="center" wrapText="1"/>
    </xf>
    <xf numFmtId="0" fontId="302" fillId="0" borderId="1" xfId="0" applyFont="1" applyBorder="1" applyAlignment="1">
      <alignment horizontal="center" vertical="center"/>
    </xf>
    <xf numFmtId="49" fontId="331" fillId="0" borderId="0" xfId="0" applyNumberFormat="1" applyFont="1" applyAlignment="1">
      <alignment vertical="center" wrapText="1"/>
    </xf>
    <xf numFmtId="0" fontId="284" fillId="0" borderId="0" xfId="0" applyFont="1" applyAlignment="1">
      <alignment vertical="center" wrapText="1"/>
    </xf>
    <xf numFmtId="0" fontId="284" fillId="0" borderId="0" xfId="0" applyFont="1" applyAlignment="1">
      <alignment vertical="center"/>
    </xf>
    <xf numFmtId="168" fontId="284" fillId="0" borderId="0" xfId="1" applyFont="1" applyAlignment="1">
      <alignment vertical="center"/>
    </xf>
    <xf numFmtId="169" fontId="284" fillId="0" borderId="0" xfId="1" applyNumberFormat="1" applyFont="1" applyAlignment="1">
      <alignment vertical="center"/>
    </xf>
    <xf numFmtId="49" fontId="331" fillId="0" borderId="0" xfId="0" applyNumberFormat="1" applyFont="1" applyAlignment="1">
      <alignment vertical="center"/>
    </xf>
    <xf numFmtId="189" fontId="284" fillId="0" borderId="0" xfId="0" applyNumberFormat="1" applyFont="1" applyAlignment="1">
      <alignment vertical="center"/>
    </xf>
    <xf numFmtId="4" fontId="284" fillId="0" borderId="0" xfId="0" applyNumberFormat="1" applyFont="1" applyAlignment="1">
      <alignment vertical="center"/>
    </xf>
    <xf numFmtId="0" fontId="284" fillId="0" borderId="0" xfId="0" applyFont="1" applyAlignment="1">
      <alignment horizontal="center" vertical="center"/>
    </xf>
    <xf numFmtId="0" fontId="284" fillId="0" borderId="0" xfId="13" applyFont="1" applyAlignment="1">
      <alignment horizontal="right" vertical="center" wrapText="1"/>
    </xf>
    <xf numFmtId="0" fontId="0" fillId="2" borderId="0" xfId="0" applyFill="1" applyAlignment="1">
      <alignment vertical="center"/>
    </xf>
    <xf numFmtId="0" fontId="284" fillId="2" borderId="0" xfId="0" applyFont="1" applyFill="1" applyAlignment="1">
      <alignment vertical="center"/>
    </xf>
    <xf numFmtId="168" fontId="284"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84" fillId="0" borderId="0" xfId="43926" applyFont="1" applyAlignment="1">
      <alignment vertical="center"/>
    </xf>
    <xf numFmtId="49" fontId="331" fillId="0" borderId="17" xfId="0" applyNumberFormat="1" applyFont="1" applyBorder="1" applyAlignment="1">
      <alignment horizontal="center" vertical="center" wrapText="1"/>
    </xf>
    <xf numFmtId="0" fontId="284" fillId="0" borderId="0" xfId="0" applyFont="1"/>
    <xf numFmtId="49" fontId="331" fillId="0" borderId="41" xfId="0" applyNumberFormat="1" applyFont="1" applyBorder="1" applyAlignment="1">
      <alignment horizontal="center" vertical="center" wrapText="1"/>
    </xf>
    <xf numFmtId="0" fontId="284" fillId="0" borderId="41" xfId="0" applyFont="1" applyBorder="1"/>
    <xf numFmtId="49" fontId="331" fillId="0" borderId="16" xfId="0" applyNumberFormat="1" applyFont="1" applyBorder="1" applyAlignment="1">
      <alignment horizontal="center" vertical="center" wrapText="1"/>
    </xf>
    <xf numFmtId="9" fontId="290" fillId="0" borderId="0" xfId="2" applyFont="1" applyFill="1" applyAlignment="1">
      <alignment horizontal="left" vertical="center"/>
    </xf>
    <xf numFmtId="0" fontId="329" fillId="0" borderId="0" xfId="4" applyFont="1" applyAlignment="1">
      <alignment horizontal="left" vertical="center" wrapText="1"/>
    </xf>
    <xf numFmtId="168" fontId="284" fillId="0" borderId="0" xfId="1" applyFont="1" applyFill="1" applyAlignment="1">
      <alignment vertical="center"/>
    </xf>
    <xf numFmtId="170" fontId="284" fillId="0" borderId="0" xfId="0" applyNumberFormat="1" applyFont="1" applyAlignment="1">
      <alignment vertical="center"/>
    </xf>
    <xf numFmtId="168" fontId="284" fillId="0" borderId="40" xfId="1" applyFont="1" applyFill="1" applyBorder="1" applyAlignment="1">
      <alignment horizontal="right" vertical="center" wrapText="1"/>
    </xf>
    <xf numFmtId="10" fontId="284" fillId="0" borderId="0" xfId="2" applyNumberFormat="1" applyFont="1" applyFill="1" applyAlignment="1">
      <alignment vertical="center"/>
    </xf>
    <xf numFmtId="10" fontId="284" fillId="0" borderId="0" xfId="1" applyNumberFormat="1" applyFont="1" applyFill="1" applyAlignment="1">
      <alignment vertical="center"/>
    </xf>
    <xf numFmtId="0" fontId="284" fillId="0" borderId="33" xfId="0" applyFont="1" applyBorder="1" applyAlignment="1">
      <alignment vertical="center"/>
    </xf>
    <xf numFmtId="170" fontId="331" fillId="0" borderId="33" xfId="1" applyNumberFormat="1" applyFont="1" applyFill="1" applyBorder="1" applyAlignment="1">
      <alignment vertical="center"/>
    </xf>
    <xf numFmtId="168" fontId="331" fillId="0" borderId="33" xfId="1" applyFont="1" applyFill="1" applyBorder="1" applyAlignment="1">
      <alignment vertical="center"/>
    </xf>
    <xf numFmtId="3" fontId="284" fillId="0" borderId="0" xfId="0" applyNumberFormat="1" applyFont="1" applyAlignment="1">
      <alignment vertical="center"/>
    </xf>
    <xf numFmtId="193" fontId="284" fillId="0" borderId="0" xfId="78" applyNumberFormat="1" applyFont="1" applyAlignment="1">
      <alignment horizontal="right" vertical="center"/>
    </xf>
    <xf numFmtId="173" fontId="284" fillId="0" borderId="0" xfId="2" applyNumberFormat="1" applyFont="1" applyFill="1" applyAlignment="1">
      <alignment vertical="center"/>
    </xf>
    <xf numFmtId="173" fontId="284" fillId="0" borderId="0" xfId="1" applyNumberFormat="1" applyFont="1" applyFill="1" applyAlignment="1">
      <alignment vertical="center"/>
    </xf>
    <xf numFmtId="0" fontId="284" fillId="0" borderId="0" xfId="43912" applyFont="1"/>
    <xf numFmtId="37" fontId="284" fillId="0" borderId="0" xfId="43915" applyNumberFormat="1" applyFont="1"/>
    <xf numFmtId="168" fontId="284" fillId="0" borderId="0" xfId="43915" applyFont="1"/>
    <xf numFmtId="9" fontId="284" fillId="0" borderId="0" xfId="2" applyFont="1" applyFill="1" applyAlignment="1">
      <alignment vertical="center"/>
    </xf>
    <xf numFmtId="0" fontId="284" fillId="0" borderId="0" xfId="35071" applyFont="1" applyAlignment="1">
      <alignment horizontal="center" vertical="center"/>
    </xf>
    <xf numFmtId="168" fontId="284" fillId="0" borderId="0" xfId="1" applyFont="1" applyFill="1" applyBorder="1" applyAlignment="1">
      <alignment vertical="center"/>
    </xf>
    <xf numFmtId="172" fontId="284" fillId="0" borderId="0" xfId="0" applyNumberFormat="1" applyFont="1" applyAlignment="1">
      <alignment vertical="center"/>
    </xf>
    <xf numFmtId="179" fontId="284" fillId="0" borderId="0" xfId="0" applyNumberFormat="1" applyFont="1" applyAlignment="1">
      <alignment vertical="center"/>
    </xf>
    <xf numFmtId="172" fontId="284" fillId="0" borderId="1" xfId="0" applyNumberFormat="1" applyFont="1" applyBorder="1" applyAlignment="1">
      <alignment vertical="center"/>
    </xf>
    <xf numFmtId="168" fontId="284" fillId="0" borderId="1" xfId="1" applyFont="1" applyFill="1" applyBorder="1" applyAlignment="1">
      <alignment vertical="center"/>
    </xf>
    <xf numFmtId="172" fontId="284" fillId="0" borderId="1" xfId="0" applyNumberFormat="1" applyFont="1" applyBorder="1" applyAlignment="1">
      <alignment horizontal="center" vertical="center" wrapText="1"/>
    </xf>
    <xf numFmtId="173" fontId="284" fillId="0" borderId="0" xfId="2" applyNumberFormat="1" applyFont="1" applyFill="1" applyAlignment="1">
      <alignment horizontal="center" vertical="center" wrapText="1"/>
    </xf>
    <xf numFmtId="168" fontId="284" fillId="0" borderId="1" xfId="1" applyFont="1" applyFill="1" applyBorder="1" applyAlignment="1">
      <alignment horizontal="center" vertical="center" wrapText="1"/>
    </xf>
    <xf numFmtId="168" fontId="284" fillId="0" borderId="0" xfId="1" applyFont="1" applyFill="1"/>
    <xf numFmtId="0" fontId="284" fillId="0" borderId="0" xfId="4453" applyFont="1" applyAlignment="1">
      <alignment horizontal="center"/>
    </xf>
    <xf numFmtId="0" fontId="357" fillId="2" borderId="0" xfId="27" applyFont="1" applyFill="1" applyAlignment="1">
      <alignment horizontal="center" vertical="center" wrapText="1"/>
    </xf>
    <xf numFmtId="0" fontId="339" fillId="2" borderId="0" xfId="27" applyFont="1" applyFill="1" applyAlignment="1">
      <alignment horizontal="center" vertical="center"/>
    </xf>
    <xf numFmtId="168" fontId="339" fillId="2" borderId="0" xfId="17579" applyFont="1" applyFill="1" applyBorder="1" applyAlignment="1">
      <alignment horizontal="center" vertical="center"/>
    </xf>
    <xf numFmtId="0" fontId="339" fillId="2" borderId="0" xfId="27" applyFont="1" applyFill="1" applyAlignment="1">
      <alignment horizontal="center" vertical="center" wrapText="1"/>
    </xf>
    <xf numFmtId="1" fontId="283" fillId="0" borderId="0" xfId="27" applyNumberFormat="1" applyAlignment="1">
      <alignment horizontal="center" vertical="center" wrapText="1"/>
    </xf>
    <xf numFmtId="164" fontId="283" fillId="0" borderId="0" xfId="27" applyNumberFormat="1" applyAlignment="1">
      <alignment horizontal="center" vertical="center" wrapText="1"/>
    </xf>
    <xf numFmtId="0" fontId="284" fillId="0" borderId="0" xfId="0" applyFont="1" applyAlignment="1">
      <alignment horizontal="left" vertical="center" wrapText="1"/>
    </xf>
    <xf numFmtId="0" fontId="284" fillId="0" borderId="0" xfId="35072" applyFont="1" applyAlignment="1">
      <alignment vertical="center"/>
    </xf>
    <xf numFmtId="0" fontId="331" fillId="0" borderId="1" xfId="35072" applyFont="1" applyBorder="1" applyAlignment="1">
      <alignment vertical="center"/>
    </xf>
    <xf numFmtId="0" fontId="331" fillId="0" borderId="1" xfId="0" applyFont="1" applyBorder="1" applyAlignment="1">
      <alignment horizontal="center" vertical="center"/>
    </xf>
    <xf numFmtId="0" fontId="284" fillId="0" borderId="1" xfId="35072" applyFont="1" applyBorder="1" applyAlignment="1">
      <alignment vertical="center"/>
    </xf>
    <xf numFmtId="170" fontId="284" fillId="0" borderId="1" xfId="1" applyNumberFormat="1" applyFont="1" applyFill="1" applyBorder="1" applyAlignment="1">
      <alignment horizontal="center" vertical="center"/>
    </xf>
    <xf numFmtId="177" fontId="331" fillId="0" borderId="1" xfId="0" applyNumberFormat="1" applyFont="1" applyBorder="1" applyAlignment="1">
      <alignment horizontal="centerContinuous" vertical="center"/>
    </xf>
    <xf numFmtId="170" fontId="331" fillId="0" borderId="1" xfId="1" applyNumberFormat="1" applyFont="1" applyFill="1" applyBorder="1" applyAlignment="1">
      <alignment horizontal="center" vertical="center"/>
    </xf>
    <xf numFmtId="175" fontId="284" fillId="0" borderId="0" xfId="0" applyNumberFormat="1" applyFont="1" applyAlignment="1">
      <alignment vertical="center"/>
    </xf>
    <xf numFmtId="167" fontId="284" fillId="0" borderId="0" xfId="0" applyNumberFormat="1" applyFont="1" applyAlignment="1">
      <alignment vertical="center"/>
    </xf>
    <xf numFmtId="0" fontId="284" fillId="0" borderId="0" xfId="0" applyFont="1" applyAlignment="1">
      <alignment horizontal="right" vertical="center"/>
    </xf>
    <xf numFmtId="177" fontId="284" fillId="0" borderId="0" xfId="0" applyNumberFormat="1" applyFont="1" applyAlignment="1">
      <alignment horizontal="center" vertical="center"/>
    </xf>
    <xf numFmtId="179" fontId="284" fillId="0" borderId="0" xfId="0" applyNumberFormat="1" applyFont="1" applyAlignment="1">
      <alignment horizontal="center" vertical="center" wrapText="1"/>
    </xf>
    <xf numFmtId="172" fontId="284" fillId="0" borderId="0" xfId="0" applyNumberFormat="1" applyFont="1" applyAlignment="1">
      <alignment horizontal="center" vertical="center" wrapText="1"/>
    </xf>
    <xf numFmtId="0" fontId="331" fillId="0" borderId="0" xfId="0" applyFont="1" applyAlignment="1">
      <alignment horizontal="center" vertical="center"/>
    </xf>
    <xf numFmtId="0" fontId="331" fillId="0" borderId="0" xfId="0" applyFont="1" applyAlignment="1">
      <alignment horizontal="right" vertical="center"/>
    </xf>
    <xf numFmtId="170" fontId="331" fillId="0" borderId="0" xfId="1" applyNumberFormat="1" applyFont="1" applyFill="1" applyBorder="1" applyAlignment="1">
      <alignment vertical="center"/>
    </xf>
    <xf numFmtId="168" fontId="331" fillId="0" borderId="0" xfId="1" applyFont="1" applyFill="1" applyBorder="1" applyAlignment="1">
      <alignment vertical="center"/>
    </xf>
    <xf numFmtId="168" fontId="284" fillId="0" borderId="0" xfId="35074" applyFont="1" applyFill="1"/>
    <xf numFmtId="0" fontId="331" fillId="0" borderId="2" xfId="0" applyFont="1" applyBorder="1" applyAlignment="1">
      <alignment horizontal="center" vertical="center" wrapText="1"/>
    </xf>
    <xf numFmtId="0" fontId="331" fillId="0" borderId="33" xfId="78" applyFont="1" applyBorder="1" applyAlignment="1">
      <alignment horizontal="center" vertical="center" wrapText="1"/>
    </xf>
    <xf numFmtId="49" fontId="284" fillId="0" borderId="1" xfId="0" applyNumberFormat="1" applyFont="1" applyBorder="1" applyAlignment="1">
      <alignment vertical="center" wrapText="1"/>
    </xf>
    <xf numFmtId="177" fontId="331" fillId="0" borderId="33" xfId="0" applyNumberFormat="1" applyFont="1" applyBorder="1" applyAlignment="1">
      <alignment vertical="center" wrapText="1"/>
    </xf>
    <xf numFmtId="179" fontId="331" fillId="0" borderId="50" xfId="0" applyNumberFormat="1" applyFont="1" applyBorder="1" applyAlignment="1">
      <alignment horizontal="center" vertical="center" wrapText="1"/>
    </xf>
    <xf numFmtId="0" fontId="331" fillId="0" borderId="51" xfId="0" applyFont="1" applyBorder="1" applyAlignment="1">
      <alignment horizontal="center" vertical="center" wrapText="1"/>
    </xf>
    <xf numFmtId="170" fontId="331" fillId="0" borderId="0" xfId="1" applyNumberFormat="1" applyFont="1" applyFill="1" applyBorder="1" applyAlignment="1">
      <alignment horizontal="center" vertical="center"/>
    </xf>
    <xf numFmtId="177" fontId="331" fillId="0" borderId="0" xfId="0" applyNumberFormat="1" applyFont="1" applyAlignment="1">
      <alignment vertical="center" wrapText="1"/>
    </xf>
    <xf numFmtId="0" fontId="284" fillId="0" borderId="0" xfId="35073" applyFont="1"/>
    <xf numFmtId="168" fontId="284" fillId="0" borderId="0" xfId="5" applyFont="1" applyFill="1" applyAlignment="1">
      <alignment vertical="center"/>
    </xf>
    <xf numFmtId="0" fontId="331" fillId="0" borderId="33" xfId="0" applyFont="1" applyBorder="1" applyAlignment="1">
      <alignment horizontal="center" vertical="center" wrapText="1"/>
    </xf>
    <xf numFmtId="203" fontId="284" fillId="0" borderId="0" xfId="0" applyNumberFormat="1" applyFont="1" applyAlignment="1">
      <alignment horizontal="center" vertical="center"/>
    </xf>
    <xf numFmtId="168" fontId="284" fillId="0" borderId="0" xfId="35074" applyFont="1" applyFill="1" applyAlignment="1">
      <alignment horizontal="center"/>
    </xf>
    <xf numFmtId="0" fontId="331" fillId="0" borderId="33" xfId="0" applyFont="1" applyBorder="1" applyAlignment="1">
      <alignment horizontal="center" vertical="center"/>
    </xf>
    <xf numFmtId="198" fontId="331" fillId="0" borderId="33" xfId="5" applyNumberFormat="1" applyFont="1" applyFill="1" applyBorder="1" applyAlignment="1">
      <alignment horizontal="center" vertical="center" wrapText="1"/>
    </xf>
    <xf numFmtId="168" fontId="284" fillId="0" borderId="0" xfId="1" applyFont="1" applyFill="1" applyBorder="1" applyAlignment="1">
      <alignment vertical="center" wrapText="1"/>
    </xf>
    <xf numFmtId="168" fontId="284" fillId="0" borderId="0" xfId="1" applyFont="1" applyFill="1" applyBorder="1" applyAlignment="1">
      <alignment horizontal="right" vertical="center" wrapText="1"/>
    </xf>
    <xf numFmtId="0" fontId="284" fillId="0" borderId="0" xfId="35076" applyFont="1" applyFill="1" applyBorder="1" applyAlignment="1">
      <alignment vertical="center"/>
    </xf>
    <xf numFmtId="0" fontId="284" fillId="0" borderId="0" xfId="35076" applyFont="1" applyFill="1" applyBorder="1" applyAlignment="1">
      <alignment horizontal="center" vertical="center"/>
    </xf>
    <xf numFmtId="0" fontId="284" fillId="0" borderId="0" xfId="35076" applyFont="1" applyFill="1" applyBorder="1" applyAlignment="1">
      <alignment vertical="center" wrapText="1"/>
    </xf>
    <xf numFmtId="0" fontId="284" fillId="0" borderId="0" xfId="35076" applyFont="1" applyFill="1" applyBorder="1" applyAlignment="1">
      <alignment horizontal="right" vertical="center" wrapText="1"/>
    </xf>
    <xf numFmtId="179" fontId="284" fillId="0" borderId="0" xfId="35076" applyNumberFormat="1" applyFont="1" applyFill="1" applyBorder="1" applyAlignment="1">
      <alignment vertical="center"/>
    </xf>
    <xf numFmtId="195" fontId="284" fillId="0" borderId="0" xfId="35076" applyNumberFormat="1" applyFont="1" applyFill="1" applyAlignment="1">
      <alignment vertical="center"/>
    </xf>
    <xf numFmtId="172" fontId="284" fillId="0" borderId="0" xfId="35076" applyNumberFormat="1" applyFont="1" applyFill="1" applyAlignment="1">
      <alignment vertical="center"/>
    </xf>
    <xf numFmtId="179" fontId="284" fillId="0" borderId="0" xfId="35076" applyNumberFormat="1" applyFont="1" applyFill="1" applyBorder="1" applyAlignment="1">
      <alignment horizontal="center" vertical="center" wrapText="1"/>
    </xf>
    <xf numFmtId="195" fontId="284" fillId="0" borderId="0" xfId="35076" applyNumberFormat="1" applyFont="1" applyFill="1" applyAlignment="1">
      <alignment horizontal="center" vertical="center" wrapText="1"/>
    </xf>
    <xf numFmtId="172" fontId="284" fillId="0" borderId="0" xfId="35076" applyNumberFormat="1" applyFont="1" applyFill="1" applyAlignment="1">
      <alignment horizontal="center" vertical="center" wrapText="1"/>
    </xf>
    <xf numFmtId="0" fontId="285" fillId="0" borderId="53" xfId="43919" applyFont="1" applyBorder="1" applyAlignment="1">
      <alignment wrapText="1"/>
    </xf>
    <xf numFmtId="0" fontId="285" fillId="0" borderId="40" xfId="35100" applyFont="1" applyBorder="1" applyAlignment="1">
      <alignment wrapText="1"/>
    </xf>
    <xf numFmtId="0" fontId="285" fillId="0" borderId="40" xfId="35100" applyFont="1" applyBorder="1" applyAlignment="1">
      <alignment horizontal="right" wrapText="1"/>
    </xf>
    <xf numFmtId="168" fontId="285" fillId="0" borderId="40" xfId="1" applyFont="1" applyFill="1" applyBorder="1" applyAlignment="1">
      <alignment horizontal="right" wrapText="1"/>
    </xf>
    <xf numFmtId="179" fontId="284" fillId="0" borderId="1" xfId="35088" applyNumberFormat="1" applyFont="1" applyFill="1" applyBorder="1" applyAlignment="1">
      <alignment vertical="center"/>
    </xf>
    <xf numFmtId="172" fontId="284" fillId="0" borderId="1" xfId="35088" applyNumberFormat="1" applyFont="1" applyFill="1" applyBorder="1" applyAlignment="1">
      <alignment vertical="center"/>
    </xf>
    <xf numFmtId="0" fontId="284" fillId="0" borderId="55" xfId="35067" applyFont="1" applyBorder="1" applyAlignment="1">
      <alignment horizontal="center"/>
    </xf>
    <xf numFmtId="0" fontId="284" fillId="0" borderId="1" xfId="35068" applyFont="1" applyBorder="1" applyAlignment="1">
      <alignment vertical="center" wrapText="1"/>
    </xf>
    <xf numFmtId="0" fontId="284" fillId="0" borderId="1" xfId="35069" applyFont="1" applyBorder="1" applyAlignment="1">
      <alignment vertical="center"/>
    </xf>
    <xf numFmtId="168" fontId="284" fillId="0" borderId="56" xfId="1" applyFont="1" applyFill="1" applyBorder="1" applyAlignment="1">
      <alignment horizontal="right" vertical="center" wrapText="1"/>
    </xf>
    <xf numFmtId="0" fontId="284" fillId="0" borderId="1" xfId="13" applyFont="1" applyBorder="1" applyAlignment="1">
      <alignment horizontal="center" vertical="center"/>
    </xf>
    <xf numFmtId="0" fontId="284" fillId="0" borderId="1" xfId="13" applyFont="1" applyBorder="1" applyAlignment="1">
      <alignment horizontal="center" vertical="center" wrapText="1"/>
    </xf>
    <xf numFmtId="0" fontId="284" fillId="0" borderId="1" xfId="35070" applyFont="1" applyBorder="1"/>
    <xf numFmtId="168" fontId="284" fillId="0" borderId="1" xfId="35070" applyNumberFormat="1" applyFont="1" applyBorder="1"/>
    <xf numFmtId="0" fontId="284" fillId="0" borderId="1" xfId="35070" applyFont="1" applyBorder="1" applyAlignment="1">
      <alignment horizontal="center"/>
    </xf>
    <xf numFmtId="0" fontId="284" fillId="0" borderId="1" xfId="4347" applyFont="1" applyBorder="1" applyAlignment="1">
      <alignment horizontal="center"/>
    </xf>
    <xf numFmtId="0" fontId="284" fillId="0" borderId="1" xfId="0" applyFont="1" applyBorder="1"/>
    <xf numFmtId="168" fontId="284" fillId="0" borderId="1" xfId="1" applyFont="1" applyFill="1" applyBorder="1"/>
    <xf numFmtId="0" fontId="284" fillId="0" borderId="1" xfId="4347" applyFont="1" applyBorder="1" applyAlignment="1">
      <alignment horizontal="center" wrapText="1"/>
    </xf>
    <xf numFmtId="49" fontId="290" fillId="0" borderId="0" xfId="0" applyNumberFormat="1" applyFont="1" applyAlignment="1">
      <alignment horizontal="left" vertical="center"/>
    </xf>
    <xf numFmtId="168" fontId="290" fillId="0" borderId="0" xfId="1" applyFont="1" applyFill="1" applyAlignment="1">
      <alignment horizontal="left" vertical="center"/>
    </xf>
    <xf numFmtId="168" fontId="284" fillId="0" borderId="0" xfId="1" applyFont="1" applyFill="1" applyBorder="1" applyAlignment="1">
      <alignment horizontal="left" vertical="center"/>
    </xf>
    <xf numFmtId="0" fontId="284" fillId="0" borderId="0" xfId="0" applyFont="1" applyAlignment="1">
      <alignment horizontal="left"/>
    </xf>
    <xf numFmtId="0" fontId="284" fillId="0" borderId="0" xfId="0" applyFont="1" applyAlignment="1">
      <alignment horizontal="left" vertical="center"/>
    </xf>
    <xf numFmtId="49" fontId="290" fillId="0" borderId="0" xfId="0" applyNumberFormat="1" applyFont="1" applyAlignment="1">
      <alignment horizontal="left"/>
    </xf>
    <xf numFmtId="0" fontId="329" fillId="0" borderId="0" xfId="4" applyFont="1" applyAlignment="1">
      <alignment horizontal="left" wrapText="1"/>
    </xf>
    <xf numFmtId="0" fontId="290" fillId="0" borderId="0" xfId="0" applyFont="1" applyAlignment="1">
      <alignment horizontal="left"/>
    </xf>
    <xf numFmtId="168" fontId="290" fillId="0" borderId="0" xfId="1" applyFont="1" applyFill="1" applyAlignment="1">
      <alignment horizontal="left"/>
    </xf>
    <xf numFmtId="168" fontId="284" fillId="0" borderId="0" xfId="1" applyFont="1" applyFill="1" applyBorder="1" applyAlignment="1">
      <alignment horizontal="left"/>
    </xf>
    <xf numFmtId="0" fontId="329" fillId="0" borderId="0" xfId="4" applyFont="1" applyAlignment="1">
      <alignment wrapText="1"/>
    </xf>
    <xf numFmtId="168" fontId="284" fillId="0" borderId="0" xfId="1" applyFont="1" applyFill="1" applyAlignment="1">
      <alignment horizontal="left" vertical="center"/>
    </xf>
    <xf numFmtId="172" fontId="284" fillId="0" borderId="1" xfId="0" applyNumberFormat="1" applyFont="1" applyBorder="1" applyAlignment="1">
      <alignment horizontal="center"/>
    </xf>
    <xf numFmtId="179" fontId="284" fillId="0" borderId="1" xfId="0" applyNumberFormat="1" applyFont="1" applyBorder="1" applyAlignment="1">
      <alignment horizontal="center"/>
    </xf>
    <xf numFmtId="168" fontId="284" fillId="0" borderId="1" xfId="1" applyFont="1" applyFill="1" applyBorder="1" applyAlignment="1">
      <alignment horizontal="center"/>
    </xf>
    <xf numFmtId="172" fontId="358" fillId="0" borderId="1" xfId="0" applyNumberFormat="1" applyFont="1" applyBorder="1" applyAlignment="1">
      <alignment horizontal="center" vertical="center" wrapText="1"/>
    </xf>
    <xf numFmtId="179" fontId="358" fillId="0" borderId="1" xfId="0" applyNumberFormat="1" applyFont="1" applyBorder="1" applyAlignment="1">
      <alignment horizontal="center" vertical="center" wrapText="1"/>
    </xf>
    <xf numFmtId="168" fontId="358" fillId="0" borderId="1" xfId="1" applyFont="1" applyFill="1" applyBorder="1" applyAlignment="1">
      <alignment horizontal="center" vertical="center" wrapText="1"/>
    </xf>
    <xf numFmtId="0" fontId="284" fillId="0" borderId="1" xfId="0" applyFont="1" applyBorder="1" applyAlignment="1">
      <alignment horizontal="center" vertical="center" wrapText="1"/>
    </xf>
    <xf numFmtId="181" fontId="307" fillId="0" borderId="45" xfId="0" applyNumberFormat="1" applyFont="1" applyBorder="1" applyAlignment="1">
      <alignment horizontal="center" vertical="center" wrapText="1"/>
    </xf>
    <xf numFmtId="188" fontId="307" fillId="0" borderId="45" xfId="0" applyNumberFormat="1" applyFont="1" applyBorder="1" applyAlignment="1">
      <alignment horizontal="center" vertical="center" wrapText="1"/>
    </xf>
    <xf numFmtId="168" fontId="329" fillId="0" borderId="0" xfId="1" applyFont="1" applyFill="1" applyBorder="1" applyAlignment="1">
      <alignment horizontal="left" vertical="center" wrapText="1"/>
    </xf>
    <xf numFmtId="168" fontId="290" fillId="0" borderId="0" xfId="1" applyFont="1" applyFill="1" applyAlignment="1">
      <alignment horizontal="center" vertical="center"/>
    </xf>
    <xf numFmtId="168" fontId="302" fillId="0" borderId="0" xfId="1" applyFont="1" applyFill="1" applyBorder="1" applyAlignment="1">
      <alignment horizontal="center" vertical="center"/>
    </xf>
    <xf numFmtId="168" fontId="302" fillId="0" borderId="0" xfId="1" applyFont="1" applyFill="1" applyAlignment="1">
      <alignment vertical="center"/>
    </xf>
    <xf numFmtId="0" fontId="363" fillId="0" borderId="0" xfId="0" applyFont="1" applyAlignment="1">
      <alignment vertical="center"/>
    </xf>
    <xf numFmtId="0" fontId="293" fillId="0" borderId="0" xfId="0" applyFont="1" applyAlignment="1">
      <alignment vertical="center" wrapText="1"/>
    </xf>
    <xf numFmtId="168" fontId="293" fillId="0" borderId="0" xfId="1" applyFont="1" applyFill="1" applyAlignment="1">
      <alignment vertical="center"/>
    </xf>
    <xf numFmtId="168" fontId="364" fillId="0" borderId="0" xfId="1" applyFont="1" applyFill="1" applyAlignment="1">
      <alignment vertical="center"/>
    </xf>
    <xf numFmtId="0" fontId="364" fillId="0" borderId="0" xfId="0" applyFont="1" applyAlignment="1">
      <alignment vertical="center"/>
    </xf>
    <xf numFmtId="169" fontId="293" fillId="0" borderId="0" xfId="1" applyNumberFormat="1" applyFont="1" applyFill="1" applyAlignment="1">
      <alignment vertical="center"/>
    </xf>
    <xf numFmtId="0" fontId="362" fillId="0" borderId="0" xfId="0" applyFont="1" applyAlignment="1">
      <alignment vertical="center"/>
    </xf>
    <xf numFmtId="0" fontId="362" fillId="0" borderId="0" xfId="0" applyFont="1" applyAlignment="1">
      <alignment horizontal="left" vertical="center"/>
    </xf>
    <xf numFmtId="4" fontId="362" fillId="0" borderId="0" xfId="0" applyNumberFormat="1" applyFont="1" applyAlignment="1">
      <alignment vertical="center"/>
    </xf>
    <xf numFmtId="0" fontId="362" fillId="0" borderId="0" xfId="0" applyFont="1" applyAlignment="1">
      <alignment horizontal="center" vertical="center"/>
    </xf>
    <xf numFmtId="0" fontId="362" fillId="0" borderId="0" xfId="13" applyFont="1" applyAlignment="1">
      <alignment horizontal="right" vertical="center" wrapText="1"/>
    </xf>
    <xf numFmtId="0" fontId="331" fillId="0" borderId="5" xfId="0" applyFont="1" applyBorder="1" applyAlignment="1">
      <alignment horizontal="center" vertical="center"/>
    </xf>
    <xf numFmtId="0" fontId="284" fillId="0" borderId="18" xfId="35072" applyFont="1" applyBorder="1" applyAlignment="1">
      <alignment vertical="center"/>
    </xf>
    <xf numFmtId="0" fontId="360" fillId="0" borderId="53" xfId="43935" applyFont="1" applyBorder="1" applyAlignment="1">
      <alignment vertical="center" wrapText="1"/>
    </xf>
    <xf numFmtId="0" fontId="285" fillId="0" borderId="53" xfId="43897" applyBorder="1" applyAlignment="1">
      <alignment horizontal="right" vertical="center" wrapText="1"/>
    </xf>
    <xf numFmtId="4" fontId="285" fillId="0" borderId="53" xfId="43897" applyNumberFormat="1" applyBorder="1" applyAlignment="1">
      <alignment horizontal="right" vertical="center" wrapText="1"/>
    </xf>
    <xf numFmtId="0" fontId="284" fillId="0" borderId="40" xfId="35075" applyFont="1" applyBorder="1" applyAlignment="1">
      <alignment horizontal="right" vertical="center" wrapText="1"/>
    </xf>
    <xf numFmtId="0" fontId="285" fillId="0" borderId="40" xfId="35121" applyFont="1" applyBorder="1" applyAlignment="1">
      <alignment horizontal="right" vertical="center" wrapText="1"/>
    </xf>
    <xf numFmtId="15" fontId="301" fillId="0" borderId="1" xfId="0" applyNumberFormat="1" applyFont="1" applyBorder="1" applyAlignment="1">
      <alignment horizontal="center" vertical="center" wrapText="1"/>
    </xf>
    <xf numFmtId="168" fontId="301" fillId="0" borderId="1" xfId="0" applyNumberFormat="1" applyFont="1" applyBorder="1" applyAlignment="1">
      <alignment horizontal="center" vertical="center" wrapText="1"/>
    </xf>
    <xf numFmtId="181" fontId="307" fillId="0" borderId="1" xfId="0" applyNumberFormat="1" applyFont="1" applyBorder="1" applyAlignment="1">
      <alignment horizontal="center" wrapText="1"/>
    </xf>
    <xf numFmtId="3" fontId="307" fillId="0" borderId="1" xfId="1" applyNumberFormat="1" applyFont="1" applyFill="1" applyBorder="1" applyAlignment="1">
      <alignment horizontal="center" wrapText="1"/>
    </xf>
    <xf numFmtId="183" fontId="307" fillId="0" borderId="1" xfId="1" applyNumberFormat="1" applyFont="1" applyFill="1" applyBorder="1" applyAlignment="1">
      <alignment horizontal="center" wrapText="1"/>
    </xf>
    <xf numFmtId="181" fontId="307" fillId="0" borderId="0" xfId="0" applyNumberFormat="1" applyFont="1" applyAlignment="1">
      <alignment horizontal="center" wrapText="1"/>
    </xf>
    <xf numFmtId="3" fontId="307" fillId="0" borderId="0" xfId="1" applyNumberFormat="1" applyFont="1" applyFill="1" applyBorder="1" applyAlignment="1">
      <alignment horizontal="center" wrapText="1"/>
    </xf>
    <xf numFmtId="183" fontId="307" fillId="0" borderId="0" xfId="1" applyNumberFormat="1" applyFont="1" applyFill="1" applyBorder="1" applyAlignment="1">
      <alignment horizontal="center" wrapText="1"/>
    </xf>
    <xf numFmtId="49" fontId="307" fillId="0" borderId="0" xfId="0" applyNumberFormat="1" applyFont="1" applyAlignment="1">
      <alignment horizontal="center" wrapText="1"/>
    </xf>
    <xf numFmtId="0" fontId="307" fillId="0" borderId="0" xfId="0" applyFont="1" applyAlignment="1">
      <alignment horizontal="center" wrapText="1"/>
    </xf>
    <xf numFmtId="0" fontId="301" fillId="0" borderId="0" xfId="0" applyFont="1" applyAlignment="1">
      <alignment horizontal="center" wrapText="1"/>
    </xf>
    <xf numFmtId="0" fontId="360" fillId="29" borderId="52" xfId="43936" applyFont="1" applyFill="1" applyBorder="1" applyAlignment="1">
      <alignment horizontal="center"/>
    </xf>
    <xf numFmtId="0" fontId="137" fillId="0" borderId="0" xfId="43948"/>
    <xf numFmtId="0" fontId="137" fillId="0" borderId="0" xfId="43949"/>
    <xf numFmtId="4" fontId="307"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65" fillId="0" borderId="1" xfId="0" applyFont="1" applyBorder="1" applyAlignment="1">
      <alignment horizontal="center" vertical="center"/>
    </xf>
    <xf numFmtId="181" fontId="301" fillId="0" borderId="18" xfId="0" applyNumberFormat="1" applyFont="1" applyBorder="1" applyAlignment="1">
      <alignment horizontal="left" vertical="center" wrapText="1"/>
    </xf>
    <xf numFmtId="3" fontId="301" fillId="0" borderId="18" xfId="1" applyNumberFormat="1" applyFont="1" applyFill="1" applyBorder="1" applyAlignment="1">
      <alignment horizontal="center" vertical="center" wrapText="1"/>
    </xf>
    <xf numFmtId="183" fontId="301" fillId="0" borderId="18" xfId="1" applyNumberFormat="1" applyFont="1" applyFill="1" applyBorder="1" applyAlignment="1">
      <alignment horizontal="center" vertical="center" wrapText="1"/>
    </xf>
    <xf numFmtId="4" fontId="307" fillId="0" borderId="1" xfId="1" applyNumberFormat="1" applyFont="1" applyFill="1" applyBorder="1" applyAlignment="1">
      <alignment horizontal="right" vertical="center" wrapText="1"/>
    </xf>
    <xf numFmtId="183" fontId="301" fillId="0" borderId="1" xfId="1" applyNumberFormat="1" applyFont="1" applyFill="1" applyBorder="1" applyAlignment="1">
      <alignment horizontal="right" vertical="center" wrapText="1"/>
    </xf>
    <xf numFmtId="168" fontId="135" fillId="0" borderId="1" xfId="1" applyFont="1" applyFill="1" applyBorder="1" applyAlignment="1">
      <alignment horizontal="left" vertical="center" wrapText="1"/>
    </xf>
    <xf numFmtId="168" fontId="363" fillId="5" borderId="0" xfId="1" applyFont="1" applyFill="1" applyBorder="1" applyAlignment="1">
      <alignment horizontal="center" vertical="center" wrapText="1"/>
    </xf>
    <xf numFmtId="168" fontId="0" fillId="0" borderId="0" xfId="0" applyNumberFormat="1"/>
    <xf numFmtId="0" fontId="286" fillId="0" borderId="53" xfId="35102" applyFont="1" applyBorder="1" applyAlignment="1">
      <alignment wrapText="1"/>
    </xf>
    <xf numFmtId="0" fontId="371" fillId="0" borderId="0" xfId="43971" applyAlignment="1">
      <alignment vertical="center"/>
    </xf>
    <xf numFmtId="0" fontId="286" fillId="0" borderId="53" xfId="43991" applyFont="1" applyBorder="1" applyAlignment="1">
      <alignment wrapText="1"/>
    </xf>
    <xf numFmtId="0" fontId="286" fillId="0" borderId="53" xfId="43991" applyFont="1" applyBorder="1" applyAlignment="1">
      <alignment horizontal="right" wrapText="1"/>
    </xf>
    <xf numFmtId="181" fontId="307" fillId="2" borderId="0" xfId="0" applyNumberFormat="1" applyFont="1" applyFill="1" applyAlignment="1">
      <alignment vertical="center" wrapText="1"/>
    </xf>
    <xf numFmtId="4" fontId="290" fillId="0" borderId="0" xfId="0" applyNumberFormat="1" applyFont="1" applyAlignment="1">
      <alignment horizontal="left" vertical="center"/>
    </xf>
    <xf numFmtId="4" fontId="374" fillId="0" borderId="0" xfId="0" applyNumberFormat="1" applyFont="1" applyAlignment="1">
      <alignment horizontal="center" vertical="center"/>
    </xf>
    <xf numFmtId="4" fontId="290" fillId="0" borderId="0" xfId="0" applyNumberFormat="1" applyFont="1" applyAlignment="1">
      <alignment horizontal="center" vertical="center" wrapText="1"/>
    </xf>
    <xf numFmtId="198" fontId="290" fillId="0" borderId="0" xfId="0" applyNumberFormat="1" applyFont="1" applyAlignment="1">
      <alignment vertical="center"/>
    </xf>
    <xf numFmtId="0" fontId="0" fillId="0" borderId="0" xfId="0" applyAlignment="1">
      <alignment horizontal="left"/>
    </xf>
    <xf numFmtId="9" fontId="301" fillId="0" borderId="0" xfId="0" applyNumberFormat="1" applyFont="1" applyAlignment="1">
      <alignment horizontal="center" vertical="center" wrapText="1"/>
    </xf>
    <xf numFmtId="43" fontId="291" fillId="0" borderId="1" xfId="13" applyNumberFormat="1" applyFont="1" applyBorder="1" applyAlignment="1">
      <alignment vertical="center" wrapText="1"/>
    </xf>
    <xf numFmtId="168" fontId="302" fillId="0" borderId="1" xfId="1" applyFont="1" applyFill="1" applyBorder="1" applyAlignment="1">
      <alignment horizontal="center" vertical="center"/>
    </xf>
    <xf numFmtId="0" fontId="127" fillId="0" borderId="0" xfId="44006"/>
    <xf numFmtId="43" fontId="290" fillId="0" borderId="0" xfId="0" applyNumberFormat="1" applyFont="1" applyAlignment="1">
      <alignment vertical="center"/>
    </xf>
    <xf numFmtId="0" fontId="126" fillId="0" borderId="0" xfId="44010"/>
    <xf numFmtId="0" fontId="283" fillId="0" borderId="0" xfId="44010" applyFont="1"/>
    <xf numFmtId="0" fontId="331" fillId="2" borderId="0" xfId="4" applyFont="1" applyFill="1" applyAlignment="1">
      <alignment vertical="center" wrapText="1"/>
    </xf>
    <xf numFmtId="0" fontId="284" fillId="0" borderId="0" xfId="44010" applyFont="1" applyAlignment="1">
      <alignment vertical="center"/>
    </xf>
    <xf numFmtId="49" fontId="331" fillId="2" borderId="0" xfId="44010" applyNumberFormat="1" applyFont="1" applyFill="1" applyAlignment="1">
      <alignment horizontal="center" vertical="center" wrapText="1"/>
    </xf>
    <xf numFmtId="49" fontId="331" fillId="0" borderId="0" xfId="4" applyNumberFormat="1" applyFont="1" applyAlignment="1">
      <alignment vertical="center" wrapText="1"/>
    </xf>
    <xf numFmtId="1" fontId="331" fillId="0" borderId="0" xfId="43926" applyNumberFormat="1" applyFont="1" applyAlignment="1">
      <alignment vertical="center" wrapText="1"/>
    </xf>
    <xf numFmtId="0" fontId="331" fillId="30" borderId="17" xfId="0" applyFont="1" applyFill="1" applyBorder="1"/>
    <xf numFmtId="0" fontId="286" fillId="0" borderId="58" xfId="35129" applyFont="1" applyBorder="1" applyAlignment="1">
      <alignment wrapText="1"/>
    </xf>
    <xf numFmtId="0" fontId="286" fillId="0" borderId="58" xfId="35129" applyFont="1" applyBorder="1" applyAlignment="1">
      <alignment horizontal="right" wrapText="1"/>
    </xf>
    <xf numFmtId="168" fontId="286" fillId="0" borderId="58" xfId="1" applyFont="1" applyFill="1" applyBorder="1" applyAlignment="1">
      <alignment horizontal="right" wrapText="1"/>
    </xf>
    <xf numFmtId="3" fontId="284" fillId="0" borderId="60" xfId="43978" applyNumberFormat="1" applyFont="1" applyFill="1" applyBorder="1" applyAlignment="1">
      <alignment horizontal="center" vertical="center"/>
    </xf>
    <xf numFmtId="43" fontId="301" fillId="0" borderId="0" xfId="0" applyNumberFormat="1" applyFont="1" applyAlignment="1">
      <alignment horizontal="center" vertical="center" wrapText="1"/>
    </xf>
    <xf numFmtId="43" fontId="307" fillId="0" borderId="0" xfId="0" applyNumberFormat="1" applyFont="1" applyAlignment="1">
      <alignment horizontal="center" vertical="center" wrapText="1"/>
    </xf>
    <xf numFmtId="49" fontId="331" fillId="2" borderId="0" xfId="4" applyNumberFormat="1" applyFont="1" applyFill="1" applyAlignment="1">
      <alignment horizontal="center" vertical="center" wrapText="1"/>
    </xf>
    <xf numFmtId="181" fontId="284" fillId="0" borderId="1" xfId="0" applyNumberFormat="1" applyFont="1" applyBorder="1" applyAlignment="1">
      <alignment vertical="top" wrapText="1"/>
    </xf>
    <xf numFmtId="3" fontId="284" fillId="0" borderId="1" xfId="0" applyNumberFormat="1" applyFont="1" applyBorder="1" applyAlignment="1">
      <alignment horizontal="center"/>
    </xf>
    <xf numFmtId="4" fontId="301" fillId="0" borderId="0" xfId="0" applyNumberFormat="1" applyFont="1" applyAlignment="1">
      <alignment horizontal="right" vertical="center" wrapText="1"/>
    </xf>
    <xf numFmtId="49" fontId="375" fillId="0" borderId="0" xfId="0" applyNumberFormat="1" applyFont="1" applyAlignment="1">
      <alignment horizontal="center" vertical="center" wrapText="1"/>
    </xf>
    <xf numFmtId="181" fontId="376" fillId="0" borderId="1" xfId="0" applyNumberFormat="1" applyFont="1" applyBorder="1" applyAlignment="1">
      <alignment horizontal="left" vertical="center" wrapText="1"/>
    </xf>
    <xf numFmtId="3" fontId="376" fillId="0" borderId="1" xfId="1" applyNumberFormat="1" applyFont="1" applyFill="1" applyBorder="1" applyAlignment="1">
      <alignment horizontal="center" vertical="center" wrapText="1"/>
    </xf>
    <xf numFmtId="183" fontId="376" fillId="0" borderId="1" xfId="1" applyNumberFormat="1" applyFont="1" applyFill="1" applyBorder="1" applyAlignment="1">
      <alignment horizontal="center" vertical="center" wrapText="1"/>
    </xf>
    <xf numFmtId="184" fontId="376" fillId="0" borderId="1" xfId="0" applyNumberFormat="1" applyFont="1" applyBorder="1" applyAlignment="1">
      <alignment horizontal="center" vertical="center" wrapText="1"/>
    </xf>
    <xf numFmtId="185" fontId="376" fillId="0" borderId="1" xfId="2" applyNumberFormat="1" applyFont="1" applyFill="1" applyBorder="1" applyAlignment="1">
      <alignment horizontal="center" vertical="center" wrapText="1"/>
    </xf>
    <xf numFmtId="186" fontId="376" fillId="0" borderId="1" xfId="2" applyNumberFormat="1" applyFont="1" applyFill="1" applyBorder="1" applyAlignment="1">
      <alignment horizontal="center" vertical="center" wrapText="1"/>
    </xf>
    <xf numFmtId="168" fontId="375" fillId="0" borderId="0" xfId="1" applyFont="1" applyFill="1" applyBorder="1" applyAlignment="1">
      <alignment horizontal="center" vertical="center" wrapText="1"/>
    </xf>
    <xf numFmtId="0" fontId="376" fillId="0" borderId="0" xfId="0" applyFont="1" applyAlignment="1">
      <alignment horizontal="center" vertical="center" wrapText="1"/>
    </xf>
    <xf numFmtId="181" fontId="376" fillId="0" borderId="18" xfId="0" applyNumberFormat="1" applyFont="1" applyBorder="1" applyAlignment="1">
      <alignment horizontal="left" vertical="center" wrapText="1"/>
    </xf>
    <xf numFmtId="3" fontId="376" fillId="0" borderId="18" xfId="1" applyNumberFormat="1" applyFont="1" applyFill="1" applyBorder="1" applyAlignment="1">
      <alignment horizontal="center" vertical="center" wrapText="1"/>
    </xf>
    <xf numFmtId="183" fontId="376" fillId="0" borderId="18" xfId="1" applyNumberFormat="1" applyFont="1" applyFill="1" applyBorder="1" applyAlignment="1">
      <alignment horizontal="center" vertical="center" wrapText="1"/>
    </xf>
    <xf numFmtId="182" fontId="376" fillId="0" borderId="0" xfId="2" applyNumberFormat="1" applyFont="1" applyFill="1" applyBorder="1" applyAlignment="1">
      <alignment horizontal="center" vertical="center" wrapText="1"/>
    </xf>
    <xf numFmtId="0" fontId="123" fillId="0" borderId="0" xfId="44015"/>
    <xf numFmtId="168" fontId="0" fillId="0" borderId="0" xfId="1" applyFont="1"/>
    <xf numFmtId="0" fontId="323" fillId="34" borderId="1" xfId="35102" applyFont="1" applyFill="1" applyBorder="1" applyAlignment="1">
      <alignment horizontal="center" vertical="center"/>
    </xf>
    <xf numFmtId="168" fontId="331" fillId="2" borderId="0" xfId="1" applyFont="1" applyFill="1" applyAlignment="1">
      <alignment horizontal="center" vertical="center" wrapText="1"/>
    </xf>
    <xf numFmtId="168" fontId="331" fillId="2" borderId="0" xfId="1" applyFont="1" applyFill="1" applyAlignment="1">
      <alignment vertical="center" wrapText="1"/>
    </xf>
    <xf numFmtId="170" fontId="331" fillId="2" borderId="0" xfId="1" applyNumberFormat="1" applyFont="1" applyFill="1" applyAlignment="1">
      <alignment horizontal="center" vertical="center" wrapText="1"/>
    </xf>
    <xf numFmtId="170" fontId="123" fillId="0" borderId="0" xfId="1" applyNumberFormat="1" applyFont="1"/>
    <xf numFmtId="170" fontId="331" fillId="2" borderId="0" xfId="1" applyNumberFormat="1" applyFont="1" applyFill="1" applyAlignment="1">
      <alignment vertical="center" wrapText="1"/>
    </xf>
    <xf numFmtId="0" fontId="363" fillId="0" borderId="0" xfId="0" applyFont="1" applyAlignment="1">
      <alignment horizontal="left" vertical="center"/>
    </xf>
    <xf numFmtId="4" fontId="363" fillId="0" borderId="0" xfId="0" applyNumberFormat="1" applyFont="1" applyAlignment="1">
      <alignment horizontal="center" vertical="center"/>
    </xf>
    <xf numFmtId="168" fontId="363" fillId="0" borderId="0" xfId="1" applyFont="1" applyFill="1" applyBorder="1" applyAlignment="1">
      <alignment vertical="center"/>
    </xf>
    <xf numFmtId="43" fontId="363" fillId="0" borderId="0" xfId="0" applyNumberFormat="1" applyFont="1" applyAlignment="1">
      <alignment vertical="center"/>
    </xf>
    <xf numFmtId="4" fontId="363" fillId="0" borderId="0" xfId="0" applyNumberFormat="1" applyFont="1" applyAlignment="1">
      <alignment vertical="center"/>
    </xf>
    <xf numFmtId="0" fontId="331" fillId="2" borderId="0" xfId="0" applyFont="1" applyFill="1" applyAlignment="1">
      <alignment vertical="center"/>
    </xf>
    <xf numFmtId="0" fontId="290" fillId="2" borderId="0" xfId="0" applyFont="1" applyFill="1" applyAlignment="1">
      <alignment vertical="center"/>
    </xf>
    <xf numFmtId="17" fontId="302" fillId="2" borderId="0" xfId="0" applyNumberFormat="1" applyFont="1" applyFill="1" applyAlignment="1">
      <alignment vertical="center" wrapText="1"/>
    </xf>
    <xf numFmtId="0" fontId="331" fillId="2" borderId="0" xfId="35072" applyFont="1" applyFill="1" applyAlignment="1">
      <alignment vertical="center"/>
    </xf>
    <xf numFmtId="0" fontId="331" fillId="2" borderId="0" xfId="0" applyFont="1" applyFill="1" applyAlignment="1">
      <alignment horizontal="center" vertical="center"/>
    </xf>
    <xf numFmtId="0" fontId="302" fillId="2" borderId="0" xfId="0" applyFont="1" applyFill="1" applyAlignment="1">
      <alignment horizontal="center" vertical="center"/>
    </xf>
    <xf numFmtId="0" fontId="284" fillId="2" borderId="0" xfId="35072" applyFont="1" applyFill="1" applyAlignment="1">
      <alignment vertical="center"/>
    </xf>
    <xf numFmtId="170" fontId="284" fillId="2" borderId="0" xfId="1" applyNumberFormat="1" applyFont="1" applyFill="1" applyBorder="1" applyAlignment="1">
      <alignment horizontal="center" vertical="center"/>
    </xf>
    <xf numFmtId="172" fontId="284" fillId="2" borderId="0" xfId="0" applyNumberFormat="1" applyFont="1" applyFill="1" applyAlignment="1">
      <alignment vertical="center"/>
    </xf>
    <xf numFmtId="170" fontId="290" fillId="2" borderId="0" xfId="1" applyNumberFormat="1" applyFont="1" applyFill="1" applyBorder="1" applyAlignment="1">
      <alignment horizontal="center" vertical="center"/>
    </xf>
    <xf numFmtId="172" fontId="290" fillId="2" borderId="0" xfId="0" applyNumberFormat="1" applyFont="1" applyFill="1" applyAlignment="1">
      <alignment vertical="center"/>
    </xf>
    <xf numFmtId="177" fontId="331" fillId="2" borderId="0" xfId="0" applyNumberFormat="1" applyFont="1" applyFill="1" applyAlignment="1">
      <alignment horizontal="center" vertical="center"/>
    </xf>
    <xf numFmtId="170" fontId="331" fillId="2" borderId="0" xfId="1" applyNumberFormat="1" applyFont="1" applyFill="1" applyBorder="1" applyAlignment="1">
      <alignment horizontal="center" vertical="center"/>
    </xf>
    <xf numFmtId="175" fontId="284" fillId="2" borderId="0" xfId="0" applyNumberFormat="1" applyFont="1" applyFill="1" applyAlignment="1">
      <alignment vertical="center"/>
    </xf>
    <xf numFmtId="170" fontId="302" fillId="2" borderId="0" xfId="1" applyNumberFormat="1" applyFont="1" applyFill="1" applyBorder="1" applyAlignment="1">
      <alignment horizontal="left" vertical="center"/>
    </xf>
    <xf numFmtId="175" fontId="290" fillId="2" borderId="0" xfId="0" applyNumberFormat="1" applyFont="1" applyFill="1" applyAlignment="1">
      <alignment vertical="center"/>
    </xf>
    <xf numFmtId="169" fontId="290" fillId="2" borderId="0" xfId="1" applyNumberFormat="1" applyFont="1" applyFill="1" applyBorder="1" applyAlignment="1">
      <alignment vertical="center"/>
    </xf>
    <xf numFmtId="1" fontId="290" fillId="2" borderId="0" xfId="0" applyNumberFormat="1" applyFont="1" applyFill="1" applyAlignment="1">
      <alignment vertical="center"/>
    </xf>
    <xf numFmtId="0" fontId="301" fillId="0" borderId="0" xfId="0" applyFont="1" applyAlignment="1">
      <alignment horizontal="left" vertical="center" wrapText="1"/>
    </xf>
    <xf numFmtId="4" fontId="284" fillId="0" borderId="0" xfId="43978" applyNumberFormat="1" applyFont="1" applyFill="1" applyBorder="1" applyAlignment="1">
      <alignment vertical="center"/>
    </xf>
    <xf numFmtId="0" fontId="286" fillId="0" borderId="61" xfId="44025" applyFont="1" applyBorder="1" applyAlignment="1">
      <alignment wrapText="1"/>
    </xf>
    <xf numFmtId="0" fontId="378" fillId="29" borderId="57" xfId="44026" applyFont="1" applyFill="1" applyBorder="1" applyAlignment="1">
      <alignment horizontal="center"/>
    </xf>
    <xf numFmtId="0" fontId="378" fillId="0" borderId="61" xfId="44026" applyFont="1" applyBorder="1" applyAlignment="1">
      <alignment wrapText="1"/>
    </xf>
    <xf numFmtId="0" fontId="378" fillId="0" borderId="61" xfId="44026" applyFont="1" applyBorder="1" applyAlignment="1">
      <alignment horizontal="right" wrapText="1"/>
    </xf>
    <xf numFmtId="4" fontId="378" fillId="0" borderId="61" xfId="44026" applyNumberFormat="1" applyFont="1" applyBorder="1" applyAlignment="1">
      <alignment horizontal="right" wrapText="1"/>
    </xf>
    <xf numFmtId="0" fontId="378" fillId="31" borderId="61" xfId="35102" applyFont="1" applyFill="1" applyBorder="1" applyAlignment="1">
      <alignment horizontal="right" wrapText="1"/>
    </xf>
    <xf numFmtId="170" fontId="301" fillId="0" borderId="0" xfId="1" applyNumberFormat="1" applyFont="1" applyFill="1" applyAlignment="1">
      <alignment horizontal="center" vertical="center" wrapText="1"/>
    </xf>
    <xf numFmtId="170" fontId="307" fillId="0" borderId="1" xfId="1" applyNumberFormat="1" applyFont="1" applyFill="1" applyBorder="1" applyAlignment="1">
      <alignment horizontal="center" vertical="center" wrapText="1"/>
    </xf>
    <xf numFmtId="168" fontId="120" fillId="0" borderId="1" xfId="1" applyFont="1" applyFill="1" applyBorder="1" applyAlignment="1">
      <alignment horizontal="left" vertical="center" wrapText="1"/>
    </xf>
    <xf numFmtId="49" fontId="331" fillId="2" borderId="0" xfId="4" applyNumberFormat="1" applyFont="1" applyFill="1" applyAlignment="1">
      <alignment vertical="center" wrapText="1"/>
    </xf>
    <xf numFmtId="0" fontId="284" fillId="2" borderId="0" xfId="43926" applyFont="1" applyFill="1" applyAlignment="1">
      <alignment vertical="center"/>
    </xf>
    <xf numFmtId="0" fontId="284" fillId="2" borderId="0" xfId="4" applyFill="1"/>
    <xf numFmtId="0" fontId="336" fillId="0" borderId="0" xfId="35059" applyFill="1"/>
    <xf numFmtId="0" fontId="336" fillId="0" borderId="31" xfId="35059" applyBorder="1"/>
    <xf numFmtId="2" fontId="336" fillId="0" borderId="31" xfId="35059" applyNumberFormat="1" applyBorder="1" applyAlignment="1">
      <alignment vertical="center" wrapText="1"/>
    </xf>
    <xf numFmtId="0" fontId="336" fillId="0" borderId="31" xfId="35059" applyBorder="1" applyAlignment="1">
      <alignment vertical="center" wrapText="1"/>
    </xf>
    <xf numFmtId="2" fontId="336" fillId="0" borderId="1" xfId="35059" applyNumberFormat="1" applyBorder="1" applyAlignment="1">
      <alignment vertical="center" wrapText="1"/>
    </xf>
    <xf numFmtId="0" fontId="288" fillId="31" borderId="20" xfId="44010" applyFont="1" applyFill="1" applyBorder="1" applyAlignment="1">
      <alignment vertical="center"/>
    </xf>
    <xf numFmtId="0" fontId="288" fillId="31" borderId="1" xfId="44010" applyFont="1" applyFill="1" applyBorder="1" applyAlignment="1">
      <alignment vertical="center"/>
    </xf>
    <xf numFmtId="170" fontId="288" fillId="31" borderId="1" xfId="1" applyNumberFormat="1" applyFont="1" applyFill="1" applyBorder="1" applyAlignment="1">
      <alignment vertical="center"/>
    </xf>
    <xf numFmtId="10" fontId="290" fillId="0" borderId="0" xfId="35076" applyNumberFormat="1" applyFont="1" applyFill="1" applyAlignment="1">
      <alignment horizontal="center" vertical="center" wrapText="1"/>
    </xf>
    <xf numFmtId="0" fontId="353" fillId="2" borderId="0" xfId="4" applyFont="1" applyFill="1" applyAlignment="1">
      <alignment vertical="center" wrapText="1"/>
    </xf>
    <xf numFmtId="0" fontId="284" fillId="2" borderId="0" xfId="4" applyFill="1" applyAlignment="1">
      <alignment vertical="center"/>
    </xf>
    <xf numFmtId="0" fontId="293" fillId="2" borderId="0" xfId="4" applyFont="1" applyFill="1"/>
    <xf numFmtId="208" fontId="290" fillId="0" borderId="1" xfId="0" applyNumberFormat="1" applyFont="1" applyBorder="1" applyAlignment="1">
      <alignment horizontal="center" vertical="center" wrapText="1"/>
    </xf>
    <xf numFmtId="0" fontId="286" fillId="0" borderId="61" xfId="44026" applyFont="1" applyBorder="1" applyAlignment="1">
      <alignment wrapText="1"/>
    </xf>
    <xf numFmtId="173" fontId="290" fillId="0" borderId="0" xfId="2" applyNumberFormat="1" applyFont="1" applyFill="1" applyAlignment="1">
      <alignment horizontal="center" vertical="center"/>
    </xf>
    <xf numFmtId="173" fontId="284" fillId="0" borderId="0" xfId="2" applyNumberFormat="1" applyFont="1" applyFill="1" applyAlignment="1">
      <alignment horizontal="center" vertical="center"/>
    </xf>
    <xf numFmtId="173" fontId="302" fillId="0" borderId="0" xfId="2" applyNumberFormat="1" applyFont="1" applyFill="1" applyAlignment="1">
      <alignment horizontal="center" vertical="center"/>
    </xf>
    <xf numFmtId="173" fontId="331" fillId="0" borderId="0" xfId="2" applyNumberFormat="1" applyFont="1" applyFill="1" applyAlignment="1">
      <alignment horizontal="center" vertical="center"/>
    </xf>
    <xf numFmtId="168" fontId="363" fillId="0" borderId="1" xfId="1" applyFont="1" applyFill="1" applyBorder="1" applyAlignment="1">
      <alignment vertical="center"/>
    </xf>
    <xf numFmtId="2" fontId="290" fillId="0" borderId="0" xfId="0" applyNumberFormat="1" applyFont="1" applyAlignment="1">
      <alignment horizontal="center" vertical="center"/>
    </xf>
    <xf numFmtId="0" fontId="294" fillId="0" borderId="1" xfId="0" applyFont="1" applyBorder="1" applyAlignment="1">
      <alignment horizontal="center" vertical="center" wrapText="1"/>
    </xf>
    <xf numFmtId="0" fontId="293" fillId="0" borderId="0" xfId="0" applyFont="1" applyAlignment="1">
      <alignment horizontal="center" vertical="center"/>
    </xf>
    <xf numFmtId="0" fontId="294" fillId="0" borderId="33" xfId="0" applyFont="1" applyBorder="1" applyAlignment="1">
      <alignment horizontal="center" vertical="center"/>
    </xf>
    <xf numFmtId="1" fontId="293" fillId="0" borderId="0" xfId="0" applyNumberFormat="1" applyFont="1" applyAlignment="1">
      <alignment horizontal="center" vertical="center"/>
    </xf>
    <xf numFmtId="1" fontId="293" fillId="0" borderId="0" xfId="0" applyNumberFormat="1" applyFont="1" applyAlignment="1">
      <alignment horizontal="center" vertical="center" wrapText="1"/>
    </xf>
    <xf numFmtId="203" fontId="293" fillId="0" borderId="0" xfId="0" applyNumberFormat="1" applyFont="1" applyAlignment="1">
      <alignment horizontal="center" vertical="center"/>
    </xf>
    <xf numFmtId="171" fontId="293" fillId="0" borderId="0" xfId="0" applyNumberFormat="1" applyFont="1" applyAlignment="1">
      <alignment horizontal="center" vertical="center"/>
    </xf>
    <xf numFmtId="173" fontId="293" fillId="0" borderId="0" xfId="2" applyNumberFormat="1" applyFont="1" applyFill="1" applyAlignment="1">
      <alignment vertical="center"/>
    </xf>
    <xf numFmtId="9" fontId="293" fillId="0" borderId="0" xfId="2" applyFont="1" applyFill="1" applyAlignment="1">
      <alignment horizontal="center" vertical="center"/>
    </xf>
    <xf numFmtId="0" fontId="293" fillId="0" borderId="0" xfId="78" applyFont="1" applyAlignment="1">
      <alignment horizontal="left" vertical="center"/>
    </xf>
    <xf numFmtId="192" fontId="293" fillId="0" borderId="0" xfId="78" applyNumberFormat="1" applyFont="1" applyAlignment="1">
      <alignment horizontal="center" vertical="center"/>
    </xf>
    <xf numFmtId="0" fontId="293" fillId="0" borderId="0" xfId="0" applyFont="1" applyAlignment="1">
      <alignment horizontal="center" vertical="center" wrapText="1"/>
    </xf>
    <xf numFmtId="189" fontId="293" fillId="0" borderId="0" xfId="0" applyNumberFormat="1" applyFont="1" applyAlignment="1">
      <alignment horizontal="center" vertical="center" wrapText="1"/>
    </xf>
    <xf numFmtId="168" fontId="293" fillId="0" borderId="0" xfId="1" applyFont="1" applyFill="1" applyAlignment="1">
      <alignment horizontal="center" vertical="center"/>
    </xf>
    <xf numFmtId="1" fontId="293" fillId="0" borderId="0" xfId="4" applyNumberFormat="1" applyFont="1" applyAlignment="1">
      <alignment horizontal="center" vertical="center" wrapText="1"/>
    </xf>
    <xf numFmtId="1" fontId="293" fillId="0" borderId="0" xfId="4" applyNumberFormat="1" applyFont="1" applyAlignment="1">
      <alignment horizontal="center" vertical="center"/>
    </xf>
    <xf numFmtId="0" fontId="293" fillId="0" borderId="0" xfId="4" applyFont="1" applyAlignment="1">
      <alignment horizontal="center" vertical="center"/>
    </xf>
    <xf numFmtId="9" fontId="293" fillId="0" borderId="0" xfId="2" applyFont="1" applyFill="1" applyAlignment="1">
      <alignment vertical="center"/>
    </xf>
    <xf numFmtId="0" fontId="294" fillId="0" borderId="0" xfId="0" applyFont="1" applyAlignment="1">
      <alignment vertical="center"/>
    </xf>
    <xf numFmtId="0" fontId="294" fillId="0" borderId="0" xfId="0" applyFont="1" applyAlignment="1">
      <alignment horizontal="center" vertical="center"/>
    </xf>
    <xf numFmtId="0" fontId="293" fillId="0" borderId="0" xfId="3" applyFont="1" applyAlignment="1">
      <alignment horizontal="center" vertical="center" wrapText="1"/>
    </xf>
    <xf numFmtId="203" fontId="293" fillId="0" borderId="0" xfId="0" applyNumberFormat="1" applyFont="1" applyAlignment="1">
      <alignment horizontal="center" vertical="center" wrapText="1"/>
    </xf>
    <xf numFmtId="170" fontId="293" fillId="0" borderId="0" xfId="1" applyNumberFormat="1" applyFont="1" applyFill="1" applyBorder="1" applyAlignment="1">
      <alignment horizontal="center" vertical="center"/>
    </xf>
    <xf numFmtId="176" fontId="293" fillId="0" borderId="0" xfId="0" applyNumberFormat="1" applyFont="1" applyAlignment="1">
      <alignment vertical="center"/>
    </xf>
    <xf numFmtId="198" fontId="293" fillId="0" borderId="0" xfId="2" applyNumberFormat="1" applyFont="1" applyFill="1" applyAlignment="1">
      <alignment vertical="center"/>
    </xf>
    <xf numFmtId="0" fontId="293" fillId="0" borderId="0" xfId="0" applyFont="1" applyAlignment="1">
      <alignment horizontal="left" vertical="center"/>
    </xf>
    <xf numFmtId="168" fontId="293" fillId="0" borderId="0" xfId="0" applyNumberFormat="1" applyFont="1" applyAlignment="1">
      <alignment horizontal="center" vertical="center" wrapText="1"/>
    </xf>
    <xf numFmtId="1" fontId="294" fillId="0" borderId="33" xfId="8849" applyNumberFormat="1" applyFont="1" applyFill="1" applyBorder="1" applyAlignment="1">
      <alignment horizontal="center" vertical="center" wrapText="1"/>
    </xf>
    <xf numFmtId="177" fontId="293" fillId="0" borderId="0" xfId="0" applyNumberFormat="1" applyFont="1" applyAlignment="1">
      <alignment horizontal="center" vertical="center"/>
    </xf>
    <xf numFmtId="3" fontId="293" fillId="0" borderId="0" xfId="1" applyNumberFormat="1" applyFont="1" applyFill="1" applyBorder="1" applyAlignment="1">
      <alignment horizontal="center" vertical="center" wrapText="1"/>
    </xf>
    <xf numFmtId="172" fontId="293" fillId="0" borderId="0" xfId="0" applyNumberFormat="1" applyFont="1" applyAlignment="1">
      <alignment vertical="center" wrapText="1"/>
    </xf>
    <xf numFmtId="179" fontId="293" fillId="0" borderId="0" xfId="0" applyNumberFormat="1" applyFont="1" applyAlignment="1">
      <alignment horizontal="center" vertical="center"/>
    </xf>
    <xf numFmtId="179" fontId="362" fillId="0" borderId="0" xfId="0" applyNumberFormat="1" applyFont="1" applyAlignment="1">
      <alignment horizontal="justify" vertical="center" wrapText="1"/>
    </xf>
    <xf numFmtId="49" fontId="293" fillId="0" borderId="0" xfId="0" applyNumberFormat="1" applyFont="1" applyAlignment="1">
      <alignment vertical="center"/>
    </xf>
    <xf numFmtId="174" fontId="293" fillId="0" borderId="0" xfId="1" applyNumberFormat="1" applyFont="1" applyFill="1" applyBorder="1" applyAlignment="1">
      <alignment horizontal="center" vertical="center" wrapText="1"/>
    </xf>
    <xf numFmtId="172" fontId="293" fillId="0" borderId="0" xfId="0" applyNumberFormat="1" applyFont="1" applyAlignment="1">
      <alignment vertical="center"/>
    </xf>
    <xf numFmtId="0" fontId="367" fillId="0" borderId="0" xfId="0" applyFont="1" applyAlignment="1">
      <alignment vertical="center"/>
    </xf>
    <xf numFmtId="177" fontId="293" fillId="0" borderId="0" xfId="0" applyNumberFormat="1" applyFont="1" applyAlignment="1">
      <alignment horizontal="left" vertical="center"/>
    </xf>
    <xf numFmtId="211" fontId="382" fillId="0" borderId="0" xfId="78" applyNumberFormat="1" applyFont="1" applyAlignment="1">
      <alignment horizontal="right" vertical="center"/>
    </xf>
    <xf numFmtId="209" fontId="382" fillId="0" borderId="0" xfId="78" applyNumberFormat="1" applyFont="1" applyAlignment="1">
      <alignment horizontal="right" vertical="center"/>
    </xf>
    <xf numFmtId="210" fontId="382" fillId="0" borderId="0" xfId="78" applyNumberFormat="1" applyFont="1" applyAlignment="1">
      <alignment horizontal="right" vertical="center"/>
    </xf>
    <xf numFmtId="167" fontId="382" fillId="0" borderId="0" xfId="78" applyNumberFormat="1" applyFont="1" applyAlignment="1">
      <alignment horizontal="centerContinuous" vertical="center"/>
    </xf>
    <xf numFmtId="212" fontId="382" fillId="0" borderId="0" xfId="78" applyNumberFormat="1" applyFont="1" applyAlignment="1">
      <alignment horizontal="right" vertical="center"/>
    </xf>
    <xf numFmtId="167" fontId="382" fillId="0" borderId="0" xfId="78" applyNumberFormat="1" applyFont="1" applyAlignment="1">
      <alignment horizontal="center" vertical="center"/>
    </xf>
    <xf numFmtId="211" fontId="337" fillId="0" borderId="0" xfId="78" applyNumberFormat="1" applyFont="1" applyAlignment="1">
      <alignment horizontal="right" vertical="center"/>
    </xf>
    <xf numFmtId="209" fontId="383" fillId="0" borderId="0" xfId="78" applyNumberFormat="1" applyFont="1" applyAlignment="1">
      <alignment horizontal="right" vertical="center"/>
    </xf>
    <xf numFmtId="212" fontId="383" fillId="0" borderId="0" xfId="78" applyNumberFormat="1" applyFont="1" applyAlignment="1">
      <alignment horizontal="right" vertical="center"/>
    </xf>
    <xf numFmtId="167" fontId="337" fillId="0" borderId="0" xfId="78" applyNumberFormat="1" applyFont="1" applyAlignment="1">
      <alignment horizontal="center" vertical="center"/>
    </xf>
    <xf numFmtId="0" fontId="384" fillId="0" borderId="63" xfId="78" applyFont="1" applyBorder="1" applyAlignment="1">
      <alignment horizontal="center" vertical="center"/>
    </xf>
    <xf numFmtId="0" fontId="384" fillId="0" borderId="63" xfId="78" applyFont="1" applyBorder="1" applyAlignment="1">
      <alignment horizontal="centerContinuous" vertical="center"/>
    </xf>
    <xf numFmtId="0" fontId="385" fillId="0" borderId="0" xfId="78" applyFont="1" applyAlignment="1">
      <alignment horizontal="centerContinuous" vertical="center"/>
    </xf>
    <xf numFmtId="0" fontId="384" fillId="0" borderId="64" xfId="78" applyFont="1" applyBorder="1" applyAlignment="1">
      <alignment horizontal="centerContinuous" vertical="center"/>
    </xf>
    <xf numFmtId="0" fontId="385" fillId="0" borderId="0" xfId="78" applyFont="1" applyAlignment="1">
      <alignment vertical="center"/>
    </xf>
    <xf numFmtId="209" fontId="386" fillId="0" borderId="0" xfId="78" applyNumberFormat="1" applyFont="1" applyAlignment="1">
      <alignment horizontal="right" vertical="center"/>
    </xf>
    <xf numFmtId="0" fontId="285" fillId="0" borderId="0" xfId="78" applyAlignment="1">
      <alignment vertical="center"/>
    </xf>
    <xf numFmtId="0" fontId="285" fillId="0" borderId="65" xfId="78" applyBorder="1" applyAlignment="1">
      <alignment horizontal="centerContinuous" vertical="center"/>
    </xf>
    <xf numFmtId="0" fontId="387" fillId="0" borderId="65" xfId="78" applyFont="1" applyBorder="1" applyAlignment="1">
      <alignment horizontal="centerContinuous" vertical="center"/>
    </xf>
    <xf numFmtId="185" fontId="301" fillId="0" borderId="62" xfId="2" applyNumberFormat="1" applyFont="1" applyFill="1" applyBorder="1" applyAlignment="1">
      <alignment horizontal="center" vertical="center" wrapText="1"/>
    </xf>
    <xf numFmtId="186" fontId="301" fillId="0" borderId="62" xfId="2" applyNumberFormat="1" applyFont="1" applyFill="1" applyBorder="1" applyAlignment="1">
      <alignment horizontal="center" vertical="center" wrapText="1"/>
    </xf>
    <xf numFmtId="3" fontId="301" fillId="0" borderId="62" xfId="1" applyNumberFormat="1" applyFont="1" applyFill="1" applyBorder="1" applyAlignment="1">
      <alignment horizontal="center" vertical="center" wrapText="1"/>
    </xf>
    <xf numFmtId="15" fontId="301" fillId="0" borderId="62" xfId="0" applyNumberFormat="1" applyFont="1" applyBorder="1" applyAlignment="1">
      <alignment horizontal="center" vertical="center" wrapText="1"/>
    </xf>
    <xf numFmtId="43" fontId="165" fillId="0" borderId="0" xfId="0" applyNumberFormat="1" applyFont="1" applyAlignment="1">
      <alignment horizontal="center" vertical="center"/>
    </xf>
    <xf numFmtId="0" fontId="286" fillId="29" borderId="0" xfId="44025" applyFont="1" applyFill="1" applyAlignment="1">
      <alignment horizontal="center"/>
    </xf>
    <xf numFmtId="185" fontId="301" fillId="0" borderId="66" xfId="2" applyNumberFormat="1" applyFont="1" applyFill="1" applyBorder="1" applyAlignment="1">
      <alignment horizontal="center" vertical="center" wrapText="1"/>
    </xf>
    <xf numFmtId="186" fontId="301" fillId="0" borderId="66" xfId="2" applyNumberFormat="1" applyFont="1" applyFill="1" applyBorder="1" applyAlignment="1">
      <alignment horizontal="center" vertical="center" wrapText="1"/>
    </xf>
    <xf numFmtId="0" fontId="284" fillId="0" borderId="0" xfId="44058" applyAlignment="1">
      <alignment vertical="center"/>
    </xf>
    <xf numFmtId="0" fontId="331" fillId="0" borderId="0" xfId="44058" applyFont="1" applyAlignment="1">
      <alignment vertical="center"/>
    </xf>
    <xf numFmtId="13" fontId="0" fillId="0" borderId="0" xfId="8801" applyNumberFormat="1" applyFont="1" applyAlignment="1">
      <alignment vertical="center"/>
    </xf>
    <xf numFmtId="1" fontId="293" fillId="0" borderId="67" xfId="0" applyNumberFormat="1" applyFont="1" applyBorder="1" applyAlignment="1">
      <alignment horizontal="center" vertical="center" wrapText="1"/>
    </xf>
    <xf numFmtId="0" fontId="165" fillId="0" borderId="67" xfId="0" applyFont="1" applyBorder="1" applyAlignment="1">
      <alignment vertical="center"/>
    </xf>
    <xf numFmtId="181" fontId="301" fillId="0" borderId="62" xfId="0" applyNumberFormat="1" applyFont="1" applyBorder="1" applyAlignment="1">
      <alignment horizontal="left" vertical="center" wrapText="1"/>
    </xf>
    <xf numFmtId="0" fontId="165" fillId="0" borderId="70" xfId="0" applyFont="1" applyBorder="1" applyAlignment="1">
      <alignment vertical="center"/>
    </xf>
    <xf numFmtId="168" fontId="288" fillId="0" borderId="1" xfId="1" applyFont="1" applyFill="1" applyBorder="1" applyAlignment="1">
      <alignment horizontal="center" vertical="center"/>
    </xf>
    <xf numFmtId="1" fontId="288" fillId="0" borderId="1" xfId="0" applyNumberFormat="1" applyFont="1" applyBorder="1" applyAlignment="1">
      <alignment horizontal="center" vertical="center"/>
    </xf>
    <xf numFmtId="179" fontId="293" fillId="38" borderId="0" xfId="35088" applyNumberFormat="1" applyFont="1" applyFill="1" applyBorder="1" applyAlignment="1">
      <alignment vertical="center"/>
    </xf>
    <xf numFmtId="195" fontId="293" fillId="0" borderId="0" xfId="35088" applyNumberFormat="1" applyFont="1" applyFill="1" applyBorder="1" applyAlignment="1">
      <alignment vertical="center"/>
    </xf>
    <xf numFmtId="175" fontId="391" fillId="0" borderId="0" xfId="0" applyNumberFormat="1" applyFont="1" applyAlignment="1">
      <alignment vertical="center"/>
    </xf>
    <xf numFmtId="0" fontId="98" fillId="2" borderId="0" xfId="44093" applyFill="1" applyProtection="1">
      <protection locked="0"/>
    </xf>
    <xf numFmtId="0" fontId="284" fillId="2" borderId="0" xfId="44092" applyFill="1" applyProtection="1">
      <protection locked="0"/>
    </xf>
    <xf numFmtId="0" fontId="165" fillId="0" borderId="73" xfId="0" applyFont="1" applyBorder="1" applyAlignment="1">
      <alignment vertical="center"/>
    </xf>
    <xf numFmtId="183" fontId="301" fillId="0" borderId="62" xfId="1" applyNumberFormat="1" applyFont="1" applyFill="1" applyBorder="1" applyAlignment="1">
      <alignment horizontal="center" vertical="center" wrapText="1"/>
    </xf>
    <xf numFmtId="213" fontId="301" fillId="0" borderId="1" xfId="1" applyNumberFormat="1" applyFont="1" applyFill="1" applyBorder="1" applyAlignment="1">
      <alignment horizontal="center" vertical="center" wrapText="1"/>
    </xf>
    <xf numFmtId="4" fontId="284" fillId="0" borderId="1" xfId="0" applyNumberFormat="1" applyFont="1" applyBorder="1"/>
    <xf numFmtId="0" fontId="378" fillId="0" borderId="1" xfId="35102" applyFont="1" applyBorder="1" applyAlignment="1">
      <alignment vertical="center" wrapText="1"/>
    </xf>
    <xf numFmtId="0" fontId="323" fillId="34" borderId="1" xfId="35102" applyFont="1" applyFill="1" applyBorder="1" applyAlignment="1">
      <alignment vertical="center"/>
    </xf>
    <xf numFmtId="170" fontId="323" fillId="34" borderId="1" xfId="1" applyNumberFormat="1" applyFont="1" applyFill="1" applyBorder="1" applyAlignment="1">
      <alignment vertical="center"/>
    </xf>
    <xf numFmtId="168" fontId="323" fillId="34" borderId="1" xfId="1" applyFont="1" applyFill="1" applyBorder="1" applyAlignment="1">
      <alignment vertical="center"/>
    </xf>
    <xf numFmtId="0" fontId="378" fillId="31" borderId="1" xfId="35102" applyFont="1" applyFill="1" applyBorder="1" applyAlignment="1">
      <alignment vertical="center" wrapText="1"/>
    </xf>
    <xf numFmtId="168" fontId="378" fillId="31" borderId="1" xfId="1" applyFont="1" applyFill="1" applyBorder="1" applyAlignment="1">
      <alignment vertical="center" wrapText="1"/>
    </xf>
    <xf numFmtId="168" fontId="378" fillId="0" borderId="1" xfId="1" applyFont="1" applyBorder="1" applyAlignment="1">
      <alignment vertical="center" wrapText="1"/>
    </xf>
    <xf numFmtId="170" fontId="291" fillId="0" borderId="1" xfId="1" applyNumberFormat="1" applyFont="1" applyFill="1" applyBorder="1" applyAlignment="1">
      <alignment vertical="center"/>
    </xf>
    <xf numFmtId="0" fontId="378" fillId="31" borderId="1" xfId="35102" applyFont="1" applyFill="1" applyBorder="1" applyAlignment="1">
      <alignment horizontal="left" vertical="center" wrapText="1"/>
    </xf>
    <xf numFmtId="0" fontId="378" fillId="0" borderId="1" xfId="35102" applyFont="1" applyBorder="1" applyAlignment="1">
      <alignment horizontal="left" vertical="center" wrapText="1"/>
    </xf>
    <xf numFmtId="9" fontId="392" fillId="0" borderId="0" xfId="2" applyFont="1" applyFill="1" applyAlignment="1">
      <alignment vertical="center"/>
    </xf>
    <xf numFmtId="0" fontId="116" fillId="0" borderId="1" xfId="0" applyFont="1" applyBorder="1" applyAlignment="1">
      <alignment vertical="center" wrapText="1"/>
    </xf>
    <xf numFmtId="0" fontId="118" fillId="0" borderId="1" xfId="0" applyFont="1" applyBorder="1" applyAlignment="1">
      <alignment vertical="center" wrapText="1"/>
    </xf>
    <xf numFmtId="0" fontId="124" fillId="0" borderId="1" xfId="0" applyFont="1" applyBorder="1" applyAlignment="1">
      <alignment vertical="center" wrapText="1"/>
    </xf>
    <xf numFmtId="0" fontId="112" fillId="0" borderId="1" xfId="0" applyFont="1" applyBorder="1" applyAlignment="1">
      <alignment vertical="center" wrapText="1"/>
    </xf>
    <xf numFmtId="0" fontId="108" fillId="0" borderId="1" xfId="0" applyFont="1" applyBorder="1" applyAlignment="1">
      <alignment vertical="center" wrapText="1"/>
    </xf>
    <xf numFmtId="0" fontId="104" fillId="0" borderId="1" xfId="0" applyFont="1" applyBorder="1" applyAlignment="1">
      <alignment vertical="center" wrapText="1"/>
    </xf>
    <xf numFmtId="0" fontId="291" fillId="0" borderId="1" xfId="13" applyFont="1" applyBorder="1" applyAlignment="1">
      <alignment horizontal="left" vertical="center" wrapText="1"/>
    </xf>
    <xf numFmtId="198" fontId="293" fillId="0" borderId="0" xfId="78" applyNumberFormat="1" applyFont="1" applyAlignment="1">
      <alignment horizontal="left" vertical="center"/>
    </xf>
    <xf numFmtId="0" fontId="302" fillId="0" borderId="75" xfId="78" applyFont="1" applyBorder="1" applyAlignment="1">
      <alignment horizontal="center" vertical="center" wrapText="1"/>
    </xf>
    <xf numFmtId="2" fontId="302" fillId="0" borderId="75" xfId="0" applyNumberFormat="1" applyFont="1" applyBorder="1" applyAlignment="1">
      <alignment horizontal="center" vertical="center"/>
    </xf>
    <xf numFmtId="0" fontId="378" fillId="0" borderId="75" xfId="35102" applyFont="1" applyBorder="1" applyAlignment="1">
      <alignment horizontal="left" vertical="center" wrapText="1"/>
    </xf>
    <xf numFmtId="0" fontId="378" fillId="0" borderId="73" xfId="35102" applyFont="1" applyBorder="1" applyAlignment="1">
      <alignment horizontal="left" vertical="center" wrapText="1"/>
    </xf>
    <xf numFmtId="0" fontId="378" fillId="0" borderId="73" xfId="35102" applyFont="1" applyBorder="1" applyAlignment="1">
      <alignment vertical="center" wrapText="1"/>
    </xf>
    <xf numFmtId="168" fontId="378" fillId="0" borderId="73" xfId="1" applyFont="1" applyBorder="1" applyAlignment="1">
      <alignment vertical="center" wrapText="1"/>
    </xf>
    <xf numFmtId="170" fontId="291" fillId="0" borderId="73" xfId="1" applyNumberFormat="1" applyFont="1" applyFill="1" applyBorder="1" applyAlignment="1">
      <alignment vertical="center"/>
    </xf>
    <xf numFmtId="4" fontId="0" fillId="0" borderId="0" xfId="0" applyNumberFormat="1"/>
    <xf numFmtId="0" fontId="286" fillId="0" borderId="71" xfId="44026" applyFont="1" applyBorder="1" applyAlignment="1">
      <alignment horizontal="right" wrapText="1"/>
    </xf>
    <xf numFmtId="4" fontId="286" fillId="0" borderId="71" xfId="44026" applyNumberFormat="1" applyFont="1" applyBorder="1" applyAlignment="1">
      <alignment horizontal="right" wrapText="1"/>
    </xf>
    <xf numFmtId="0" fontId="338" fillId="0" borderId="71" xfId="35100" applyBorder="1" applyAlignment="1">
      <alignment horizontal="right" wrapText="1"/>
    </xf>
    <xf numFmtId="168" fontId="285" fillId="0" borderId="71" xfId="1" applyFont="1" applyFill="1" applyBorder="1" applyAlignment="1">
      <alignment horizontal="right" wrapText="1"/>
    </xf>
    <xf numFmtId="198" fontId="290" fillId="0" borderId="0" xfId="0" applyNumberFormat="1" applyFont="1" applyAlignment="1">
      <alignment horizontal="center" vertical="center" wrapText="1"/>
    </xf>
    <xf numFmtId="181" fontId="301" fillId="0" borderId="73" xfId="0" applyNumberFormat="1" applyFont="1" applyBorder="1" applyAlignment="1">
      <alignment horizontal="left" vertical="center" wrapText="1"/>
    </xf>
    <xf numFmtId="183" fontId="301" fillId="0" borderId="73" xfId="0" applyNumberFormat="1" applyFont="1" applyBorder="1" applyAlignment="1">
      <alignment horizontal="center" vertical="center" wrapText="1"/>
    </xf>
    <xf numFmtId="0" fontId="291" fillId="0" borderId="73" xfId="13" applyFont="1" applyBorder="1" applyAlignment="1">
      <alignment vertical="center" wrapText="1"/>
    </xf>
    <xf numFmtId="0" fontId="165" fillId="2" borderId="73" xfId="0" applyFont="1" applyFill="1" applyBorder="1" applyAlignment="1">
      <alignment vertical="center"/>
    </xf>
    <xf numFmtId="49" fontId="293" fillId="0" borderId="0" xfId="0" applyNumberFormat="1" applyFont="1" applyAlignment="1">
      <alignment horizontal="center" vertical="center"/>
    </xf>
    <xf numFmtId="0" fontId="288" fillId="34" borderId="0" xfId="44010" applyFont="1" applyFill="1" applyAlignment="1">
      <alignment vertical="center"/>
    </xf>
    <xf numFmtId="170" fontId="288" fillId="34" borderId="0" xfId="1" applyNumberFormat="1" applyFont="1" applyFill="1" applyAlignment="1">
      <alignment vertical="center"/>
    </xf>
    <xf numFmtId="168" fontId="339" fillId="34" borderId="0" xfId="1" applyFont="1" applyFill="1" applyAlignment="1">
      <alignment vertical="center"/>
    </xf>
    <xf numFmtId="0" fontId="288" fillId="31" borderId="5" xfId="44010" applyFont="1" applyFill="1" applyBorder="1" applyAlignment="1">
      <alignment horizontal="center" vertical="center"/>
    </xf>
    <xf numFmtId="0" fontId="362" fillId="0" borderId="0" xfId="0" applyFont="1" applyAlignment="1">
      <alignment horizontal="justify" vertical="center" wrapText="1"/>
    </xf>
    <xf numFmtId="0" fontId="294" fillId="0" borderId="74" xfId="0" applyFont="1" applyBorder="1" applyAlignment="1">
      <alignment horizontal="center" vertical="center"/>
    </xf>
    <xf numFmtId="0" fontId="294" fillId="0" borderId="75" xfId="78" applyFont="1" applyBorder="1" applyAlignment="1">
      <alignment horizontal="center" vertical="center"/>
    </xf>
    <xf numFmtId="198" fontId="294" fillId="0" borderId="73" xfId="5" applyNumberFormat="1" applyFont="1" applyFill="1" applyBorder="1" applyAlignment="1">
      <alignment horizontal="center" vertical="center" wrapText="1"/>
    </xf>
    <xf numFmtId="0" fontId="294" fillId="0" borderId="72" xfId="0" applyFont="1" applyBorder="1" applyAlignment="1">
      <alignment horizontal="center" vertical="center"/>
    </xf>
    <xf numFmtId="0" fontId="294" fillId="0" borderId="73" xfId="0" applyFont="1" applyBorder="1" applyAlignment="1">
      <alignment horizontal="center" vertical="center"/>
    </xf>
    <xf numFmtId="0" fontId="294" fillId="0" borderId="73" xfId="4" applyFont="1" applyBorder="1" applyAlignment="1">
      <alignment horizontal="center" vertical="center"/>
    </xf>
    <xf numFmtId="177" fontId="294" fillId="0" borderId="73" xfId="0" applyNumberFormat="1" applyFont="1" applyBorder="1" applyAlignment="1">
      <alignment horizontal="center" vertical="center"/>
    </xf>
    <xf numFmtId="177" fontId="294" fillId="0" borderId="72" xfId="0" applyNumberFormat="1" applyFont="1" applyBorder="1" applyAlignment="1">
      <alignment horizontal="center" vertical="center"/>
    </xf>
    <xf numFmtId="177" fontId="294" fillId="0" borderId="73" xfId="0" applyNumberFormat="1" applyFont="1" applyBorder="1" applyAlignment="1">
      <alignment horizontal="center" vertical="center" wrapText="1"/>
    </xf>
    <xf numFmtId="177" fontId="294" fillId="0" borderId="72" xfId="0" applyNumberFormat="1" applyFont="1" applyBorder="1" applyAlignment="1">
      <alignment horizontal="left" vertical="center"/>
    </xf>
    <xf numFmtId="198" fontId="294" fillId="0" borderId="75" xfId="5" applyNumberFormat="1" applyFont="1" applyFill="1" applyBorder="1" applyAlignment="1">
      <alignment horizontal="center" vertical="center" wrapText="1"/>
    </xf>
    <xf numFmtId="203" fontId="294" fillId="0" borderId="75" xfId="5" applyNumberFormat="1" applyFont="1" applyFill="1" applyBorder="1" applyAlignment="1">
      <alignment horizontal="center" vertical="center" wrapText="1"/>
    </xf>
    <xf numFmtId="0" fontId="290" fillId="0" borderId="75" xfId="0" applyFont="1" applyBorder="1" applyAlignment="1">
      <alignment horizontal="center" vertical="center"/>
    </xf>
    <xf numFmtId="2" fontId="290" fillId="0" borderId="75" xfId="0" applyNumberFormat="1" applyFont="1" applyBorder="1" applyAlignment="1">
      <alignment horizontal="center" vertical="center"/>
    </xf>
    <xf numFmtId="0" fontId="140" fillId="0" borderId="18" xfId="0" applyFont="1" applyBorder="1" applyAlignment="1">
      <alignment vertical="center"/>
    </xf>
    <xf numFmtId="0" fontId="165" fillId="0" borderId="18" xfId="0" applyFont="1" applyBorder="1" applyAlignment="1">
      <alignment vertical="center"/>
    </xf>
    <xf numFmtId="170" fontId="0" fillId="0" borderId="0" xfId="44116" applyNumberFormat="1" applyFont="1" applyAlignment="1">
      <alignment vertical="center"/>
    </xf>
    <xf numFmtId="168" fontId="0" fillId="0" borderId="0" xfId="44116" applyFont="1" applyAlignment="1">
      <alignment vertical="center"/>
    </xf>
    <xf numFmtId="168" fontId="284" fillId="0" borderId="0" xfId="44116" applyFill="1" applyAlignment="1">
      <alignment vertical="center"/>
    </xf>
    <xf numFmtId="168" fontId="284" fillId="0" borderId="0" xfId="44116" applyBorder="1" applyAlignment="1">
      <alignment vertical="center"/>
    </xf>
    <xf numFmtId="170" fontId="333" fillId="0" borderId="0" xfId="44116" applyNumberFormat="1" applyFont="1" applyAlignment="1">
      <alignment vertical="center"/>
    </xf>
    <xf numFmtId="168" fontId="333" fillId="0" borderId="0" xfId="44116" applyFont="1" applyAlignment="1">
      <alignment vertical="center"/>
    </xf>
    <xf numFmtId="168" fontId="0" fillId="0" borderId="0" xfId="44116" applyFont="1" applyFill="1" applyAlignment="1">
      <alignment vertical="center"/>
    </xf>
    <xf numFmtId="181" fontId="375" fillId="0" borderId="18" xfId="0" applyNumberFormat="1" applyFont="1" applyBorder="1" applyAlignment="1">
      <alignment horizontal="center" vertical="center" wrapText="1"/>
    </xf>
    <xf numFmtId="3" fontId="375" fillId="0" borderId="18" xfId="1" applyNumberFormat="1" applyFont="1" applyFill="1" applyBorder="1" applyAlignment="1">
      <alignment horizontal="center" vertical="center" wrapText="1"/>
    </xf>
    <xf numFmtId="183" fontId="375" fillId="0" borderId="18" xfId="1" applyNumberFormat="1" applyFont="1" applyFill="1" applyBorder="1" applyAlignment="1">
      <alignment horizontal="center" vertical="center" wrapText="1"/>
    </xf>
    <xf numFmtId="183" fontId="307" fillId="0" borderId="1" xfId="1" applyNumberFormat="1" applyFont="1" applyFill="1" applyBorder="1" applyAlignment="1">
      <alignment horizontal="center" vertical="center" wrapText="1"/>
    </xf>
    <xf numFmtId="181" fontId="307" fillId="0" borderId="1" xfId="0" applyNumberFormat="1" applyFont="1" applyBorder="1" applyAlignment="1">
      <alignment vertical="center" wrapText="1"/>
    </xf>
    <xf numFmtId="49" fontId="301" fillId="0" borderId="0" xfId="0" applyNumberFormat="1" applyFont="1" applyAlignment="1">
      <alignment horizontal="center" vertical="center" wrapText="1"/>
    </xf>
    <xf numFmtId="0" fontId="291" fillId="4" borderId="0" xfId="13" applyFont="1" applyFill="1" applyAlignment="1">
      <alignment horizontal="center" vertical="center" wrapText="1"/>
    </xf>
    <xf numFmtId="0" fontId="98" fillId="0" borderId="80" xfId="0" applyFont="1" applyBorder="1" applyAlignment="1">
      <alignment vertical="center" wrapText="1"/>
    </xf>
    <xf numFmtId="1" fontId="293" fillId="0" borderId="80" xfId="0" applyNumberFormat="1" applyFont="1" applyBorder="1" applyAlignment="1">
      <alignment horizontal="center" vertical="center" wrapText="1"/>
    </xf>
    <xf numFmtId="0" fontId="165" fillId="0" borderId="80" xfId="0" applyFont="1" applyBorder="1" applyAlignment="1">
      <alignment vertical="center"/>
    </xf>
    <xf numFmtId="0" fontId="362" fillId="0" borderId="0" xfId="0" applyFont="1" applyAlignment="1">
      <alignment horizontal="left" vertical="center" wrapText="1"/>
    </xf>
    <xf numFmtId="0" fontId="294" fillId="0" borderId="72" xfId="0" applyFont="1" applyBorder="1" applyAlignment="1">
      <alignment horizontal="center" vertical="center" wrapText="1"/>
    </xf>
    <xf numFmtId="0" fontId="294" fillId="0" borderId="0" xfId="0" applyFont="1" applyAlignment="1">
      <alignment horizontal="left" vertical="center"/>
    </xf>
    <xf numFmtId="0" fontId="293" fillId="0" borderId="0" xfId="0" applyFont="1" applyAlignment="1">
      <alignment horizontal="centerContinuous" vertical="center"/>
    </xf>
    <xf numFmtId="1" fontId="293" fillId="0" borderId="0" xfId="0" applyNumberFormat="1" applyFont="1" applyAlignment="1">
      <alignment vertical="center" wrapText="1"/>
    </xf>
    <xf numFmtId="194" fontId="293" fillId="0" borderId="0" xfId="5" applyNumberFormat="1" applyFont="1" applyFill="1" applyAlignment="1">
      <alignment horizontal="center" vertical="center" wrapText="1"/>
    </xf>
    <xf numFmtId="9" fontId="293" fillId="0" borderId="0" xfId="2" applyFont="1" applyFill="1" applyAlignment="1">
      <alignment horizontal="center" vertical="center" wrapText="1"/>
    </xf>
    <xf numFmtId="10" fontId="293" fillId="0" borderId="0" xfId="2" applyNumberFormat="1" applyFont="1" applyFill="1" applyBorder="1" applyAlignment="1">
      <alignment vertical="center"/>
    </xf>
    <xf numFmtId="1" fontId="293" fillId="0" borderId="0" xfId="0" applyNumberFormat="1" applyFont="1" applyAlignment="1">
      <alignment vertical="center"/>
    </xf>
    <xf numFmtId="0" fontId="293" fillId="0" borderId="0" xfId="4" applyFont="1" applyAlignment="1">
      <alignment vertical="center"/>
    </xf>
    <xf numFmtId="175" fontId="293" fillId="0" borderId="0" xfId="0" applyNumberFormat="1" applyFont="1" applyAlignment="1">
      <alignment vertical="center"/>
    </xf>
    <xf numFmtId="177" fontId="293" fillId="0" borderId="0" xfId="0" applyNumberFormat="1" applyFont="1" applyAlignment="1">
      <alignment horizontal="centerContinuous" vertical="center"/>
    </xf>
    <xf numFmtId="9" fontId="293" fillId="0" borderId="0" xfId="2" applyFont="1" applyFill="1" applyBorder="1" applyAlignment="1">
      <alignment horizontal="center" vertical="center"/>
    </xf>
    <xf numFmtId="175" fontId="294" fillId="0" borderId="0" xfId="0" applyNumberFormat="1" applyFont="1" applyAlignment="1">
      <alignment vertical="center"/>
    </xf>
    <xf numFmtId="0" fontId="294" fillId="0" borderId="72" xfId="4" applyFont="1" applyBorder="1" applyAlignment="1">
      <alignment horizontal="center" vertical="center"/>
    </xf>
    <xf numFmtId="0" fontId="294" fillId="0" borderId="44" xfId="0" applyFont="1" applyBorder="1" applyAlignment="1">
      <alignment horizontal="center" vertical="center"/>
    </xf>
    <xf numFmtId="172" fontId="293" fillId="0" borderId="0" xfId="0" applyNumberFormat="1" applyFont="1" applyAlignment="1">
      <alignment horizontal="center" vertical="center" wrapText="1"/>
    </xf>
    <xf numFmtId="170" fontId="294" fillId="0" borderId="72" xfId="1" applyNumberFormat="1" applyFont="1" applyFill="1" applyBorder="1" applyAlignment="1">
      <alignment horizontal="center" vertical="center" wrapText="1"/>
    </xf>
    <xf numFmtId="0" fontId="294" fillId="0" borderId="44" xfId="0" applyFont="1" applyBorder="1" applyAlignment="1">
      <alignment horizontal="center" vertical="center" wrapText="1"/>
    </xf>
    <xf numFmtId="0" fontId="362" fillId="0" borderId="0" xfId="4" applyFont="1" applyAlignment="1">
      <alignment vertical="center" wrapText="1"/>
    </xf>
    <xf numFmtId="1" fontId="84" fillId="0" borderId="45" xfId="27" applyNumberFormat="1" applyFont="1" applyBorder="1" applyAlignment="1">
      <alignment horizontal="center" vertical="center" wrapText="1"/>
    </xf>
    <xf numFmtId="164" fontId="84" fillId="0" borderId="45" xfId="27" applyNumberFormat="1" applyFont="1" applyBorder="1" applyAlignment="1">
      <alignment horizontal="center" vertical="center" wrapText="1"/>
    </xf>
    <xf numFmtId="1" fontId="84" fillId="0" borderId="1" xfId="27" applyNumberFormat="1" applyFont="1" applyBorder="1" applyAlignment="1">
      <alignment horizontal="center" vertical="center" wrapText="1"/>
    </xf>
    <xf numFmtId="177" fontId="294" fillId="0" borderId="20" xfId="0" applyNumberFormat="1" applyFont="1" applyBorder="1" applyAlignment="1">
      <alignment horizontal="center" vertical="center"/>
    </xf>
    <xf numFmtId="0" fontId="294" fillId="0" borderId="42" xfId="0" applyFont="1" applyBorder="1" applyAlignment="1">
      <alignment horizontal="center" vertical="center"/>
    </xf>
    <xf numFmtId="0" fontId="294" fillId="0" borderId="5" xfId="78" applyFont="1" applyBorder="1" applyAlignment="1">
      <alignment horizontal="center" vertical="center"/>
    </xf>
    <xf numFmtId="179" fontId="293" fillId="0" borderId="0" xfId="0" applyNumberFormat="1" applyFont="1" applyAlignment="1">
      <alignment horizontal="center" vertical="center" wrapText="1"/>
    </xf>
    <xf numFmtId="0" fontId="293" fillId="0" borderId="0" xfId="0" applyFont="1" applyAlignment="1">
      <alignment horizontal="left" vertical="center" wrapText="1"/>
    </xf>
    <xf numFmtId="0" fontId="293" fillId="0" borderId="0" xfId="35072" applyFont="1" applyAlignment="1">
      <alignment vertical="center"/>
    </xf>
    <xf numFmtId="0" fontId="294" fillId="0" borderId="1" xfId="35072" applyFont="1" applyBorder="1" applyAlignment="1">
      <alignment vertical="center"/>
    </xf>
    <xf numFmtId="0" fontId="294" fillId="0" borderId="1" xfId="0" applyFont="1" applyBorder="1" applyAlignment="1">
      <alignment horizontal="center" vertical="center"/>
    </xf>
    <xf numFmtId="0" fontId="294" fillId="0" borderId="1" xfId="0" applyFont="1" applyBorder="1" applyAlignment="1">
      <alignment horizontal="centerContinuous" vertical="center"/>
    </xf>
    <xf numFmtId="0" fontId="293" fillId="0" borderId="1" xfId="35072" applyFont="1" applyBorder="1" applyAlignment="1">
      <alignment vertical="center"/>
    </xf>
    <xf numFmtId="177" fontId="294" fillId="0" borderId="1" xfId="0" applyNumberFormat="1" applyFont="1" applyBorder="1" applyAlignment="1">
      <alignment horizontal="centerContinuous" vertical="center"/>
    </xf>
    <xf numFmtId="179" fontId="294" fillId="0" borderId="0" xfId="0" applyNumberFormat="1" applyFont="1" applyAlignment="1">
      <alignment horizontal="center" vertical="center" wrapText="1"/>
    </xf>
    <xf numFmtId="177" fontId="294" fillId="0" borderId="0" xfId="0" applyNumberFormat="1" applyFont="1" applyAlignment="1">
      <alignment horizontal="centerContinuous" vertical="center"/>
    </xf>
    <xf numFmtId="214" fontId="293" fillId="0" borderId="0" xfId="0" applyNumberFormat="1" applyFont="1" applyAlignment="1">
      <alignment vertical="center"/>
    </xf>
    <xf numFmtId="0" fontId="294" fillId="0" borderId="1" xfId="78" applyFont="1" applyBorder="1" applyAlignment="1">
      <alignment horizontal="center" vertical="center"/>
    </xf>
    <xf numFmtId="177" fontId="294" fillId="0" borderId="1" xfId="0" applyNumberFormat="1" applyFont="1" applyBorder="1" applyAlignment="1">
      <alignment horizontal="center" vertical="center"/>
    </xf>
    <xf numFmtId="179" fontId="294" fillId="0" borderId="1" xfId="0" applyNumberFormat="1" applyFont="1" applyBorder="1" applyAlignment="1">
      <alignment horizontal="center" vertical="center" wrapText="1"/>
    </xf>
    <xf numFmtId="198" fontId="294" fillId="0" borderId="1" xfId="5" applyNumberFormat="1" applyFont="1" applyFill="1" applyBorder="1" applyAlignment="1">
      <alignment horizontal="center" vertical="center" wrapText="1"/>
    </xf>
    <xf numFmtId="198" fontId="293" fillId="0" borderId="0" xfId="0" applyNumberFormat="1" applyFont="1" applyAlignment="1">
      <alignment vertical="center"/>
    </xf>
    <xf numFmtId="177" fontId="294" fillId="0" borderId="0" xfId="0" applyNumberFormat="1" applyFont="1" applyAlignment="1">
      <alignment horizontal="center" vertical="center"/>
    </xf>
    <xf numFmtId="0" fontId="294" fillId="0" borderId="0" xfId="0" applyFont="1" applyAlignment="1">
      <alignment horizontal="centerContinuous" vertical="center"/>
    </xf>
    <xf numFmtId="49" fontId="294" fillId="0" borderId="73" xfId="0" applyNumberFormat="1" applyFont="1" applyBorder="1" applyAlignment="1">
      <alignment vertical="center" wrapText="1"/>
    </xf>
    <xf numFmtId="0" fontId="294" fillId="0" borderId="2" xfId="0" applyFont="1" applyBorder="1" applyAlignment="1">
      <alignment horizontal="center" vertical="center" wrapText="1"/>
    </xf>
    <xf numFmtId="0" fontId="294" fillId="0" borderId="33" xfId="78" applyFont="1" applyBorder="1" applyAlignment="1">
      <alignment horizontal="center" vertical="center" wrapText="1"/>
    </xf>
    <xf numFmtId="0" fontId="294" fillId="0" borderId="42" xfId="78" applyFont="1" applyBorder="1" applyAlignment="1">
      <alignment horizontal="center" vertical="center" wrapText="1"/>
    </xf>
    <xf numFmtId="49" fontId="293" fillId="0" borderId="77" xfId="0" applyNumberFormat="1" applyFont="1" applyBorder="1" applyAlignment="1">
      <alignment vertical="center" wrapText="1"/>
    </xf>
    <xf numFmtId="49" fontId="293" fillId="0" borderId="35" xfId="0" applyNumberFormat="1" applyFont="1" applyBorder="1" applyAlignment="1">
      <alignment vertical="center" wrapText="1"/>
    </xf>
    <xf numFmtId="177" fontId="294" fillId="0" borderId="73" xfId="0" applyNumberFormat="1" applyFont="1" applyBorder="1" applyAlignment="1">
      <alignment vertical="center" wrapText="1"/>
    </xf>
    <xf numFmtId="0" fontId="294" fillId="0" borderId="51" xfId="0" applyFont="1" applyBorder="1" applyAlignment="1">
      <alignment horizontal="center" vertical="center" wrapText="1"/>
    </xf>
    <xf numFmtId="179" fontId="294" fillId="0" borderId="72" xfId="0" applyNumberFormat="1" applyFont="1" applyBorder="1" applyAlignment="1">
      <alignment horizontal="center" vertical="center" wrapText="1"/>
    </xf>
    <xf numFmtId="177" fontId="294" fillId="0" borderId="0" xfId="0" applyNumberFormat="1" applyFont="1" applyAlignment="1">
      <alignment vertical="center" wrapText="1"/>
    </xf>
    <xf numFmtId="0" fontId="294" fillId="0" borderId="0" xfId="0" applyFont="1" applyAlignment="1">
      <alignment horizontal="center" vertical="center" wrapText="1"/>
    </xf>
    <xf numFmtId="0" fontId="294" fillId="0" borderId="75" xfId="78" applyFont="1" applyBorder="1" applyAlignment="1">
      <alignment horizontal="center" vertical="center" wrapText="1"/>
    </xf>
    <xf numFmtId="177" fontId="294" fillId="0" borderId="72" xfId="0" applyNumberFormat="1" applyFont="1" applyBorder="1" applyAlignment="1">
      <alignment vertical="center" wrapText="1"/>
    </xf>
    <xf numFmtId="0" fontId="293" fillId="0" borderId="1" xfId="0" applyFont="1" applyBorder="1" applyAlignment="1">
      <alignment horizontal="center" vertical="center" wrapText="1"/>
    </xf>
    <xf numFmtId="1" fontId="293" fillId="0" borderId="1" xfId="5" applyNumberFormat="1" applyFont="1" applyFill="1" applyBorder="1" applyAlignment="1">
      <alignment horizontal="center" vertical="center" wrapText="1"/>
    </xf>
    <xf numFmtId="9" fontId="293" fillId="0" borderId="1" xfId="2" applyFont="1" applyFill="1" applyBorder="1" applyAlignment="1">
      <alignment horizontal="center" vertical="center" wrapText="1"/>
    </xf>
    <xf numFmtId="167" fontId="294" fillId="0" borderId="1" xfId="0" applyNumberFormat="1" applyFont="1" applyBorder="1" applyAlignment="1">
      <alignment horizontal="center" vertical="center"/>
    </xf>
    <xf numFmtId="1" fontId="294" fillId="0" borderId="1" xfId="8849" applyNumberFormat="1" applyFont="1" applyFill="1" applyBorder="1" applyAlignment="1">
      <alignment horizontal="center" vertical="center" wrapText="1"/>
    </xf>
    <xf numFmtId="9" fontId="294" fillId="0" borderId="1" xfId="0" applyNumberFormat="1" applyFont="1" applyBorder="1" applyAlignment="1">
      <alignment horizontal="center" vertical="center" wrapText="1"/>
    </xf>
    <xf numFmtId="167" fontId="84" fillId="0" borderId="1" xfId="35088" applyNumberFormat="1" applyFont="1" applyFill="1" applyBorder="1" applyAlignment="1">
      <alignment vertical="center"/>
    </xf>
    <xf numFmtId="179" fontId="293" fillId="0" borderId="1" xfId="35088" applyNumberFormat="1" applyFont="1" applyFill="1" applyBorder="1" applyAlignment="1">
      <alignment horizontal="center" vertical="center"/>
    </xf>
    <xf numFmtId="175" fontId="294" fillId="0" borderId="1" xfId="35089" applyNumberFormat="1" applyFont="1" applyBorder="1" applyAlignment="1">
      <alignment horizontal="left" vertical="center"/>
    </xf>
    <xf numFmtId="179" fontId="294" fillId="0" borderId="1" xfId="35088" applyNumberFormat="1" applyFont="1" applyFill="1" applyBorder="1" applyAlignment="1">
      <alignment horizontal="center" vertical="center"/>
    </xf>
    <xf numFmtId="0" fontId="364" fillId="0" borderId="0" xfId="35089" applyFont="1" applyAlignment="1">
      <alignment vertical="center"/>
    </xf>
    <xf numFmtId="179" fontId="84" fillId="0" borderId="1" xfId="35088" applyNumberFormat="1" applyFont="1" applyFill="1" applyBorder="1" applyAlignment="1">
      <alignment horizontal="center" vertical="center"/>
    </xf>
    <xf numFmtId="167" fontId="288" fillId="0" borderId="1" xfId="35089" applyNumberFormat="1" applyFont="1" applyBorder="1" applyAlignment="1">
      <alignment horizontal="center" vertical="center"/>
    </xf>
    <xf numFmtId="167" fontId="84" fillId="0" borderId="0" xfId="35088" applyNumberFormat="1" applyFont="1" applyFill="1" applyAlignment="1">
      <alignment vertical="center"/>
    </xf>
    <xf numFmtId="0" fontId="84" fillId="0" borderId="0" xfId="35088" applyFont="1" applyFill="1" applyAlignment="1">
      <alignment vertical="center"/>
    </xf>
    <xf numFmtId="179" fontId="84" fillId="0" borderId="0" xfId="35088" applyNumberFormat="1" applyFont="1" applyFill="1" applyBorder="1" applyAlignment="1">
      <alignment vertical="center"/>
    </xf>
    <xf numFmtId="167" fontId="293" fillId="0" borderId="0" xfId="0" applyNumberFormat="1" applyFont="1" applyAlignment="1">
      <alignment vertical="center"/>
    </xf>
    <xf numFmtId="167" fontId="293" fillId="0" borderId="0" xfId="0" applyNumberFormat="1" applyFont="1" applyAlignment="1">
      <alignment horizontal="center" vertical="center"/>
    </xf>
    <xf numFmtId="0" fontId="364" fillId="0" borderId="0" xfId="43961" applyFont="1" applyAlignment="1">
      <alignment vertical="center"/>
    </xf>
    <xf numFmtId="168" fontId="293" fillId="0" borderId="0" xfId="0" applyNumberFormat="1" applyFont="1" applyAlignment="1">
      <alignment vertical="center"/>
    </xf>
    <xf numFmtId="198" fontId="367" fillId="0" borderId="0" xfId="0" applyNumberFormat="1" applyFont="1" applyAlignment="1">
      <alignment horizontal="center" vertical="center"/>
    </xf>
    <xf numFmtId="198" fontId="367" fillId="0" borderId="0" xfId="0" applyNumberFormat="1" applyFont="1" applyAlignment="1">
      <alignment vertical="center"/>
    </xf>
    <xf numFmtId="168" fontId="294" fillId="0" borderId="1" xfId="1" applyFont="1" applyFill="1" applyBorder="1" applyAlignment="1">
      <alignment horizontal="center" vertical="center"/>
    </xf>
    <xf numFmtId="0" fontId="84" fillId="0" borderId="1" xfId="27" applyFont="1" applyBorder="1" applyAlignment="1">
      <alignment horizontal="center" vertical="center" wrapText="1"/>
    </xf>
    <xf numFmtId="0" fontId="288" fillId="0" borderId="1" xfId="0" applyFont="1" applyBorder="1" applyAlignment="1">
      <alignment horizontal="center" vertical="center" wrapText="1"/>
    </xf>
    <xf numFmtId="1" fontId="288" fillId="0" borderId="1" xfId="0" applyNumberFormat="1" applyFont="1" applyBorder="1" applyAlignment="1">
      <alignment horizontal="center" vertical="center" wrapText="1"/>
    </xf>
    <xf numFmtId="198" fontId="288" fillId="0" borderId="1" xfId="0" applyNumberFormat="1" applyFont="1" applyBorder="1" applyAlignment="1">
      <alignment horizontal="center" vertical="center" wrapText="1"/>
    </xf>
    <xf numFmtId="0" fontId="293" fillId="0" borderId="72" xfId="0" applyFont="1" applyBorder="1" applyAlignment="1">
      <alignment vertical="center"/>
    </xf>
    <xf numFmtId="0" fontId="293" fillId="0" borderId="42" xfId="0" applyFont="1" applyBorder="1" applyAlignment="1">
      <alignment horizontal="center" vertical="center"/>
    </xf>
    <xf numFmtId="2" fontId="293" fillId="0" borderId="0" xfId="0" applyNumberFormat="1" applyFont="1" applyAlignment="1">
      <alignment horizontal="center" vertical="center"/>
    </xf>
    <xf numFmtId="2" fontId="293" fillId="0" borderId="42" xfId="0" applyNumberFormat="1" applyFont="1" applyBorder="1" applyAlignment="1">
      <alignment horizontal="center" vertical="center"/>
    </xf>
    <xf numFmtId="0" fontId="294" fillId="0" borderId="75" xfId="0" applyFont="1" applyBorder="1" applyAlignment="1">
      <alignment horizontal="center" vertical="center"/>
    </xf>
    <xf numFmtId="177" fontId="294" fillId="0" borderId="42" xfId="0" applyNumberFormat="1" applyFont="1" applyBorder="1" applyAlignment="1">
      <alignment horizontal="center" vertical="center"/>
    </xf>
    <xf numFmtId="3" fontId="294" fillId="0" borderId="0" xfId="0" applyNumberFormat="1" applyFont="1" applyAlignment="1">
      <alignment horizontal="center" vertical="center"/>
    </xf>
    <xf numFmtId="198" fontId="290" fillId="0" borderId="0" xfId="0" applyNumberFormat="1" applyFont="1" applyAlignment="1">
      <alignment horizontal="center" vertical="center"/>
    </xf>
    <xf numFmtId="0" fontId="83" fillId="0" borderId="0" xfId="44152"/>
    <xf numFmtId="0" fontId="83" fillId="0" borderId="0" xfId="44152" applyAlignment="1">
      <alignment horizontal="center"/>
    </xf>
    <xf numFmtId="0" fontId="83" fillId="0" borderId="0" xfId="44152" applyAlignment="1">
      <alignment horizontal="left" vertical="center" wrapText="1"/>
    </xf>
    <xf numFmtId="0" fontId="290" fillId="0" borderId="0" xfId="44152" applyFont="1" applyAlignment="1">
      <alignment vertical="center"/>
    </xf>
    <xf numFmtId="0" fontId="389" fillId="0" borderId="0" xfId="44152" applyFont="1"/>
    <xf numFmtId="168" fontId="83" fillId="0" borderId="1" xfId="1" applyFont="1" applyFill="1" applyBorder="1" applyAlignment="1">
      <alignment vertical="center"/>
    </xf>
    <xf numFmtId="215" fontId="293" fillId="0" borderId="0" xfId="2" applyNumberFormat="1" applyFont="1" applyFill="1" applyAlignment="1">
      <alignment vertical="center"/>
    </xf>
    <xf numFmtId="185" fontId="301" fillId="0" borderId="81" xfId="2" applyNumberFormat="1" applyFont="1" applyFill="1" applyBorder="1" applyAlignment="1">
      <alignment horizontal="center" vertical="center" wrapText="1"/>
    </xf>
    <xf numFmtId="186" fontId="301" fillId="0" borderId="81" xfId="2" applyNumberFormat="1" applyFont="1" applyFill="1" applyBorder="1" applyAlignment="1">
      <alignment horizontal="center" vertical="center" wrapText="1"/>
    </xf>
    <xf numFmtId="184" fontId="376" fillId="0" borderId="0" xfId="0" applyNumberFormat="1" applyFont="1" applyAlignment="1">
      <alignment horizontal="center" vertical="center" wrapText="1"/>
    </xf>
    <xf numFmtId="185" fontId="376" fillId="0" borderId="0" xfId="2" applyNumberFormat="1" applyFont="1" applyFill="1" applyBorder="1" applyAlignment="1">
      <alignment horizontal="center" vertical="center" wrapText="1"/>
    </xf>
    <xf numFmtId="186" fontId="376" fillId="0" borderId="0" xfId="2" applyNumberFormat="1" applyFont="1" applyFill="1" applyBorder="1" applyAlignment="1">
      <alignment horizontal="center" vertical="center" wrapText="1"/>
    </xf>
    <xf numFmtId="0" fontId="290" fillId="0" borderId="81" xfId="0" applyFont="1" applyBorder="1" applyAlignment="1">
      <alignment horizontal="justify" vertical="center"/>
    </xf>
    <xf numFmtId="0" fontId="336" fillId="0" borderId="31" xfId="35059" applyFill="1" applyBorder="1"/>
    <xf numFmtId="0" fontId="336" fillId="0" borderId="82" xfId="35059" applyFill="1" applyBorder="1"/>
    <xf numFmtId="179" fontId="290" fillId="0" borderId="0" xfId="0" applyNumberFormat="1" applyFont="1" applyAlignment="1">
      <alignment horizontal="center" vertical="center"/>
    </xf>
    <xf numFmtId="1" fontId="331" fillId="0" borderId="0" xfId="44170" applyNumberFormat="1" applyFont="1" applyAlignment="1">
      <alignment vertical="center" wrapText="1"/>
    </xf>
    <xf numFmtId="0" fontId="284" fillId="0" borderId="0" xfId="44170" applyFont="1" applyAlignment="1">
      <alignment vertical="center"/>
    </xf>
    <xf numFmtId="184" fontId="376" fillId="0" borderId="81" xfId="0" applyNumberFormat="1" applyFont="1" applyBorder="1" applyAlignment="1">
      <alignment horizontal="center" vertical="center" wrapText="1"/>
    </xf>
    <xf numFmtId="185" fontId="376" fillId="0" borderId="81" xfId="2" applyNumberFormat="1" applyFont="1" applyFill="1" applyBorder="1" applyAlignment="1">
      <alignment horizontal="center" vertical="center" wrapText="1"/>
    </xf>
    <xf numFmtId="186" fontId="376" fillId="0" borderId="81" xfId="2" applyNumberFormat="1" applyFont="1" applyFill="1" applyBorder="1" applyAlignment="1">
      <alignment horizontal="center" vertical="center" wrapText="1"/>
    </xf>
    <xf numFmtId="181" fontId="301" fillId="0" borderId="81" xfId="0" applyNumberFormat="1" applyFont="1" applyBorder="1" applyAlignment="1">
      <alignment horizontal="left" vertical="center" wrapText="1"/>
    </xf>
    <xf numFmtId="3" fontId="301" fillId="0" borderId="81" xfId="1" applyNumberFormat="1" applyFont="1" applyFill="1" applyBorder="1" applyAlignment="1">
      <alignment horizontal="center" vertical="center" wrapText="1"/>
    </xf>
    <xf numFmtId="183" fontId="301" fillId="0" borderId="81" xfId="1" applyNumberFormat="1" applyFont="1" applyFill="1" applyBorder="1" applyAlignment="1">
      <alignment horizontal="center" vertical="center" wrapText="1"/>
    </xf>
    <xf numFmtId="15" fontId="301" fillId="0" borderId="81" xfId="0" applyNumberFormat="1" applyFont="1" applyBorder="1" applyAlignment="1">
      <alignment horizontal="center" vertical="center" wrapText="1"/>
    </xf>
    <xf numFmtId="183" fontId="301" fillId="0" borderId="81" xfId="0" applyNumberFormat="1" applyFont="1" applyBorder="1" applyAlignment="1">
      <alignment horizontal="center" vertical="center" wrapText="1"/>
    </xf>
    <xf numFmtId="43" fontId="165" fillId="2" borderId="0" xfId="0" applyNumberFormat="1" applyFont="1" applyFill="1" applyAlignment="1">
      <alignment vertical="center"/>
    </xf>
    <xf numFmtId="1" fontId="293" fillId="0" borderId="81" xfId="0" applyNumberFormat="1" applyFont="1" applyBorder="1" applyAlignment="1">
      <alignment horizontal="center" vertical="center" wrapText="1"/>
    </xf>
    <xf numFmtId="0" fontId="165" fillId="0" borderId="81" xfId="0" applyFont="1" applyBorder="1" applyAlignment="1">
      <alignment vertical="center"/>
    </xf>
    <xf numFmtId="0" fontId="89" fillId="0" borderId="81" xfId="0" applyFont="1" applyBorder="1" applyAlignment="1">
      <alignment vertical="center" wrapText="1"/>
    </xf>
    <xf numFmtId="185" fontId="301" fillId="0" borderId="84" xfId="2" applyNumberFormat="1" applyFont="1" applyFill="1" applyBorder="1" applyAlignment="1">
      <alignment horizontal="center" vertical="center" wrapText="1"/>
    </xf>
    <xf numFmtId="186" fontId="301" fillId="0" borderId="84" xfId="2" applyNumberFormat="1" applyFont="1" applyFill="1" applyBorder="1" applyAlignment="1">
      <alignment horizontal="center" vertical="center" wrapText="1"/>
    </xf>
    <xf numFmtId="179" fontId="302" fillId="0" borderId="1" xfId="0" applyNumberFormat="1" applyFont="1" applyBorder="1" applyAlignment="1">
      <alignment horizontal="center" vertical="center" wrapText="1"/>
    </xf>
    <xf numFmtId="167" fontId="75" fillId="0" borderId="1" xfId="35088" applyNumberFormat="1" applyFont="1" applyFill="1" applyBorder="1" applyAlignment="1">
      <alignment vertical="center"/>
    </xf>
    <xf numFmtId="175" fontId="393" fillId="0" borderId="0" xfId="35089" applyNumberFormat="1" applyFont="1" applyAlignment="1">
      <alignment vertical="center"/>
    </xf>
    <xf numFmtId="179" fontId="293" fillId="0" borderId="73" xfId="35088" applyNumberFormat="1" applyFont="1" applyFill="1" applyBorder="1" applyAlignment="1">
      <alignment horizontal="center" vertical="center"/>
    </xf>
    <xf numFmtId="179" fontId="75" fillId="0" borderId="73" xfId="35088" applyNumberFormat="1" applyFont="1" applyFill="1" applyBorder="1" applyAlignment="1">
      <alignment horizontal="center" vertical="center"/>
    </xf>
    <xf numFmtId="0" fontId="394" fillId="0" borderId="0" xfId="0" applyFont="1" applyAlignment="1">
      <alignment vertical="center"/>
    </xf>
    <xf numFmtId="198" fontId="294" fillId="0" borderId="0" xfId="5" applyNumberFormat="1" applyFont="1" applyFill="1" applyBorder="1" applyAlignment="1">
      <alignment horizontal="center" vertical="center" wrapText="1"/>
    </xf>
    <xf numFmtId="165" fontId="294" fillId="0" borderId="20" xfId="4" applyNumberFormat="1" applyFont="1" applyBorder="1" applyAlignment="1">
      <alignment horizontal="center" vertical="center" wrapText="1"/>
    </xf>
    <xf numFmtId="165" fontId="293" fillId="0" borderId="20" xfId="4" applyNumberFormat="1" applyFont="1" applyBorder="1" applyAlignment="1">
      <alignment horizontal="center" vertical="center" wrapText="1"/>
    </xf>
    <xf numFmtId="203" fontId="294" fillId="0" borderId="0" xfId="5" applyNumberFormat="1" applyFont="1" applyFill="1" applyBorder="1" applyAlignment="1">
      <alignment horizontal="center" vertical="center" wrapText="1"/>
    </xf>
    <xf numFmtId="216" fontId="293" fillId="0" borderId="0" xfId="0" applyNumberFormat="1" applyFont="1" applyAlignment="1">
      <alignment vertical="center"/>
    </xf>
    <xf numFmtId="185" fontId="301" fillId="0" borderId="85" xfId="2" applyNumberFormat="1" applyFont="1" applyFill="1" applyBorder="1" applyAlignment="1">
      <alignment horizontal="center" vertical="center" wrapText="1"/>
    </xf>
    <xf numFmtId="186" fontId="301" fillId="0" borderId="85" xfId="2" applyNumberFormat="1" applyFont="1" applyFill="1" applyBorder="1" applyAlignment="1">
      <alignment horizontal="center" vertical="center" wrapText="1"/>
    </xf>
    <xf numFmtId="179" fontId="302" fillId="2" borderId="1" xfId="0" applyNumberFormat="1" applyFont="1" applyFill="1" applyBorder="1" applyAlignment="1">
      <alignment horizontal="center" vertical="center" wrapText="1"/>
    </xf>
    <xf numFmtId="179" fontId="302" fillId="2" borderId="18" xfId="0" applyNumberFormat="1" applyFont="1" applyFill="1" applyBorder="1" applyAlignment="1">
      <alignment horizontal="center" vertical="center" wrapText="1"/>
    </xf>
    <xf numFmtId="168" fontId="294" fillId="0" borderId="1" xfId="1" applyFont="1" applyFill="1" applyBorder="1" applyAlignment="1">
      <alignment horizontal="center" vertical="center" wrapText="1"/>
    </xf>
    <xf numFmtId="172" fontId="293" fillId="0" borderId="1" xfId="43894" applyNumberFormat="1" applyFont="1" applyBorder="1" applyAlignment="1">
      <alignment horizontal="center" vertical="center"/>
    </xf>
    <xf numFmtId="172" fontId="293" fillId="0" borderId="1" xfId="0" applyNumberFormat="1" applyFont="1" applyBorder="1" applyAlignment="1">
      <alignment horizontal="center" vertical="center"/>
    </xf>
    <xf numFmtId="216" fontId="290" fillId="0" borderId="0" xfId="0" applyNumberFormat="1" applyFont="1" applyAlignment="1">
      <alignment horizontal="left" vertical="center"/>
    </xf>
    <xf numFmtId="185" fontId="301" fillId="0" borderId="86" xfId="2" applyNumberFormat="1" applyFont="1" applyFill="1" applyBorder="1" applyAlignment="1">
      <alignment horizontal="center" vertical="center" wrapText="1"/>
    </xf>
    <xf numFmtId="186" fontId="301" fillId="0" borderId="86" xfId="2" applyNumberFormat="1" applyFont="1" applyFill="1" applyBorder="1" applyAlignment="1">
      <alignment horizontal="center" vertical="center" wrapText="1"/>
    </xf>
    <xf numFmtId="184" fontId="376" fillId="0" borderId="86" xfId="0" applyNumberFormat="1" applyFont="1" applyBorder="1" applyAlignment="1">
      <alignment horizontal="center" vertical="center" wrapText="1"/>
    </xf>
    <xf numFmtId="185" fontId="376" fillId="0" borderId="86" xfId="2" applyNumberFormat="1" applyFont="1" applyFill="1" applyBorder="1" applyAlignment="1">
      <alignment horizontal="center" vertical="center" wrapText="1"/>
    </xf>
    <xf numFmtId="186" fontId="376" fillId="0" borderId="86" xfId="2" applyNumberFormat="1" applyFont="1" applyFill="1" applyBorder="1" applyAlignment="1">
      <alignment horizontal="center" vertical="center" wrapText="1"/>
    </xf>
    <xf numFmtId="181" fontId="301" fillId="0" borderId="86" xfId="0" applyNumberFormat="1" applyFont="1" applyBorder="1" applyAlignment="1">
      <alignment horizontal="left" vertical="center" wrapText="1"/>
    </xf>
    <xf numFmtId="3" fontId="301" fillId="0" borderId="86" xfId="1" applyNumberFormat="1" applyFont="1" applyFill="1" applyBorder="1" applyAlignment="1">
      <alignment horizontal="center" vertical="center" wrapText="1"/>
    </xf>
    <xf numFmtId="0" fontId="301" fillId="0" borderId="86" xfId="0" applyFont="1" applyBorder="1" applyAlignment="1">
      <alignment horizontal="center" vertical="center" wrapText="1"/>
    </xf>
    <xf numFmtId="183" fontId="301" fillId="0" borderId="86" xfId="0" applyNumberFormat="1" applyFont="1" applyBorder="1" applyAlignment="1">
      <alignment horizontal="center" vertical="center" wrapText="1"/>
    </xf>
    <xf numFmtId="181" fontId="307" fillId="0" borderId="86" xfId="0" applyNumberFormat="1" applyFont="1" applyBorder="1" applyAlignment="1">
      <alignment vertical="center" wrapText="1"/>
    </xf>
    <xf numFmtId="3" fontId="307" fillId="0" borderId="86" xfId="1" applyNumberFormat="1" applyFont="1" applyFill="1" applyBorder="1" applyAlignment="1">
      <alignment horizontal="center" vertical="center" wrapText="1"/>
    </xf>
    <xf numFmtId="183" fontId="307" fillId="0" borderId="86" xfId="1" applyNumberFormat="1" applyFont="1" applyFill="1" applyBorder="1" applyAlignment="1">
      <alignment horizontal="center" vertical="center" wrapText="1"/>
    </xf>
    <xf numFmtId="0" fontId="307" fillId="0" borderId="86" xfId="0" applyFont="1" applyBorder="1" applyAlignment="1">
      <alignment horizontal="left" vertical="center" wrapText="1"/>
    </xf>
    <xf numFmtId="168" fontId="307" fillId="0" borderId="86" xfId="0" applyNumberFormat="1" applyFont="1" applyBorder="1" applyAlignment="1">
      <alignment horizontal="center" vertical="center" wrapText="1"/>
    </xf>
    <xf numFmtId="168" fontId="301" fillId="0" borderId="86" xfId="0" applyNumberFormat="1" applyFont="1" applyBorder="1" applyAlignment="1">
      <alignment horizontal="center" vertical="center" wrapText="1"/>
    </xf>
    <xf numFmtId="9" fontId="301" fillId="0" borderId="86" xfId="0" applyNumberFormat="1" applyFont="1" applyBorder="1" applyAlignment="1">
      <alignment horizontal="center" vertical="center" wrapText="1"/>
    </xf>
    <xf numFmtId="3" fontId="301" fillId="0" borderId="86" xfId="0" applyNumberFormat="1" applyFont="1" applyBorder="1" applyAlignment="1">
      <alignment horizontal="center" vertical="center" wrapText="1"/>
    </xf>
    <xf numFmtId="4" fontId="301" fillId="0" borderId="86" xfId="0" applyNumberFormat="1" applyFont="1" applyBorder="1" applyAlignment="1">
      <alignment horizontal="center" vertical="center" wrapText="1"/>
    </xf>
    <xf numFmtId="1" fontId="293" fillId="0" borderId="86" xfId="0" applyNumberFormat="1" applyFont="1" applyBorder="1" applyAlignment="1">
      <alignment horizontal="center" vertical="center" wrapText="1"/>
    </xf>
    <xf numFmtId="0" fontId="165" fillId="0" borderId="86" xfId="0" applyFont="1" applyBorder="1" applyAlignment="1">
      <alignment vertical="center"/>
    </xf>
    <xf numFmtId="10" fontId="293" fillId="0" borderId="86" xfId="2" applyNumberFormat="1" applyFont="1" applyFill="1" applyBorder="1" applyAlignment="1">
      <alignment horizontal="center" vertical="center" wrapText="1"/>
    </xf>
    <xf numFmtId="49" fontId="293" fillId="0" borderId="86" xfId="0" applyNumberFormat="1" applyFont="1" applyBorder="1" applyAlignment="1">
      <alignment vertical="center" wrapText="1"/>
    </xf>
    <xf numFmtId="0" fontId="291" fillId="0" borderId="86" xfId="13" applyFont="1" applyBorder="1" applyAlignment="1">
      <alignment horizontal="center" vertical="center" wrapText="1"/>
    </xf>
    <xf numFmtId="168" fontId="144" fillId="0" borderId="86" xfId="1" applyFont="1" applyFill="1" applyBorder="1" applyAlignment="1">
      <alignment vertical="center"/>
    </xf>
    <xf numFmtId="168" fontId="293" fillId="0" borderId="86" xfId="1" applyFont="1" applyFill="1" applyBorder="1" applyAlignment="1">
      <alignment horizontal="right" vertical="center" wrapText="1"/>
    </xf>
    <xf numFmtId="0" fontId="284" fillId="0" borderId="0" xfId="4" applyAlignment="1">
      <alignment vertical="center"/>
    </xf>
    <xf numFmtId="170" fontId="0" fillId="0" borderId="0" xfId="5" applyNumberFormat="1" applyFont="1" applyAlignment="1">
      <alignment vertical="center"/>
    </xf>
    <xf numFmtId="168" fontId="284"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32" fillId="0" borderId="18" xfId="4" applyFont="1" applyBorder="1" applyAlignment="1">
      <alignment horizontal="center" vertical="center"/>
    </xf>
    <xf numFmtId="4" fontId="332" fillId="0" borderId="35" xfId="4" applyNumberFormat="1" applyFont="1" applyBorder="1" applyAlignment="1">
      <alignment vertical="center"/>
    </xf>
    <xf numFmtId="4" fontId="332" fillId="0" borderId="14" xfId="4" applyNumberFormat="1" applyFont="1" applyBorder="1" applyAlignment="1">
      <alignment vertical="center"/>
    </xf>
    <xf numFmtId="0" fontId="332" fillId="0" borderId="14" xfId="4" applyFont="1" applyBorder="1" applyAlignment="1">
      <alignment horizontal="center" vertical="center"/>
    </xf>
    <xf numFmtId="4" fontId="332" fillId="0" borderId="14" xfId="4" applyNumberFormat="1" applyFont="1" applyBorder="1" applyAlignment="1">
      <alignment horizontal="center" vertical="center"/>
    </xf>
    <xf numFmtId="0" fontId="331" fillId="0" borderId="86" xfId="4" applyFont="1" applyBorder="1" applyAlignment="1">
      <alignment horizontal="center" vertical="center" wrapText="1"/>
    </xf>
    <xf numFmtId="167" fontId="284" fillId="0" borderId="86" xfId="4" applyNumberFormat="1" applyBorder="1" applyAlignment="1">
      <alignment vertical="center"/>
    </xf>
    <xf numFmtId="198" fontId="293" fillId="0" borderId="0" xfId="0" applyNumberFormat="1" applyFont="1" applyAlignment="1">
      <alignment horizontal="center" vertical="center"/>
    </xf>
    <xf numFmtId="13" fontId="0" fillId="0" borderId="0" xfId="44116" applyNumberFormat="1" applyFont="1" applyAlignment="1">
      <alignment vertical="center"/>
    </xf>
    <xf numFmtId="183" fontId="301" fillId="0" borderId="86" xfId="0" applyNumberFormat="1" applyFont="1" applyBorder="1" applyAlignment="1">
      <alignment horizontal="left" vertical="center" wrapText="1"/>
    </xf>
    <xf numFmtId="49" fontId="331" fillId="2" borderId="0" xfId="0" applyNumberFormat="1" applyFont="1" applyFill="1" applyAlignment="1">
      <alignment horizontal="center" vertical="center" wrapText="1"/>
    </xf>
    <xf numFmtId="0" fontId="0" fillId="0" borderId="90" xfId="0" applyBorder="1" applyAlignment="1">
      <alignment horizontal="centerContinuous"/>
    </xf>
    <xf numFmtId="44" fontId="0" fillId="0" borderId="93" xfId="0" applyNumberFormat="1" applyBorder="1"/>
    <xf numFmtId="217" fontId="0" fillId="0" borderId="94" xfId="1" applyNumberFormat="1" applyFont="1" applyBorder="1"/>
    <xf numFmtId="217" fontId="0" fillId="0" borderId="95" xfId="1" applyNumberFormat="1" applyFont="1" applyBorder="1"/>
    <xf numFmtId="44" fontId="0" fillId="0" borderId="97" xfId="0" applyNumberFormat="1" applyBorder="1"/>
    <xf numFmtId="217" fontId="0" fillId="0" borderId="98" xfId="1" applyNumberFormat="1" applyFont="1" applyBorder="1"/>
    <xf numFmtId="217" fontId="0" fillId="0" borderId="99" xfId="1" applyNumberFormat="1" applyFont="1" applyBorder="1"/>
    <xf numFmtId="44" fontId="0" fillId="0" borderId="100" xfId="0" applyNumberFormat="1" applyBorder="1"/>
    <xf numFmtId="217" fontId="0" fillId="0" borderId="101"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75" fillId="0" borderId="0" xfId="0" applyFont="1" applyAlignment="1">
      <alignment horizontal="center"/>
    </xf>
    <xf numFmtId="0" fontId="294" fillId="0" borderId="0" xfId="4" applyFont="1" applyAlignment="1">
      <alignment horizontal="centerContinuous" vertical="center"/>
    </xf>
    <xf numFmtId="0" fontId="293"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94" fillId="0" borderId="88" xfId="4" applyFont="1" applyBorder="1" applyAlignment="1">
      <alignment horizontal="centerContinuous" vertical="center"/>
    </xf>
    <xf numFmtId="0" fontId="294" fillId="0" borderId="89" xfId="4" applyFont="1" applyBorder="1" applyAlignment="1">
      <alignment horizontal="centerContinuous" vertical="center"/>
    </xf>
    <xf numFmtId="0" fontId="293" fillId="0" borderId="89" xfId="4" applyFont="1" applyBorder="1" applyAlignment="1">
      <alignment horizontal="centerContinuous" vertical="center"/>
    </xf>
    <xf numFmtId="170" fontId="0" fillId="0" borderId="90"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93" fillId="0" borderId="103" xfId="4" applyNumberFormat="1" applyFont="1" applyBorder="1" applyAlignment="1">
      <alignment vertical="center"/>
    </xf>
    <xf numFmtId="44" fontId="293" fillId="0" borderId="104" xfId="4" applyNumberFormat="1" applyFont="1" applyBorder="1" applyAlignment="1">
      <alignment vertical="center"/>
    </xf>
    <xf numFmtId="0" fontId="293" fillId="0" borderId="96" xfId="4" applyFont="1" applyBorder="1" applyAlignment="1">
      <alignment vertical="center"/>
    </xf>
    <xf numFmtId="44" fontId="293" fillId="0" borderId="105" xfId="4" applyNumberFormat="1" applyFont="1" applyBorder="1" applyAlignment="1">
      <alignment vertical="center"/>
    </xf>
    <xf numFmtId="44" fontId="293" fillId="0" borderId="106" xfId="4" applyNumberFormat="1" applyFont="1" applyBorder="1" applyAlignment="1">
      <alignment vertical="center"/>
    </xf>
    <xf numFmtId="0" fontId="293" fillId="0" borderId="99" xfId="4" applyFont="1" applyBorder="1" applyAlignment="1">
      <alignment vertical="center"/>
    </xf>
    <xf numFmtId="44" fontId="293" fillId="0" borderId="107" xfId="4" applyNumberFormat="1" applyFont="1" applyBorder="1" applyAlignment="1">
      <alignment vertical="center"/>
    </xf>
    <xf numFmtId="44" fontId="293" fillId="0" borderId="108" xfId="4" applyNumberFormat="1" applyFont="1" applyBorder="1" applyAlignment="1">
      <alignment vertical="center"/>
    </xf>
    <xf numFmtId="0" fontId="293" fillId="0" borderId="102" xfId="4" applyFont="1" applyBorder="1" applyAlignment="1">
      <alignment vertical="center"/>
    </xf>
    <xf numFmtId="44" fontId="293" fillId="0" borderId="87" xfId="4" applyNumberFormat="1" applyFont="1" applyBorder="1" applyAlignment="1">
      <alignment vertical="center"/>
    </xf>
    <xf numFmtId="0" fontId="293" fillId="0" borderId="87" xfId="4" applyFont="1" applyBorder="1" applyAlignment="1">
      <alignment vertical="center"/>
    </xf>
    <xf numFmtId="0" fontId="284" fillId="0" borderId="0" xfId="44058" applyAlignment="1">
      <alignment horizontal="center" vertical="center"/>
    </xf>
    <xf numFmtId="0" fontId="284" fillId="0" borderId="2" xfId="44058" applyBorder="1" applyAlignment="1">
      <alignment horizontal="center" vertical="center"/>
    </xf>
    <xf numFmtId="0" fontId="331" fillId="0" borderId="86" xfId="0" applyFont="1" applyBorder="1" applyAlignment="1">
      <alignment horizontal="center" vertical="center" wrapText="1"/>
    </xf>
    <xf numFmtId="0" fontId="0" fillId="0" borderId="86" xfId="0" applyBorder="1" applyAlignment="1">
      <alignment vertical="center"/>
    </xf>
    <xf numFmtId="0" fontId="332" fillId="0" borderId="86" xfId="0" applyFont="1" applyBorder="1" applyAlignment="1">
      <alignment horizontal="center" vertical="center"/>
    </xf>
    <xf numFmtId="0" fontId="284" fillId="0" borderId="86" xfId="0" applyFont="1" applyBorder="1" applyAlignment="1">
      <alignment vertical="center"/>
    </xf>
    <xf numFmtId="167" fontId="284" fillId="0" borderId="92" xfId="0" applyNumberFormat="1" applyFont="1" applyBorder="1" applyAlignment="1">
      <alignment vertical="center"/>
    </xf>
    <xf numFmtId="167" fontId="284" fillId="0" borderId="3" xfId="0" applyNumberFormat="1" applyFont="1" applyBorder="1" applyAlignment="1">
      <alignment vertical="center"/>
    </xf>
    <xf numFmtId="0" fontId="332" fillId="0" borderId="18" xfId="0" applyFont="1" applyBorder="1" applyAlignment="1">
      <alignment horizontal="center" vertical="center"/>
    </xf>
    <xf numFmtId="4" fontId="332" fillId="0" borderId="35" xfId="0" applyNumberFormat="1" applyFont="1" applyBorder="1" applyAlignment="1">
      <alignment vertical="center"/>
    </xf>
    <xf numFmtId="4" fontId="332" fillId="0" borderId="18" xfId="0" applyNumberFormat="1" applyFont="1" applyBorder="1" applyAlignment="1">
      <alignment vertical="center"/>
    </xf>
    <xf numFmtId="0" fontId="333" fillId="0" borderId="0" xfId="0" applyFont="1" applyAlignment="1">
      <alignment vertical="center"/>
    </xf>
    <xf numFmtId="4" fontId="333" fillId="0" borderId="0" xfId="0" applyNumberFormat="1" applyFont="1" applyAlignment="1">
      <alignment vertical="center"/>
    </xf>
    <xf numFmtId="0" fontId="0" fillId="0" borderId="0" xfId="0" applyAlignment="1">
      <alignment horizontal="right" vertical="center"/>
    </xf>
    <xf numFmtId="0" fontId="332" fillId="0" borderId="19" xfId="0" applyFont="1" applyBorder="1" applyAlignment="1">
      <alignment horizontal="center" vertical="center"/>
    </xf>
    <xf numFmtId="4" fontId="332" fillId="0" borderId="14" xfId="0" applyNumberFormat="1" applyFont="1" applyBorder="1" applyAlignment="1">
      <alignment vertical="center"/>
    </xf>
    <xf numFmtId="0" fontId="332" fillId="0" borderId="14" xfId="0" applyFont="1" applyBorder="1" applyAlignment="1">
      <alignment horizontal="center" vertical="center"/>
    </xf>
    <xf numFmtId="4" fontId="332" fillId="0" borderId="14" xfId="0" applyNumberFormat="1" applyFont="1" applyBorder="1" applyAlignment="1">
      <alignment horizontal="center" vertical="center"/>
    </xf>
    <xf numFmtId="4" fontId="0" fillId="0" borderId="0" xfId="0" applyNumberFormat="1" applyAlignment="1">
      <alignment vertical="center"/>
    </xf>
    <xf numFmtId="0" fontId="332"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94" fillId="2" borderId="33" xfId="78" applyFont="1" applyFill="1" applyBorder="1" applyAlignment="1">
      <alignment horizontal="center" vertical="center" wrapText="1"/>
    </xf>
    <xf numFmtId="179" fontId="293" fillId="2" borderId="0" xfId="0" applyNumberFormat="1" applyFont="1" applyFill="1" applyAlignment="1">
      <alignment horizontal="center" vertical="center"/>
    </xf>
    <xf numFmtId="179" fontId="294" fillId="2" borderId="50" xfId="0" applyNumberFormat="1" applyFont="1" applyFill="1" applyBorder="1" applyAlignment="1">
      <alignment horizontal="center" vertical="center" wrapText="1"/>
    </xf>
    <xf numFmtId="0" fontId="64" fillId="0" borderId="0" xfId="44242"/>
    <xf numFmtId="0" fontId="64" fillId="0" borderId="0" xfId="44243"/>
    <xf numFmtId="0" fontId="64" fillId="0" borderId="0" xfId="44243" applyAlignment="1">
      <alignment horizontal="center" vertical="center"/>
    </xf>
    <xf numFmtId="200" fontId="64" fillId="0" borderId="0" xfId="44243" applyNumberFormat="1" applyAlignment="1">
      <alignment horizontal="center" vertical="center"/>
    </xf>
    <xf numFmtId="0" fontId="0" fillId="0" borderId="110" xfId="0" applyBorder="1" applyAlignment="1">
      <alignment vertical="center"/>
    </xf>
    <xf numFmtId="170" fontId="0" fillId="0" borderId="110" xfId="44116" applyNumberFormat="1" applyFont="1" applyBorder="1" applyAlignment="1">
      <alignment vertical="center"/>
    </xf>
    <xf numFmtId="4" fontId="0" fillId="0" borderId="110" xfId="0" applyNumberFormat="1" applyBorder="1" applyAlignment="1">
      <alignment vertical="center"/>
    </xf>
    <xf numFmtId="168" fontId="284" fillId="0" borderId="111" xfId="44116" applyBorder="1" applyAlignment="1">
      <alignment vertical="center"/>
    </xf>
    <xf numFmtId="0" fontId="378" fillId="0" borderId="109" xfId="35102" applyFont="1" applyBorder="1" applyAlignment="1">
      <alignment horizontal="left" vertical="center" wrapText="1"/>
    </xf>
    <xf numFmtId="0" fontId="293" fillId="0" borderId="109" xfId="0" applyFont="1" applyBorder="1" applyAlignment="1">
      <alignment horizontal="center" vertical="center" wrapText="1"/>
    </xf>
    <xf numFmtId="1" fontId="293" fillId="0" borderId="109" xfId="5" applyNumberFormat="1" applyFont="1" applyFill="1" applyBorder="1" applyAlignment="1">
      <alignment horizontal="center" vertical="center" wrapText="1"/>
    </xf>
    <xf numFmtId="172" fontId="293" fillId="0" borderId="109" xfId="43894" applyNumberFormat="1" applyFont="1" applyBorder="1" applyAlignment="1">
      <alignment horizontal="center" vertical="center"/>
    </xf>
    <xf numFmtId="167" fontId="84" fillId="0" borderId="109" xfId="35088" applyNumberFormat="1" applyFont="1" applyFill="1" applyBorder="1" applyAlignment="1">
      <alignment vertical="center"/>
    </xf>
    <xf numFmtId="179" fontId="293" fillId="0" borderId="109" xfId="35088" applyNumberFormat="1" applyFont="1" applyFill="1" applyBorder="1" applyAlignment="1">
      <alignment horizontal="center" vertical="center"/>
    </xf>
    <xf numFmtId="167" fontId="75" fillId="0" borderId="109" xfId="35088" applyNumberFormat="1" applyFont="1" applyFill="1" applyBorder="1" applyAlignment="1">
      <alignment vertical="center"/>
    </xf>
    <xf numFmtId="3" fontId="301" fillId="0" borderId="109" xfId="1" applyNumberFormat="1" applyFont="1" applyFill="1" applyBorder="1" applyAlignment="1">
      <alignment horizontal="center" vertical="center" wrapText="1"/>
    </xf>
    <xf numFmtId="0" fontId="301" fillId="0" borderId="109" xfId="0" applyFont="1" applyBorder="1" applyAlignment="1">
      <alignment horizontal="center" vertical="center" wrapText="1"/>
    </xf>
    <xf numFmtId="183" fontId="301" fillId="0" borderId="109" xfId="0" applyNumberFormat="1" applyFont="1" applyBorder="1" applyAlignment="1">
      <alignment horizontal="center" vertical="center" wrapText="1"/>
    </xf>
    <xf numFmtId="0" fontId="165" fillId="2" borderId="109" xfId="0" applyFont="1" applyFill="1" applyBorder="1" applyAlignment="1">
      <alignment vertical="center"/>
    </xf>
    <xf numFmtId="0" fontId="123" fillId="34" borderId="0" xfId="44015" applyFill="1"/>
    <xf numFmtId="183" fontId="301" fillId="0" borderId="109" xfId="0" applyNumberFormat="1" applyFont="1" applyBorder="1" applyAlignment="1">
      <alignment horizontal="left" vertical="center" wrapText="1"/>
    </xf>
    <xf numFmtId="198" fontId="302" fillId="0" borderId="0" xfId="0" applyNumberFormat="1" applyFont="1" applyAlignment="1">
      <alignment horizontal="left" vertical="center"/>
    </xf>
    <xf numFmtId="0" fontId="378" fillId="0" borderId="86" xfId="35102" applyFont="1" applyBorder="1" applyAlignment="1">
      <alignment horizontal="left" vertical="center" wrapText="1"/>
    </xf>
    <xf numFmtId="0" fontId="378" fillId="0" borderId="86" xfId="35102" applyFont="1" applyBorder="1" applyAlignment="1">
      <alignment vertical="center" wrapText="1"/>
    </xf>
    <xf numFmtId="168" fontId="378" fillId="0" borderId="86" xfId="1" applyFont="1" applyBorder="1" applyAlignment="1">
      <alignment vertical="center" wrapText="1"/>
    </xf>
    <xf numFmtId="170" fontId="291" fillId="0" borderId="86" xfId="1" applyNumberFormat="1" applyFont="1" applyFill="1" applyBorder="1" applyAlignment="1">
      <alignment vertical="center"/>
    </xf>
    <xf numFmtId="170" fontId="291" fillId="31" borderId="1" xfId="1" applyNumberFormat="1" applyFont="1" applyFill="1" applyBorder="1" applyAlignment="1">
      <alignment vertical="center"/>
    </xf>
    <xf numFmtId="181" fontId="301" fillId="0" borderId="109" xfId="0" applyNumberFormat="1" applyFont="1" applyBorder="1" applyAlignment="1">
      <alignment horizontal="left" vertical="center" wrapText="1"/>
    </xf>
    <xf numFmtId="183" fontId="301" fillId="0" borderId="109" xfId="1" applyNumberFormat="1" applyFont="1" applyFill="1" applyBorder="1" applyAlignment="1">
      <alignment horizontal="center" vertical="center" wrapText="1"/>
    </xf>
    <xf numFmtId="183" fontId="301" fillId="0" borderId="113" xfId="0" applyNumberFormat="1" applyFont="1" applyBorder="1" applyAlignment="1">
      <alignment horizontal="left" vertical="center" wrapText="1"/>
    </xf>
    <xf numFmtId="3" fontId="301" fillId="0" borderId="113" xfId="1" applyNumberFormat="1" applyFont="1" applyFill="1" applyBorder="1" applyAlignment="1">
      <alignment horizontal="center" vertical="center" wrapText="1"/>
    </xf>
    <xf numFmtId="0" fontId="301" fillId="0" borderId="113" xfId="0" applyFont="1" applyBorder="1" applyAlignment="1">
      <alignment horizontal="center" vertical="center" wrapText="1"/>
    </xf>
    <xf numFmtId="183" fontId="301" fillId="0" borderId="113" xfId="0" applyNumberFormat="1" applyFont="1" applyBorder="1" applyAlignment="1">
      <alignment horizontal="center" vertical="center" wrapText="1"/>
    </xf>
    <xf numFmtId="10" fontId="293" fillId="0" borderId="113" xfId="2" applyNumberFormat="1" applyFont="1" applyFill="1" applyBorder="1" applyAlignment="1">
      <alignment horizontal="center" vertical="center" wrapText="1"/>
    </xf>
    <xf numFmtId="0" fontId="291" fillId="0" borderId="113" xfId="13" applyFont="1" applyBorder="1" applyAlignment="1">
      <alignment vertical="center" wrapText="1"/>
    </xf>
    <xf numFmtId="0" fontId="165" fillId="2" borderId="113" xfId="0" applyFont="1" applyFill="1" applyBorder="1" applyAlignment="1">
      <alignment vertical="center"/>
    </xf>
    <xf numFmtId="0" fontId="104" fillId="0" borderId="113" xfId="0" applyFont="1" applyBorder="1" applyAlignment="1">
      <alignment vertical="center" wrapText="1"/>
    </xf>
    <xf numFmtId="1" fontId="293" fillId="0" borderId="113" xfId="0" applyNumberFormat="1" applyFont="1" applyBorder="1" applyAlignment="1">
      <alignment horizontal="center" vertical="center" wrapText="1"/>
    </xf>
    <xf numFmtId="0" fontId="165" fillId="0" borderId="113" xfId="0" applyFont="1" applyBorder="1" applyAlignment="1">
      <alignment vertical="center"/>
    </xf>
    <xf numFmtId="168" fontId="293" fillId="0" borderId="113" xfId="1" applyFont="1" applyFill="1" applyBorder="1" applyAlignment="1">
      <alignment horizontal="right" vertical="center" wrapText="1"/>
    </xf>
    <xf numFmtId="49" fontId="331" fillId="0" borderId="0" xfId="4" applyNumberFormat="1" applyFont="1" applyAlignment="1">
      <alignment horizontal="center" vertical="center" wrapText="1"/>
    </xf>
    <xf numFmtId="4" fontId="0" fillId="0" borderId="112" xfId="0" applyNumberFormat="1" applyBorder="1" applyAlignment="1">
      <alignment vertical="center"/>
    </xf>
    <xf numFmtId="168" fontId="284" fillId="0" borderId="114" xfId="44116" applyBorder="1" applyAlignment="1">
      <alignment vertical="center"/>
    </xf>
    <xf numFmtId="203" fontId="284" fillId="0" borderId="1" xfId="0" applyNumberFormat="1" applyFont="1" applyBorder="1" applyAlignment="1">
      <alignment vertical="center"/>
    </xf>
    <xf numFmtId="220" fontId="290" fillId="0" borderId="0" xfId="1" applyNumberFormat="1" applyFont="1" applyFill="1" applyBorder="1" applyAlignment="1">
      <alignment vertical="center"/>
    </xf>
    <xf numFmtId="0" fontId="52" fillId="0" borderId="67" xfId="0" applyFont="1" applyBorder="1" applyAlignment="1">
      <alignment vertical="center" wrapText="1"/>
    </xf>
    <xf numFmtId="0" fontId="331" fillId="0" borderId="86" xfId="0" applyFont="1" applyBorder="1" applyAlignment="1">
      <alignment horizontal="centerContinuous" vertical="center" wrapText="1"/>
    </xf>
    <xf numFmtId="0" fontId="331" fillId="0" borderId="86" xfId="4" applyFont="1" applyBorder="1" applyAlignment="1">
      <alignment horizontal="centerContinuous" vertical="center" wrapText="1"/>
    </xf>
    <xf numFmtId="170" fontId="0" fillId="0" borderId="115" xfId="5" applyNumberFormat="1" applyFont="1" applyFill="1" applyBorder="1" applyAlignment="1">
      <alignment vertical="center"/>
    </xf>
    <xf numFmtId="216" fontId="290" fillId="0" borderId="0" xfId="0" applyNumberFormat="1" applyFont="1" applyAlignment="1">
      <alignment horizontal="center" vertical="center"/>
    </xf>
    <xf numFmtId="0" fontId="51" fillId="0" borderId="0" xfId="44307"/>
    <xf numFmtId="0" fontId="50" fillId="0" borderId="0" xfId="44311"/>
    <xf numFmtId="183" fontId="301" fillId="0" borderId="117" xfId="0" applyNumberFormat="1" applyFont="1" applyBorder="1" applyAlignment="1">
      <alignment horizontal="left" vertical="center" wrapText="1"/>
    </xf>
    <xf numFmtId="3" fontId="301" fillId="0" borderId="117" xfId="1" applyNumberFormat="1" applyFont="1" applyFill="1" applyBorder="1" applyAlignment="1">
      <alignment horizontal="center" vertical="center" wrapText="1"/>
    </xf>
    <xf numFmtId="0" fontId="301" fillId="0" borderId="117" xfId="0" applyFont="1" applyBorder="1" applyAlignment="1">
      <alignment horizontal="center" vertical="center" wrapText="1"/>
    </xf>
    <xf numFmtId="183" fontId="301" fillId="0" borderId="117" xfId="0" applyNumberFormat="1" applyFont="1" applyBorder="1" applyAlignment="1">
      <alignment horizontal="center" vertical="center" wrapText="1"/>
    </xf>
    <xf numFmtId="181" fontId="307" fillId="0" borderId="117" xfId="0" applyNumberFormat="1" applyFont="1" applyBorder="1" applyAlignment="1">
      <alignment horizontal="center" vertical="center" wrapText="1"/>
    </xf>
    <xf numFmtId="181" fontId="301" fillId="0" borderId="117" xfId="0" applyNumberFormat="1" applyFont="1" applyBorder="1" applyAlignment="1">
      <alignment horizontal="left" vertical="center" wrapText="1"/>
    </xf>
    <xf numFmtId="183" fontId="307" fillId="0" borderId="117" xfId="0" applyNumberFormat="1" applyFont="1" applyBorder="1" applyAlignment="1">
      <alignment horizontal="center" vertical="center" wrapText="1"/>
    </xf>
    <xf numFmtId="0" fontId="301" fillId="0" borderId="117" xfId="0" applyFont="1" applyBorder="1" applyAlignment="1">
      <alignment horizontal="left" vertical="center" wrapText="1"/>
    </xf>
    <xf numFmtId="1" fontId="293" fillId="0" borderId="117" xfId="0" applyNumberFormat="1" applyFont="1" applyBorder="1" applyAlignment="1">
      <alignment horizontal="center" vertical="center" wrapText="1"/>
    </xf>
    <xf numFmtId="168" fontId="345" fillId="0" borderId="117" xfId="1" applyFont="1" applyFill="1" applyBorder="1" applyAlignment="1">
      <alignment vertical="center"/>
    </xf>
    <xf numFmtId="0" fontId="165" fillId="2" borderId="117" xfId="0" applyFont="1" applyFill="1" applyBorder="1" applyAlignment="1">
      <alignment vertical="center"/>
    </xf>
    <xf numFmtId="10" fontId="165" fillId="2" borderId="117" xfId="2" applyNumberFormat="1" applyFont="1" applyFill="1" applyBorder="1" applyAlignment="1">
      <alignment horizontal="center" vertical="center"/>
    </xf>
    <xf numFmtId="0" fontId="292" fillId="2" borderId="117" xfId="13" applyFont="1" applyFill="1" applyBorder="1" applyAlignment="1">
      <alignment horizontal="center" vertical="center" wrapText="1"/>
    </xf>
    <xf numFmtId="0" fontId="291" fillId="0" borderId="117" xfId="13" applyFont="1" applyBorder="1" applyAlignment="1">
      <alignment horizontal="center" vertical="center" wrapText="1"/>
    </xf>
    <xf numFmtId="0" fontId="89" fillId="0" borderId="67" xfId="0" applyFont="1" applyBorder="1" applyAlignment="1">
      <alignment vertical="center" wrapText="1"/>
    </xf>
    <xf numFmtId="0" fontId="107" fillId="0" borderId="1" xfId="0" applyFont="1" applyBorder="1" applyAlignment="1">
      <alignment vertical="center"/>
    </xf>
    <xf numFmtId="0" fontId="102" fillId="0" borderId="1" xfId="0" applyFont="1" applyBorder="1" applyAlignment="1">
      <alignment vertical="center"/>
    </xf>
    <xf numFmtId="0" fontId="98" fillId="0" borderId="1" xfId="0" applyFont="1" applyBorder="1" applyAlignment="1">
      <alignment vertical="center"/>
    </xf>
    <xf numFmtId="0" fontId="125" fillId="0" borderId="1" xfId="0" applyFont="1" applyBorder="1" applyAlignment="1">
      <alignment vertical="center"/>
    </xf>
    <xf numFmtId="0" fontId="133" fillId="0" borderId="1" xfId="0" applyFont="1" applyBorder="1" applyAlignment="1">
      <alignment vertical="center"/>
    </xf>
    <xf numFmtId="181" fontId="331" fillId="32" borderId="0" xfId="0" applyNumberFormat="1" applyFont="1" applyFill="1" applyAlignment="1">
      <alignment vertical="center"/>
    </xf>
    <xf numFmtId="49" fontId="331" fillId="0" borderId="0" xfId="4" applyNumberFormat="1" applyFont="1" applyAlignment="1">
      <alignment vertical="center"/>
    </xf>
    <xf numFmtId="0" fontId="396" fillId="0" borderId="0" xfId="78" applyFont="1" applyAlignment="1">
      <alignment horizontal="centerContinuous" vertical="center"/>
    </xf>
    <xf numFmtId="0" fontId="384" fillId="0" borderId="64" xfId="78" applyFont="1" applyBorder="1" applyAlignment="1">
      <alignment horizontal="left" vertical="center"/>
    </xf>
    <xf numFmtId="4" fontId="0" fillId="0" borderId="86" xfId="0" applyNumberFormat="1" applyBorder="1" applyAlignment="1">
      <alignment vertical="center"/>
    </xf>
    <xf numFmtId="4" fontId="284" fillId="0" borderId="86" xfId="0" applyNumberFormat="1" applyFont="1" applyBorder="1" applyAlignment="1">
      <alignment vertical="center"/>
    </xf>
    <xf numFmtId="44" fontId="294" fillId="0" borderId="116" xfId="4" applyNumberFormat="1" applyFont="1" applyBorder="1" applyAlignment="1">
      <alignment horizontal="centerContinuous" vertical="center"/>
    </xf>
    <xf numFmtId="44" fontId="294" fillId="0" borderId="118" xfId="4" applyNumberFormat="1" applyFont="1" applyBorder="1" applyAlignment="1">
      <alignment horizontal="centerContinuous" vertical="center"/>
    </xf>
    <xf numFmtId="0" fontId="294" fillId="0" borderId="118" xfId="4" applyFont="1" applyBorder="1" applyAlignment="1">
      <alignment horizontal="centerContinuous" vertical="center"/>
    </xf>
    <xf numFmtId="44" fontId="293" fillId="0" borderId="118" xfId="4" applyNumberFormat="1" applyFont="1" applyBorder="1" applyAlignment="1">
      <alignment horizontal="centerContinuous" vertical="center"/>
    </xf>
    <xf numFmtId="0" fontId="293" fillId="0" borderId="118" xfId="4" applyFont="1" applyBorder="1" applyAlignment="1">
      <alignment horizontal="centerContinuous" vertical="center"/>
    </xf>
    <xf numFmtId="4" fontId="284" fillId="0" borderId="86" xfId="4" applyNumberFormat="1" applyBorder="1" applyAlignment="1">
      <alignment vertical="center"/>
    </xf>
    <xf numFmtId="4" fontId="362" fillId="0" borderId="0" xfId="0" applyNumberFormat="1" applyFont="1" applyAlignment="1">
      <alignment horizontal="left" vertical="center" wrapText="1"/>
    </xf>
    <xf numFmtId="0" fontId="165" fillId="2" borderId="122" xfId="0" applyFont="1" applyFill="1" applyBorder="1" applyAlignment="1">
      <alignment vertical="center"/>
    </xf>
    <xf numFmtId="0" fontId="307" fillId="0" borderId="86" xfId="0" applyFont="1" applyBorder="1" applyAlignment="1">
      <alignment horizontal="center" vertical="center" wrapText="1"/>
    </xf>
    <xf numFmtId="0" fontId="292" fillId="2" borderId="123" xfId="13" applyFont="1" applyFill="1" applyBorder="1" applyAlignment="1">
      <alignment horizontal="center" vertical="center" wrapText="1"/>
    </xf>
    <xf numFmtId="1" fontId="294" fillId="2" borderId="123" xfId="0" applyNumberFormat="1" applyFont="1" applyFill="1" applyBorder="1" applyAlignment="1">
      <alignment horizontal="center" vertical="center" wrapText="1"/>
    </xf>
    <xf numFmtId="168" fontId="294" fillId="0" borderId="124" xfId="1" applyFont="1" applyFill="1" applyBorder="1" applyAlignment="1">
      <alignment horizontal="right" vertical="center" wrapText="1"/>
    </xf>
    <xf numFmtId="0" fontId="165" fillId="2" borderId="123" xfId="0" applyFont="1" applyFill="1" applyBorder="1" applyAlignment="1">
      <alignment vertical="center"/>
    </xf>
    <xf numFmtId="10" fontId="293" fillId="2" borderId="123" xfId="2" applyNumberFormat="1" applyFont="1" applyFill="1" applyBorder="1" applyAlignment="1">
      <alignment horizontal="center" vertical="center" wrapText="1"/>
    </xf>
    <xf numFmtId="10" fontId="165" fillId="2" borderId="123" xfId="2" applyNumberFormat="1" applyFont="1" applyFill="1" applyBorder="1" applyAlignment="1">
      <alignment horizontal="center" vertical="center"/>
    </xf>
    <xf numFmtId="0" fontId="332" fillId="0" borderId="88" xfId="0" applyFont="1" applyBorder="1" applyAlignment="1">
      <alignment horizontal="center" vertical="center"/>
    </xf>
    <xf numFmtId="168" fontId="284" fillId="0" borderId="0" xfId="5" applyAlignment="1">
      <alignment vertical="center"/>
    </xf>
    <xf numFmtId="0" fontId="332" fillId="0" borderId="13" xfId="4" applyFont="1" applyBorder="1" applyAlignment="1">
      <alignment horizontal="left" vertical="center" wrapText="1"/>
    </xf>
    <xf numFmtId="170" fontId="284" fillId="0" borderId="0" xfId="44116" applyNumberFormat="1" applyAlignment="1">
      <alignment vertical="center"/>
    </xf>
    <xf numFmtId="167" fontId="284" fillId="0" borderId="91" xfId="4" applyNumberFormat="1" applyBorder="1" applyAlignment="1">
      <alignment vertical="center"/>
    </xf>
    <xf numFmtId="0" fontId="0" fillId="0" borderId="86" xfId="0" applyBorder="1" applyAlignment="1">
      <alignment horizontal="centerContinuous"/>
    </xf>
    <xf numFmtId="0" fontId="0" fillId="0" borderId="90" xfId="0" applyBorder="1" applyAlignment="1">
      <alignment horizontal="center" vertical="center" wrapText="1"/>
    </xf>
    <xf numFmtId="0" fontId="0" fillId="0" borderId="86" xfId="0" applyBorder="1" applyAlignment="1">
      <alignment horizontal="center" vertical="center" wrapText="1"/>
    </xf>
    <xf numFmtId="0" fontId="288" fillId="0" borderId="86" xfId="0" applyFont="1" applyBorder="1" applyAlignment="1">
      <alignment horizontal="center"/>
    </xf>
    <xf numFmtId="217" fontId="0" fillId="0" borderId="99" xfId="44359" applyNumberFormat="1" applyFont="1" applyBorder="1"/>
    <xf numFmtId="217" fontId="0" fillId="0" borderId="94" xfId="44359" applyNumberFormat="1" applyFont="1" applyBorder="1"/>
    <xf numFmtId="217" fontId="0" fillId="0" borderId="95" xfId="44359" applyNumberFormat="1" applyFont="1" applyBorder="1"/>
    <xf numFmtId="217" fontId="0" fillId="0" borderId="98" xfId="44359" applyNumberFormat="1" applyFont="1" applyBorder="1"/>
    <xf numFmtId="217" fontId="0" fillId="0" borderId="101" xfId="44359" applyNumberFormat="1" applyFont="1" applyBorder="1"/>
    <xf numFmtId="181" fontId="301" fillId="0" borderId="126" xfId="0" applyNumberFormat="1" applyFont="1" applyBorder="1" applyAlignment="1">
      <alignment horizontal="left" vertical="center" wrapText="1"/>
    </xf>
    <xf numFmtId="183" fontId="301" fillId="0" borderId="126" xfId="1" applyNumberFormat="1" applyFont="1" applyFill="1" applyBorder="1" applyAlignment="1">
      <alignment horizontal="center" vertical="center" wrapText="1"/>
    </xf>
    <xf numFmtId="181" fontId="301" fillId="0" borderId="123" xfId="0" applyNumberFormat="1" applyFont="1" applyBorder="1" applyAlignment="1">
      <alignment horizontal="left" vertical="center" wrapText="1"/>
    </xf>
    <xf numFmtId="3" fontId="301" fillId="0" borderId="123" xfId="1" applyNumberFormat="1" applyFont="1" applyFill="1" applyBorder="1" applyAlignment="1">
      <alignment horizontal="center" vertical="center" wrapText="1"/>
    </xf>
    <xf numFmtId="213" fontId="301" fillId="0" borderId="123" xfId="1" applyNumberFormat="1" applyFont="1" applyFill="1" applyBorder="1" applyAlignment="1">
      <alignment horizontal="center" vertical="center" wrapText="1"/>
    </xf>
    <xf numFmtId="15" fontId="301" fillId="0" borderId="123" xfId="0" applyNumberFormat="1" applyFont="1" applyBorder="1" applyAlignment="1">
      <alignment horizontal="center" vertical="center" wrapText="1"/>
    </xf>
    <xf numFmtId="43" fontId="307" fillId="0" borderId="0" xfId="0" applyNumberFormat="1" applyFont="1" applyAlignment="1">
      <alignment horizontal="center" wrapText="1"/>
    </xf>
    <xf numFmtId="183" fontId="301" fillId="0" borderId="123" xfId="1" applyNumberFormat="1" applyFont="1" applyFill="1" applyBorder="1" applyAlignment="1">
      <alignment horizontal="center" vertical="center" wrapText="1"/>
    </xf>
    <xf numFmtId="184" fontId="301" fillId="0" borderId="123" xfId="0" applyNumberFormat="1" applyFont="1" applyBorder="1" applyAlignment="1">
      <alignment horizontal="center" vertical="center" wrapText="1"/>
    </xf>
    <xf numFmtId="185" fontId="301" fillId="0" borderId="123" xfId="2" applyNumberFormat="1" applyFont="1" applyFill="1" applyBorder="1" applyAlignment="1">
      <alignment horizontal="center" vertical="center" wrapText="1"/>
    </xf>
    <xf numFmtId="43" fontId="0" fillId="0" borderId="0" xfId="0" applyNumberFormat="1" applyAlignment="1">
      <alignment vertical="center"/>
    </xf>
    <xf numFmtId="168" fontId="0" fillId="0" borderId="0" xfId="44116" applyFont="1" applyFill="1" applyAlignment="1">
      <alignment horizontal="center" vertical="center"/>
    </xf>
    <xf numFmtId="170" fontId="290" fillId="0" borderId="0" xfId="1" applyNumberFormat="1" applyFont="1" applyFill="1" applyAlignment="1">
      <alignment vertical="center"/>
    </xf>
    <xf numFmtId="181" fontId="301" fillId="0" borderId="128" xfId="0" applyNumberFormat="1" applyFont="1" applyBorder="1" applyAlignment="1">
      <alignment horizontal="left" vertical="center" wrapText="1"/>
    </xf>
    <xf numFmtId="3" fontId="301" fillId="0" borderId="128" xfId="1" applyNumberFormat="1" applyFont="1" applyFill="1" applyBorder="1" applyAlignment="1">
      <alignment horizontal="center" vertical="center" wrapText="1"/>
    </xf>
    <xf numFmtId="213" fontId="301" fillId="0" borderId="128" xfId="1" applyNumberFormat="1" applyFont="1" applyFill="1" applyBorder="1" applyAlignment="1">
      <alignment horizontal="center" vertical="center" wrapText="1"/>
    </xf>
    <xf numFmtId="15" fontId="301" fillId="0" borderId="128" xfId="0" applyNumberFormat="1" applyFont="1" applyBorder="1" applyAlignment="1">
      <alignment horizontal="center" vertical="center" wrapText="1"/>
    </xf>
    <xf numFmtId="9" fontId="301" fillId="0" borderId="128" xfId="0" applyNumberFormat="1" applyFont="1" applyBorder="1" applyAlignment="1">
      <alignment horizontal="center" vertical="center" wrapText="1"/>
    </xf>
    <xf numFmtId="0" fontId="0" fillId="0" borderId="131" xfId="0" applyBorder="1" applyAlignment="1">
      <alignment horizontal="centerContinuous" vertical="center"/>
    </xf>
    <xf numFmtId="170" fontId="331" fillId="0" borderId="86" xfId="44116" applyNumberFormat="1" applyFont="1" applyFill="1" applyBorder="1" applyAlignment="1">
      <alignment horizontal="centerContinuous" vertical="center" wrapText="1"/>
    </xf>
    <xf numFmtId="170" fontId="331" fillId="0" borderId="86" xfId="44116" applyNumberFormat="1" applyFont="1" applyFill="1" applyBorder="1" applyAlignment="1">
      <alignment horizontal="center" vertical="center" wrapText="1"/>
    </xf>
    <xf numFmtId="170" fontId="0" fillId="0" borderId="129" xfId="44116" applyNumberFormat="1" applyFont="1" applyFill="1" applyBorder="1" applyAlignment="1">
      <alignment vertical="center"/>
    </xf>
    <xf numFmtId="4" fontId="0" fillId="0" borderId="129" xfId="0" applyNumberFormat="1" applyBorder="1" applyAlignment="1">
      <alignment vertical="center"/>
    </xf>
    <xf numFmtId="170" fontId="0" fillId="0" borderId="129" xfId="0" applyNumberFormat="1" applyBorder="1" applyAlignment="1">
      <alignment vertical="center"/>
    </xf>
    <xf numFmtId="9" fontId="0" fillId="0" borderId="86" xfId="8801" applyFont="1" applyFill="1" applyBorder="1" applyAlignment="1">
      <alignment horizontal="center" vertical="center"/>
    </xf>
    <xf numFmtId="170" fontId="332" fillId="0" borderId="129" xfId="44116" applyNumberFormat="1" applyFont="1" applyFill="1" applyBorder="1" applyAlignment="1">
      <alignment vertical="center"/>
    </xf>
    <xf numFmtId="4" fontId="332" fillId="0" borderId="129" xfId="0" applyNumberFormat="1" applyFont="1" applyBorder="1" applyAlignment="1">
      <alignment vertical="center"/>
    </xf>
    <xf numFmtId="9" fontId="332" fillId="0" borderId="86" xfId="8801" applyFont="1" applyFill="1" applyBorder="1" applyAlignment="1">
      <alignment horizontal="center" vertical="center"/>
    </xf>
    <xf numFmtId="0" fontId="0" fillId="0" borderId="129" xfId="0" applyBorder="1" applyAlignment="1">
      <alignment vertical="center"/>
    </xf>
    <xf numFmtId="170" fontId="284" fillId="0" borderId="129" xfId="44116" applyNumberFormat="1" applyFill="1" applyBorder="1" applyAlignment="1">
      <alignment vertical="center"/>
    </xf>
    <xf numFmtId="0" fontId="284" fillId="0" borderId="129" xfId="0" applyFont="1" applyBorder="1" applyAlignment="1">
      <alignment vertical="center"/>
    </xf>
    <xf numFmtId="170" fontId="284" fillId="0" borderId="3" xfId="44116" applyNumberFormat="1" applyFill="1" applyBorder="1" applyAlignment="1">
      <alignment vertical="center"/>
    </xf>
    <xf numFmtId="170" fontId="332" fillId="0" borderId="35" xfId="44116" applyNumberFormat="1" applyFont="1" applyFill="1" applyBorder="1" applyAlignment="1">
      <alignment horizontal="center" vertical="center"/>
    </xf>
    <xf numFmtId="170" fontId="332" fillId="0" borderId="130" xfId="44116" applyNumberFormat="1" applyFont="1" applyFill="1" applyBorder="1" applyAlignment="1">
      <alignment horizontal="center" vertical="center"/>
    </xf>
    <xf numFmtId="4" fontId="332" fillId="0" borderId="130" xfId="0" applyNumberFormat="1" applyFont="1" applyBorder="1" applyAlignment="1">
      <alignment vertical="center"/>
    </xf>
    <xf numFmtId="170" fontId="0" fillId="0" borderId="0" xfId="44116" applyNumberFormat="1" applyFont="1" applyFill="1" applyAlignment="1">
      <alignment vertical="center"/>
    </xf>
    <xf numFmtId="168" fontId="284" fillId="0" borderId="0" xfId="44116" applyFill="1" applyAlignment="1">
      <alignment horizontal="right" vertical="center"/>
    </xf>
    <xf numFmtId="170" fontId="0" fillId="0" borderId="0" xfId="44116" applyNumberFormat="1" applyFont="1" applyFill="1" applyAlignment="1">
      <alignment horizontal="right" vertical="center"/>
    </xf>
    <xf numFmtId="170" fontId="332" fillId="0" borderId="14" xfId="44116" applyNumberFormat="1" applyFont="1" applyFill="1" applyBorder="1" applyAlignment="1">
      <alignment horizontal="center" vertical="center"/>
    </xf>
    <xf numFmtId="9" fontId="332" fillId="0" borderId="14" xfId="8801" applyFont="1" applyFill="1" applyBorder="1" applyAlignment="1">
      <alignment horizontal="center" vertical="center"/>
    </xf>
    <xf numFmtId="9" fontId="284" fillId="0" borderId="0" xfId="8801" applyFill="1" applyAlignment="1">
      <alignment horizontal="right" vertical="center"/>
    </xf>
    <xf numFmtId="170" fontId="331" fillId="0" borderId="86" xfId="5" applyNumberFormat="1" applyFont="1" applyFill="1" applyBorder="1" applyAlignment="1">
      <alignment horizontal="center" vertical="center" wrapText="1"/>
    </xf>
    <xf numFmtId="170" fontId="284" fillId="0" borderId="129" xfId="5" applyNumberFormat="1" applyFill="1" applyBorder="1" applyAlignment="1">
      <alignment vertical="center"/>
    </xf>
    <xf numFmtId="4" fontId="284" fillId="0" borderId="129" xfId="4" applyNumberFormat="1" applyBorder="1" applyAlignment="1">
      <alignment vertical="center"/>
    </xf>
    <xf numFmtId="167" fontId="284" fillId="0" borderId="129" xfId="4" applyNumberFormat="1" applyBorder="1" applyAlignment="1">
      <alignment vertical="center"/>
    </xf>
    <xf numFmtId="9" fontId="0" fillId="0" borderId="86" xfId="6" applyFont="1" applyFill="1" applyBorder="1" applyAlignment="1">
      <alignment horizontal="center" vertical="center"/>
    </xf>
    <xf numFmtId="170" fontId="332" fillId="0" borderId="129" xfId="5" applyNumberFormat="1" applyFont="1" applyFill="1" applyBorder="1" applyAlignment="1">
      <alignment vertical="center"/>
    </xf>
    <xf numFmtId="9" fontId="332" fillId="0" borderId="86"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32" fillId="0" borderId="14" xfId="5" applyNumberFormat="1" applyFont="1" applyFill="1" applyBorder="1" applyAlignment="1">
      <alignment horizontal="center" vertical="center"/>
    </xf>
    <xf numFmtId="9" fontId="332"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84" fillId="0" borderId="129" xfId="0" applyNumberFormat="1" applyFont="1" applyBorder="1" applyAlignment="1">
      <alignment vertical="center"/>
    </xf>
    <xf numFmtId="181" fontId="301" fillId="0" borderId="132" xfId="0" applyNumberFormat="1" applyFont="1" applyBorder="1" applyAlignment="1">
      <alignment horizontal="left" vertical="center" wrapText="1"/>
    </xf>
    <xf numFmtId="3" fontId="301" fillId="0" borderId="132" xfId="1" applyNumberFormat="1" applyFont="1" applyFill="1" applyBorder="1" applyAlignment="1">
      <alignment horizontal="center" vertical="center" wrapText="1"/>
    </xf>
    <xf numFmtId="213" fontId="301" fillId="0" borderId="132" xfId="1" applyNumberFormat="1" applyFont="1" applyFill="1" applyBorder="1" applyAlignment="1">
      <alignment horizontal="center" vertical="center" wrapText="1"/>
    </xf>
    <xf numFmtId="15" fontId="301" fillId="0" borderId="132" xfId="0" applyNumberFormat="1" applyFont="1" applyBorder="1" applyAlignment="1">
      <alignment horizontal="center" vertical="center" wrapText="1"/>
    </xf>
    <xf numFmtId="9" fontId="301" fillId="0" borderId="132" xfId="0" applyNumberFormat="1" applyFont="1" applyBorder="1" applyAlignment="1">
      <alignment horizontal="center" vertical="center" wrapText="1"/>
    </xf>
    <xf numFmtId="181" fontId="307" fillId="0" borderId="132" xfId="0" applyNumberFormat="1" applyFont="1" applyBorder="1" applyAlignment="1">
      <alignment horizontal="center" vertical="center" wrapText="1"/>
    </xf>
    <xf numFmtId="213" fontId="301" fillId="0" borderId="18" xfId="1" applyNumberFormat="1" applyFont="1" applyFill="1" applyBorder="1" applyAlignment="1">
      <alignment horizontal="center" vertical="center" wrapText="1"/>
    </xf>
    <xf numFmtId="15" fontId="301" fillId="0" borderId="86" xfId="0" applyNumberFormat="1" applyFont="1" applyBorder="1" applyAlignment="1">
      <alignment horizontal="center" vertical="center" wrapText="1"/>
    </xf>
    <xf numFmtId="170" fontId="288" fillId="0" borderId="137" xfId="5" applyNumberFormat="1" applyFont="1" applyBorder="1" applyAlignment="1">
      <alignment horizontal="center" vertical="center" wrapText="1"/>
    </xf>
    <xf numFmtId="185" fontId="0" fillId="0" borderId="137" xfId="2" applyNumberFormat="1" applyFont="1" applyBorder="1" applyAlignment="1">
      <alignment vertical="center"/>
    </xf>
    <xf numFmtId="4" fontId="293" fillId="0" borderId="125" xfId="5" applyNumberFormat="1" applyFont="1" applyBorder="1" applyAlignment="1">
      <alignment vertical="center"/>
    </xf>
    <xf numFmtId="4" fontId="293" fillId="0" borderId="138" xfId="5" applyNumberFormat="1" applyFont="1" applyBorder="1" applyAlignment="1">
      <alignment vertical="center"/>
    </xf>
    <xf numFmtId="185" fontId="288" fillId="0" borderId="137" xfId="2" applyNumberFormat="1" applyFont="1" applyBorder="1" applyAlignment="1">
      <alignment vertical="center"/>
    </xf>
    <xf numFmtId="0" fontId="294" fillId="2" borderId="0" xfId="0" applyFont="1" applyFill="1" applyAlignment="1">
      <alignment vertical="center"/>
    </xf>
    <xf numFmtId="179" fontId="290" fillId="0" borderId="31" xfId="0" applyNumberFormat="1" applyFont="1" applyBorder="1" applyAlignment="1">
      <alignment horizontal="center" vertical="center" wrapText="1"/>
    </xf>
    <xf numFmtId="0" fontId="293" fillId="0" borderId="0" xfId="44392" applyFont="1" applyAlignment="1">
      <alignment vertical="center"/>
    </xf>
    <xf numFmtId="0" fontId="293" fillId="0" borderId="0" xfId="44392" applyFont="1" applyAlignment="1">
      <alignment horizontal="center" vertical="center" wrapText="1"/>
    </xf>
    <xf numFmtId="0" fontId="294" fillId="0" borderId="0" xfId="44392" applyFont="1" applyAlignment="1">
      <alignment horizontal="center" vertical="center" wrapText="1"/>
    </xf>
    <xf numFmtId="196" fontId="293" fillId="0" borderId="0" xfId="44393" applyNumberFormat="1" applyFont="1" applyFill="1" applyBorder="1" applyAlignment="1">
      <alignment horizontal="center" vertical="center" wrapText="1"/>
    </xf>
    <xf numFmtId="14" fontId="293" fillId="0" borderId="0" xfId="44392" applyNumberFormat="1" applyFont="1" applyAlignment="1">
      <alignment horizontal="right" vertical="center" wrapText="1"/>
    </xf>
    <xf numFmtId="0" fontId="293" fillId="0" borderId="0" xfId="44394" applyFont="1" applyAlignment="1">
      <alignment horizontal="left" vertical="center" wrapText="1"/>
    </xf>
    <xf numFmtId="0" fontId="294" fillId="0" borderId="0" xfId="44392" applyFont="1" applyAlignment="1">
      <alignment vertical="center"/>
    </xf>
    <xf numFmtId="0" fontId="293" fillId="0" borderId="0" xfId="44392" applyFont="1" applyAlignment="1">
      <alignment horizontal="center" vertical="center"/>
    </xf>
    <xf numFmtId="0" fontId="294" fillId="0" borderId="0" xfId="44392" applyFont="1" applyAlignment="1">
      <alignment horizontal="center" vertical="center"/>
    </xf>
    <xf numFmtId="196" fontId="293" fillId="0" borderId="0" xfId="44392" applyNumberFormat="1" applyFont="1" applyAlignment="1">
      <alignment horizontal="center" vertical="center"/>
    </xf>
    <xf numFmtId="14" fontId="293" fillId="0" borderId="0" xfId="44392" applyNumberFormat="1" applyFont="1" applyAlignment="1">
      <alignment horizontal="right" vertical="center"/>
    </xf>
    <xf numFmtId="0" fontId="293" fillId="0" borderId="0" xfId="44392" applyFont="1" applyAlignment="1">
      <alignment horizontal="left" vertical="center" wrapText="1"/>
    </xf>
    <xf numFmtId="0" fontId="376" fillId="0" borderId="0" xfId="44392" applyFont="1"/>
    <xf numFmtId="0" fontId="307" fillId="0" borderId="0" xfId="44392" applyFont="1" applyAlignment="1">
      <alignment horizontal="center" vertical="center" wrapText="1"/>
    </xf>
    <xf numFmtId="0" fontId="301" fillId="0" borderId="0" xfId="44392" applyFont="1" applyAlignment="1">
      <alignment horizontal="center" vertical="center" wrapText="1"/>
    </xf>
    <xf numFmtId="196" fontId="301" fillId="0" borderId="0" xfId="44393" applyNumberFormat="1" applyFont="1" applyFill="1" applyBorder="1" applyAlignment="1">
      <alignment horizontal="center" vertical="center" wrapText="1"/>
    </xf>
    <xf numFmtId="196" fontId="301" fillId="0" borderId="0" xfId="44392" applyNumberFormat="1" applyFont="1" applyAlignment="1">
      <alignment horizontal="right" vertical="center" wrapText="1"/>
    </xf>
    <xf numFmtId="196" fontId="301" fillId="0" borderId="0" xfId="44394" applyNumberFormat="1" applyFont="1" applyAlignment="1">
      <alignment horizontal="left" vertical="center" wrapText="1"/>
    </xf>
    <xf numFmtId="14" fontId="301" fillId="0" borderId="0" xfId="44392" applyNumberFormat="1" applyFont="1" applyAlignment="1">
      <alignment horizontal="center" vertical="center"/>
    </xf>
    <xf numFmtId="0" fontId="301" fillId="0" borderId="0" xfId="44392" applyFont="1" applyAlignment="1">
      <alignment vertical="center"/>
    </xf>
    <xf numFmtId="0" fontId="307" fillId="0" borderId="0" xfId="44392" applyFont="1" applyAlignment="1">
      <alignment horizontal="center" vertical="center"/>
    </xf>
    <xf numFmtId="0" fontId="301" fillId="0" borderId="0" xfId="44392" applyFont="1" applyAlignment="1">
      <alignment horizontal="center" vertical="center"/>
    </xf>
    <xf numFmtId="196" fontId="301" fillId="0" borderId="0" xfId="44392" applyNumberFormat="1" applyFont="1" applyAlignment="1">
      <alignment horizontal="center" vertical="center"/>
    </xf>
    <xf numFmtId="196" fontId="301" fillId="0" borderId="0" xfId="44392" applyNumberFormat="1" applyFont="1" applyAlignment="1">
      <alignment horizontal="right" vertical="center"/>
    </xf>
    <xf numFmtId="196" fontId="301" fillId="0" borderId="0" xfId="44392" applyNumberFormat="1" applyFont="1" applyAlignment="1">
      <alignment horizontal="left" vertical="center" wrapText="1"/>
    </xf>
    <xf numFmtId="0" fontId="399" fillId="0" borderId="0" xfId="0" applyFont="1"/>
    <xf numFmtId="0" fontId="0" fillId="0" borderId="86" xfId="0" applyBorder="1" applyAlignment="1">
      <alignment horizontal="center"/>
    </xf>
    <xf numFmtId="219" fontId="0" fillId="0" borderId="86" xfId="44359" applyNumberFormat="1" applyFont="1" applyBorder="1"/>
    <xf numFmtId="218" fontId="0" fillId="0" borderId="86" xfId="44360" applyNumberFormat="1" applyFont="1" applyBorder="1"/>
    <xf numFmtId="217" fontId="0" fillId="0" borderId="86" xfId="1" applyNumberFormat="1" applyFont="1" applyBorder="1" applyAlignment="1">
      <alignment horizontal="center" vertical="center" wrapText="1"/>
    </xf>
    <xf numFmtId="0" fontId="0" fillId="0" borderId="86" xfId="0" applyBorder="1"/>
    <xf numFmtId="3" fontId="288" fillId="0" borderId="137" xfId="5" applyNumberFormat="1" applyFont="1" applyBorder="1" applyAlignment="1">
      <alignment vertical="center"/>
    </xf>
    <xf numFmtId="3" fontId="381" fillId="0" borderId="137" xfId="5" applyNumberFormat="1" applyFont="1" applyBorder="1" applyAlignment="1">
      <alignment vertical="center"/>
    </xf>
    <xf numFmtId="3" fontId="0" fillId="0" borderId="137" xfId="5" applyNumberFormat="1" applyFont="1" applyBorder="1" applyAlignment="1">
      <alignment vertical="center"/>
    </xf>
    <xf numFmtId="167" fontId="331" fillId="0" borderId="88" xfId="4" applyNumberFormat="1" applyFont="1" applyBorder="1" applyAlignment="1">
      <alignment vertical="center"/>
    </xf>
    <xf numFmtId="167" fontId="331" fillId="0" borderId="89" xfId="4" applyNumberFormat="1" applyFont="1" applyBorder="1" applyAlignment="1">
      <alignment vertical="center"/>
    </xf>
    <xf numFmtId="167" fontId="331" fillId="0" borderId="90" xfId="4" applyNumberFormat="1" applyFont="1" applyBorder="1" applyAlignment="1">
      <alignment vertical="center"/>
    </xf>
    <xf numFmtId="0" fontId="26" fillId="0" borderId="0" xfId="44396"/>
    <xf numFmtId="0" fontId="97" fillId="2" borderId="3" xfId="44100" applyFill="1" applyBorder="1"/>
    <xf numFmtId="0" fontId="290" fillId="0" borderId="86" xfId="44152" applyFont="1" applyBorder="1" applyAlignment="1">
      <alignment vertical="center"/>
    </xf>
    <xf numFmtId="0" fontId="290" fillId="0" borderId="86" xfId="44152" applyFont="1" applyBorder="1" applyAlignment="1">
      <alignment horizontal="center" vertical="center"/>
    </xf>
    <xf numFmtId="0" fontId="294" fillId="0" borderId="86" xfId="0" applyFont="1" applyBorder="1" applyAlignment="1">
      <alignment horizontal="center" vertical="center" wrapText="1"/>
    </xf>
    <xf numFmtId="0" fontId="302" fillId="0" borderId="86" xfId="0" applyFont="1" applyBorder="1" applyAlignment="1">
      <alignment horizontal="center" vertical="center" wrapText="1"/>
    </xf>
    <xf numFmtId="198" fontId="293" fillId="0" borderId="86" xfId="0" applyNumberFormat="1" applyFont="1" applyBorder="1" applyAlignment="1">
      <alignment horizontal="center" vertical="center"/>
    </xf>
    <xf numFmtId="9" fontId="290" fillId="0" borderId="86" xfId="2" applyFont="1" applyFill="1" applyBorder="1" applyAlignment="1">
      <alignment horizontal="center" vertical="center" wrapText="1"/>
    </xf>
    <xf numFmtId="4" fontId="284" fillId="0" borderId="86" xfId="0" applyNumberFormat="1" applyFont="1" applyBorder="1" applyAlignment="1">
      <alignment vertical="center" wrapText="1"/>
    </xf>
    <xf numFmtId="168" fontId="284" fillId="0" borderId="86" xfId="44116" applyBorder="1" applyAlignment="1">
      <alignment vertical="center"/>
    </xf>
    <xf numFmtId="9" fontId="284" fillId="0" borderId="86" xfId="8801" applyBorder="1" applyAlignment="1">
      <alignment horizontal="center" vertical="center"/>
    </xf>
    <xf numFmtId="0" fontId="339" fillId="0" borderId="86" xfId="0" applyFont="1" applyBorder="1" applyAlignment="1">
      <alignment horizontal="center" vertical="center"/>
    </xf>
    <xf numFmtId="0" fontId="331" fillId="0" borderId="86" xfId="0" applyFont="1" applyBorder="1" applyAlignment="1">
      <alignment horizontal="center" vertical="center"/>
    </xf>
    <xf numFmtId="0" fontId="284" fillId="0" borderId="86" xfId="0" applyFont="1" applyBorder="1" applyAlignment="1">
      <alignment vertical="center" wrapText="1"/>
    </xf>
    <xf numFmtId="168" fontId="339" fillId="0" borderId="86" xfId="44116" applyFont="1" applyBorder="1" applyAlignment="1">
      <alignment vertical="center"/>
    </xf>
    <xf numFmtId="168" fontId="331" fillId="0" borderId="86" xfId="44116" applyFont="1" applyBorder="1" applyAlignment="1">
      <alignment vertical="center"/>
    </xf>
    <xf numFmtId="173" fontId="339" fillId="0" borderId="86" xfId="8801" applyNumberFormat="1" applyFont="1" applyBorder="1" applyAlignment="1">
      <alignment horizontal="center" vertical="center"/>
    </xf>
    <xf numFmtId="168" fontId="0" fillId="0" borderId="0" xfId="44116" applyFont="1" applyAlignment="1">
      <alignment horizontal="center" vertical="center"/>
    </xf>
    <xf numFmtId="9" fontId="0" fillId="0" borderId="0" xfId="8801" applyFont="1" applyAlignment="1">
      <alignment vertical="center"/>
    </xf>
    <xf numFmtId="0" fontId="284" fillId="2" borderId="0" xfId="44058" applyFill="1" applyAlignment="1">
      <alignment vertical="center"/>
    </xf>
    <xf numFmtId="0" fontId="288" fillId="0" borderId="0" xfId="44086" applyFont="1" applyAlignment="1">
      <alignment horizontal="center"/>
    </xf>
    <xf numFmtId="203" fontId="293" fillId="0" borderId="1" xfId="43894" applyNumberFormat="1" applyFont="1" applyBorder="1" applyAlignment="1">
      <alignment horizontal="center" vertical="center"/>
    </xf>
    <xf numFmtId="203" fontId="294" fillId="0" borderId="1" xfId="43894" applyNumberFormat="1" applyFont="1" applyBorder="1" applyAlignment="1">
      <alignment horizontal="center" vertical="center"/>
    </xf>
    <xf numFmtId="167" fontId="25" fillId="0" borderId="1" xfId="35088" applyNumberFormat="1" applyFont="1" applyFill="1" applyBorder="1" applyAlignment="1">
      <alignment vertical="center"/>
    </xf>
    <xf numFmtId="173" fontId="290" fillId="0" borderId="137" xfId="2" applyNumberFormat="1" applyFont="1" applyFill="1" applyBorder="1" applyAlignment="1">
      <alignment horizontal="center" vertical="center" wrapText="1"/>
    </xf>
    <xf numFmtId="1" fontId="290" fillId="0" borderId="137" xfId="0" applyNumberFormat="1" applyFont="1" applyBorder="1" applyAlignment="1">
      <alignment horizontal="center" vertical="center" wrapText="1"/>
    </xf>
    <xf numFmtId="167" fontId="337" fillId="0" borderId="141" xfId="78" applyNumberFormat="1" applyFont="1" applyBorder="1" applyAlignment="1">
      <alignment horizontal="center" vertical="center"/>
    </xf>
    <xf numFmtId="211" fontId="337" fillId="0" borderId="141" xfId="78" applyNumberFormat="1" applyFont="1" applyBorder="1" applyAlignment="1">
      <alignment horizontal="center" vertical="center"/>
    </xf>
    <xf numFmtId="0" fontId="404" fillId="0" borderId="0" xfId="78" applyFont="1" applyAlignment="1">
      <alignment horizontal="center" vertical="center"/>
    </xf>
    <xf numFmtId="212" fontId="386" fillId="0" borderId="0" xfId="78" applyNumberFormat="1" applyFont="1" applyAlignment="1">
      <alignment horizontal="right" vertical="center"/>
    </xf>
    <xf numFmtId="210" fontId="285" fillId="0" borderId="0" xfId="78" applyNumberFormat="1" applyAlignment="1">
      <alignment vertical="center"/>
    </xf>
    <xf numFmtId="211" fontId="386" fillId="0" borderId="0" xfId="78" applyNumberFormat="1" applyFont="1" applyAlignment="1">
      <alignment horizontal="right" vertical="center"/>
    </xf>
    <xf numFmtId="223" fontId="386" fillId="0" borderId="0" xfId="78" applyNumberFormat="1" applyFont="1" applyAlignment="1">
      <alignment horizontal="right" vertical="center"/>
    </xf>
    <xf numFmtId="0" fontId="384" fillId="0" borderId="0" xfId="78" applyFont="1" applyAlignment="1">
      <alignment horizontal="center" vertical="center"/>
    </xf>
    <xf numFmtId="0" fontId="398" fillId="39" borderId="142" xfId="44408" applyFont="1" applyFill="1" applyBorder="1" applyAlignment="1">
      <alignment horizontal="center" vertical="center" wrapText="1"/>
    </xf>
    <xf numFmtId="14" fontId="398" fillId="39" borderId="142" xfId="44408" applyNumberFormat="1" applyFont="1" applyFill="1" applyBorder="1" applyAlignment="1">
      <alignment horizontal="center" vertical="center" wrapText="1"/>
    </xf>
    <xf numFmtId="0" fontId="356" fillId="2" borderId="0" xfId="35116" applyFont="1" applyFill="1" applyAlignment="1">
      <alignment vertical="center" wrapText="1"/>
    </xf>
    <xf numFmtId="0" fontId="284" fillId="2" borderId="0" xfId="43894" applyFont="1" applyFill="1" applyAlignment="1">
      <alignment vertical="center"/>
    </xf>
    <xf numFmtId="0" fontId="402" fillId="39" borderId="142" xfId="44408" applyFont="1" applyFill="1" applyBorder="1" applyAlignment="1">
      <alignment horizontal="center" vertical="center" wrapText="1"/>
    </xf>
    <xf numFmtId="14" fontId="402" fillId="39" borderId="142" xfId="44408" applyNumberFormat="1" applyFont="1" applyFill="1" applyBorder="1" applyAlignment="1">
      <alignment horizontal="center" vertical="center" wrapText="1"/>
    </xf>
    <xf numFmtId="0" fontId="356" fillId="2" borderId="0" xfId="44171" applyFont="1" applyFill="1" applyAlignment="1">
      <alignment vertical="center" wrapText="1"/>
    </xf>
    <xf numFmtId="0" fontId="284" fillId="2" borderId="0" xfId="44170" applyFont="1" applyFill="1" applyAlignment="1">
      <alignment vertical="center"/>
    </xf>
    <xf numFmtId="0" fontId="398" fillId="39" borderId="119" xfId="44408" applyFont="1" applyFill="1" applyBorder="1" applyAlignment="1">
      <alignment horizontal="center" vertical="center" wrapText="1"/>
    </xf>
    <xf numFmtId="0" fontId="398" fillId="39" borderId="120" xfId="44408" applyFont="1" applyFill="1" applyBorder="1" applyAlignment="1">
      <alignment horizontal="center" vertical="center" wrapText="1"/>
    </xf>
    <xf numFmtId="0" fontId="398" fillId="39" borderId="121" xfId="44408" applyFont="1" applyFill="1" applyBorder="1" applyAlignment="1">
      <alignment horizontal="center" vertical="center" wrapText="1"/>
    </xf>
    <xf numFmtId="14" fontId="398" fillId="39" borderId="121" xfId="44408" applyNumberFormat="1" applyFont="1" applyFill="1" applyBorder="1" applyAlignment="1">
      <alignment horizontal="center" vertical="center" wrapText="1"/>
    </xf>
    <xf numFmtId="0" fontId="355" fillId="2" borderId="0" xfId="43926" applyFont="1" applyFill="1" applyAlignment="1">
      <alignment vertical="center"/>
    </xf>
    <xf numFmtId="196" fontId="398" fillId="39" borderId="142" xfId="44408" applyNumberFormat="1" applyFont="1" applyFill="1" applyBorder="1" applyAlignment="1">
      <alignment horizontal="center" vertical="center" wrapText="1"/>
    </xf>
    <xf numFmtId="0" fontId="355" fillId="2" borderId="0" xfId="43926" applyFont="1" applyFill="1"/>
    <xf numFmtId="181" fontId="307" fillId="0" borderId="142" xfId="0" applyNumberFormat="1" applyFont="1" applyBorder="1" applyAlignment="1">
      <alignment horizontal="center" vertical="center" wrapText="1"/>
    </xf>
    <xf numFmtId="0" fontId="307" fillId="0" borderId="142" xfId="0" applyFont="1" applyBorder="1" applyAlignment="1">
      <alignment horizontal="center" vertical="center" wrapText="1"/>
    </xf>
    <xf numFmtId="181" fontId="307" fillId="0" borderId="142" xfId="0" applyNumberFormat="1" applyFont="1" applyBorder="1" applyAlignment="1">
      <alignment horizontal="left" vertical="center" wrapText="1"/>
    </xf>
    <xf numFmtId="3" fontId="301" fillId="0" borderId="142" xfId="1" applyNumberFormat="1" applyFont="1" applyFill="1" applyBorder="1" applyAlignment="1">
      <alignment horizontal="center" vertical="center" wrapText="1"/>
    </xf>
    <xf numFmtId="168" fontId="301" fillId="0" borderId="142" xfId="0" applyNumberFormat="1" applyFont="1" applyBorder="1" applyAlignment="1">
      <alignment horizontal="center" vertical="center" wrapText="1"/>
    </xf>
    <xf numFmtId="0" fontId="307" fillId="0" borderId="142" xfId="0" applyFont="1" applyBorder="1" applyAlignment="1">
      <alignment horizontal="left" vertical="center" wrapText="1"/>
    </xf>
    <xf numFmtId="0" fontId="301" fillId="0" borderId="142" xfId="0" applyFont="1" applyBorder="1" applyAlignment="1">
      <alignment horizontal="center" vertical="center" wrapText="1"/>
    </xf>
    <xf numFmtId="9" fontId="301" fillId="0" borderId="142" xfId="0" applyNumberFormat="1" applyFont="1" applyBorder="1" applyAlignment="1">
      <alignment horizontal="center" vertical="center" wrapText="1"/>
    </xf>
    <xf numFmtId="3" fontId="307" fillId="0" borderId="142" xfId="1" applyNumberFormat="1" applyFont="1" applyFill="1" applyBorder="1" applyAlignment="1">
      <alignment horizontal="center" vertical="center" wrapText="1"/>
    </xf>
    <xf numFmtId="168" fontId="307" fillId="0" borderId="142" xfId="0" applyNumberFormat="1" applyFont="1" applyBorder="1" applyAlignment="1">
      <alignment horizontal="center" vertical="center" wrapText="1"/>
    </xf>
    <xf numFmtId="183" fontId="301" fillId="0" borderId="142" xfId="1" applyNumberFormat="1" applyFont="1" applyFill="1" applyBorder="1" applyAlignment="1">
      <alignment horizontal="center" vertical="center" wrapText="1"/>
    </xf>
    <xf numFmtId="43" fontId="307" fillId="0" borderId="142" xfId="0" applyNumberFormat="1" applyFont="1" applyBorder="1" applyAlignment="1">
      <alignment horizontal="center" vertical="center" wrapText="1"/>
    </xf>
    <xf numFmtId="181" fontId="301" fillId="0" borderId="142" xfId="0" applyNumberFormat="1" applyFont="1" applyBorder="1" applyAlignment="1">
      <alignment horizontal="left" vertical="center" wrapText="1"/>
    </xf>
    <xf numFmtId="181" fontId="301" fillId="0" borderId="146" xfId="0" applyNumberFormat="1" applyFont="1" applyBorder="1" applyAlignment="1">
      <alignment horizontal="left" vertical="center" wrapText="1"/>
    </xf>
    <xf numFmtId="3" fontId="301" fillId="0" borderId="146" xfId="1" applyNumberFormat="1" applyFont="1" applyFill="1" applyBorder="1" applyAlignment="1">
      <alignment horizontal="center" vertical="center" wrapText="1"/>
    </xf>
    <xf numFmtId="183" fontId="301" fillId="0" borderId="146" xfId="1" applyNumberFormat="1" applyFont="1" applyFill="1" applyBorder="1" applyAlignment="1">
      <alignment horizontal="center" vertical="center" wrapText="1"/>
    </xf>
    <xf numFmtId="217" fontId="288" fillId="0" borderId="90" xfId="0" applyNumberFormat="1" applyFont="1" applyBorder="1" applyAlignment="1">
      <alignment vertical="center"/>
    </xf>
    <xf numFmtId="217" fontId="288" fillId="0" borderId="86" xfId="0" applyNumberFormat="1" applyFont="1" applyBorder="1" applyAlignment="1">
      <alignment vertical="center"/>
    </xf>
    <xf numFmtId="217" fontId="288" fillId="0" borderId="86" xfId="1" applyNumberFormat="1" applyFont="1" applyBorder="1" applyAlignment="1">
      <alignment vertical="center"/>
    </xf>
    <xf numFmtId="217" fontId="288" fillId="0" borderId="127" xfId="0" applyNumberFormat="1" applyFont="1" applyBorder="1" applyAlignment="1">
      <alignment vertical="center"/>
    </xf>
    <xf numFmtId="217" fontId="288" fillId="0" borderId="86" xfId="44359" applyNumberFormat="1" applyFont="1" applyBorder="1" applyAlignment="1">
      <alignment vertical="center"/>
    </xf>
    <xf numFmtId="44" fontId="294" fillId="0" borderId="116" xfId="4" applyNumberFormat="1" applyFont="1" applyBorder="1" applyAlignment="1">
      <alignment horizontal="left" vertical="center"/>
    </xf>
    <xf numFmtId="0" fontId="0" fillId="0" borderId="86" xfId="0" applyBorder="1" applyAlignment="1">
      <alignment vertical="center" wrapText="1"/>
    </xf>
    <xf numFmtId="44" fontId="294" fillId="0" borderId="143" xfId="4" applyNumberFormat="1" applyFont="1" applyBorder="1" applyAlignment="1">
      <alignment horizontal="centerContinuous" vertical="center"/>
    </xf>
    <xf numFmtId="0" fontId="294" fillId="0" borderId="143" xfId="4" applyFont="1" applyBorder="1" applyAlignment="1">
      <alignment horizontal="centerContinuous" vertical="center"/>
    </xf>
    <xf numFmtId="170" fontId="339" fillId="0" borderId="143" xfId="5" applyNumberFormat="1" applyFont="1" applyFill="1" applyBorder="1" applyAlignment="1">
      <alignment horizontal="center" vertical="center" wrapText="1"/>
    </xf>
    <xf numFmtId="44" fontId="293" fillId="0" borderId="143" xfId="4" applyNumberFormat="1" applyFont="1" applyBorder="1" applyAlignment="1">
      <alignment vertical="center"/>
    </xf>
    <xf numFmtId="0" fontId="293" fillId="0" borderId="143" xfId="4" applyFont="1" applyBorder="1" applyAlignment="1">
      <alignment vertical="center"/>
    </xf>
    <xf numFmtId="170" fontId="0" fillId="0" borderId="143" xfId="5" applyNumberFormat="1" applyFont="1" applyFill="1" applyBorder="1" applyAlignment="1">
      <alignment vertical="center"/>
    </xf>
    <xf numFmtId="185" fontId="0" fillId="0" borderId="143" xfId="2" applyNumberFormat="1" applyFont="1" applyBorder="1" applyAlignment="1">
      <alignment vertical="center"/>
    </xf>
    <xf numFmtId="170" fontId="293" fillId="0" borderId="143" xfId="5" applyNumberFormat="1" applyFont="1" applyFill="1" applyBorder="1" applyAlignment="1">
      <alignment vertical="center"/>
    </xf>
    <xf numFmtId="3" fontId="288" fillId="0" borderId="143" xfId="5" applyNumberFormat="1" applyFont="1" applyBorder="1" applyAlignment="1">
      <alignment vertical="center"/>
    </xf>
    <xf numFmtId="185" fontId="288" fillId="0" borderId="143" xfId="2" applyNumberFormat="1" applyFont="1" applyBorder="1" applyAlignment="1">
      <alignment vertical="center"/>
    </xf>
    <xf numFmtId="0" fontId="336" fillId="0" borderId="145" xfId="35059" applyFill="1" applyBorder="1"/>
    <xf numFmtId="9" fontId="284" fillId="0" borderId="0" xfId="8801" applyAlignment="1">
      <alignment vertical="center"/>
    </xf>
    <xf numFmtId="0" fontId="405" fillId="0" borderId="0" xfId="0" applyFont="1" applyAlignment="1">
      <alignment horizontal="center" vertical="center" wrapText="1"/>
    </xf>
    <xf numFmtId="168" fontId="405" fillId="0" borderId="0" xfId="1" applyFont="1" applyAlignment="1">
      <alignment horizontal="center" vertical="center" wrapText="1"/>
    </xf>
    <xf numFmtId="0" fontId="405" fillId="0" borderId="151" xfId="0" applyFont="1" applyBorder="1" applyAlignment="1">
      <alignment horizontal="left" vertical="center" wrapText="1"/>
    </xf>
    <xf numFmtId="3" fontId="405" fillId="0" borderId="151" xfId="1" applyNumberFormat="1" applyFont="1" applyBorder="1" applyAlignment="1">
      <alignment horizontal="center" vertical="center" wrapText="1"/>
    </xf>
    <xf numFmtId="168" fontId="405" fillId="0" borderId="151" xfId="0" applyNumberFormat="1" applyFont="1" applyBorder="1" applyAlignment="1">
      <alignment horizontal="center" vertical="center" wrapText="1"/>
    </xf>
    <xf numFmtId="4" fontId="405" fillId="0" borderId="0" xfId="0" applyNumberFormat="1" applyFont="1" applyAlignment="1">
      <alignment horizontal="center" vertical="center" wrapText="1"/>
    </xf>
    <xf numFmtId="0" fontId="307" fillId="0" borderId="151" xfId="0" applyFont="1" applyBorder="1" applyAlignment="1">
      <alignment horizontal="left" vertical="center" wrapText="1"/>
    </xf>
    <xf numFmtId="3" fontId="307" fillId="0" borderId="151" xfId="1" applyNumberFormat="1" applyFont="1" applyBorder="1" applyAlignment="1">
      <alignment horizontal="center" vertical="center" wrapText="1"/>
    </xf>
    <xf numFmtId="168" fontId="307" fillId="0" borderId="151" xfId="0" applyNumberFormat="1" applyFont="1" applyBorder="1" applyAlignment="1">
      <alignment horizontal="center" vertical="center" wrapText="1"/>
    </xf>
    <xf numFmtId="0" fontId="301" fillId="0" borderId="151" xfId="0" applyFont="1" applyBorder="1" applyAlignment="1">
      <alignment horizontal="left" vertical="center" wrapText="1"/>
    </xf>
    <xf numFmtId="3" fontId="301" fillId="0" borderId="151" xfId="1" applyNumberFormat="1" applyFont="1" applyBorder="1" applyAlignment="1">
      <alignment horizontal="center" vertical="center" wrapText="1"/>
    </xf>
    <xf numFmtId="203" fontId="293" fillId="0" borderId="1" xfId="0" applyNumberFormat="1" applyFont="1" applyBorder="1" applyAlignment="1">
      <alignment horizontal="center" vertical="center"/>
    </xf>
    <xf numFmtId="203" fontId="293" fillId="0" borderId="109" xfId="0" applyNumberFormat="1" applyFont="1" applyBorder="1" applyAlignment="1">
      <alignment horizontal="center" vertical="center"/>
    </xf>
    <xf numFmtId="49" fontId="302" fillId="2" borderId="0" xfId="0" applyNumberFormat="1" applyFont="1" applyFill="1" applyAlignment="1">
      <alignment vertical="center"/>
    </xf>
    <xf numFmtId="168" fontId="290" fillId="2" borderId="0" xfId="1" applyFont="1" applyFill="1" applyAlignment="1">
      <alignment vertical="center"/>
    </xf>
    <xf numFmtId="0" fontId="290" fillId="2" borderId="0" xfId="0" applyFont="1" applyFill="1" applyAlignment="1">
      <alignment horizontal="left" vertical="center"/>
    </xf>
    <xf numFmtId="2" fontId="290" fillId="2" borderId="0" xfId="0" applyNumberFormat="1" applyFont="1" applyFill="1" applyAlignment="1">
      <alignment vertical="center"/>
    </xf>
    <xf numFmtId="0" fontId="290" fillId="2" borderId="0" xfId="0" applyFont="1" applyFill="1" applyAlignment="1">
      <alignment horizontal="center" vertical="center"/>
    </xf>
    <xf numFmtId="167" fontId="284" fillId="2" borderId="0" xfId="0" applyNumberFormat="1" applyFont="1" applyFill="1" applyAlignment="1">
      <alignment vertical="center"/>
    </xf>
    <xf numFmtId="0" fontId="284" fillId="2" borderId="0" xfId="0" applyFont="1" applyFill="1" applyAlignment="1">
      <alignment horizontal="right" vertical="center"/>
    </xf>
    <xf numFmtId="179" fontId="284" fillId="2" borderId="0" xfId="0" applyNumberFormat="1" applyFont="1" applyFill="1" applyAlignment="1">
      <alignment vertical="center"/>
    </xf>
    <xf numFmtId="179" fontId="290" fillId="2" borderId="0" xfId="0" applyNumberFormat="1" applyFont="1" applyFill="1" applyAlignment="1">
      <alignment vertical="center"/>
    </xf>
    <xf numFmtId="14" fontId="293" fillId="0" borderId="0" xfId="44392" applyNumberFormat="1" applyFont="1" applyAlignment="1">
      <alignment horizontal="center" vertical="center" wrapText="1"/>
    </xf>
    <xf numFmtId="14" fontId="293" fillId="0" borderId="0" xfId="44392" applyNumberFormat="1" applyFont="1" applyAlignment="1">
      <alignment horizontal="center" vertical="center"/>
    </xf>
    <xf numFmtId="170" fontId="0" fillId="2" borderId="0" xfId="44116" applyNumberFormat="1" applyFont="1" applyFill="1" applyAlignment="1">
      <alignment vertical="center"/>
    </xf>
    <xf numFmtId="0" fontId="293" fillId="0" borderId="86" xfId="0" applyFont="1" applyBorder="1" applyAlignment="1">
      <alignment horizontal="left" vertical="center" wrapText="1"/>
    </xf>
    <xf numFmtId="198" fontId="294" fillId="0" borderId="86" xfId="0" applyNumberFormat="1" applyFont="1" applyBorder="1" applyAlignment="1">
      <alignment horizontal="center" vertical="center"/>
    </xf>
    <xf numFmtId="173" fontId="302" fillId="0" borderId="86" xfId="2" applyNumberFormat="1" applyFont="1" applyFill="1" applyBorder="1" applyAlignment="1">
      <alignment horizontal="center" vertical="center" wrapText="1"/>
    </xf>
    <xf numFmtId="198" fontId="295" fillId="0" borderId="1" xfId="0" applyNumberFormat="1" applyFont="1" applyBorder="1" applyAlignment="1">
      <alignment horizontal="center" vertical="center" wrapText="1"/>
    </xf>
    <xf numFmtId="2" fontId="294" fillId="2" borderId="86" xfId="44093" applyNumberFormat="1" applyFont="1" applyFill="1" applyBorder="1" applyAlignment="1">
      <alignment horizontal="center" vertical="center" wrapText="1"/>
    </xf>
    <xf numFmtId="0" fontId="21" fillId="0" borderId="1" xfId="0" applyFont="1" applyBorder="1" applyAlignment="1">
      <alignment vertical="center" wrapText="1"/>
    </xf>
    <xf numFmtId="0" fontId="290" fillId="0" borderId="151" xfId="44152" applyFont="1" applyBorder="1" applyAlignment="1">
      <alignment vertical="center"/>
    </xf>
    <xf numFmtId="0" fontId="290" fillId="0" borderId="151" xfId="44152" applyFont="1" applyBorder="1" applyAlignment="1">
      <alignment horizontal="center" vertical="center"/>
    </xf>
    <xf numFmtId="0" fontId="294" fillId="0" borderId="154" xfId="0" applyFont="1" applyBorder="1" applyAlignment="1">
      <alignment horizontal="center" vertical="center"/>
    </xf>
    <xf numFmtId="0" fontId="294" fillId="0" borderId="154" xfId="78" applyFont="1" applyBorder="1" applyAlignment="1">
      <alignment horizontal="center" vertical="center"/>
    </xf>
    <xf numFmtId="0" fontId="302" fillId="0" borderId="154" xfId="0" applyFont="1" applyBorder="1" applyAlignment="1">
      <alignment horizontal="center" vertical="center"/>
    </xf>
    <xf numFmtId="179" fontId="293" fillId="0" borderId="154" xfId="35088" applyNumberFormat="1" applyFont="1" applyFill="1" applyBorder="1" applyAlignment="1">
      <alignment horizontal="center" vertical="center"/>
    </xf>
    <xf numFmtId="203" fontId="293" fillId="0" borderId="154" xfId="0" applyNumberFormat="1" applyFont="1" applyBorder="1" applyAlignment="1">
      <alignment horizontal="center" vertical="center"/>
    </xf>
    <xf numFmtId="179" fontId="294" fillId="0" borderId="154" xfId="0" applyNumberFormat="1" applyFont="1" applyBorder="1" applyAlignment="1">
      <alignment horizontal="center" vertical="center"/>
    </xf>
    <xf numFmtId="203" fontId="294" fillId="0" borderId="154" xfId="5" applyNumberFormat="1" applyFont="1" applyFill="1" applyBorder="1" applyAlignment="1">
      <alignment horizontal="center" vertical="center" wrapText="1"/>
    </xf>
    <xf numFmtId="177" fontId="293" fillId="0" borderId="154" xfId="0" applyNumberFormat="1" applyFont="1" applyBorder="1" applyAlignment="1">
      <alignment horizontal="center" vertical="center"/>
    </xf>
    <xf numFmtId="177" fontId="294" fillId="0" borderId="154" xfId="0" applyNumberFormat="1" applyFont="1" applyBorder="1" applyAlignment="1">
      <alignment horizontal="center" vertical="center"/>
    </xf>
    <xf numFmtId="167" fontId="19" fillId="0" borderId="1" xfId="35088" applyNumberFormat="1" applyFont="1" applyFill="1" applyBorder="1" applyAlignment="1">
      <alignment vertical="center"/>
    </xf>
    <xf numFmtId="167" fontId="19" fillId="0" borderId="1" xfId="35089" applyNumberFormat="1" applyFont="1" applyBorder="1" applyAlignment="1">
      <alignment vertical="center"/>
    </xf>
    <xf numFmtId="0" fontId="19" fillId="0" borderId="86" xfId="0" applyFont="1" applyBorder="1" applyAlignment="1">
      <alignment vertical="center" wrapText="1"/>
    </xf>
    <xf numFmtId="0" fontId="19" fillId="0" borderId="18" xfId="0" applyFont="1" applyBorder="1" applyAlignment="1">
      <alignment vertical="center"/>
    </xf>
    <xf numFmtId="0" fontId="19" fillId="0" borderId="81" xfId="0" applyFont="1" applyBorder="1" applyAlignment="1">
      <alignment vertical="center" wrapText="1"/>
    </xf>
    <xf numFmtId="0" fontId="286" fillId="0" borderId="154" xfId="44067" applyFont="1" applyBorder="1" applyAlignment="1">
      <alignment wrapText="1"/>
    </xf>
    <xf numFmtId="1" fontId="286" fillId="0" borderId="154" xfId="44067" applyNumberFormat="1" applyFont="1" applyBorder="1" applyAlignment="1">
      <alignment horizontal="center" wrapText="1"/>
    </xf>
    <xf numFmtId="0" fontId="290" fillId="0" borderId="154" xfId="44152" applyFont="1" applyBorder="1" applyAlignment="1">
      <alignment vertical="center" wrapText="1"/>
    </xf>
    <xf numFmtId="0" fontId="290" fillId="0" borderId="154" xfId="44152" applyFont="1" applyBorder="1" applyAlignment="1">
      <alignment horizontal="center" vertical="center" wrapText="1"/>
    </xf>
    <xf numFmtId="0" fontId="83" fillId="0" borderId="0" xfId="44152" applyAlignment="1">
      <alignment wrapText="1"/>
    </xf>
    <xf numFmtId="0" fontId="288" fillId="0" borderId="0" xfId="44152" applyFont="1" applyAlignment="1">
      <alignment vertical="center" wrapText="1"/>
    </xf>
    <xf numFmtId="183" fontId="307" fillId="0" borderId="0" xfId="0" applyNumberFormat="1" applyFont="1" applyAlignment="1">
      <alignment vertical="center" wrapText="1"/>
    </xf>
    <xf numFmtId="0" fontId="17" fillId="0" borderId="18" xfId="0" applyFont="1" applyBorder="1" applyAlignment="1">
      <alignment vertical="center"/>
    </xf>
    <xf numFmtId="0" fontId="375" fillId="2" borderId="0" xfId="0" applyFont="1" applyFill="1" applyAlignment="1">
      <alignment horizontal="left"/>
    </xf>
    <xf numFmtId="0" fontId="331" fillId="2" borderId="0" xfId="44058" applyFont="1" applyFill="1" applyAlignment="1">
      <alignment vertical="center"/>
    </xf>
    <xf numFmtId="0" fontId="288" fillId="0" borderId="154" xfId="44152" applyFont="1" applyBorder="1" applyAlignment="1">
      <alignment horizontal="center"/>
    </xf>
    <xf numFmtId="0" fontId="288" fillId="0" borderId="154" xfId="44152" applyFont="1" applyBorder="1" applyAlignment="1">
      <alignment horizontal="center" wrapText="1"/>
    </xf>
    <xf numFmtId="0" fontId="407" fillId="0" borderId="154" xfId="44420" applyFont="1" applyBorder="1" applyAlignment="1">
      <alignment wrapText="1"/>
    </xf>
    <xf numFmtId="0" fontId="407" fillId="0" borderId="154" xfId="44420" applyFont="1" applyBorder="1" applyAlignment="1">
      <alignment horizontal="center" wrapText="1"/>
    </xf>
    <xf numFmtId="0" fontId="302" fillId="0" borderId="154" xfId="44152" applyFont="1" applyBorder="1" applyAlignment="1">
      <alignment vertical="center" wrapText="1"/>
    </xf>
    <xf numFmtId="0" fontId="302" fillId="0" borderId="154" xfId="44152" applyFont="1" applyBorder="1" applyAlignment="1">
      <alignment horizontal="center" vertical="center" wrapText="1"/>
    </xf>
    <xf numFmtId="0" fontId="302" fillId="0" borderId="154" xfId="44152" applyFont="1" applyBorder="1" applyAlignment="1">
      <alignment vertical="center"/>
    </xf>
    <xf numFmtId="0" fontId="83" fillId="0" borderId="154" xfId="44152" applyBorder="1" applyAlignment="1">
      <alignment wrapText="1"/>
    </xf>
    <xf numFmtId="0" fontId="302" fillId="0" borderId="154" xfId="44152" applyFont="1" applyBorder="1" applyAlignment="1">
      <alignment horizontal="center" vertical="center"/>
    </xf>
    <xf numFmtId="0" fontId="288" fillId="0" borderId="154" xfId="44152" applyFont="1" applyBorder="1" applyAlignment="1">
      <alignment horizontal="center" vertical="center" wrapText="1"/>
    </xf>
    <xf numFmtId="0" fontId="288" fillId="0" borderId="154" xfId="44152" applyFont="1" applyBorder="1"/>
    <xf numFmtId="1" fontId="288" fillId="0" borderId="154" xfId="44152" applyNumberFormat="1" applyFont="1" applyBorder="1" applyAlignment="1">
      <alignment horizontal="center"/>
    </xf>
    <xf numFmtId="9" fontId="331" fillId="40" borderId="54" xfId="8801" applyFont="1" applyFill="1" applyBorder="1" applyAlignment="1">
      <alignment horizontal="center" vertical="center"/>
    </xf>
    <xf numFmtId="0" fontId="15" fillId="0" borderId="1" xfId="0" applyFont="1" applyBorder="1" applyAlignment="1">
      <alignment vertical="center"/>
    </xf>
    <xf numFmtId="0" fontId="15" fillId="0" borderId="67" xfId="0" applyFont="1" applyBorder="1" applyAlignment="1">
      <alignment vertical="center" wrapText="1"/>
    </xf>
    <xf numFmtId="170" fontId="332" fillId="2" borderId="14" xfId="44116" applyNumberFormat="1" applyFont="1" applyFill="1" applyBorder="1" applyAlignment="1">
      <alignment horizontal="center" vertical="center"/>
    </xf>
    <xf numFmtId="4" fontId="332" fillId="2" borderId="14" xfId="0" applyNumberFormat="1" applyFont="1" applyFill="1" applyBorder="1" applyAlignment="1">
      <alignment vertical="center"/>
    </xf>
    <xf numFmtId="0" fontId="332" fillId="2" borderId="14" xfId="0" applyFont="1" applyFill="1" applyBorder="1" applyAlignment="1">
      <alignment horizontal="center" vertical="center"/>
    </xf>
    <xf numFmtId="4" fontId="332" fillId="2" borderId="14" xfId="0" applyNumberFormat="1" applyFont="1" applyFill="1" applyBorder="1" applyAlignment="1">
      <alignment horizontal="center" vertical="center"/>
    </xf>
    <xf numFmtId="9" fontId="332" fillId="2" borderId="14" xfId="8801" applyFont="1" applyFill="1" applyBorder="1" applyAlignment="1">
      <alignment horizontal="center" vertical="center"/>
    </xf>
    <xf numFmtId="198" fontId="294" fillId="0" borderId="5" xfId="5" applyNumberFormat="1" applyFont="1" applyFill="1" applyBorder="1" applyAlignment="1">
      <alignment horizontal="center" vertical="center" wrapText="1"/>
    </xf>
    <xf numFmtId="0" fontId="290" fillId="0" borderId="156" xfId="44152" applyFont="1" applyBorder="1" applyAlignment="1">
      <alignment vertical="center" wrapText="1"/>
    </xf>
    <xf numFmtId="0" fontId="290" fillId="0" borderId="156" xfId="44152" applyFont="1" applyBorder="1" applyAlignment="1">
      <alignment horizontal="center" vertical="center" wrapText="1"/>
    </xf>
    <xf numFmtId="0" fontId="14" fillId="0" borderId="1" xfId="0" applyFont="1" applyBorder="1" applyAlignment="1">
      <alignment vertical="center" wrapText="1"/>
    </xf>
    <xf numFmtId="0" fontId="402" fillId="39" borderId="156" xfId="44408" applyFont="1" applyFill="1" applyBorder="1" applyAlignment="1">
      <alignment horizontal="center" vertical="center" wrapText="1"/>
    </xf>
    <xf numFmtId="167" fontId="11" fillId="0" borderId="1" xfId="35088" applyNumberFormat="1" applyFont="1" applyFill="1" applyBorder="1" applyAlignment="1">
      <alignment vertical="center"/>
    </xf>
    <xf numFmtId="0" fontId="293" fillId="0" borderId="156" xfId="0" applyFont="1" applyBorder="1" applyAlignment="1">
      <alignment horizontal="left" vertical="center" wrapText="1"/>
    </xf>
    <xf numFmtId="198" fontId="293" fillId="0" borderId="156" xfId="0" applyNumberFormat="1" applyFont="1" applyBorder="1" applyAlignment="1">
      <alignment horizontal="center" vertical="center"/>
    </xf>
    <xf numFmtId="9" fontId="290" fillId="0" borderId="156" xfId="2" applyFont="1" applyFill="1" applyBorder="1" applyAlignment="1">
      <alignment horizontal="center" vertical="center" wrapText="1"/>
    </xf>
    <xf numFmtId="0" fontId="407" fillId="0" borderId="156" xfId="44420" applyFont="1" applyBorder="1" applyAlignment="1">
      <alignment wrapText="1"/>
    </xf>
    <xf numFmtId="0" fontId="407" fillId="0" borderId="156" xfId="44420" applyFont="1" applyBorder="1" applyAlignment="1">
      <alignment horizontal="center" vertical="center" wrapText="1"/>
    </xf>
    <xf numFmtId="164" fontId="11" fillId="0" borderId="45" xfId="27" applyNumberFormat="1" applyFont="1" applyBorder="1" applyAlignment="1">
      <alignment horizontal="center" vertical="center" wrapText="1"/>
    </xf>
    <xf numFmtId="0" fontId="331" fillId="30" borderId="9" xfId="4" applyFont="1" applyFill="1" applyBorder="1" applyAlignment="1">
      <alignment vertical="center" wrapText="1"/>
    </xf>
    <xf numFmtId="0" fontId="331" fillId="30" borderId="0" xfId="4" applyFont="1" applyFill="1" applyAlignment="1">
      <alignment vertical="center" wrapText="1"/>
    </xf>
    <xf numFmtId="49" fontId="331" fillId="2" borderId="0" xfId="0" applyNumberFormat="1" applyFont="1" applyFill="1" applyAlignment="1">
      <alignment vertical="center" wrapText="1"/>
    </xf>
    <xf numFmtId="168" fontId="331" fillId="0" borderId="0" xfId="1" applyFont="1" applyFill="1" applyAlignment="1">
      <alignment horizontal="center" vertical="center"/>
    </xf>
    <xf numFmtId="181" fontId="301" fillId="0" borderId="156" xfId="0" applyNumberFormat="1" applyFont="1" applyBorder="1" applyAlignment="1">
      <alignment horizontal="left" vertical="center" wrapText="1"/>
    </xf>
    <xf numFmtId="224" fontId="301" fillId="0" borderId="142" xfId="1" applyNumberFormat="1" applyFont="1" applyFill="1" applyBorder="1" applyAlignment="1">
      <alignment horizontal="center" vertical="center" wrapText="1"/>
    </xf>
    <xf numFmtId="44" fontId="165" fillId="0" borderId="0" xfId="44414" applyFont="1" applyAlignment="1">
      <alignment horizontal="center" vertical="center"/>
    </xf>
    <xf numFmtId="0" fontId="290" fillId="0" borderId="156" xfId="44152" applyFont="1" applyBorder="1" applyAlignment="1">
      <alignment horizontal="left" vertical="center" wrapText="1"/>
    </xf>
    <xf numFmtId="0" fontId="290" fillId="0" borderId="154" xfId="44152" applyFont="1" applyBorder="1" applyAlignment="1">
      <alignment horizontal="left" vertical="center" wrapText="1"/>
    </xf>
    <xf numFmtId="3" fontId="284" fillId="0" borderId="129" xfId="4" applyNumberFormat="1" applyBorder="1" applyAlignment="1">
      <alignment vertical="center"/>
    </xf>
    <xf numFmtId="44" fontId="293" fillId="0" borderId="157" xfId="4" applyNumberFormat="1" applyFont="1" applyBorder="1" applyAlignment="1">
      <alignment horizontal="left" vertical="center"/>
    </xf>
    <xf numFmtId="44" fontId="293" fillId="0" borderId="42" xfId="4" applyNumberFormat="1" applyFont="1" applyBorder="1" applyAlignment="1">
      <alignment horizontal="left" vertical="center"/>
    </xf>
    <xf numFmtId="44" fontId="293" fillId="0" borderId="68" xfId="4" applyNumberFormat="1" applyFont="1" applyBorder="1" applyAlignment="1">
      <alignment horizontal="left" vertical="center"/>
    </xf>
    <xf numFmtId="170" fontId="0" fillId="0" borderId="158" xfId="5" applyNumberFormat="1" applyFont="1" applyFill="1" applyBorder="1" applyAlignment="1">
      <alignment vertical="center"/>
    </xf>
    <xf numFmtId="185" fontId="0" fillId="0" borderId="158" xfId="2" applyNumberFormat="1" applyFont="1" applyBorder="1" applyAlignment="1">
      <alignment vertical="center"/>
    </xf>
    <xf numFmtId="0" fontId="293" fillId="2" borderId="0" xfId="0" applyFont="1" applyFill="1" applyAlignment="1">
      <alignment horizontal="center" vertical="center" wrapText="1"/>
    </xf>
    <xf numFmtId="49" fontId="331" fillId="0" borderId="1" xfId="0" applyNumberFormat="1" applyFont="1" applyBorder="1" applyAlignment="1">
      <alignment horizontal="center" vertical="center" wrapText="1"/>
    </xf>
    <xf numFmtId="0" fontId="407" fillId="0" borderId="158" xfId="44420" applyFont="1" applyBorder="1" applyAlignment="1">
      <alignment wrapText="1"/>
    </xf>
    <xf numFmtId="0" fontId="407" fillId="0" borderId="158" xfId="44420" applyFont="1" applyBorder="1" applyAlignment="1">
      <alignment horizontal="center" wrapText="1"/>
    </xf>
    <xf numFmtId="0" fontId="407" fillId="0" borderId="156" xfId="44420" applyFont="1" applyBorder="1" applyAlignment="1">
      <alignment horizontal="left" vertical="center" wrapText="1"/>
    </xf>
    <xf numFmtId="0" fontId="286" fillId="0" borderId="71" xfId="44025" applyFont="1" applyBorder="1" applyAlignment="1">
      <alignment wrapText="1"/>
    </xf>
    <xf numFmtId="167" fontId="8" fillId="0" borderId="1" xfId="35088" applyNumberFormat="1" applyFont="1" applyFill="1" applyBorder="1" applyAlignment="1">
      <alignment vertical="center"/>
    </xf>
    <xf numFmtId="164" fontId="8" fillId="0" borderId="45" xfId="27" applyNumberFormat="1" applyFont="1" applyBorder="1" applyAlignment="1">
      <alignment horizontal="center" vertical="center" wrapText="1"/>
    </xf>
    <xf numFmtId="0" fontId="339" fillId="0" borderId="0" xfId="0" applyFont="1"/>
    <xf numFmtId="168" fontId="331" fillId="0" borderId="0" xfId="1" applyFont="1" applyFill="1" applyAlignment="1">
      <alignment vertical="center"/>
    </xf>
    <xf numFmtId="0" fontId="331" fillId="0" borderId="0" xfId="0" applyFont="1" applyAlignment="1">
      <alignment vertical="center"/>
    </xf>
    <xf numFmtId="0" fontId="359" fillId="36" borderId="158" xfId="0" applyFont="1" applyFill="1" applyBorder="1" applyAlignment="1">
      <alignment horizontal="center" vertical="center" wrapText="1"/>
    </xf>
    <xf numFmtId="0" fontId="302" fillId="35" borderId="158" xfId="0" applyFont="1" applyFill="1" applyBorder="1" applyAlignment="1">
      <alignment horizontal="center" vertical="center"/>
    </xf>
    <xf numFmtId="168" fontId="302" fillId="35" borderId="158" xfId="89" applyFont="1" applyFill="1" applyBorder="1" applyAlignment="1">
      <alignment horizontal="center" vertical="center"/>
    </xf>
    <xf numFmtId="0" fontId="302" fillId="35" borderId="158" xfId="0" applyFont="1" applyFill="1" applyBorder="1" applyAlignment="1">
      <alignment horizontal="center" vertical="center" wrapText="1"/>
    </xf>
    <xf numFmtId="168" fontId="302" fillId="35" borderId="158" xfId="89" applyFont="1" applyFill="1" applyBorder="1" applyAlignment="1">
      <alignment horizontal="center" vertical="center" wrapText="1"/>
    </xf>
    <xf numFmtId="0" fontId="295" fillId="0" borderId="158" xfId="27" applyFont="1" applyBorder="1" applyAlignment="1">
      <alignment horizontal="center" vertical="center" wrapText="1"/>
    </xf>
    <xf numFmtId="1" fontId="289" fillId="0" borderId="159" xfId="27" applyNumberFormat="1" applyFont="1" applyBorder="1" applyAlignment="1">
      <alignment horizontal="center" vertical="center" wrapText="1"/>
    </xf>
    <xf numFmtId="164" fontId="289" fillId="0" borderId="159" xfId="27" applyNumberFormat="1" applyFont="1" applyBorder="1" applyAlignment="1">
      <alignment horizontal="center" vertical="center" wrapText="1"/>
    </xf>
    <xf numFmtId="1" fontId="289" fillId="0" borderId="158" xfId="27" applyNumberFormat="1" applyFont="1" applyBorder="1" applyAlignment="1">
      <alignment horizontal="center" vertical="center" wrapText="1"/>
    </xf>
    <xf numFmtId="164" fontId="289" fillId="0" borderId="158" xfId="27" applyNumberFormat="1" applyFont="1" applyBorder="1" applyAlignment="1">
      <alignment horizontal="center" vertical="center" wrapText="1"/>
    </xf>
    <xf numFmtId="172" fontId="289" fillId="0" borderId="158" xfId="27" applyNumberFormat="1" applyFont="1" applyBorder="1" applyAlignment="1">
      <alignment horizontal="center" vertical="center" wrapText="1"/>
    </xf>
    <xf numFmtId="203" fontId="289" fillId="0" borderId="158" xfId="27" applyNumberFormat="1" applyFont="1" applyBorder="1" applyAlignment="1">
      <alignment horizontal="center" vertical="center" wrapText="1"/>
    </xf>
    <xf numFmtId="0" fontId="295" fillId="28" borderId="158" xfId="0" applyFont="1" applyFill="1" applyBorder="1" applyAlignment="1">
      <alignment horizontal="center" vertical="center" wrapText="1"/>
    </xf>
    <xf numFmtId="1" fontId="295" fillId="28" borderId="158" xfId="0" applyNumberFormat="1" applyFont="1" applyFill="1" applyBorder="1" applyAlignment="1">
      <alignment horizontal="center" vertical="center" wrapText="1"/>
    </xf>
    <xf numFmtId="199" fontId="295" fillId="28" borderId="158" xfId="0" applyNumberFormat="1" applyFont="1" applyFill="1" applyBorder="1" applyAlignment="1">
      <alignment horizontal="center" vertical="center" wrapText="1"/>
    </xf>
    <xf numFmtId="198" fontId="295" fillId="28" borderId="158" xfId="0" applyNumberFormat="1" applyFont="1" applyFill="1" applyBorder="1" applyAlignment="1">
      <alignment horizontal="center" vertical="center" wrapText="1"/>
    </xf>
    <xf numFmtId="3" fontId="295" fillId="28" borderId="158" xfId="0" applyNumberFormat="1" applyFont="1" applyFill="1" applyBorder="1" applyAlignment="1">
      <alignment horizontal="center" vertical="center" wrapText="1"/>
    </xf>
    <xf numFmtId="181" fontId="307" fillId="2" borderId="1" xfId="0" applyNumberFormat="1" applyFont="1" applyFill="1" applyBorder="1" applyAlignment="1">
      <alignment vertical="center" wrapText="1"/>
    </xf>
    <xf numFmtId="3" fontId="307" fillId="2" borderId="1" xfId="0" applyNumberFormat="1" applyFont="1" applyFill="1" applyBorder="1" applyAlignment="1">
      <alignment horizontal="center" vertical="center" wrapText="1"/>
    </xf>
    <xf numFmtId="183" fontId="375" fillId="2" borderId="1" xfId="1" applyNumberFormat="1" applyFont="1" applyFill="1" applyBorder="1" applyAlignment="1">
      <alignment horizontal="center" vertical="center" wrapText="1"/>
    </xf>
    <xf numFmtId="3" fontId="284" fillId="0" borderId="0" xfId="43978" applyNumberFormat="1" applyFont="1" applyFill="1" applyBorder="1" applyAlignment="1">
      <alignment horizontal="center" vertical="center"/>
    </xf>
    <xf numFmtId="0" fontId="301" fillId="2" borderId="0" xfId="0" applyFont="1" applyFill="1" applyAlignment="1">
      <alignment horizontal="center" vertical="center" wrapText="1"/>
    </xf>
    <xf numFmtId="0" fontId="0" fillId="0" borderId="158" xfId="0" applyBorder="1" applyAlignment="1">
      <alignment vertical="center"/>
    </xf>
    <xf numFmtId="170" fontId="0" fillId="0" borderId="157" xfId="44116" applyNumberFormat="1" applyFont="1" applyFill="1" applyBorder="1" applyAlignment="1">
      <alignment vertical="center"/>
    </xf>
    <xf numFmtId="4" fontId="0" fillId="0" borderId="157" xfId="0" applyNumberFormat="1" applyBorder="1" applyAlignment="1">
      <alignment vertical="center"/>
    </xf>
    <xf numFmtId="170" fontId="0" fillId="0" borderId="157" xfId="0" applyNumberFormat="1" applyBorder="1" applyAlignment="1">
      <alignment vertical="center"/>
    </xf>
    <xf numFmtId="4" fontId="0" fillId="0" borderId="158" xfId="0" applyNumberFormat="1" applyBorder="1" applyAlignment="1">
      <alignment vertical="center"/>
    </xf>
    <xf numFmtId="9" fontId="0" fillId="0" borderId="158" xfId="8801" applyFont="1" applyFill="1" applyBorder="1" applyAlignment="1">
      <alignment horizontal="center" vertical="center"/>
    </xf>
    <xf numFmtId="0" fontId="0" fillId="0" borderId="144" xfId="0" pivotButton="1" applyBorder="1" applyAlignment="1">
      <alignment horizontal="center" vertical="center" wrapText="1"/>
    </xf>
    <xf numFmtId="225" fontId="307" fillId="0" borderId="18" xfId="1" applyNumberFormat="1" applyFont="1" applyFill="1" applyBorder="1" applyAlignment="1">
      <alignment horizontal="center" vertical="center" wrapText="1"/>
    </xf>
    <xf numFmtId="0" fontId="6" fillId="0" borderId="81" xfId="0" applyFont="1" applyBorder="1" applyAlignment="1">
      <alignment vertical="center" wrapText="1"/>
    </xf>
    <xf numFmtId="0" fontId="378" fillId="0" borderId="1" xfId="35102" applyFont="1" applyBorder="1" applyAlignment="1">
      <alignment horizontal="center" vertical="center" wrapText="1"/>
    </xf>
    <xf numFmtId="44" fontId="5" fillId="0" borderId="158" xfId="44414" applyFont="1" applyBorder="1" applyAlignment="1">
      <alignment horizontal="center"/>
    </xf>
    <xf numFmtId="0" fontId="323" fillId="0" borderId="1" xfId="35102" applyFont="1" applyBorder="1" applyAlignment="1">
      <alignment horizontal="left" vertical="center" wrapText="1"/>
    </xf>
    <xf numFmtId="0" fontId="323" fillId="0" borderId="1" xfId="35102" applyFont="1" applyBorder="1" applyAlignment="1">
      <alignment horizontal="center" vertical="center" wrapText="1"/>
    </xf>
    <xf numFmtId="44" fontId="323" fillId="0" borderId="1" xfId="44414" applyFont="1" applyBorder="1" applyAlignment="1">
      <alignment horizontal="center" vertical="center" wrapText="1"/>
    </xf>
    <xf numFmtId="0" fontId="294" fillId="2" borderId="0" xfId="0" applyFont="1" applyFill="1" applyAlignment="1">
      <alignment horizontal="center" vertical="center"/>
    </xf>
    <xf numFmtId="168" fontId="0" fillId="0" borderId="143" xfId="5" applyFont="1" applyFill="1" applyBorder="1" applyAlignment="1">
      <alignment vertical="center"/>
    </xf>
    <xf numFmtId="3" fontId="293" fillId="0" borderId="0" xfId="0" applyNumberFormat="1" applyFont="1" applyAlignment="1">
      <alignment horizontal="center" vertical="center" wrapText="1"/>
    </xf>
    <xf numFmtId="0" fontId="286" fillId="0" borderId="160" xfId="44025" applyFont="1" applyBorder="1" applyAlignment="1">
      <alignment wrapText="1"/>
    </xf>
    <xf numFmtId="0" fontId="286" fillId="0" borderId="160" xfId="44026" applyFont="1" applyBorder="1" applyAlignment="1">
      <alignment horizontal="right" wrapText="1"/>
    </xf>
    <xf numFmtId="4" fontId="286" fillId="0" borderId="160" xfId="44026" applyNumberFormat="1" applyFont="1" applyBorder="1" applyAlignment="1">
      <alignment horizontal="right" wrapText="1"/>
    </xf>
    <xf numFmtId="0" fontId="293" fillId="0" borderId="158" xfId="0" applyFont="1" applyBorder="1" applyAlignment="1">
      <alignment horizontal="center" vertical="center" wrapText="1"/>
    </xf>
    <xf numFmtId="0" fontId="295" fillId="0" borderId="70" xfId="27" applyFont="1" applyBorder="1" applyAlignment="1">
      <alignment horizontal="center" vertical="center" wrapText="1"/>
    </xf>
    <xf numFmtId="1" fontId="289" fillId="0" borderId="161" xfId="27" applyNumberFormat="1" applyFont="1" applyBorder="1" applyAlignment="1">
      <alignment horizontal="center" vertical="center" wrapText="1"/>
    </xf>
    <xf numFmtId="164" fontId="289" fillId="0" borderId="161" xfId="27" applyNumberFormat="1" applyFont="1" applyBorder="1" applyAlignment="1">
      <alignment horizontal="center" vertical="center" wrapText="1"/>
    </xf>
    <xf numFmtId="164" fontId="289" fillId="0" borderId="70" xfId="27" applyNumberFormat="1" applyFont="1" applyBorder="1" applyAlignment="1">
      <alignment horizontal="center" vertical="center" wrapText="1"/>
    </xf>
    <xf numFmtId="1" fontId="289" fillId="0" borderId="70" xfId="27" applyNumberFormat="1" applyFont="1" applyBorder="1" applyAlignment="1">
      <alignment horizontal="center" vertical="center" wrapText="1"/>
    </xf>
    <xf numFmtId="172" fontId="289" fillId="0" borderId="70" xfId="27" applyNumberFormat="1" applyFont="1" applyBorder="1" applyAlignment="1">
      <alignment horizontal="center" vertical="center" wrapText="1"/>
    </xf>
    <xf numFmtId="203" fontId="289" fillId="0" borderId="70" xfId="27" applyNumberFormat="1" applyFont="1" applyBorder="1" applyAlignment="1">
      <alignment horizontal="center" vertical="center" wrapText="1"/>
    </xf>
    <xf numFmtId="1" fontId="293" fillId="0" borderId="158" xfId="5" applyNumberFormat="1" applyFont="1" applyFill="1" applyBorder="1" applyAlignment="1">
      <alignment horizontal="center" vertical="center" wrapText="1"/>
    </xf>
    <xf numFmtId="203" fontId="293" fillId="0" borderId="158" xfId="43894" applyNumberFormat="1" applyFont="1" applyBorder="1" applyAlignment="1">
      <alignment horizontal="center" vertical="center"/>
    </xf>
    <xf numFmtId="203" fontId="293" fillId="0" borderId="158" xfId="0" applyNumberFormat="1" applyFont="1" applyBorder="1" applyAlignment="1">
      <alignment horizontal="center" vertical="center"/>
    </xf>
    <xf numFmtId="167" fontId="294" fillId="0" borderId="0" xfId="0" applyNumberFormat="1" applyFont="1" applyAlignment="1">
      <alignment horizontal="center" vertical="center"/>
    </xf>
    <xf numFmtId="1" fontId="294" fillId="0" borderId="0" xfId="8849" applyNumberFormat="1" applyFont="1" applyFill="1" applyBorder="1" applyAlignment="1">
      <alignment horizontal="center" vertical="center" wrapText="1"/>
    </xf>
    <xf numFmtId="167" fontId="294" fillId="0" borderId="158" xfId="0" applyNumberFormat="1" applyFont="1" applyBorder="1" applyAlignment="1">
      <alignment horizontal="center" vertical="center"/>
    </xf>
    <xf numFmtId="1" fontId="294" fillId="0" borderId="158" xfId="8849" applyNumberFormat="1" applyFont="1" applyFill="1" applyBorder="1" applyAlignment="1">
      <alignment horizontal="center" vertical="center" wrapText="1"/>
    </xf>
    <xf numFmtId="198" fontId="294" fillId="0" borderId="158" xfId="5" applyNumberFormat="1" applyFont="1" applyFill="1" applyBorder="1" applyAlignment="1">
      <alignment horizontal="center" vertical="center" wrapText="1"/>
    </xf>
    <xf numFmtId="167" fontId="84" fillId="0" borderId="158" xfId="35088" applyNumberFormat="1" applyFont="1" applyFill="1" applyBorder="1" applyAlignment="1">
      <alignment vertical="center"/>
    </xf>
    <xf numFmtId="179" fontId="293" fillId="0" borderId="158" xfId="35088" applyNumberFormat="1" applyFont="1" applyFill="1" applyBorder="1" applyAlignment="1">
      <alignment horizontal="center" vertical="center"/>
    </xf>
    <xf numFmtId="167" fontId="75" fillId="0" borderId="158" xfId="35088" applyNumberFormat="1" applyFont="1" applyFill="1" applyBorder="1" applyAlignment="1">
      <alignment vertical="center"/>
    </xf>
    <xf numFmtId="167" fontId="4" fillId="0" borderId="1" xfId="35088" applyNumberFormat="1" applyFont="1" applyFill="1" applyBorder="1" applyAlignment="1">
      <alignment vertical="center"/>
    </xf>
    <xf numFmtId="167" fontId="4" fillId="0" borderId="109" xfId="35088" applyNumberFormat="1" applyFont="1" applyFill="1" applyBorder="1" applyAlignment="1">
      <alignment vertical="center"/>
    </xf>
    <xf numFmtId="179" fontId="294" fillId="0" borderId="0" xfId="35088" applyNumberFormat="1" applyFont="1" applyFill="1" applyBorder="1" applyAlignment="1">
      <alignment horizontal="center" vertical="center"/>
    </xf>
    <xf numFmtId="179" fontId="294" fillId="2" borderId="0" xfId="35088" applyNumberFormat="1" applyFont="1" applyFill="1" applyBorder="1" applyAlignment="1">
      <alignment horizontal="center" vertical="center"/>
    </xf>
    <xf numFmtId="167" fontId="288" fillId="0" borderId="158" xfId="35088" applyNumberFormat="1" applyFont="1" applyFill="1" applyBorder="1" applyAlignment="1">
      <alignment vertical="center"/>
    </xf>
    <xf numFmtId="179" fontId="294" fillId="0" borderId="158" xfId="35088" applyNumberFormat="1" applyFont="1" applyFill="1" applyBorder="1" applyAlignment="1">
      <alignment horizontal="center" vertical="center"/>
    </xf>
    <xf numFmtId="44" fontId="293" fillId="0" borderId="152" xfId="4" applyNumberFormat="1" applyFont="1" applyBorder="1" applyAlignment="1">
      <alignment horizontal="left" vertical="center"/>
    </xf>
    <xf numFmtId="44" fontId="293" fillId="0" borderId="153" xfId="4" applyNumberFormat="1" applyFont="1" applyBorder="1" applyAlignment="1">
      <alignment horizontal="left" vertical="center"/>
    </xf>
    <xf numFmtId="0" fontId="302" fillId="0" borderId="18" xfId="0" applyFont="1" applyBorder="1" applyAlignment="1">
      <alignment horizontal="center" vertical="center" wrapText="1"/>
    </xf>
    <xf numFmtId="0" fontId="0" fillId="0" borderId="18" xfId="0" applyBorder="1" applyAlignment="1">
      <alignment horizontal="center"/>
    </xf>
    <xf numFmtId="0" fontId="0" fillId="0" borderId="31" xfId="0" applyBorder="1" applyAlignment="1">
      <alignment horizontal="center"/>
    </xf>
    <xf numFmtId="213" fontId="307" fillId="0" borderId="18" xfId="1" applyNumberFormat="1" applyFont="1" applyFill="1" applyBorder="1" applyAlignment="1">
      <alignment horizontal="center" vertical="center" wrapText="1"/>
    </xf>
    <xf numFmtId="181" fontId="301" fillId="0" borderId="163" xfId="0" applyNumberFormat="1" applyFont="1" applyBorder="1" applyAlignment="1">
      <alignment horizontal="left" vertical="center" wrapText="1"/>
    </xf>
    <xf numFmtId="3" fontId="301" fillId="0" borderId="163" xfId="1" applyNumberFormat="1" applyFont="1" applyFill="1" applyBorder="1" applyAlignment="1">
      <alignment horizontal="center" vertical="center" wrapText="1"/>
    </xf>
    <xf numFmtId="183" fontId="301" fillId="0" borderId="163" xfId="1" applyNumberFormat="1" applyFont="1" applyFill="1" applyBorder="1" applyAlignment="1">
      <alignment horizontal="center" vertical="center" wrapText="1"/>
    </xf>
    <xf numFmtId="15" fontId="301" fillId="0" borderId="163" xfId="0" applyNumberFormat="1" applyFont="1" applyBorder="1" applyAlignment="1">
      <alignment horizontal="center" vertical="center" wrapText="1"/>
    </xf>
    <xf numFmtId="9" fontId="301" fillId="0" borderId="163" xfId="0" applyNumberFormat="1" applyFont="1" applyBorder="1" applyAlignment="1">
      <alignment horizontal="center" vertical="center" wrapText="1"/>
    </xf>
    <xf numFmtId="181" fontId="301" fillId="0" borderId="158" xfId="0" applyNumberFormat="1" applyFont="1" applyBorder="1" applyAlignment="1">
      <alignment horizontal="left" vertical="center" wrapText="1"/>
    </xf>
    <xf numFmtId="3" fontId="301" fillId="0" borderId="158" xfId="1" applyNumberFormat="1" applyFont="1" applyFill="1" applyBorder="1" applyAlignment="1">
      <alignment horizontal="center" vertical="center" wrapText="1"/>
    </xf>
    <xf numFmtId="183" fontId="301" fillId="0" borderId="158" xfId="1" applyNumberFormat="1" applyFont="1" applyFill="1" applyBorder="1" applyAlignment="1">
      <alignment horizontal="center" vertical="center" wrapText="1"/>
    </xf>
    <xf numFmtId="0" fontId="307" fillId="0" borderId="158" xfId="0" applyFont="1" applyBorder="1" applyAlignment="1">
      <alignment horizontal="center" vertical="center" wrapText="1"/>
    </xf>
    <xf numFmtId="168" fontId="301" fillId="0" borderId="158" xfId="0" applyNumberFormat="1" applyFont="1" applyBorder="1" applyAlignment="1">
      <alignment horizontal="center" vertical="center" wrapText="1"/>
    </xf>
    <xf numFmtId="0" fontId="407" fillId="0" borderId="163" xfId="44420" applyFont="1" applyBorder="1" applyAlignment="1">
      <alignment horizontal="left" vertical="center" wrapText="1"/>
    </xf>
    <xf numFmtId="0" fontId="407" fillId="0" borderId="163" xfId="44420" applyFont="1" applyBorder="1" applyAlignment="1">
      <alignment horizontal="center" vertical="center" wrapText="1"/>
    </xf>
    <xf numFmtId="0" fontId="407" fillId="0" borderId="163" xfId="44420" applyFont="1" applyBorder="1" applyAlignment="1">
      <alignment wrapText="1"/>
    </xf>
    <xf numFmtId="0" fontId="290" fillId="0" borderId="163" xfId="44152" applyFont="1" applyBorder="1" applyAlignment="1">
      <alignment vertical="center" wrapText="1"/>
    </xf>
    <xf numFmtId="0" fontId="290" fillId="0" borderId="163" xfId="44152" applyFont="1" applyBorder="1" applyAlignment="1">
      <alignment horizontal="center" vertical="center" wrapText="1"/>
    </xf>
    <xf numFmtId="44" fontId="293" fillId="0" borderId="162" xfId="4" applyNumberFormat="1" applyFont="1" applyBorder="1" applyAlignment="1">
      <alignment horizontal="left" vertical="center"/>
    </xf>
    <xf numFmtId="170" fontId="0" fillId="0" borderId="163" xfId="5" applyNumberFormat="1" applyFont="1" applyFill="1" applyBorder="1" applyAlignment="1">
      <alignment vertical="center"/>
    </xf>
    <xf numFmtId="185" fontId="0" fillId="0" borderId="163" xfId="2" applyNumberFormat="1" applyFont="1" applyBorder="1" applyAlignment="1">
      <alignment vertical="center"/>
    </xf>
    <xf numFmtId="0" fontId="307" fillId="2" borderId="0" xfId="4" applyFont="1" applyFill="1" applyAlignment="1">
      <alignment horizontal="left" vertical="center"/>
    </xf>
    <xf numFmtId="0" fontId="2" fillId="0" borderId="0" xfId="44440" applyAlignment="1">
      <alignment horizontal="centerContinuous"/>
    </xf>
    <xf numFmtId="0" fontId="2" fillId="0" borderId="0" xfId="44440"/>
    <xf numFmtId="210" fontId="397" fillId="0" borderId="0" xfId="78" applyNumberFormat="1" applyFont="1" applyAlignment="1">
      <alignment horizontal="right" vertical="center"/>
    </xf>
    <xf numFmtId="209" fontId="397" fillId="0" borderId="0" xfId="78" applyNumberFormat="1" applyFont="1" applyAlignment="1">
      <alignment horizontal="right" vertical="center"/>
    </xf>
    <xf numFmtId="212" fontId="397" fillId="0" borderId="0" xfId="78" applyNumberFormat="1" applyFont="1" applyAlignment="1">
      <alignment horizontal="right" vertical="center"/>
    </xf>
    <xf numFmtId="210" fontId="2" fillId="0" borderId="0" xfId="44440" applyNumberFormat="1"/>
    <xf numFmtId="14" fontId="2" fillId="0" borderId="0" xfId="44440" applyNumberFormat="1"/>
    <xf numFmtId="168" fontId="0" fillId="0" borderId="0" xfId="44441" applyFont="1"/>
    <xf numFmtId="209" fontId="2" fillId="0" borderId="0" xfId="44440" applyNumberFormat="1"/>
    <xf numFmtId="0" fontId="2" fillId="0" borderId="0" xfId="44440" applyAlignment="1">
      <alignment vertical="center"/>
    </xf>
    <xf numFmtId="0" fontId="288" fillId="0" borderId="0" xfId="44440" applyFont="1"/>
    <xf numFmtId="0" fontId="288" fillId="33" borderId="162" xfId="44440" applyFont="1" applyFill="1" applyBorder="1" applyAlignment="1">
      <alignment horizontal="centerContinuous"/>
    </xf>
    <xf numFmtId="0" fontId="288" fillId="33" borderId="163" xfId="44440" applyFont="1" applyFill="1" applyBorder="1" applyAlignment="1">
      <alignment horizontal="center"/>
    </xf>
    <xf numFmtId="0" fontId="2" fillId="0" borderId="162" xfId="44440" applyBorder="1" applyAlignment="1">
      <alignment horizontal="centerContinuous" vertical="center"/>
    </xf>
    <xf numFmtId="3" fontId="2" fillId="0" borderId="163" xfId="44440" applyNumberFormat="1" applyBorder="1" applyAlignment="1">
      <alignment horizontal="center"/>
    </xf>
    <xf numFmtId="3" fontId="2" fillId="0" borderId="0" xfId="44440" applyNumberFormat="1"/>
    <xf numFmtId="0" fontId="378" fillId="0" borderId="163" xfId="35102" applyFont="1" applyBorder="1" applyAlignment="1">
      <alignment horizontal="left" vertical="center" wrapText="1"/>
    </xf>
    <xf numFmtId="0" fontId="378" fillId="0" borderId="163" xfId="35102" applyFont="1" applyBorder="1" applyAlignment="1">
      <alignment vertical="center" wrapText="1"/>
    </xf>
    <xf numFmtId="168" fontId="378" fillId="0" borderId="163" xfId="1" applyFont="1" applyBorder="1" applyAlignment="1">
      <alignment vertical="center" wrapText="1"/>
    </xf>
    <xf numFmtId="170" fontId="291" fillId="0" borderId="163" xfId="1" applyNumberFormat="1" applyFont="1" applyFill="1" applyBorder="1" applyAlignment="1">
      <alignment vertical="center"/>
    </xf>
    <xf numFmtId="0" fontId="407" fillId="0" borderId="163" xfId="44420" applyFont="1" applyBorder="1" applyAlignment="1">
      <alignment horizontal="center" wrapText="1"/>
    </xf>
    <xf numFmtId="3" fontId="289" fillId="0" borderId="0" xfId="0" applyNumberFormat="1" applyFont="1" applyAlignment="1">
      <alignment horizontal="center" vertical="center"/>
    </xf>
    <xf numFmtId="3" fontId="295" fillId="0" borderId="0" xfId="0" applyNumberFormat="1" applyFont="1" applyAlignment="1">
      <alignment horizontal="center" vertical="center"/>
    </xf>
    <xf numFmtId="0" fontId="302" fillId="0" borderId="163" xfId="0" applyFont="1" applyBorder="1" applyAlignment="1">
      <alignment horizontal="center" vertical="center" wrapText="1"/>
    </xf>
    <xf numFmtId="3" fontId="289" fillId="0" borderId="163" xfId="0" applyNumberFormat="1" applyFont="1" applyBorder="1" applyAlignment="1">
      <alignment horizontal="center" vertical="center"/>
    </xf>
    <xf numFmtId="3" fontId="295" fillId="0" borderId="163" xfId="0" applyNumberFormat="1" applyFont="1" applyBorder="1" applyAlignment="1">
      <alignment horizontal="center" vertical="center"/>
    </xf>
    <xf numFmtId="0" fontId="289" fillId="0" borderId="0" xfId="0" applyFont="1" applyAlignment="1">
      <alignment horizontal="center" vertical="center"/>
    </xf>
    <xf numFmtId="0" fontId="295" fillId="0" borderId="0" xfId="0" applyFont="1" applyAlignment="1">
      <alignment horizontal="center" vertical="center"/>
    </xf>
    <xf numFmtId="0" fontId="302" fillId="0" borderId="163" xfId="0" applyFont="1" applyBorder="1" applyAlignment="1">
      <alignment horizontal="center" vertical="center"/>
    </xf>
    <xf numFmtId="0" fontId="289" fillId="0" borderId="163" xfId="0" applyFont="1" applyBorder="1" applyAlignment="1">
      <alignment horizontal="center" vertical="center"/>
    </xf>
    <xf numFmtId="179" fontId="290" fillId="0" borderId="163" xfId="0" applyNumberFormat="1" applyFont="1" applyBorder="1" applyAlignment="1">
      <alignment horizontal="center" vertical="center" wrapText="1"/>
    </xf>
    <xf numFmtId="0" fontId="295" fillId="0" borderId="163" xfId="0" applyFont="1" applyBorder="1" applyAlignment="1">
      <alignment horizontal="center" vertical="center"/>
    </xf>
    <xf numFmtId="0" fontId="290" fillId="0" borderId="163" xfId="0" applyFont="1" applyBorder="1" applyAlignment="1">
      <alignment horizontal="center" vertical="center" wrapText="1"/>
    </xf>
    <xf numFmtId="0" fontId="290" fillId="0" borderId="162" xfId="0" applyFont="1" applyBorder="1" applyAlignment="1">
      <alignment vertical="center"/>
    </xf>
    <xf numFmtId="0" fontId="302" fillId="0" borderId="162" xfId="0" applyFont="1" applyBorder="1" applyAlignment="1">
      <alignment vertical="center"/>
    </xf>
    <xf numFmtId="204" fontId="331" fillId="0" borderId="35" xfId="44058" applyNumberFormat="1" applyFont="1" applyBorder="1" applyAlignment="1">
      <alignment vertical="center"/>
    </xf>
    <xf numFmtId="204" fontId="331" fillId="0" borderId="2" xfId="44058" applyNumberFormat="1" applyFont="1" applyBorder="1" applyAlignment="1">
      <alignment vertical="center"/>
    </xf>
    <xf numFmtId="0" fontId="284" fillId="0" borderId="163" xfId="44058" applyBorder="1" applyAlignment="1">
      <alignment vertical="center"/>
    </xf>
    <xf numFmtId="49" fontId="284" fillId="0" borderId="163" xfId="44058" applyNumberFormat="1" applyBorder="1" applyAlignment="1">
      <alignment vertical="center"/>
    </xf>
    <xf numFmtId="222" fontId="284" fillId="0" borderId="163" xfId="44058" applyNumberFormat="1" applyBorder="1" applyAlignment="1">
      <alignment vertical="center"/>
    </xf>
    <xf numFmtId="9" fontId="284" fillId="0" borderId="163" xfId="8801" applyBorder="1" applyAlignment="1">
      <alignment horizontal="center" vertical="center"/>
    </xf>
    <xf numFmtId="222" fontId="284" fillId="0" borderId="163" xfId="44058" applyNumberFormat="1" applyBorder="1" applyAlignment="1">
      <alignment horizontal="center" vertical="center"/>
    </xf>
    <xf numFmtId="222" fontId="284" fillId="0" borderId="163" xfId="44058" applyNumberFormat="1" applyBorder="1" applyAlignment="1">
      <alignment horizontal="right" vertical="center"/>
    </xf>
    <xf numFmtId="9" fontId="284" fillId="0" borderId="163" xfId="8801" applyFill="1" applyBorder="1" applyAlignment="1">
      <alignment horizontal="center" vertical="center"/>
    </xf>
    <xf numFmtId="167" fontId="331" fillId="0" borderId="163" xfId="44058" applyNumberFormat="1" applyFont="1" applyBorder="1" applyAlignment="1">
      <alignment horizontal="center" vertical="center" wrapText="1"/>
    </xf>
    <xf numFmtId="222" fontId="331" fillId="0" borderId="163" xfId="44058" applyNumberFormat="1" applyFont="1" applyBorder="1" applyAlignment="1">
      <alignment vertical="center"/>
    </xf>
    <xf numFmtId="9" fontId="331" fillId="0" borderId="163" xfId="8801" applyFont="1" applyBorder="1" applyAlignment="1">
      <alignment horizontal="center" vertical="center"/>
    </xf>
    <xf numFmtId="167" fontId="284" fillId="0" borderId="163" xfId="44058" applyNumberFormat="1" applyBorder="1" applyAlignment="1">
      <alignment horizontal="left" vertical="center"/>
    </xf>
    <xf numFmtId="168" fontId="0" fillId="0" borderId="163" xfId="44116" applyFont="1" applyBorder="1" applyAlignment="1">
      <alignment horizontal="center" vertical="center"/>
    </xf>
    <xf numFmtId="9" fontId="0" fillId="0" borderId="163" xfId="8801" applyFont="1" applyBorder="1" applyAlignment="1">
      <alignment vertical="center"/>
    </xf>
    <xf numFmtId="49" fontId="284" fillId="0" borderId="163" xfId="44058" applyNumberFormat="1" applyBorder="1" applyAlignment="1">
      <alignment horizontal="left" vertical="center"/>
    </xf>
    <xf numFmtId="0" fontId="284" fillId="0" borderId="163" xfId="44058" applyBorder="1" applyAlignment="1">
      <alignment horizontal="left" vertical="center"/>
    </xf>
    <xf numFmtId="222" fontId="0" fillId="0" borderId="163" xfId="44116" applyNumberFormat="1" applyFont="1" applyBorder="1" applyAlignment="1">
      <alignment vertical="center"/>
    </xf>
    <xf numFmtId="49" fontId="331" fillId="40" borderId="54" xfId="44058" applyNumberFormat="1" applyFont="1" applyFill="1" applyBorder="1" applyAlignment="1">
      <alignment horizontal="center" vertical="center"/>
    </xf>
    <xf numFmtId="222" fontId="331" fillId="40" borderId="54" xfId="44058" applyNumberFormat="1" applyFont="1" applyFill="1" applyBorder="1" applyAlignment="1">
      <alignment vertical="center"/>
    </xf>
    <xf numFmtId="43" fontId="284" fillId="0" borderId="0" xfId="44058" applyNumberFormat="1" applyAlignment="1">
      <alignment vertical="center"/>
    </xf>
    <xf numFmtId="4" fontId="284" fillId="0" borderId="0" xfId="44058" applyNumberFormat="1" applyAlignment="1">
      <alignment vertical="center"/>
    </xf>
    <xf numFmtId="0" fontId="400" fillId="0" borderId="0" xfId="44058" applyFont="1" applyAlignment="1">
      <alignment vertical="top"/>
    </xf>
    <xf numFmtId="0" fontId="400" fillId="0" borderId="0" xfId="44058" applyFont="1" applyAlignment="1">
      <alignment vertical="center"/>
    </xf>
    <xf numFmtId="167" fontId="284" fillId="0" borderId="0" xfId="44058" applyNumberFormat="1" applyAlignment="1">
      <alignment vertical="center"/>
    </xf>
    <xf numFmtId="189" fontId="284" fillId="0" borderId="0" xfId="44058" applyNumberFormat="1" applyAlignment="1">
      <alignment vertical="center"/>
    </xf>
    <xf numFmtId="204" fontId="331" fillId="2" borderId="163" xfId="44058" applyNumberFormat="1" applyFont="1" applyFill="1" applyBorder="1" applyAlignment="1">
      <alignment horizontal="center" vertical="center" wrapText="1"/>
    </xf>
    <xf numFmtId="168" fontId="331" fillId="2" borderId="163" xfId="44116" applyFont="1" applyFill="1" applyBorder="1" applyAlignment="1">
      <alignment horizontal="center" vertical="center" wrapText="1"/>
    </xf>
    <xf numFmtId="9" fontId="331" fillId="2" borderId="163" xfId="8801" applyFont="1" applyFill="1" applyBorder="1" applyAlignment="1">
      <alignment horizontal="center" vertical="center" wrapText="1"/>
    </xf>
    <xf numFmtId="9" fontId="331" fillId="2" borderId="163" xfId="8801" applyFont="1" applyFill="1" applyBorder="1" applyAlignment="1">
      <alignment horizontal="center" vertical="center"/>
    </xf>
    <xf numFmtId="0" fontId="331" fillId="0" borderId="163" xfId="44058" applyFont="1" applyBorder="1" applyAlignment="1">
      <alignment horizontal="center" vertical="center" wrapText="1"/>
    </xf>
    <xf numFmtId="0" fontId="331" fillId="0" borderId="163" xfId="44058" applyFont="1" applyBorder="1" applyAlignment="1">
      <alignment horizontal="centerContinuous" vertical="center" wrapText="1"/>
    </xf>
    <xf numFmtId="0" fontId="284" fillId="0" borderId="152" xfId="44058" applyBorder="1" applyAlignment="1">
      <alignment horizontal="centerContinuous" vertical="center" wrapText="1"/>
    </xf>
    <xf numFmtId="0" fontId="284" fillId="0" borderId="153" xfId="44058" applyBorder="1" applyAlignment="1">
      <alignment horizontal="centerContinuous" vertical="center" wrapText="1"/>
    </xf>
    <xf numFmtId="0" fontId="284" fillId="0" borderId="152" xfId="44058" applyBorder="1" applyAlignment="1">
      <alignment horizontal="centerContinuous" vertical="center"/>
    </xf>
    <xf numFmtId="0" fontId="284" fillId="0" borderId="153" xfId="44058" applyBorder="1" applyAlignment="1">
      <alignment horizontal="centerContinuous" vertical="center"/>
    </xf>
    <xf numFmtId="0" fontId="284" fillId="0" borderId="2" xfId="44058" applyBorder="1" applyAlignment="1">
      <alignment vertical="center"/>
    </xf>
    <xf numFmtId="0" fontId="331" fillId="0" borderId="165" xfId="44058" applyFont="1" applyBorder="1" applyAlignment="1">
      <alignment horizontal="center" vertical="center" wrapText="1"/>
    </xf>
    <xf numFmtId="168" fontId="331" fillId="0" borderId="165" xfId="44116" applyFont="1" applyFill="1" applyBorder="1" applyAlignment="1">
      <alignment horizontal="center" vertical="center" wrapText="1"/>
    </xf>
    <xf numFmtId="4" fontId="331" fillId="0" borderId="165" xfId="44058" applyNumberFormat="1" applyFont="1" applyBorder="1" applyAlignment="1">
      <alignment horizontal="center" vertical="center" wrapText="1"/>
    </xf>
    <xf numFmtId="0" fontId="284" fillId="0" borderId="69" xfId="44058" applyBorder="1" applyAlignment="1">
      <alignment horizontal="center" vertical="center" textRotation="90"/>
    </xf>
    <xf numFmtId="0" fontId="284" fillId="0" borderId="4" xfId="44058" applyBorder="1" applyAlignment="1">
      <alignment horizontal="center" vertical="center" textRotation="90"/>
    </xf>
    <xf numFmtId="167" fontId="284" fillId="0" borderId="163" xfId="44058" applyNumberFormat="1" applyBorder="1" applyAlignment="1">
      <alignment vertical="center"/>
    </xf>
    <xf numFmtId="4" fontId="284" fillId="0" borderId="162" xfId="44058" applyNumberFormat="1" applyBorder="1" applyAlignment="1">
      <alignment vertical="center"/>
    </xf>
    <xf numFmtId="221" fontId="0" fillId="0" borderId="163" xfId="44116" applyNumberFormat="1" applyFont="1" applyFill="1" applyBorder="1" applyAlignment="1">
      <alignment vertical="center"/>
    </xf>
    <xf numFmtId="0" fontId="284" fillId="0" borderId="163" xfId="4" applyBorder="1" applyAlignment="1">
      <alignment vertical="center"/>
    </xf>
    <xf numFmtId="4" fontId="284" fillId="0" borderId="35" xfId="44058" applyNumberFormat="1" applyBorder="1" applyAlignment="1">
      <alignment vertical="center"/>
    </xf>
    <xf numFmtId="0" fontId="332" fillId="0" borderId="163" xfId="44058" applyFont="1" applyBorder="1" applyAlignment="1">
      <alignment horizontal="center" vertical="center"/>
    </xf>
    <xf numFmtId="4" fontId="332" fillId="0" borderId="35" xfId="44058" applyNumberFormat="1" applyFont="1" applyBorder="1" applyAlignment="1">
      <alignment vertical="center"/>
    </xf>
    <xf numFmtId="221" fontId="332" fillId="0" borderId="18" xfId="44116" applyNumberFormat="1" applyFont="1" applyFill="1" applyBorder="1" applyAlignment="1">
      <alignment vertical="center"/>
    </xf>
    <xf numFmtId="221" fontId="332" fillId="0" borderId="2" xfId="44116" applyNumberFormat="1" applyFont="1" applyFill="1" applyBorder="1" applyAlignment="1">
      <alignment vertical="center"/>
    </xf>
    <xf numFmtId="0" fontId="284" fillId="0" borderId="0" xfId="44058" applyAlignment="1">
      <alignment horizontal="center" vertical="center" textRotation="90"/>
    </xf>
    <xf numFmtId="4" fontId="284" fillId="0" borderId="165" xfId="44058" applyNumberFormat="1" applyBorder="1" applyAlignment="1">
      <alignment vertical="center"/>
    </xf>
    <xf numFmtId="221" fontId="0" fillId="0" borderId="0" xfId="44116" applyNumberFormat="1" applyFont="1" applyFill="1" applyAlignment="1">
      <alignment vertical="center"/>
    </xf>
    <xf numFmtId="221" fontId="284" fillId="0" borderId="152" xfId="44116" applyNumberFormat="1" applyFill="1" applyBorder="1" applyAlignment="1">
      <alignment vertical="center"/>
    </xf>
    <xf numFmtId="221" fontId="331" fillId="0" borderId="163" xfId="44116" applyNumberFormat="1" applyFont="1" applyFill="1" applyBorder="1" applyAlignment="1">
      <alignment horizontal="center" vertical="center" wrapText="1"/>
    </xf>
    <xf numFmtId="221" fontId="332" fillId="0" borderId="35" xfId="44116" applyNumberFormat="1" applyFont="1" applyFill="1" applyBorder="1" applyAlignment="1">
      <alignment vertical="center"/>
    </xf>
    <xf numFmtId="0" fontId="284" fillId="0" borderId="165" xfId="44058" applyBorder="1" applyAlignment="1">
      <alignment vertical="center"/>
    </xf>
    <xf numFmtId="221" fontId="411" fillId="0" borderId="0" xfId="44116" applyNumberFormat="1" applyFont="1" applyFill="1" applyAlignment="1">
      <alignment vertical="center"/>
    </xf>
    <xf numFmtId="0" fontId="372" fillId="0" borderId="4" xfId="44058" applyFont="1" applyBorder="1" applyAlignment="1">
      <alignment horizontal="center" vertical="center" textRotation="90" wrapText="1"/>
    </xf>
    <xf numFmtId="4" fontId="412" fillId="0" borderId="162" xfId="44058" applyNumberFormat="1" applyFont="1" applyBorder="1" applyAlignment="1">
      <alignment vertical="center"/>
    </xf>
    <xf numFmtId="167" fontId="0" fillId="0" borderId="4" xfId="44442" applyNumberFormat="1" applyFont="1" applyFill="1" applyBorder="1" applyAlignment="1">
      <alignment vertical="center"/>
    </xf>
    <xf numFmtId="0" fontId="333" fillId="0" borderId="0" xfId="44058" applyFont="1" applyAlignment="1">
      <alignment vertical="center"/>
    </xf>
    <xf numFmtId="4" fontId="333" fillId="0" borderId="0" xfId="44058" applyNumberFormat="1" applyFont="1" applyAlignment="1">
      <alignment vertical="center"/>
    </xf>
    <xf numFmtId="0" fontId="284" fillId="0" borderId="161" xfId="44058" applyBorder="1" applyAlignment="1">
      <alignment vertical="center"/>
    </xf>
    <xf numFmtId="167" fontId="284" fillId="0" borderId="166" xfId="44058" applyNumberFormat="1" applyBorder="1" applyAlignment="1">
      <alignment vertical="center"/>
    </xf>
    <xf numFmtId="4" fontId="284" fillId="0" borderId="152" xfId="44058" applyNumberFormat="1" applyBorder="1" applyAlignment="1">
      <alignment vertical="center"/>
    </xf>
    <xf numFmtId="4" fontId="411" fillId="0" borderId="0" xfId="44058" applyNumberFormat="1" applyFont="1" applyAlignment="1">
      <alignment vertical="center"/>
    </xf>
    <xf numFmtId="207" fontId="284" fillId="0" borderId="0" xfId="44058" applyNumberFormat="1" applyAlignment="1">
      <alignment vertical="center"/>
    </xf>
    <xf numFmtId="168" fontId="411" fillId="0" borderId="0" xfId="44116" applyFont="1" applyFill="1" applyAlignment="1">
      <alignment horizontal="right" vertical="center"/>
    </xf>
    <xf numFmtId="4" fontId="332" fillId="0" borderId="152" xfId="44058" applyNumberFormat="1" applyFont="1" applyBorder="1" applyAlignment="1">
      <alignment vertical="center"/>
    </xf>
    <xf numFmtId="221" fontId="332" fillId="0" borderId="152" xfId="44116" applyNumberFormat="1" applyFont="1" applyFill="1" applyBorder="1" applyAlignment="1">
      <alignment vertical="center"/>
    </xf>
    <xf numFmtId="221" fontId="332" fillId="0" borderId="163" xfId="44116" applyNumberFormat="1" applyFont="1" applyFill="1" applyBorder="1" applyAlignment="1">
      <alignment vertical="center"/>
    </xf>
    <xf numFmtId="168" fontId="337" fillId="0" borderId="0" xfId="44116" applyFont="1" applyFill="1" applyAlignment="1">
      <alignment vertical="center"/>
    </xf>
    <xf numFmtId="9" fontId="0" fillId="0" borderId="165" xfId="8801" applyFont="1" applyFill="1" applyBorder="1" applyAlignment="1">
      <alignment vertical="center"/>
    </xf>
    <xf numFmtId="0" fontId="284" fillId="0" borderId="0" xfId="44058" applyAlignment="1">
      <alignment horizontal="right" vertical="center"/>
    </xf>
    <xf numFmtId="0" fontId="332" fillId="0" borderId="19" xfId="44058" applyFont="1" applyBorder="1" applyAlignment="1">
      <alignment horizontal="center" vertical="center"/>
    </xf>
    <xf numFmtId="4" fontId="332" fillId="0" borderId="14" xfId="44058" applyNumberFormat="1" applyFont="1" applyBorder="1" applyAlignment="1">
      <alignment vertical="center"/>
    </xf>
    <xf numFmtId="221" fontId="332" fillId="0" borderId="14" xfId="44116" applyNumberFormat="1" applyFont="1" applyFill="1" applyBorder="1" applyAlignment="1">
      <alignment vertical="center"/>
    </xf>
    <xf numFmtId="221" fontId="332" fillId="0" borderId="15" xfId="44116" applyNumberFormat="1" applyFont="1" applyFill="1" applyBorder="1" applyAlignment="1">
      <alignment vertical="center"/>
    </xf>
    <xf numFmtId="4" fontId="413" fillId="0" borderId="14" xfId="44116" applyNumberFormat="1" applyFont="1" applyFill="1" applyBorder="1" applyAlignment="1">
      <alignment vertical="center"/>
    </xf>
    <xf numFmtId="0" fontId="332" fillId="0" borderId="13" xfId="44058" applyFont="1" applyBorder="1" applyAlignment="1">
      <alignment horizontal="center" vertical="center"/>
    </xf>
    <xf numFmtId="49" fontId="331" fillId="0" borderId="163" xfId="44058" applyNumberFormat="1" applyFont="1" applyBorder="1" applyAlignment="1">
      <alignment horizontal="center" vertical="center" wrapText="1"/>
    </xf>
    <xf numFmtId="167" fontId="284" fillId="0" borderId="167" xfId="44058" applyNumberFormat="1" applyBorder="1" applyAlignment="1">
      <alignment vertical="center"/>
    </xf>
    <xf numFmtId="0" fontId="332" fillId="0" borderId="18" xfId="44058" applyFont="1" applyBorder="1" applyAlignment="1">
      <alignment horizontal="center" vertical="center"/>
    </xf>
    <xf numFmtId="4" fontId="331" fillId="0" borderId="0" xfId="44058" applyNumberFormat="1" applyFont="1" applyAlignment="1">
      <alignment vertical="center"/>
    </xf>
    <xf numFmtId="0" fontId="0" fillId="0" borderId="165" xfId="0" applyBorder="1" applyAlignment="1">
      <alignment horizontal="center" vertical="center" wrapText="1"/>
    </xf>
    <xf numFmtId="200" fontId="0" fillId="0" borderId="165" xfId="0" applyNumberFormat="1" applyBorder="1" applyAlignment="1">
      <alignment horizontal="center" vertical="center" wrapText="1"/>
    </xf>
    <xf numFmtId="200" fontId="0" fillId="0" borderId="69"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0" fillId="2" borderId="2" xfId="0" applyFill="1" applyBorder="1" applyAlignment="1">
      <alignment horizontal="center" vertical="center"/>
    </xf>
    <xf numFmtId="4" fontId="307" fillId="0" borderId="1" xfId="1" applyNumberFormat="1" applyFont="1" applyFill="1" applyBorder="1" applyAlignment="1">
      <alignment horizontal="center" wrapText="1"/>
    </xf>
    <xf numFmtId="183" fontId="301" fillId="0" borderId="162" xfId="1" applyNumberFormat="1" applyFont="1" applyFill="1" applyBorder="1" applyAlignment="1">
      <alignment horizontal="center" vertical="center" wrapText="1"/>
    </xf>
    <xf numFmtId="15" fontId="301" fillId="0" borderId="0" xfId="0" applyNumberFormat="1" applyFont="1" applyAlignment="1">
      <alignment horizontal="center" vertical="center" wrapText="1"/>
    </xf>
    <xf numFmtId="0" fontId="307" fillId="0" borderId="163" xfId="0" applyFont="1" applyBorder="1" applyAlignment="1">
      <alignment horizontal="center" vertical="center" wrapText="1"/>
    </xf>
    <xf numFmtId="0" fontId="1" fillId="0" borderId="18" xfId="0" applyFont="1" applyBorder="1" applyAlignment="1">
      <alignment vertical="center"/>
    </xf>
    <xf numFmtId="3" fontId="307" fillId="2" borderId="1" xfId="1" applyNumberFormat="1" applyFont="1" applyFill="1" applyBorder="1" applyAlignment="1">
      <alignment horizontal="center" vertical="center" wrapText="1"/>
    </xf>
    <xf numFmtId="3" fontId="307" fillId="2" borderId="1" xfId="1" applyNumberFormat="1" applyFont="1" applyFill="1" applyBorder="1" applyAlignment="1">
      <alignment horizontal="center" wrapText="1"/>
    </xf>
    <xf numFmtId="14" fontId="293" fillId="0" borderId="163" xfId="44408" applyNumberFormat="1" applyFont="1" applyBorder="1" applyAlignment="1">
      <alignment horizontal="center" vertical="center" wrapText="1"/>
    </xf>
    <xf numFmtId="196" fontId="293" fillId="0" borderId="163" xfId="44408" applyNumberFormat="1" applyFont="1" applyBorder="1" applyAlignment="1">
      <alignment vertical="center" wrapText="1"/>
    </xf>
    <xf numFmtId="0" fontId="293" fillId="0" borderId="163" xfId="44408" applyFont="1" applyBorder="1" applyAlignment="1">
      <alignment vertical="center"/>
    </xf>
    <xf numFmtId="14" fontId="293" fillId="0" borderId="163" xfId="0" applyNumberFormat="1" applyFont="1" applyBorder="1" applyAlignment="1">
      <alignment horizontal="justify" vertical="center" wrapText="1"/>
    </xf>
    <xf numFmtId="14" fontId="293" fillId="0" borderId="163" xfId="44408" applyNumberFormat="1" applyFont="1" applyBorder="1" applyAlignment="1">
      <alignment horizontal="center" vertical="center"/>
    </xf>
    <xf numFmtId="14" fontId="293" fillId="41" borderId="163" xfId="0" applyNumberFormat="1" applyFont="1" applyFill="1" applyBorder="1" applyAlignment="1">
      <alignment horizontal="center"/>
    </xf>
    <xf numFmtId="14" fontId="293" fillId="41" borderId="163" xfId="0" applyNumberFormat="1" applyFont="1" applyFill="1" applyBorder="1" applyAlignment="1">
      <alignment horizontal="justify" vertical="center" wrapText="1"/>
    </xf>
    <xf numFmtId="196" fontId="293" fillId="41" borderId="163" xfId="44408" applyNumberFormat="1" applyFont="1" applyFill="1" applyBorder="1" applyAlignment="1">
      <alignment vertical="center" wrapText="1"/>
    </xf>
    <xf numFmtId="14" fontId="293" fillId="41" borderId="163" xfId="44408" applyNumberFormat="1" applyFont="1" applyFill="1" applyBorder="1" applyAlignment="1">
      <alignment horizontal="center" vertical="center"/>
    </xf>
    <xf numFmtId="0" fontId="293" fillId="41" borderId="163" xfId="44408" applyFont="1" applyFill="1" applyBorder="1" applyAlignment="1">
      <alignment vertical="center"/>
    </xf>
    <xf numFmtId="0" fontId="293" fillId="2" borderId="163" xfId="44408" applyFont="1" applyFill="1" applyBorder="1" applyAlignment="1">
      <alignment horizontal="center" vertical="center"/>
    </xf>
    <xf numFmtId="198" fontId="293" fillId="2" borderId="163" xfId="44408" applyNumberFormat="1" applyFont="1" applyFill="1" applyBorder="1" applyAlignment="1">
      <alignment horizontal="center" vertical="center"/>
    </xf>
    <xf numFmtId="14" fontId="293" fillId="2" borderId="163" xfId="44408" applyNumberFormat="1" applyFont="1" applyFill="1" applyBorder="1" applyAlignment="1">
      <alignment horizontal="center" vertical="center"/>
    </xf>
    <xf numFmtId="14" fontId="293" fillId="2" borderId="163" xfId="0" applyNumberFormat="1" applyFont="1" applyFill="1" applyBorder="1" applyAlignment="1">
      <alignment horizontal="justify" vertical="center" wrapText="1"/>
    </xf>
    <xf numFmtId="0" fontId="293" fillId="2" borderId="163" xfId="44408" applyFont="1" applyFill="1" applyBorder="1" applyAlignment="1">
      <alignment vertical="center"/>
    </xf>
    <xf numFmtId="0" fontId="293" fillId="41" borderId="163" xfId="44408" applyFont="1" applyFill="1" applyBorder="1" applyAlignment="1">
      <alignment horizontal="center" vertical="center"/>
    </xf>
    <xf numFmtId="0" fontId="293" fillId="41" borderId="163" xfId="44408" applyFont="1" applyFill="1" applyBorder="1" applyAlignment="1">
      <alignment horizontal="left" vertical="center" wrapText="1"/>
    </xf>
    <xf numFmtId="14" fontId="293" fillId="0" borderId="18" xfId="44408" applyNumberFormat="1" applyFont="1" applyBorder="1" applyAlignment="1">
      <alignment horizontal="center" vertical="center"/>
    </xf>
    <xf numFmtId="14" fontId="293" fillId="41" borderId="163" xfId="0" applyNumberFormat="1" applyFont="1" applyFill="1" applyBorder="1" applyAlignment="1">
      <alignment vertical="center" wrapText="1"/>
    </xf>
    <xf numFmtId="0" fontId="294" fillId="2" borderId="163" xfId="44408" applyFont="1" applyFill="1" applyBorder="1" applyAlignment="1">
      <alignment horizontal="center" vertical="center"/>
    </xf>
    <xf numFmtId="14" fontId="293" fillId="2" borderId="163" xfId="0" applyNumberFormat="1" applyFont="1" applyFill="1" applyBorder="1" applyAlignment="1">
      <alignment vertical="center" wrapText="1"/>
    </xf>
    <xf numFmtId="0" fontId="293" fillId="0" borderId="163" xfId="44408" applyFont="1" applyBorder="1" applyAlignment="1">
      <alignment horizontal="left" vertical="center" wrapText="1"/>
    </xf>
    <xf numFmtId="0" fontId="293" fillId="2" borderId="163" xfId="44408" applyFont="1" applyFill="1" applyBorder="1" applyAlignment="1">
      <alignment horizontal="left" vertical="center" wrapText="1"/>
    </xf>
    <xf numFmtId="0" fontId="293" fillId="41" borderId="163" xfId="44408" applyFont="1" applyFill="1" applyBorder="1" applyAlignment="1">
      <alignment horizontal="left" vertical="center"/>
    </xf>
    <xf numFmtId="14" fontId="293" fillId="41" borderId="163" xfId="44408" applyNumberFormat="1" applyFont="1" applyFill="1" applyBorder="1" applyAlignment="1">
      <alignment horizontal="justify" vertical="center" wrapText="1"/>
    </xf>
    <xf numFmtId="196" fontId="293" fillId="2" borderId="163" xfId="44408" applyNumberFormat="1" applyFont="1" applyFill="1" applyBorder="1" applyAlignment="1">
      <alignment horizontal="center" vertical="center"/>
    </xf>
    <xf numFmtId="198" fontId="293" fillId="2" borderId="163" xfId="44408" applyNumberFormat="1" applyFont="1" applyFill="1" applyBorder="1" applyAlignment="1">
      <alignment horizontal="center" vertical="center" wrapText="1"/>
    </xf>
    <xf numFmtId="0" fontId="293" fillId="2" borderId="163" xfId="44408" applyFont="1" applyFill="1" applyBorder="1" applyAlignment="1">
      <alignment horizontal="left" vertical="center"/>
    </xf>
    <xf numFmtId="14" fontId="293" fillId="0" borderId="163" xfId="0" applyNumberFormat="1" applyFont="1" applyBorder="1" applyAlignment="1">
      <alignment horizontal="center" vertical="center" wrapText="1"/>
    </xf>
    <xf numFmtId="14" fontId="293" fillId="0" borderId="163" xfId="0" applyNumberFormat="1" applyFont="1" applyBorder="1" applyAlignment="1">
      <alignment horizontal="center" vertical="center"/>
    </xf>
    <xf numFmtId="14" fontId="293" fillId="0" borderId="163" xfId="0" applyNumberFormat="1" applyFont="1" applyBorder="1" applyAlignment="1">
      <alignment horizontal="justify" vertical="center"/>
    </xf>
    <xf numFmtId="14" fontId="293" fillId="41" borderId="163" xfId="0" applyNumberFormat="1" applyFont="1" applyFill="1" applyBorder="1" applyAlignment="1">
      <alignment horizontal="center" vertical="center" wrapText="1"/>
    </xf>
    <xf numFmtId="14" fontId="293" fillId="42" borderId="163" xfId="44408" applyNumberFormat="1" applyFont="1" applyFill="1" applyBorder="1" applyAlignment="1">
      <alignment horizontal="center" vertical="center" wrapText="1"/>
    </xf>
    <xf numFmtId="196" fontId="293" fillId="42" borderId="163" xfId="44408" applyNumberFormat="1" applyFont="1" applyFill="1" applyBorder="1" applyAlignment="1">
      <alignment vertical="center" wrapText="1"/>
    </xf>
    <xf numFmtId="14" fontId="293" fillId="41" borderId="163" xfId="0" applyNumberFormat="1" applyFont="1" applyFill="1" applyBorder="1" applyAlignment="1">
      <alignment horizontal="center" vertical="center"/>
    </xf>
    <xf numFmtId="0" fontId="293" fillId="41" borderId="163" xfId="44408" applyFont="1" applyFill="1" applyBorder="1" applyAlignment="1">
      <alignment vertical="center" wrapText="1"/>
    </xf>
    <xf numFmtId="0" fontId="293" fillId="41" borderId="163" xfId="44408" applyFont="1" applyFill="1" applyBorder="1" applyAlignment="1">
      <alignment horizontal="justify" vertical="center" wrapText="1"/>
    </xf>
    <xf numFmtId="0" fontId="293" fillId="0" borderId="18" xfId="44408" applyFont="1" applyBorder="1" applyAlignment="1">
      <alignment vertical="center"/>
    </xf>
    <xf numFmtId="0" fontId="293" fillId="0" borderId="163" xfId="0" applyFont="1" applyBorder="1" applyAlignment="1">
      <alignment vertical="center" wrapText="1"/>
    </xf>
    <xf numFmtId="198" fontId="293" fillId="41" borderId="163" xfId="0" applyNumberFormat="1" applyFont="1" applyFill="1" applyBorder="1" applyAlignment="1">
      <alignment vertical="center" wrapText="1"/>
    </xf>
    <xf numFmtId="0" fontId="293" fillId="0" borderId="163" xfId="44408" applyFont="1" applyBorder="1" applyAlignment="1">
      <alignment vertical="center" wrapText="1"/>
    </xf>
    <xf numFmtId="0" fontId="293" fillId="2" borderId="163" xfId="44408" applyFont="1" applyFill="1" applyBorder="1" applyAlignment="1">
      <alignment vertical="center" wrapText="1"/>
    </xf>
    <xf numFmtId="14" fontId="293" fillId="2" borderId="163" xfId="0" applyNumberFormat="1" applyFont="1" applyFill="1" applyBorder="1" applyAlignment="1">
      <alignment horizontal="center" vertical="center" wrapText="1"/>
    </xf>
    <xf numFmtId="14" fontId="293" fillId="0" borderId="163" xfId="44408" applyNumberFormat="1" applyFont="1" applyBorder="1" applyAlignment="1">
      <alignment vertical="center"/>
    </xf>
    <xf numFmtId="0" fontId="293" fillId="2" borderId="163" xfId="44408" applyFont="1" applyFill="1" applyBorder="1" applyAlignment="1">
      <alignment horizontal="justify" vertical="center" wrapText="1"/>
    </xf>
    <xf numFmtId="196" fontId="293" fillId="2" borderId="163" xfId="44408" applyNumberFormat="1" applyFont="1" applyFill="1" applyBorder="1" applyAlignment="1">
      <alignment vertical="center" wrapText="1"/>
    </xf>
    <xf numFmtId="14" fontId="293" fillId="41" borderId="163" xfId="44408" applyNumberFormat="1" applyFont="1" applyFill="1" applyBorder="1" applyAlignment="1">
      <alignment vertical="center"/>
    </xf>
    <xf numFmtId="0" fontId="414" fillId="0" borderId="163" xfId="0" applyFont="1" applyBorder="1" applyAlignment="1">
      <alignment horizontal="center" vertical="center" wrapText="1"/>
    </xf>
    <xf numFmtId="17" fontId="394" fillId="0" borderId="163" xfId="0" applyNumberFormat="1" applyFont="1" applyBorder="1" applyAlignment="1">
      <alignment horizontal="center" vertical="center" wrapText="1"/>
    </xf>
    <xf numFmtId="0" fontId="394" fillId="0" borderId="163" xfId="0" applyFont="1" applyBorder="1" applyAlignment="1">
      <alignment horizontal="center" vertical="center" wrapText="1"/>
    </xf>
    <xf numFmtId="198" fontId="394" fillId="0" borderId="163" xfId="0" applyNumberFormat="1" applyFont="1" applyBorder="1" applyAlignment="1">
      <alignment horizontal="center" vertical="center" wrapText="1"/>
    </xf>
    <xf numFmtId="1" fontId="394" fillId="0" borderId="163" xfId="0" applyNumberFormat="1" applyFont="1" applyBorder="1" applyAlignment="1">
      <alignment horizontal="center" vertical="center" wrapText="1"/>
    </xf>
    <xf numFmtId="49" fontId="394" fillId="0" borderId="163" xfId="0" applyNumberFormat="1" applyFont="1" applyBorder="1" applyAlignment="1">
      <alignment horizontal="center" vertical="center" wrapText="1"/>
    </xf>
    <xf numFmtId="10" fontId="394" fillId="0" borderId="163" xfId="0" applyNumberFormat="1" applyFont="1" applyBorder="1" applyAlignment="1">
      <alignment horizontal="center" vertical="center" wrapText="1"/>
    </xf>
    <xf numFmtId="0" fontId="414" fillId="41" borderId="163" xfId="0" applyFont="1" applyFill="1" applyBorder="1" applyAlignment="1">
      <alignment horizontal="center" vertical="center" wrapText="1"/>
    </xf>
    <xf numFmtId="17" fontId="394" fillId="41" borderId="163" xfId="0" applyNumberFormat="1" applyFont="1" applyFill="1" applyBorder="1" applyAlignment="1">
      <alignment horizontal="center" vertical="center" wrapText="1"/>
    </xf>
    <xf numFmtId="0" fontId="394" fillId="41" borderId="163" xfId="0" applyFont="1" applyFill="1" applyBorder="1" applyAlignment="1">
      <alignment horizontal="center" vertical="center" wrapText="1"/>
    </xf>
    <xf numFmtId="198" fontId="394" fillId="41" borderId="163" xfId="0" applyNumberFormat="1" applyFont="1" applyFill="1" applyBorder="1" applyAlignment="1">
      <alignment horizontal="center" vertical="center" wrapText="1"/>
    </xf>
    <xf numFmtId="1" fontId="394" fillId="41" borderId="163" xfId="0" applyNumberFormat="1" applyFont="1" applyFill="1" applyBorder="1" applyAlignment="1">
      <alignment horizontal="center" vertical="center" wrapText="1"/>
    </xf>
    <xf numFmtId="49" fontId="394" fillId="41" borderId="163" xfId="0" applyNumberFormat="1" applyFont="1" applyFill="1" applyBorder="1" applyAlignment="1">
      <alignment horizontal="center" vertical="center" wrapText="1"/>
    </xf>
    <xf numFmtId="10" fontId="394" fillId="41" borderId="163" xfId="0" applyNumberFormat="1" applyFont="1" applyFill="1" applyBorder="1" applyAlignment="1">
      <alignment horizontal="center" vertical="center" wrapText="1"/>
    </xf>
    <xf numFmtId="0" fontId="415" fillId="0" borderId="163" xfId="0" applyFont="1" applyBorder="1" applyAlignment="1">
      <alignment horizontal="center" vertical="center" wrapText="1"/>
    </xf>
    <xf numFmtId="0" fontId="415" fillId="41" borderId="163" xfId="0" applyFont="1" applyFill="1" applyBorder="1" applyAlignment="1">
      <alignment horizontal="center" vertical="center" wrapText="1"/>
    </xf>
    <xf numFmtId="4" fontId="394" fillId="41" borderId="163" xfId="0" applyNumberFormat="1" applyFont="1" applyFill="1" applyBorder="1" applyAlignment="1">
      <alignment horizontal="center" vertical="center" wrapText="1"/>
    </xf>
    <xf numFmtId="0" fontId="415" fillId="2" borderId="163" xfId="0" applyFont="1" applyFill="1" applyBorder="1" applyAlignment="1">
      <alignment horizontal="center" vertical="center" wrapText="1"/>
    </xf>
    <xf numFmtId="17" fontId="394" fillId="2" borderId="163" xfId="0" applyNumberFormat="1" applyFont="1" applyFill="1" applyBorder="1" applyAlignment="1">
      <alignment horizontal="center" vertical="center" wrapText="1"/>
    </xf>
    <xf numFmtId="0" fontId="394" fillId="2" borderId="163" xfId="0" applyFont="1" applyFill="1" applyBorder="1" applyAlignment="1">
      <alignment horizontal="center" vertical="center" wrapText="1"/>
    </xf>
    <xf numFmtId="198" fontId="394" fillId="2" borderId="163" xfId="0" applyNumberFormat="1" applyFont="1" applyFill="1" applyBorder="1" applyAlignment="1">
      <alignment horizontal="center" vertical="center" wrapText="1"/>
    </xf>
    <xf numFmtId="1" fontId="394" fillId="2" borderId="163" xfId="0" applyNumberFormat="1" applyFont="1" applyFill="1" applyBorder="1" applyAlignment="1">
      <alignment horizontal="center" vertical="center" wrapText="1"/>
    </xf>
    <xf numFmtId="49" fontId="394" fillId="2" borderId="163" xfId="0" applyNumberFormat="1" applyFont="1" applyFill="1" applyBorder="1" applyAlignment="1">
      <alignment horizontal="center" vertical="center" wrapText="1"/>
    </xf>
    <xf numFmtId="10" fontId="394" fillId="2" borderId="163" xfId="0" applyNumberFormat="1" applyFont="1" applyFill="1" applyBorder="1" applyAlignment="1">
      <alignment horizontal="center" vertical="center" wrapText="1"/>
    </xf>
    <xf numFmtId="0" fontId="415" fillId="0" borderId="163" xfId="44408" applyFont="1" applyBorder="1" applyAlignment="1">
      <alignment horizontal="center" vertical="center" wrapText="1"/>
    </xf>
    <xf numFmtId="17" fontId="337" fillId="0" borderId="163" xfId="44408" applyNumberFormat="1" applyFont="1" applyBorder="1" applyAlignment="1">
      <alignment horizontal="center" vertical="center" wrapText="1"/>
    </xf>
    <xf numFmtId="0" fontId="337" fillId="0" borderId="163" xfId="44408" applyFont="1" applyBorder="1" applyAlignment="1">
      <alignment horizontal="center" vertical="center" wrapText="1"/>
    </xf>
    <xf numFmtId="1" fontId="337" fillId="0" borderId="163" xfId="44408" applyNumberFormat="1" applyFont="1" applyBorder="1" applyAlignment="1">
      <alignment horizontal="center" vertical="center" wrapText="1"/>
    </xf>
    <xf numFmtId="198" fontId="337" fillId="0" borderId="163" xfId="44408" applyNumberFormat="1" applyFont="1" applyBorder="1" applyAlignment="1">
      <alignment horizontal="center" vertical="center" wrapText="1"/>
    </xf>
    <xf numFmtId="226" fontId="337" fillId="0" borderId="163" xfId="44409" applyNumberFormat="1" applyFont="1" applyFill="1" applyBorder="1" applyAlignment="1">
      <alignment horizontal="center" vertical="center"/>
    </xf>
    <xf numFmtId="10" fontId="337" fillId="0" borderId="163" xfId="44408" applyNumberFormat="1" applyFont="1" applyBorder="1" applyAlignment="1">
      <alignment horizontal="center" vertical="center" wrapText="1"/>
    </xf>
    <xf numFmtId="17" fontId="337" fillId="41" borderId="163" xfId="44408" applyNumberFormat="1" applyFont="1" applyFill="1" applyBorder="1" applyAlignment="1">
      <alignment horizontal="center" vertical="center" wrapText="1"/>
    </xf>
    <xf numFmtId="0" fontId="337" fillId="41" borderId="163" xfId="44408" applyFont="1" applyFill="1" applyBorder="1" applyAlignment="1">
      <alignment horizontal="center" vertical="center" wrapText="1"/>
    </xf>
    <xf numFmtId="1" fontId="337" fillId="41" borderId="163" xfId="44408" applyNumberFormat="1" applyFont="1" applyFill="1" applyBorder="1" applyAlignment="1">
      <alignment horizontal="center" vertical="center" wrapText="1"/>
    </xf>
    <xf numFmtId="198" fontId="337" fillId="41" borderId="163" xfId="44408" applyNumberFormat="1" applyFont="1" applyFill="1" applyBorder="1" applyAlignment="1">
      <alignment horizontal="center" vertical="center" wrapText="1"/>
    </xf>
    <xf numFmtId="226" fontId="337" fillId="41" borderId="163" xfId="44409" applyNumberFormat="1" applyFont="1" applyFill="1" applyBorder="1" applyAlignment="1">
      <alignment horizontal="center" vertical="center"/>
    </xf>
    <xf numFmtId="10" fontId="337" fillId="41" borderId="163" xfId="44408" applyNumberFormat="1" applyFont="1" applyFill="1" applyBorder="1" applyAlignment="1">
      <alignment horizontal="center" vertical="center" wrapText="1"/>
    </xf>
    <xf numFmtId="226" fontId="337" fillId="0" borderId="163" xfId="44409" applyNumberFormat="1" applyFont="1" applyFill="1" applyBorder="1" applyAlignment="1">
      <alignment horizontal="center" vertical="center" wrapText="1"/>
    </xf>
    <xf numFmtId="0" fontId="415" fillId="41" borderId="163" xfId="44408" applyFont="1" applyFill="1" applyBorder="1" applyAlignment="1">
      <alignment horizontal="center" vertical="center" wrapText="1"/>
    </xf>
    <xf numFmtId="226" fontId="337" fillId="41" borderId="163" xfId="44409" applyNumberFormat="1" applyFont="1" applyFill="1" applyBorder="1" applyAlignment="1">
      <alignment horizontal="center" vertical="center" wrapText="1"/>
    </xf>
    <xf numFmtId="44" fontId="293" fillId="0" borderId="35" xfId="4" applyNumberFormat="1" applyFont="1" applyBorder="1" applyAlignment="1">
      <alignment vertical="center"/>
    </xf>
    <xf numFmtId="170" fontId="0" fillId="0" borderId="168" xfId="44116" applyNumberFormat="1" applyFont="1" applyFill="1" applyBorder="1" applyAlignment="1">
      <alignment vertical="center"/>
    </xf>
    <xf numFmtId="4" fontId="0" fillId="0" borderId="168" xfId="0" applyNumberFormat="1" applyBorder="1" applyAlignment="1">
      <alignment vertical="center"/>
    </xf>
    <xf numFmtId="170" fontId="0" fillId="0" borderId="168" xfId="0" applyNumberFormat="1" applyBorder="1" applyAlignment="1">
      <alignment vertical="center"/>
    </xf>
    <xf numFmtId="9" fontId="0" fillId="0" borderId="163" xfId="8801" applyFont="1" applyFill="1" applyBorder="1" applyAlignment="1">
      <alignment horizontal="center" vertical="center"/>
    </xf>
    <xf numFmtId="1" fontId="290" fillId="2" borderId="0" xfId="0" applyNumberFormat="1" applyFont="1" applyFill="1" applyAlignment="1">
      <alignment horizontal="center" vertical="center"/>
    </xf>
    <xf numFmtId="167" fontId="293" fillId="2" borderId="0" xfId="0" applyNumberFormat="1" applyFont="1" applyFill="1" applyAlignment="1">
      <alignment vertical="center"/>
    </xf>
    <xf numFmtId="0" fontId="294" fillId="2" borderId="0" xfId="0" applyFont="1" applyFill="1" applyAlignment="1">
      <alignment horizontal="left" vertical="center" wrapText="1"/>
    </xf>
    <xf numFmtId="0" fontId="294" fillId="2" borderId="0" xfId="0" applyFont="1" applyFill="1" applyAlignment="1">
      <alignment vertical="center" wrapText="1"/>
    </xf>
    <xf numFmtId="0" fontId="294" fillId="0" borderId="135" xfId="0" applyFont="1" applyBorder="1" applyAlignment="1">
      <alignment horizontal="center" vertical="center" wrapText="1"/>
    </xf>
    <xf numFmtId="0" fontId="294" fillId="0" borderId="136" xfId="0" applyFont="1" applyBorder="1" applyAlignment="1">
      <alignment horizontal="center" vertical="center" wrapText="1"/>
    </xf>
    <xf numFmtId="0" fontId="84" fillId="0" borderId="38" xfId="35088" applyFont="1" applyFill="1" applyBorder="1" applyAlignment="1">
      <alignment horizontal="center" vertical="center" wrapText="1"/>
    </xf>
    <xf numFmtId="0" fontId="84" fillId="0" borderId="18" xfId="35088" applyFont="1" applyFill="1" applyBorder="1" applyAlignment="1">
      <alignment horizontal="center" vertical="center" wrapText="1"/>
    </xf>
    <xf numFmtId="0" fontId="294" fillId="0" borderId="154" xfId="0" applyFont="1" applyBorder="1" applyAlignment="1">
      <alignment horizontal="center" vertical="center"/>
    </xf>
    <xf numFmtId="0" fontId="294" fillId="2" borderId="0" xfId="0" applyFont="1" applyFill="1" applyAlignment="1">
      <alignment horizontal="left" vertical="center"/>
    </xf>
    <xf numFmtId="0" fontId="294" fillId="0" borderId="72" xfId="0" applyFont="1" applyBorder="1" applyAlignment="1">
      <alignment horizontal="center" vertical="center" wrapText="1"/>
    </xf>
    <xf numFmtId="0" fontId="294" fillId="0" borderId="74" xfId="0" applyFont="1" applyBorder="1" applyAlignment="1">
      <alignment horizontal="center" vertical="center" wrapText="1"/>
    </xf>
    <xf numFmtId="0" fontId="294" fillId="0" borderId="75" xfId="0" applyFont="1" applyBorder="1" applyAlignment="1">
      <alignment horizontal="center" vertical="center" wrapText="1"/>
    </xf>
    <xf numFmtId="0" fontId="293" fillId="0" borderId="0" xfId="0" applyFont="1" applyAlignment="1">
      <alignment horizontal="left" vertical="center" wrapText="1"/>
    </xf>
    <xf numFmtId="0" fontId="294" fillId="0" borderId="134" xfId="0" applyFont="1" applyBorder="1" applyAlignment="1">
      <alignment horizontal="center" vertical="center" wrapText="1"/>
    </xf>
    <xf numFmtId="0" fontId="75" fillId="0" borderId="133" xfId="35088" applyFont="1" applyFill="1" applyBorder="1" applyAlignment="1">
      <alignment horizontal="center" vertical="center" wrapText="1"/>
    </xf>
    <xf numFmtId="0" fontId="75" fillId="0" borderId="18" xfId="35088" applyFont="1" applyFill="1" applyBorder="1" applyAlignment="1">
      <alignment horizontal="center" vertical="center" wrapText="1"/>
    </xf>
    <xf numFmtId="0" fontId="84" fillId="0" borderId="78" xfId="35088" applyFont="1" applyFill="1" applyBorder="1" applyAlignment="1">
      <alignment horizontal="center" vertical="center" wrapText="1"/>
    </xf>
    <xf numFmtId="0" fontId="84" fillId="0" borderId="133" xfId="35088" applyFont="1" applyFill="1" applyBorder="1" applyAlignment="1">
      <alignment horizontal="center" vertical="center" wrapText="1"/>
    </xf>
    <xf numFmtId="0" fontId="294" fillId="0" borderId="59" xfId="0" applyFont="1" applyBorder="1" applyAlignment="1">
      <alignment horizontal="center" vertical="center" wrapText="1"/>
    </xf>
    <xf numFmtId="0" fontId="294" fillId="0" borderId="18" xfId="0" applyFont="1" applyBorder="1" applyAlignment="1">
      <alignment horizontal="center" vertical="center" wrapText="1"/>
    </xf>
    <xf numFmtId="0" fontId="290" fillId="2" borderId="0" xfId="0" applyFont="1" applyFill="1" applyAlignment="1">
      <alignment horizontal="center" vertical="center"/>
    </xf>
    <xf numFmtId="0" fontId="302" fillId="2" borderId="3" xfId="0" applyFont="1" applyFill="1" applyBorder="1" applyAlignment="1">
      <alignment horizontal="center" vertical="center"/>
    </xf>
    <xf numFmtId="0" fontId="302" fillId="2" borderId="0" xfId="0" applyFont="1" applyFill="1" applyAlignment="1">
      <alignment horizontal="center" vertical="center"/>
    </xf>
    <xf numFmtId="0" fontId="290" fillId="0" borderId="0" xfId="35076" applyFont="1" applyFill="1" applyBorder="1" applyAlignment="1">
      <alignment horizontal="center" vertical="center" wrapText="1"/>
    </xf>
    <xf numFmtId="0" fontId="284" fillId="0" borderId="0" xfId="35076" applyFont="1" applyFill="1" applyBorder="1" applyAlignment="1">
      <alignment horizontal="center" vertical="center"/>
    </xf>
    <xf numFmtId="49" fontId="294" fillId="0" borderId="72" xfId="0" applyNumberFormat="1" applyFont="1" applyBorder="1" applyAlignment="1">
      <alignment horizontal="center" vertical="center" wrapText="1"/>
    </xf>
    <xf numFmtId="49" fontId="294" fillId="0" borderId="74" xfId="0" applyNumberFormat="1" applyFont="1" applyBorder="1" applyAlignment="1">
      <alignment horizontal="center" vertical="center" wrapText="1"/>
    </xf>
    <xf numFmtId="49" fontId="294" fillId="0" borderId="75" xfId="0" applyNumberFormat="1" applyFont="1" applyBorder="1" applyAlignment="1">
      <alignment horizontal="center" vertical="center" wrapText="1"/>
    </xf>
    <xf numFmtId="49" fontId="294" fillId="2" borderId="134" xfId="0" applyNumberFormat="1" applyFont="1" applyFill="1" applyBorder="1" applyAlignment="1">
      <alignment horizontal="center" vertical="center" wrapText="1"/>
    </xf>
    <xf numFmtId="49" fontId="294" fillId="2" borderId="135" xfId="0" applyNumberFormat="1" applyFont="1" applyFill="1" applyBorder="1" applyAlignment="1">
      <alignment horizontal="center" vertical="center" wrapText="1"/>
    </xf>
    <xf numFmtId="49" fontId="294" fillId="2" borderId="136" xfId="0" applyNumberFormat="1" applyFont="1" applyFill="1" applyBorder="1" applyAlignment="1">
      <alignment horizontal="center" vertical="center" wrapText="1"/>
    </xf>
    <xf numFmtId="0" fontId="331" fillId="37" borderId="1" xfId="0" applyFont="1" applyFill="1" applyBorder="1" applyAlignment="1">
      <alignment horizontal="center" vertical="center"/>
    </xf>
    <xf numFmtId="0" fontId="302" fillId="0" borderId="0" xfId="0" applyFont="1" applyAlignment="1">
      <alignment horizontal="center" vertical="center"/>
    </xf>
    <xf numFmtId="49" fontId="331" fillId="0" borderId="1" xfId="0" applyNumberFormat="1" applyFont="1" applyBorder="1" applyAlignment="1">
      <alignment horizontal="center" vertical="center" wrapText="1"/>
    </xf>
    <xf numFmtId="0" fontId="294" fillId="2" borderId="0" xfId="0" applyFont="1" applyFill="1" applyAlignment="1">
      <alignment horizontal="left" vertical="center" wrapText="1"/>
    </xf>
    <xf numFmtId="0" fontId="302" fillId="0" borderId="72" xfId="0" applyFont="1" applyBorder="1" applyAlignment="1">
      <alignment horizontal="center" vertical="center"/>
    </xf>
    <xf numFmtId="0" fontId="302" fillId="0" borderId="75" xfId="0" applyFont="1" applyBorder="1" applyAlignment="1">
      <alignment horizontal="center" vertical="center"/>
    </xf>
    <xf numFmtId="0" fontId="294" fillId="0" borderId="0" xfId="0" applyFont="1" applyAlignment="1">
      <alignment horizontal="left" vertical="center"/>
    </xf>
    <xf numFmtId="168" fontId="302" fillId="0" borderId="134" xfId="1" applyFont="1" applyFill="1" applyBorder="1" applyAlignment="1">
      <alignment horizontal="center" vertical="center"/>
    </xf>
    <xf numFmtId="168" fontId="302" fillId="0" borderId="136" xfId="1" applyFont="1" applyFill="1" applyBorder="1" applyAlignment="1">
      <alignment horizontal="center" vertical="center"/>
    </xf>
    <xf numFmtId="0" fontId="334" fillId="2" borderId="0" xfId="27" applyFont="1" applyFill="1" applyAlignment="1">
      <alignment horizontal="center" vertical="center" wrapText="1"/>
    </xf>
    <xf numFmtId="0" fontId="303" fillId="0" borderId="0" xfId="27" applyFont="1" applyAlignment="1">
      <alignment horizontal="center" vertical="center" wrapText="1"/>
    </xf>
    <xf numFmtId="0" fontId="357" fillId="2" borderId="0" xfId="27" applyFont="1" applyFill="1" applyAlignment="1">
      <alignment horizontal="center" vertical="center" wrapText="1"/>
    </xf>
    <xf numFmtId="17" fontId="302" fillId="0" borderId="134" xfId="0" applyNumberFormat="1" applyFont="1" applyBorder="1" applyAlignment="1">
      <alignment horizontal="center" vertical="center" wrapText="1"/>
    </xf>
    <xf numFmtId="17" fontId="302" fillId="0" borderId="136" xfId="0" applyNumberFormat="1" applyFont="1" applyBorder="1" applyAlignment="1">
      <alignment horizontal="center" vertical="center" wrapText="1"/>
    </xf>
    <xf numFmtId="168" fontId="302" fillId="0" borderId="134" xfId="1" applyFont="1" applyFill="1" applyBorder="1" applyAlignment="1">
      <alignment horizontal="center" vertical="center" wrapText="1"/>
    </xf>
    <xf numFmtId="168" fontId="302" fillId="0" borderId="136" xfId="1" applyFont="1" applyFill="1" applyBorder="1" applyAlignment="1">
      <alignment horizontal="center" vertical="center" wrapText="1"/>
    </xf>
    <xf numFmtId="0" fontId="359" fillId="36" borderId="158" xfId="0" applyFont="1" applyFill="1" applyBorder="1" applyAlignment="1">
      <alignment horizontal="center" vertical="center" wrapText="1"/>
    </xf>
    <xf numFmtId="17" fontId="294" fillId="0" borderId="72" xfId="0" applyNumberFormat="1" applyFont="1" applyBorder="1" applyAlignment="1">
      <alignment horizontal="center" vertical="center" wrapText="1"/>
    </xf>
    <xf numFmtId="17" fontId="294" fillId="0" borderId="75" xfId="0" applyNumberFormat="1" applyFont="1" applyBorder="1" applyAlignment="1">
      <alignment horizontal="center" vertical="center" wrapText="1"/>
    </xf>
    <xf numFmtId="17" fontId="302" fillId="0" borderId="35" xfId="0" applyNumberFormat="1" applyFont="1" applyBorder="1" applyAlignment="1">
      <alignment horizontal="center" vertical="center" wrapText="1"/>
    </xf>
    <xf numFmtId="17" fontId="302" fillId="0" borderId="2" xfId="0" applyNumberFormat="1" applyFont="1" applyBorder="1" applyAlignment="1">
      <alignment horizontal="center" vertical="center" wrapText="1"/>
    </xf>
    <xf numFmtId="0" fontId="331" fillId="0" borderId="0" xfId="0" applyFont="1" applyAlignment="1">
      <alignment horizontal="left" vertical="center" wrapText="1"/>
    </xf>
    <xf numFmtId="0" fontId="331" fillId="0" borderId="1" xfId="13" applyFont="1" applyBorder="1" applyAlignment="1">
      <alignment horizontal="center" vertical="center" wrapText="1"/>
    </xf>
    <xf numFmtId="0" fontId="331" fillId="0" borderId="1" xfId="0" applyFont="1" applyBorder="1" applyAlignment="1">
      <alignment horizontal="center" vertical="center" wrapText="1"/>
    </xf>
    <xf numFmtId="49" fontId="294" fillId="0" borderId="0" xfId="0" applyNumberFormat="1" applyFont="1" applyAlignment="1">
      <alignment horizontal="center" vertical="center" wrapText="1"/>
    </xf>
    <xf numFmtId="0" fontId="293" fillId="0" borderId="0" xfId="4" applyFont="1" applyAlignment="1">
      <alignment horizontal="left" vertical="center" wrapText="1"/>
    </xf>
    <xf numFmtId="0" fontId="293" fillId="0" borderId="0" xfId="4" applyFont="1" applyAlignment="1">
      <alignment horizontal="justify" vertical="center" wrapText="1"/>
    </xf>
    <xf numFmtId="0" fontId="365" fillId="0" borderId="1" xfId="0" applyFont="1" applyBorder="1" applyAlignment="1">
      <alignment horizontal="center" vertical="center" wrapText="1"/>
    </xf>
    <xf numFmtId="0" fontId="303" fillId="0" borderId="1" xfId="0" applyFont="1" applyBorder="1" applyAlignment="1">
      <alignment horizontal="center" vertical="center" wrapText="1"/>
    </xf>
    <xf numFmtId="0" fontId="331" fillId="30" borderId="13" xfId="0" applyFont="1" applyFill="1" applyBorder="1" applyAlignment="1">
      <alignment horizontal="center" vertical="center" wrapText="1"/>
    </xf>
    <xf numFmtId="0" fontId="331" fillId="30" borderId="14" xfId="0" applyFont="1" applyFill="1" applyBorder="1" applyAlignment="1">
      <alignment horizontal="center" vertical="center" wrapText="1"/>
    </xf>
    <xf numFmtId="49" fontId="331" fillId="0" borderId="0" xfId="0" applyNumberFormat="1" applyFont="1" applyAlignment="1">
      <alignment horizontal="center" vertical="center" wrapText="1"/>
    </xf>
    <xf numFmtId="49" fontId="339" fillId="0" borderId="0" xfId="0" applyNumberFormat="1" applyFont="1" applyAlignment="1">
      <alignment horizontal="center" vertical="center" wrapText="1"/>
    </xf>
    <xf numFmtId="181" fontId="307" fillId="35" borderId="20" xfId="0" applyNumberFormat="1" applyFont="1" applyFill="1" applyBorder="1" applyAlignment="1">
      <alignment horizontal="center" vertical="center" wrapText="1"/>
    </xf>
    <xf numFmtId="181" fontId="307" fillId="35" borderId="44" xfId="0" applyNumberFormat="1" applyFont="1" applyFill="1" applyBorder="1" applyAlignment="1">
      <alignment horizontal="center" vertical="center" wrapText="1"/>
    </xf>
    <xf numFmtId="181" fontId="307" fillId="35" borderId="33" xfId="0" applyNumberFormat="1" applyFont="1" applyFill="1" applyBorder="1" applyAlignment="1">
      <alignment horizontal="center" vertical="center" wrapText="1"/>
    </xf>
    <xf numFmtId="181" fontId="307" fillId="35" borderId="5" xfId="0" applyNumberFormat="1" applyFont="1" applyFill="1" applyBorder="1" applyAlignment="1">
      <alignment horizontal="center" vertical="center" wrapText="1"/>
    </xf>
    <xf numFmtId="181" fontId="307" fillId="35" borderId="42" xfId="0" applyNumberFormat="1" applyFont="1" applyFill="1" applyBorder="1" applyAlignment="1">
      <alignment horizontal="center" vertical="center" wrapText="1"/>
    </xf>
    <xf numFmtId="181" fontId="331" fillId="32" borderId="0" xfId="0" applyNumberFormat="1" applyFont="1" applyFill="1" applyAlignment="1">
      <alignment horizontal="left" vertical="center"/>
    </xf>
    <xf numFmtId="181" fontId="331" fillId="0" borderId="0" xfId="0" applyNumberFormat="1" applyFont="1" applyAlignment="1">
      <alignment horizontal="left" vertical="center"/>
    </xf>
    <xf numFmtId="181" fontId="307" fillId="35" borderId="1" xfId="0" applyNumberFormat="1" applyFont="1" applyFill="1" applyBorder="1" applyAlignment="1">
      <alignment horizontal="center" vertical="center" wrapText="1"/>
    </xf>
    <xf numFmtId="0" fontId="284" fillId="0" borderId="0" xfId="0" applyFont="1" applyAlignment="1">
      <alignment horizontal="center" vertical="center" wrapText="1"/>
    </xf>
    <xf numFmtId="0" fontId="331" fillId="0" borderId="0" xfId="0" applyFont="1" applyAlignment="1">
      <alignment horizontal="center" vertical="center" wrapText="1"/>
    </xf>
    <xf numFmtId="49" fontId="284" fillId="0" borderId="0" xfId="0" applyNumberFormat="1" applyFont="1" applyAlignment="1">
      <alignment horizontal="center" vertical="center" wrapText="1"/>
    </xf>
    <xf numFmtId="0" fontId="331" fillId="30" borderId="15" xfId="0" applyFont="1" applyFill="1" applyBorder="1" applyAlignment="1">
      <alignment horizontal="center" vertical="center" wrapText="1"/>
    </xf>
    <xf numFmtId="43" fontId="344" fillId="0" borderId="17" xfId="0" applyNumberFormat="1" applyFont="1" applyBorder="1" applyAlignment="1">
      <alignment horizontal="left" vertical="center" wrapText="1"/>
    </xf>
    <xf numFmtId="43" fontId="344" fillId="0" borderId="41" xfId="0" applyNumberFormat="1" applyFont="1" applyBorder="1" applyAlignment="1">
      <alignment horizontal="left" vertical="center" wrapText="1"/>
    </xf>
    <xf numFmtId="43" fontId="344" fillId="0" borderId="49" xfId="0" applyNumberFormat="1" applyFont="1" applyBorder="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147" xfId="0" applyBorder="1" applyAlignment="1">
      <alignment horizontal="center"/>
    </xf>
    <xf numFmtId="0" fontId="0" fillId="0" borderId="148" xfId="0" applyBorder="1" applyAlignment="1">
      <alignment horizontal="center"/>
    </xf>
    <xf numFmtId="0" fontId="0" fillId="0" borderId="149" xfId="0" applyBorder="1" applyAlignment="1">
      <alignment horizontal="center"/>
    </xf>
    <xf numFmtId="44" fontId="293" fillId="0" borderId="147" xfId="4" applyNumberFormat="1" applyFont="1" applyBorder="1" applyAlignment="1">
      <alignment horizontal="left" vertical="center"/>
    </xf>
    <xf numFmtId="44" fontId="293" fillId="0" borderId="148" xfId="4" applyNumberFormat="1" applyFont="1" applyBorder="1" applyAlignment="1">
      <alignment horizontal="left" vertical="center"/>
    </xf>
    <xf numFmtId="44" fontId="293" fillId="0" borderId="149" xfId="4" applyNumberFormat="1" applyFont="1" applyBorder="1" applyAlignment="1">
      <alignment horizontal="left" vertical="center"/>
    </xf>
    <xf numFmtId="44" fontId="293" fillId="0" borderId="150" xfId="4" applyNumberFormat="1" applyFont="1" applyBorder="1" applyAlignment="1">
      <alignment horizontal="left" vertical="center"/>
    </xf>
    <xf numFmtId="44" fontId="293" fillId="0" borderId="152" xfId="4" applyNumberFormat="1" applyFont="1" applyBorder="1" applyAlignment="1">
      <alignment horizontal="left" vertical="center"/>
    </xf>
    <xf numFmtId="44" fontId="293" fillId="0" borderId="153" xfId="4" applyNumberFormat="1" applyFont="1" applyBorder="1" applyAlignment="1">
      <alignment horizontal="left" vertical="center"/>
    </xf>
    <xf numFmtId="44" fontId="294" fillId="0" borderId="143" xfId="4" applyNumberFormat="1" applyFont="1" applyBorder="1" applyAlignment="1">
      <alignment horizontal="left" vertical="center"/>
    </xf>
    <xf numFmtId="0" fontId="331" fillId="0" borderId="83" xfId="0" applyFont="1" applyBorder="1" applyAlignment="1">
      <alignment horizontal="center" vertical="center" wrapText="1"/>
    </xf>
    <xf numFmtId="0" fontId="0" fillId="0" borderId="36"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39" fillId="0" borderId="143" xfId="0" applyFont="1" applyBorder="1" applyAlignment="1">
      <alignment horizontal="left"/>
    </xf>
    <xf numFmtId="0" fontId="0" fillId="0" borderId="0" xfId="0" applyAlignment="1">
      <alignment horizontal="justify" vertical="center" wrapText="1"/>
    </xf>
    <xf numFmtId="0" fontId="0" fillId="0" borderId="0" xfId="0" applyAlignment="1">
      <alignment horizontal="justify" vertical="center"/>
    </xf>
    <xf numFmtId="167" fontId="331" fillId="0" borderId="88" xfId="4" applyNumberFormat="1" applyFont="1" applyBorder="1" applyAlignment="1">
      <alignment horizontal="left" vertical="center"/>
    </xf>
    <xf numFmtId="167" fontId="331" fillId="0" borderId="89" xfId="4" applyNumberFormat="1" applyFont="1" applyBorder="1" applyAlignment="1">
      <alignment horizontal="left" vertical="center"/>
    </xf>
    <xf numFmtId="167" fontId="331" fillId="0" borderId="90" xfId="4" applyNumberFormat="1" applyFont="1" applyBorder="1" applyAlignment="1">
      <alignment horizontal="left" vertical="center"/>
    </xf>
    <xf numFmtId="0" fontId="331" fillId="30" borderId="9" xfId="4" applyFont="1" applyFill="1" applyBorder="1" applyAlignment="1">
      <alignment horizontal="center" vertical="center" wrapText="1"/>
    </xf>
    <xf numFmtId="0" fontId="331" fillId="30" borderId="0" xfId="4" applyFont="1" applyFill="1" applyAlignment="1">
      <alignment horizontal="center" vertical="center" wrapText="1"/>
    </xf>
    <xf numFmtId="49" fontId="331" fillId="2" borderId="0" xfId="0" applyNumberFormat="1" applyFont="1" applyFill="1" applyAlignment="1">
      <alignment horizontal="center" vertical="center" wrapText="1"/>
    </xf>
    <xf numFmtId="0" fontId="331" fillId="2" borderId="0" xfId="44058" applyFont="1" applyFill="1" applyAlignment="1">
      <alignment horizontal="left" vertical="center"/>
    </xf>
    <xf numFmtId="0" fontId="0" fillId="0" borderId="79" xfId="0" applyBorder="1" applyAlignment="1">
      <alignment horizontal="center" vertical="center" wrapText="1"/>
    </xf>
    <xf numFmtId="0" fontId="0" fillId="0" borderId="18" xfId="0" applyBorder="1" applyAlignment="1">
      <alignment horizontal="center" vertical="center" wrapText="1"/>
    </xf>
    <xf numFmtId="0" fontId="399" fillId="0" borderId="0" xfId="0" applyFont="1" applyAlignment="1">
      <alignment horizontal="left" vertical="center" wrapText="1"/>
    </xf>
    <xf numFmtId="0" fontId="284" fillId="0" borderId="161" xfId="44058" applyBorder="1" applyAlignment="1">
      <alignment horizontal="center" vertical="center" textRotation="89"/>
    </xf>
    <xf numFmtId="0" fontId="284" fillId="0" borderId="31" xfId="44058" applyBorder="1" applyAlignment="1">
      <alignment horizontal="center" vertical="center" textRotation="89"/>
    </xf>
    <xf numFmtId="0" fontId="284" fillId="0" borderId="18" xfId="44058" applyBorder="1" applyAlignment="1">
      <alignment horizontal="center" vertical="center" textRotation="89"/>
    </xf>
    <xf numFmtId="0" fontId="284" fillId="0" borderId="69" xfId="44058" applyBorder="1" applyAlignment="1">
      <alignment horizontal="center" vertical="center" textRotation="90"/>
    </xf>
    <xf numFmtId="0" fontId="284" fillId="0" borderId="4" xfId="44058" applyBorder="1" applyAlignment="1">
      <alignment horizontal="center" vertical="center" textRotation="90"/>
    </xf>
    <xf numFmtId="0" fontId="372" fillId="0" borderId="4" xfId="44058" applyFont="1" applyBorder="1" applyAlignment="1">
      <alignment horizontal="center" vertical="center" textRotation="90" wrapText="1"/>
    </xf>
    <xf numFmtId="0" fontId="372" fillId="0" borderId="36" xfId="44058" applyFont="1" applyBorder="1" applyAlignment="1">
      <alignment horizontal="center" vertical="center" textRotation="90" wrapText="1"/>
    </xf>
    <xf numFmtId="0" fontId="331" fillId="0" borderId="0" xfId="44058" applyFont="1" applyAlignment="1">
      <alignment horizontal="center" vertical="center"/>
    </xf>
    <xf numFmtId="0" fontId="331" fillId="2" borderId="0" xfId="4" applyFont="1" applyFill="1" applyAlignment="1">
      <alignment horizontal="center" vertical="center" wrapText="1"/>
    </xf>
    <xf numFmtId="0" fontId="331" fillId="2" borderId="163" xfId="44058" applyFont="1" applyFill="1" applyBorder="1" applyAlignment="1">
      <alignment horizontal="center" vertical="center" wrapText="1"/>
    </xf>
    <xf numFmtId="0" fontId="331" fillId="2" borderId="163" xfId="44058" applyFont="1" applyFill="1" applyBorder="1" applyAlignment="1">
      <alignment vertical="center" wrapText="1"/>
    </xf>
    <xf numFmtId="204" fontId="331" fillId="2" borderId="162" xfId="44058" applyNumberFormat="1" applyFont="1" applyFill="1" applyBorder="1" applyAlignment="1">
      <alignment horizontal="center" vertical="center"/>
    </xf>
    <xf numFmtId="204" fontId="331" fillId="2" borderId="152" xfId="44058" applyNumberFormat="1" applyFont="1" applyFill="1" applyBorder="1" applyAlignment="1">
      <alignment horizontal="center" vertical="center"/>
    </xf>
    <xf numFmtId="204" fontId="331" fillId="2" borderId="153" xfId="44058" applyNumberFormat="1" applyFont="1" applyFill="1" applyBorder="1" applyAlignment="1">
      <alignment horizontal="center" vertical="center"/>
    </xf>
    <xf numFmtId="204" fontId="356" fillId="2" borderId="162" xfId="44058" applyNumberFormat="1" applyFont="1" applyFill="1" applyBorder="1" applyAlignment="1">
      <alignment horizontal="center" vertical="center"/>
    </xf>
    <xf numFmtId="204" fontId="356" fillId="2" borderId="152" xfId="44058" applyNumberFormat="1" applyFont="1" applyFill="1" applyBorder="1" applyAlignment="1">
      <alignment horizontal="center" vertical="center"/>
    </xf>
    <xf numFmtId="204" fontId="356" fillId="2" borderId="153" xfId="44058" applyNumberFormat="1" applyFont="1" applyFill="1" applyBorder="1" applyAlignment="1">
      <alignment horizontal="center" vertical="center"/>
    </xf>
    <xf numFmtId="49" fontId="331" fillId="0" borderId="0" xfId="4" applyNumberFormat="1" applyFont="1" applyAlignment="1">
      <alignment horizontal="center" vertical="center"/>
    </xf>
    <xf numFmtId="49" fontId="331" fillId="30" borderId="0" xfId="4" applyNumberFormat="1" applyFont="1" applyFill="1" applyAlignment="1">
      <alignment horizontal="center" vertical="center"/>
    </xf>
    <xf numFmtId="0" fontId="288" fillId="0" borderId="0" xfId="44086" applyFont="1" applyAlignment="1">
      <alignment horizontal="center"/>
    </xf>
    <xf numFmtId="0" fontId="331" fillId="30" borderId="0" xfId="4" applyFont="1" applyFill="1" applyAlignment="1">
      <alignment horizontal="center" vertical="center"/>
    </xf>
    <xf numFmtId="49" fontId="331" fillId="0" borderId="0" xfId="4" applyNumberFormat="1" applyFont="1" applyAlignment="1">
      <alignment horizontal="center" vertical="center" wrapText="1"/>
    </xf>
    <xf numFmtId="0" fontId="288" fillId="4" borderId="1" xfId="0" applyFont="1" applyFill="1" applyBorder="1" applyAlignment="1">
      <alignment horizontal="center" vertical="center" wrapText="1"/>
    </xf>
    <xf numFmtId="0" fontId="291" fillId="4" borderId="1" xfId="13" applyFont="1" applyFill="1" applyBorder="1" applyAlignment="1">
      <alignment horizontal="center" vertical="center" wrapText="1"/>
    </xf>
    <xf numFmtId="0" fontId="291" fillId="4" borderId="86" xfId="13" applyFont="1" applyFill="1" applyBorder="1" applyAlignment="1">
      <alignment horizontal="center" vertical="center" wrapText="1"/>
    </xf>
    <xf numFmtId="49" fontId="331" fillId="30" borderId="13" xfId="0" applyNumberFormat="1" applyFont="1" applyFill="1" applyBorder="1" applyAlignment="1">
      <alignment horizontal="center" vertical="center" wrapText="1"/>
    </xf>
    <xf numFmtId="49" fontId="331" fillId="30" borderId="14" xfId="0" applyNumberFormat="1" applyFont="1" applyFill="1" applyBorder="1" applyAlignment="1">
      <alignment horizontal="center" vertical="center"/>
    </xf>
    <xf numFmtId="49" fontId="331" fillId="30" borderId="15" xfId="0" applyNumberFormat="1" applyFont="1" applyFill="1" applyBorder="1" applyAlignment="1">
      <alignment horizontal="center" vertical="center"/>
    </xf>
    <xf numFmtId="0" fontId="0" fillId="0" borderId="1" xfId="0" applyBorder="1" applyAlignment="1">
      <alignment vertical="center" wrapText="1"/>
    </xf>
    <xf numFmtId="0" fontId="0" fillId="0" borderId="113" xfId="0" applyBorder="1" applyAlignment="1">
      <alignment vertical="center" wrapText="1"/>
    </xf>
    <xf numFmtId="0" fontId="291" fillId="4" borderId="69" xfId="13" applyFont="1" applyFill="1" applyBorder="1" applyAlignment="1">
      <alignment horizontal="center" vertical="center" wrapText="1"/>
    </xf>
    <xf numFmtId="0" fontId="291" fillId="4" borderId="4" xfId="13" applyFont="1" applyFill="1" applyBorder="1" applyAlignment="1">
      <alignment horizontal="center" vertical="center" wrapText="1"/>
    </xf>
    <xf numFmtId="0" fontId="291" fillId="4" borderId="76" xfId="13" applyFont="1" applyFill="1" applyBorder="1" applyAlignment="1">
      <alignment horizontal="center" vertical="center" wrapText="1"/>
    </xf>
    <xf numFmtId="0" fontId="291" fillId="4" borderId="83" xfId="13" applyFont="1" applyFill="1" applyBorder="1" applyAlignment="1">
      <alignment horizontal="center" vertical="center" wrapText="1"/>
    </xf>
    <xf numFmtId="0" fontId="293" fillId="41" borderId="161" xfId="44408" applyFont="1" applyFill="1" applyBorder="1" applyAlignment="1">
      <alignment horizontal="center" vertical="center"/>
    </xf>
    <xf numFmtId="0" fontId="293" fillId="41" borderId="18" xfId="44408" applyFont="1" applyFill="1" applyBorder="1" applyAlignment="1">
      <alignment horizontal="center" vertical="center"/>
    </xf>
    <xf numFmtId="0" fontId="293" fillId="41" borderId="161" xfId="44408" applyFont="1" applyFill="1" applyBorder="1" applyAlignment="1">
      <alignment horizontal="center" vertical="center" wrapText="1"/>
    </xf>
    <xf numFmtId="0" fontId="293" fillId="41" borderId="18" xfId="44408" applyFont="1" applyFill="1" applyBorder="1" applyAlignment="1">
      <alignment horizontal="center" vertical="center" wrapText="1"/>
    </xf>
    <xf numFmtId="198" fontId="293" fillId="41" borderId="161" xfId="44408" applyNumberFormat="1" applyFont="1" applyFill="1" applyBorder="1" applyAlignment="1">
      <alignment horizontal="center" vertical="center"/>
    </xf>
    <xf numFmtId="198" fontId="293" fillId="41" borderId="18" xfId="44408" applyNumberFormat="1" applyFont="1" applyFill="1" applyBorder="1" applyAlignment="1">
      <alignment horizontal="center" vertical="center"/>
    </xf>
    <xf numFmtId="0" fontId="294" fillId="41" borderId="161" xfId="44408" applyFont="1" applyFill="1" applyBorder="1" applyAlignment="1">
      <alignment horizontal="center" vertical="center"/>
    </xf>
    <xf numFmtId="0" fontId="294" fillId="41" borderId="18" xfId="44408" applyFont="1" applyFill="1" applyBorder="1" applyAlignment="1">
      <alignment horizontal="center" vertical="center"/>
    </xf>
    <xf numFmtId="196" fontId="293" fillId="41" borderId="161" xfId="44408" applyNumberFormat="1" applyFont="1" applyFill="1" applyBorder="1" applyAlignment="1">
      <alignment horizontal="center" vertical="center"/>
    </xf>
    <xf numFmtId="196" fontId="293" fillId="41" borderId="18" xfId="44408" applyNumberFormat="1" applyFont="1" applyFill="1" applyBorder="1" applyAlignment="1">
      <alignment horizontal="center" vertical="center"/>
    </xf>
    <xf numFmtId="0" fontId="293" fillId="41" borderId="31" xfId="44408" applyFont="1" applyFill="1" applyBorder="1" applyAlignment="1">
      <alignment horizontal="center" vertical="center"/>
    </xf>
    <xf numFmtId="198" fontId="293" fillId="41" borderId="31" xfId="44408" applyNumberFormat="1" applyFont="1" applyFill="1" applyBorder="1" applyAlignment="1">
      <alignment horizontal="center" vertical="center"/>
    </xf>
    <xf numFmtId="198" fontId="293" fillId="41" borderId="161" xfId="44408" applyNumberFormat="1" applyFont="1" applyFill="1" applyBorder="1" applyAlignment="1">
      <alignment horizontal="center" vertical="center" wrapText="1"/>
    </xf>
    <xf numFmtId="198" fontId="293" fillId="41" borderId="31" xfId="44408" applyNumberFormat="1" applyFont="1" applyFill="1" applyBorder="1" applyAlignment="1">
      <alignment horizontal="center" vertical="center" wrapText="1"/>
    </xf>
    <xf numFmtId="198" fontId="293" fillId="41" borderId="18" xfId="44408" applyNumberFormat="1" applyFont="1" applyFill="1" applyBorder="1" applyAlignment="1">
      <alignment horizontal="center" vertical="center" wrapText="1"/>
    </xf>
    <xf numFmtId="0" fontId="294" fillId="41" borderId="31" xfId="44408" applyFont="1" applyFill="1" applyBorder="1" applyAlignment="1">
      <alignment horizontal="center" vertical="center"/>
    </xf>
    <xf numFmtId="196" fontId="293" fillId="41" borderId="31" xfId="44408" applyNumberFormat="1" applyFont="1" applyFill="1" applyBorder="1" applyAlignment="1">
      <alignment horizontal="center" vertical="center"/>
    </xf>
    <xf numFmtId="0" fontId="293" fillId="41" borderId="31" xfId="44408" applyFont="1" applyFill="1" applyBorder="1" applyAlignment="1">
      <alignment horizontal="center" vertical="center" wrapText="1"/>
    </xf>
    <xf numFmtId="0" fontId="294" fillId="2" borderId="161" xfId="44408" applyFont="1" applyFill="1" applyBorder="1" applyAlignment="1">
      <alignment horizontal="center" vertical="center"/>
    </xf>
    <xf numFmtId="0" fontId="294" fillId="2" borderId="31" xfId="44408" applyFont="1" applyFill="1" applyBorder="1" applyAlignment="1">
      <alignment horizontal="center" vertical="center"/>
    </xf>
    <xf numFmtId="0" fontId="294" fillId="2" borderId="18" xfId="44408" applyFont="1" applyFill="1" applyBorder="1" applyAlignment="1">
      <alignment horizontal="center" vertical="center"/>
    </xf>
    <xf numFmtId="0" fontId="293" fillId="2" borderId="161" xfId="44408" applyFont="1" applyFill="1" applyBorder="1" applyAlignment="1">
      <alignment horizontal="center" vertical="center"/>
    </xf>
    <xf numFmtId="0" fontId="293" fillId="2" borderId="31" xfId="44408" applyFont="1" applyFill="1" applyBorder="1" applyAlignment="1">
      <alignment horizontal="center" vertical="center"/>
    </xf>
    <xf numFmtId="0" fontId="293" fillId="2" borderId="18" xfId="44408" applyFont="1" applyFill="1" applyBorder="1" applyAlignment="1">
      <alignment horizontal="center" vertical="center"/>
    </xf>
    <xf numFmtId="0" fontId="293" fillId="2" borderId="161" xfId="44408" applyFont="1" applyFill="1" applyBorder="1" applyAlignment="1">
      <alignment horizontal="center" vertical="center" wrapText="1"/>
    </xf>
    <xf numFmtId="196" fontId="293" fillId="2" borderId="161" xfId="44408" applyNumberFormat="1" applyFont="1" applyFill="1" applyBorder="1" applyAlignment="1">
      <alignment horizontal="center" vertical="center"/>
    </xf>
    <xf numFmtId="196" fontId="293" fillId="2" borderId="31" xfId="44408" applyNumberFormat="1" applyFont="1" applyFill="1" applyBorder="1" applyAlignment="1">
      <alignment horizontal="center" vertical="center"/>
    </xf>
    <xf numFmtId="196" fontId="293" fillId="2" borderId="18" xfId="44408" applyNumberFormat="1" applyFont="1" applyFill="1" applyBorder="1" applyAlignment="1">
      <alignment horizontal="center" vertical="center"/>
    </xf>
    <xf numFmtId="0" fontId="293" fillId="2" borderId="31" xfId="44408" applyFont="1" applyFill="1" applyBorder="1" applyAlignment="1">
      <alignment horizontal="center" vertical="center" wrapText="1"/>
    </xf>
    <xf numFmtId="0" fontId="293" fillId="2" borderId="18" xfId="44408" applyFont="1" applyFill="1" applyBorder="1" applyAlignment="1">
      <alignment horizontal="center" vertical="center" wrapText="1"/>
    </xf>
    <xf numFmtId="198" fontId="293" fillId="2" borderId="161" xfId="44408" applyNumberFormat="1" applyFont="1" applyFill="1" applyBorder="1" applyAlignment="1">
      <alignment horizontal="center" vertical="center"/>
    </xf>
    <xf numFmtId="198" fontId="293" fillId="2" borderId="31" xfId="44408" applyNumberFormat="1" applyFont="1" applyFill="1" applyBorder="1" applyAlignment="1">
      <alignment horizontal="center" vertical="center"/>
    </xf>
    <xf numFmtId="198" fontId="293" fillId="2" borderId="18" xfId="44408" applyNumberFormat="1" applyFont="1" applyFill="1" applyBorder="1" applyAlignment="1">
      <alignment horizontal="center" vertical="center"/>
    </xf>
    <xf numFmtId="0" fontId="294" fillId="0" borderId="161" xfId="44408" applyFont="1" applyBorder="1" applyAlignment="1">
      <alignment horizontal="center" vertical="center"/>
    </xf>
    <xf numFmtId="0" fontId="294" fillId="0" borderId="31" xfId="44408" applyFont="1" applyBorder="1" applyAlignment="1">
      <alignment horizontal="center" vertical="center"/>
    </xf>
    <xf numFmtId="0" fontId="294" fillId="0" borderId="18" xfId="44408" applyFont="1" applyBorder="1" applyAlignment="1">
      <alignment horizontal="center" vertical="center"/>
    </xf>
    <xf numFmtId="0" fontId="293" fillId="0" borderId="161" xfId="44408" applyFont="1" applyBorder="1" applyAlignment="1">
      <alignment horizontal="center" vertical="center"/>
    </xf>
    <xf numFmtId="0" fontId="293" fillId="0" borderId="31" xfId="44408" applyFont="1" applyBorder="1" applyAlignment="1">
      <alignment horizontal="center" vertical="center"/>
    </xf>
    <xf numFmtId="0" fontId="293" fillId="0" borderId="18" xfId="44408" applyFont="1" applyBorder="1" applyAlignment="1">
      <alignment horizontal="center" vertical="center"/>
    </xf>
    <xf numFmtId="196" fontId="293" fillId="0" borderId="161" xfId="44408" applyNumberFormat="1" applyFont="1" applyBorder="1" applyAlignment="1">
      <alignment horizontal="center" vertical="center"/>
    </xf>
    <xf numFmtId="196" fontId="293" fillId="0" borderId="31" xfId="44408" applyNumberFormat="1" applyFont="1" applyBorder="1" applyAlignment="1">
      <alignment horizontal="center" vertical="center"/>
    </xf>
    <xf numFmtId="196" fontId="293" fillId="0" borderId="18" xfId="44408" applyNumberFormat="1" applyFont="1" applyBorder="1" applyAlignment="1">
      <alignment horizontal="center" vertical="center"/>
    </xf>
    <xf numFmtId="0" fontId="293" fillId="0" borderId="161" xfId="44408" applyFont="1" applyBorder="1" applyAlignment="1">
      <alignment horizontal="center" vertical="center" wrapText="1"/>
    </xf>
    <xf numFmtId="0" fontId="293" fillId="0" borderId="31" xfId="44408" applyFont="1" applyBorder="1" applyAlignment="1">
      <alignment horizontal="center" vertical="center" wrapText="1"/>
    </xf>
    <xf numFmtId="0" fontId="293" fillId="0" borderId="18" xfId="44408" applyFont="1" applyBorder="1" applyAlignment="1">
      <alignment horizontal="center" vertical="center" wrapText="1"/>
    </xf>
    <xf numFmtId="198" fontId="293" fillId="0" borderId="161" xfId="44408" applyNumberFormat="1" applyFont="1" applyBorder="1" applyAlignment="1">
      <alignment horizontal="center" vertical="center"/>
    </xf>
    <xf numFmtId="198" fontId="293" fillId="0" borderId="31" xfId="44408" applyNumberFormat="1" applyFont="1" applyBorder="1" applyAlignment="1">
      <alignment horizontal="center" vertical="center"/>
    </xf>
    <xf numFmtId="198" fontId="293" fillId="0" borderId="18" xfId="44408" applyNumberFormat="1" applyFont="1" applyBorder="1" applyAlignment="1">
      <alignment horizontal="center" vertical="center"/>
    </xf>
    <xf numFmtId="0" fontId="293" fillId="41" borderId="163" xfId="44408" applyFont="1" applyFill="1" applyBorder="1" applyAlignment="1">
      <alignment horizontal="center" vertical="center"/>
    </xf>
    <xf numFmtId="0" fontId="293" fillId="41" borderId="163" xfId="44408" applyFont="1" applyFill="1" applyBorder="1" applyAlignment="1">
      <alignment horizontal="center" vertical="center" wrapText="1"/>
    </xf>
    <xf numFmtId="198" fontId="293" fillId="41" borderId="163" xfId="44408" applyNumberFormat="1" applyFont="1" applyFill="1" applyBorder="1" applyAlignment="1">
      <alignment horizontal="center" vertical="center"/>
    </xf>
    <xf numFmtId="198" fontId="293" fillId="41" borderId="163" xfId="0" applyNumberFormat="1" applyFont="1" applyFill="1" applyBorder="1" applyAlignment="1">
      <alignment horizontal="center" vertical="center" wrapText="1"/>
    </xf>
    <xf numFmtId="0" fontId="294" fillId="2" borderId="163" xfId="44408" applyFont="1" applyFill="1" applyBorder="1" applyAlignment="1">
      <alignment horizontal="center" vertical="center"/>
    </xf>
    <xf numFmtId="0" fontId="293" fillId="2" borderId="163" xfId="44408" applyFont="1" applyFill="1" applyBorder="1" applyAlignment="1">
      <alignment horizontal="center" vertical="center"/>
    </xf>
    <xf numFmtId="44" fontId="293" fillId="2" borderId="163" xfId="44414" applyFont="1" applyFill="1" applyBorder="1" applyAlignment="1">
      <alignment horizontal="center" vertical="center"/>
    </xf>
    <xf numFmtId="198" fontId="293" fillId="2" borderId="163" xfId="44408" applyNumberFormat="1" applyFont="1" applyFill="1" applyBorder="1" applyAlignment="1">
      <alignment horizontal="center" vertical="center"/>
    </xf>
    <xf numFmtId="198" fontId="293" fillId="2" borderId="163" xfId="0" applyNumberFormat="1" applyFont="1" applyFill="1" applyBorder="1" applyAlignment="1">
      <alignment horizontal="center" vertical="center" wrapText="1"/>
    </xf>
    <xf numFmtId="0" fontId="294" fillId="41" borderId="163" xfId="44408" applyFont="1" applyFill="1" applyBorder="1" applyAlignment="1">
      <alignment horizontal="center" vertical="center"/>
    </xf>
    <xf numFmtId="44" fontId="293" fillId="41" borderId="163" xfId="44414" applyFont="1" applyFill="1" applyBorder="1" applyAlignment="1">
      <alignment horizontal="center" vertical="center"/>
    </xf>
    <xf numFmtId="198" fontId="293" fillId="0" borderId="161" xfId="0" applyNumberFormat="1" applyFont="1" applyBorder="1" applyAlignment="1">
      <alignment horizontal="center" vertical="center" wrapText="1"/>
    </xf>
    <xf numFmtId="198" fontId="293" fillId="0" borderId="31" xfId="0" applyNumberFormat="1" applyFont="1" applyBorder="1" applyAlignment="1">
      <alignment horizontal="center" vertical="center" wrapText="1"/>
    </xf>
    <xf numFmtId="198" fontId="293" fillId="0" borderId="18" xfId="0" applyNumberFormat="1" applyFont="1" applyBorder="1" applyAlignment="1">
      <alignment horizontal="center" vertical="center" wrapText="1"/>
    </xf>
    <xf numFmtId="196" fontId="293" fillId="41" borderId="163" xfId="44408" applyNumberFormat="1" applyFont="1" applyFill="1" applyBorder="1" applyAlignment="1">
      <alignment horizontal="center" vertical="center"/>
    </xf>
    <xf numFmtId="0" fontId="293" fillId="41" borderId="161" xfId="0" applyFont="1" applyFill="1" applyBorder="1" applyAlignment="1">
      <alignment horizontal="center" vertical="center" wrapText="1"/>
    </xf>
    <xf numFmtId="0" fontId="293" fillId="41" borderId="31" xfId="0" applyFont="1" applyFill="1" applyBorder="1" applyAlignment="1">
      <alignment horizontal="center" vertical="center" wrapText="1"/>
    </xf>
    <xf numFmtId="0" fontId="293" fillId="41" borderId="18" xfId="0" applyFont="1" applyFill="1" applyBorder="1" applyAlignment="1">
      <alignment horizontal="center" vertical="center" wrapText="1"/>
    </xf>
    <xf numFmtId="198" fontId="293" fillId="41" borderId="161" xfId="44414" applyNumberFormat="1" applyFont="1" applyFill="1" applyBorder="1" applyAlignment="1">
      <alignment horizontal="center" vertical="center" wrapText="1"/>
    </xf>
    <xf numFmtId="198" fontId="293" fillId="41" borderId="31" xfId="44414" applyNumberFormat="1" applyFont="1" applyFill="1" applyBorder="1" applyAlignment="1">
      <alignment horizontal="center" vertical="center" wrapText="1"/>
    </xf>
    <xf numFmtId="198" fontId="293" fillId="41" borderId="18" xfId="44414" applyNumberFormat="1" applyFont="1" applyFill="1" applyBorder="1" applyAlignment="1">
      <alignment horizontal="center" vertical="center" wrapText="1"/>
    </xf>
    <xf numFmtId="0" fontId="294" fillId="0" borderId="163" xfId="44408" applyFont="1" applyBorder="1" applyAlignment="1">
      <alignment horizontal="center" vertical="center" wrapText="1"/>
    </xf>
    <xf numFmtId="0" fontId="294" fillId="2" borderId="163" xfId="44408" applyFont="1" applyFill="1" applyBorder="1" applyAlignment="1">
      <alignment horizontal="center" vertical="center" wrapText="1"/>
    </xf>
    <xf numFmtId="196" fontId="293" fillId="2" borderId="163" xfId="44408" applyNumberFormat="1" applyFont="1" applyFill="1" applyBorder="1" applyAlignment="1">
      <alignment horizontal="center" vertical="center" wrapText="1"/>
    </xf>
    <xf numFmtId="0" fontId="294" fillId="41" borderId="161" xfId="0" applyFont="1" applyFill="1" applyBorder="1" applyAlignment="1">
      <alignment horizontal="center" vertical="center" wrapText="1"/>
    </xf>
    <xf numFmtId="0" fontId="294" fillId="41" borderId="31" xfId="0" applyFont="1" applyFill="1" applyBorder="1" applyAlignment="1">
      <alignment horizontal="center" vertical="center" wrapText="1"/>
    </xf>
    <xf numFmtId="0" fontId="294" fillId="41" borderId="18" xfId="0" applyFont="1" applyFill="1" applyBorder="1" applyAlignment="1">
      <alignment horizontal="center" vertical="center" wrapText="1"/>
    </xf>
    <xf numFmtId="0" fontId="356" fillId="30" borderId="9" xfId="35116" applyFont="1" applyFill="1" applyBorder="1" applyAlignment="1">
      <alignment horizontal="center" vertical="center" wrapText="1"/>
    </xf>
    <xf numFmtId="0" fontId="356" fillId="30" borderId="0" xfId="35116" applyFont="1" applyFill="1" applyAlignment="1">
      <alignment horizontal="center" vertical="center" wrapText="1"/>
    </xf>
    <xf numFmtId="0" fontId="294" fillId="0" borderId="163" xfId="44408" applyFont="1" applyBorder="1" applyAlignment="1">
      <alignment horizontal="center" vertical="center"/>
    </xf>
    <xf numFmtId="0" fontId="293" fillId="0" borderId="163" xfId="44408" applyFont="1" applyBorder="1" applyAlignment="1">
      <alignment horizontal="center" vertical="center"/>
    </xf>
    <xf numFmtId="0" fontId="293" fillId="0" borderId="163" xfId="44408" applyFont="1" applyBorder="1" applyAlignment="1">
      <alignment horizontal="center" vertical="center" wrapText="1"/>
    </xf>
    <xf numFmtId="196" fontId="293" fillId="0" borderId="163" xfId="44408" applyNumberFormat="1" applyFont="1" applyBorder="1" applyAlignment="1">
      <alignment horizontal="center" vertical="center" wrapText="1"/>
    </xf>
    <xf numFmtId="0" fontId="294" fillId="0" borderId="163" xfId="0" applyFont="1" applyBorder="1" applyAlignment="1">
      <alignment horizontal="center" vertical="center" wrapText="1"/>
    </xf>
    <xf numFmtId="0" fontId="293" fillId="0" borderId="163" xfId="0" applyFont="1" applyBorder="1" applyAlignment="1">
      <alignment horizontal="center" vertical="center" wrapText="1"/>
    </xf>
    <xf numFmtId="196" fontId="293" fillId="0" borderId="163" xfId="0" applyNumberFormat="1" applyFont="1" applyBorder="1" applyAlignment="1">
      <alignment horizontal="center" vertical="center" wrapText="1"/>
    </xf>
    <xf numFmtId="0" fontId="293" fillId="41" borderId="163" xfId="0" applyFont="1" applyFill="1" applyBorder="1" applyAlignment="1">
      <alignment horizontal="center" vertical="center" wrapText="1"/>
    </xf>
    <xf numFmtId="196" fontId="293" fillId="41" borderId="163" xfId="0" applyNumberFormat="1" applyFont="1" applyFill="1" applyBorder="1" applyAlignment="1">
      <alignment horizontal="center" vertical="center" wrapText="1"/>
    </xf>
    <xf numFmtId="0" fontId="294" fillId="41" borderId="163" xfId="0" applyFont="1" applyFill="1" applyBorder="1" applyAlignment="1">
      <alignment horizontal="center" vertical="center"/>
    </xf>
    <xf numFmtId="0" fontId="294" fillId="41" borderId="163" xfId="0" applyFont="1" applyFill="1" applyBorder="1" applyAlignment="1">
      <alignment horizontal="center" vertical="center" wrapText="1"/>
    </xf>
    <xf numFmtId="0" fontId="356" fillId="30" borderId="9" xfId="44171" applyFont="1" applyFill="1" applyBorder="1" applyAlignment="1">
      <alignment horizontal="center" vertical="center" wrapText="1"/>
    </xf>
    <xf numFmtId="0" fontId="356" fillId="30" borderId="0" xfId="44171" applyFont="1" applyFill="1" applyAlignment="1">
      <alignment horizontal="center" vertical="center" wrapText="1"/>
    </xf>
    <xf numFmtId="198" fontId="294" fillId="0" borderId="163" xfId="0" applyNumberFormat="1" applyFont="1" applyBorder="1" applyAlignment="1">
      <alignment horizontal="center" vertical="center" wrapText="1"/>
    </xf>
    <xf numFmtId="198" fontId="293" fillId="0" borderId="163" xfId="0" applyNumberFormat="1" applyFont="1" applyBorder="1" applyAlignment="1">
      <alignment horizontal="center" vertical="center" wrapText="1"/>
    </xf>
    <xf numFmtId="198" fontId="293" fillId="0" borderId="163" xfId="44408" applyNumberFormat="1" applyFont="1" applyBorder="1" applyAlignment="1">
      <alignment horizontal="center" vertical="center"/>
    </xf>
    <xf numFmtId="44" fontId="293" fillId="0" borderId="163" xfId="44414" applyFont="1" applyFill="1" applyBorder="1" applyAlignment="1">
      <alignment horizontal="center" vertical="center"/>
    </xf>
    <xf numFmtId="0" fontId="294" fillId="41" borderId="163" xfId="44408" applyFont="1" applyFill="1" applyBorder="1" applyAlignment="1">
      <alignment horizontal="center" vertical="center" wrapText="1"/>
    </xf>
    <xf numFmtId="198" fontId="293" fillId="41" borderId="163" xfId="44408" applyNumberFormat="1" applyFont="1" applyFill="1" applyBorder="1" applyAlignment="1">
      <alignment horizontal="center" vertical="center" wrapText="1"/>
    </xf>
    <xf numFmtId="196" fontId="293" fillId="41" borderId="163" xfId="44408" applyNumberFormat="1" applyFont="1" applyFill="1" applyBorder="1" applyAlignment="1">
      <alignment horizontal="center" vertical="center" wrapText="1"/>
    </xf>
    <xf numFmtId="196" fontId="293" fillId="2" borderId="163" xfId="0" applyNumberFormat="1" applyFont="1" applyFill="1" applyBorder="1" applyAlignment="1">
      <alignment horizontal="center" vertical="center" wrapText="1"/>
    </xf>
    <xf numFmtId="198" fontId="293" fillId="2" borderId="161" xfId="0" applyNumberFormat="1" applyFont="1" applyFill="1" applyBorder="1" applyAlignment="1">
      <alignment horizontal="center" vertical="center" wrapText="1"/>
    </xf>
    <xf numFmtId="198" fontId="293" fillId="2" borderId="31" xfId="0" applyNumberFormat="1" applyFont="1" applyFill="1" applyBorder="1" applyAlignment="1">
      <alignment horizontal="center" vertical="center" wrapText="1"/>
    </xf>
    <xf numFmtId="198" fontId="293" fillId="2" borderId="18" xfId="0" applyNumberFormat="1" applyFont="1" applyFill="1" applyBorder="1" applyAlignment="1">
      <alignment horizontal="center" vertical="center" wrapText="1"/>
    </xf>
    <xf numFmtId="196" fontId="293" fillId="0" borderId="163" xfId="44408" applyNumberFormat="1" applyFont="1" applyBorder="1" applyAlignment="1">
      <alignment horizontal="center" vertical="center"/>
    </xf>
    <xf numFmtId="196" fontId="294" fillId="41" borderId="163" xfId="44408" applyNumberFormat="1" applyFont="1" applyFill="1" applyBorder="1" applyAlignment="1">
      <alignment horizontal="center" vertical="center" wrapText="1"/>
    </xf>
    <xf numFmtId="1" fontId="293" fillId="41" borderId="163" xfId="44408" applyNumberFormat="1" applyFont="1" applyFill="1" applyBorder="1" applyAlignment="1">
      <alignment horizontal="center" vertical="center" wrapText="1"/>
    </xf>
    <xf numFmtId="0" fontId="294" fillId="0" borderId="161" xfId="44408" applyFont="1" applyBorder="1" applyAlignment="1">
      <alignment horizontal="center" vertical="center" wrapText="1"/>
    </xf>
    <xf numFmtId="0" fontId="294" fillId="0" borderId="31" xfId="44408" applyFont="1" applyBorder="1" applyAlignment="1">
      <alignment horizontal="center" vertical="center" wrapText="1"/>
    </xf>
    <xf numFmtId="0" fontId="294" fillId="0" borderId="18" xfId="44408" applyFont="1" applyBorder="1" applyAlignment="1">
      <alignment horizontal="center" vertical="center" wrapText="1"/>
    </xf>
    <xf numFmtId="0" fontId="294" fillId="41" borderId="161" xfId="44408" applyFont="1" applyFill="1" applyBorder="1" applyAlignment="1">
      <alignment horizontal="center" vertical="center" wrapText="1"/>
    </xf>
    <xf numFmtId="0" fontId="294" fillId="41" borderId="31" xfId="44408" applyFont="1" applyFill="1" applyBorder="1" applyAlignment="1">
      <alignment horizontal="center" vertical="center" wrapText="1"/>
    </xf>
    <xf numFmtId="0" fontId="294" fillId="41" borderId="18" xfId="44408" applyFont="1" applyFill="1" applyBorder="1" applyAlignment="1">
      <alignment horizontal="center" vertical="center" wrapText="1"/>
    </xf>
    <xf numFmtId="0" fontId="293" fillId="41" borderId="153" xfId="44408" applyFont="1" applyFill="1" applyBorder="1" applyAlignment="1">
      <alignment horizontal="center" vertical="center" wrapText="1"/>
    </xf>
    <xf numFmtId="0" fontId="294" fillId="2" borderId="161" xfId="0" applyFont="1" applyFill="1" applyBorder="1" applyAlignment="1">
      <alignment horizontal="center" vertical="center" wrapText="1"/>
    </xf>
    <xf numFmtId="0" fontId="294" fillId="2" borderId="31" xfId="0" applyFont="1" applyFill="1" applyBorder="1" applyAlignment="1">
      <alignment horizontal="center" vertical="center" wrapText="1"/>
    </xf>
    <xf numFmtId="0" fontId="294" fillId="2" borderId="18" xfId="0" applyFont="1" applyFill="1" applyBorder="1" applyAlignment="1">
      <alignment horizontal="center" vertical="center" wrapText="1"/>
    </xf>
    <xf numFmtId="0" fontId="293" fillId="2" borderId="163" xfId="0" applyFont="1" applyFill="1" applyBorder="1" applyAlignment="1">
      <alignment horizontal="center" vertical="center" wrapText="1"/>
    </xf>
    <xf numFmtId="0" fontId="293" fillId="2" borderId="163" xfId="44408" applyFont="1" applyFill="1" applyBorder="1" applyAlignment="1">
      <alignment horizontal="center" vertical="center" wrapText="1"/>
    </xf>
    <xf numFmtId="0" fontId="294" fillId="34" borderId="13" xfId="0" applyFont="1" applyFill="1" applyBorder="1" applyAlignment="1">
      <alignment horizontal="center" wrapText="1"/>
    </xf>
    <xf numFmtId="0" fontId="294" fillId="34" borderId="14" xfId="0" applyFont="1" applyFill="1" applyBorder="1" applyAlignment="1">
      <alignment horizontal="center" wrapText="1"/>
    </xf>
    <xf numFmtId="0" fontId="294" fillId="34" borderId="15" xfId="0" applyFont="1" applyFill="1" applyBorder="1" applyAlignment="1">
      <alignment horizontal="center" wrapText="1"/>
    </xf>
    <xf numFmtId="49" fontId="294" fillId="2" borderId="0" xfId="4" applyNumberFormat="1" applyFont="1" applyFill="1" applyAlignment="1">
      <alignment horizontal="center" vertical="center" wrapText="1"/>
    </xf>
    <xf numFmtId="49" fontId="331" fillId="2" borderId="0" xfId="4" applyNumberFormat="1" applyFont="1" applyFill="1" applyAlignment="1">
      <alignment horizontal="center" vertical="center" wrapText="1"/>
    </xf>
    <xf numFmtId="49" fontId="331" fillId="30" borderId="6" xfId="4" applyNumberFormat="1" applyFont="1" applyFill="1" applyBorder="1" applyAlignment="1">
      <alignment horizontal="center" vertical="center" wrapText="1"/>
    </xf>
    <xf numFmtId="49" fontId="331" fillId="30" borderId="7" xfId="4" applyNumberFormat="1" applyFont="1" applyFill="1" applyBorder="1" applyAlignment="1">
      <alignment horizontal="center" vertical="center" wrapText="1"/>
    </xf>
    <xf numFmtId="49" fontId="331" fillId="30" borderId="8" xfId="4" applyNumberFormat="1" applyFont="1" applyFill="1" applyBorder="1" applyAlignment="1">
      <alignment horizontal="center" vertical="center" wrapText="1"/>
    </xf>
    <xf numFmtId="49" fontId="331" fillId="30" borderId="10" xfId="44010" applyNumberFormat="1" applyFont="1" applyFill="1" applyBorder="1" applyAlignment="1">
      <alignment horizontal="center" vertical="center" wrapText="1"/>
    </xf>
    <xf numFmtId="49" fontId="331" fillId="30" borderId="11" xfId="44010" applyNumberFormat="1" applyFont="1" applyFill="1" applyBorder="1" applyAlignment="1">
      <alignment horizontal="center" vertical="center" wrapText="1"/>
    </xf>
    <xf numFmtId="49" fontId="331" fillId="30" borderId="12" xfId="44010" applyNumberFormat="1" applyFont="1" applyFill="1" applyBorder="1" applyAlignment="1">
      <alignment horizontal="center" vertical="center" wrapText="1"/>
    </xf>
    <xf numFmtId="49" fontId="331" fillId="30" borderId="140" xfId="4" applyNumberFormat="1" applyFont="1" applyFill="1" applyBorder="1" applyAlignment="1">
      <alignment horizontal="center" vertical="center" wrapText="1"/>
    </xf>
    <xf numFmtId="49" fontId="331" fillId="30" borderId="139" xfId="4" applyNumberFormat="1" applyFont="1" applyFill="1" applyBorder="1" applyAlignment="1">
      <alignment horizontal="center" vertical="center" wrapText="1"/>
    </xf>
    <xf numFmtId="49" fontId="331" fillId="30" borderId="9" xfId="44010" applyNumberFormat="1" applyFont="1" applyFill="1" applyBorder="1" applyAlignment="1">
      <alignment horizontal="center" vertical="center" wrapText="1"/>
    </xf>
    <xf numFmtId="49" fontId="331" fillId="30" borderId="0" xfId="44010" applyNumberFormat="1" applyFont="1" applyFill="1" applyAlignment="1">
      <alignment horizontal="center" vertical="center" wrapText="1"/>
    </xf>
    <xf numFmtId="0" fontId="288" fillId="2" borderId="144" xfId="44152" applyFont="1" applyFill="1" applyBorder="1" applyAlignment="1">
      <alignment horizontal="center" vertical="center" wrapText="1"/>
    </xf>
    <xf numFmtId="0" fontId="288" fillId="2" borderId="69" xfId="44152" applyFont="1" applyFill="1" applyBorder="1" applyAlignment="1">
      <alignment horizontal="center" vertical="center" wrapText="1"/>
    </xf>
    <xf numFmtId="0" fontId="288" fillId="2" borderId="35" xfId="44152" applyFont="1" applyFill="1" applyBorder="1" applyAlignment="1">
      <alignment horizontal="center" vertical="center" wrapText="1"/>
    </xf>
    <xf numFmtId="0" fontId="288" fillId="2" borderId="36" xfId="44152" applyFont="1" applyFill="1" applyBorder="1" applyAlignment="1">
      <alignment horizontal="center" vertical="center" wrapText="1"/>
    </xf>
    <xf numFmtId="0" fontId="288" fillId="2" borderId="154" xfId="44152" applyFont="1" applyFill="1" applyBorder="1" applyAlignment="1">
      <alignment horizontal="center" vertical="center"/>
    </xf>
    <xf numFmtId="0" fontId="389" fillId="0" borderId="164" xfId="44152" applyFont="1" applyBorder="1" applyAlignment="1">
      <alignment horizontal="left" vertical="center" wrapText="1"/>
    </xf>
    <xf numFmtId="0" fontId="288" fillId="0" borderId="144" xfId="44152" applyFont="1" applyBorder="1" applyAlignment="1">
      <alignment horizontal="center" vertical="center"/>
    </xf>
    <xf numFmtId="0" fontId="288" fillId="0" borderId="164" xfId="44152" applyFont="1" applyBorder="1" applyAlignment="1">
      <alignment horizontal="center" vertical="center"/>
    </xf>
    <xf numFmtId="0" fontId="288" fillId="0" borderId="69" xfId="44152" applyFont="1" applyBorder="1" applyAlignment="1">
      <alignment horizontal="center" vertical="center"/>
    </xf>
    <xf numFmtId="0" fontId="288" fillId="0" borderId="35" xfId="44152" applyFont="1" applyBorder="1" applyAlignment="1">
      <alignment horizontal="center" vertical="center"/>
    </xf>
    <xf numFmtId="0" fontId="288" fillId="0" borderId="2" xfId="44152" applyFont="1" applyBorder="1" applyAlignment="1">
      <alignment horizontal="center" vertical="center"/>
    </xf>
    <xf numFmtId="0" fontId="288" fillId="0" borderId="36" xfId="44152" applyFont="1" applyBorder="1" applyAlignment="1">
      <alignment horizontal="center" vertical="center"/>
    </xf>
    <xf numFmtId="0" fontId="389" fillId="0" borderId="155" xfId="44152" applyFont="1" applyBorder="1" applyAlignment="1">
      <alignment horizontal="left" vertical="center" wrapText="1"/>
    </xf>
    <xf numFmtId="0" fontId="294" fillId="2" borderId="154" xfId="44152" applyFont="1" applyFill="1" applyBorder="1" applyAlignment="1">
      <alignment horizontal="center" vertical="center" wrapText="1"/>
    </xf>
    <xf numFmtId="0" fontId="294" fillId="0" borderId="168" xfId="4" applyFont="1" applyBorder="1" applyAlignment="1">
      <alignment horizontal="center" vertical="center" wrapText="1"/>
    </xf>
    <xf numFmtId="0" fontId="294" fillId="0" borderId="42" xfId="4" applyFont="1" applyBorder="1" applyAlignment="1">
      <alignment horizontal="center" vertical="center" wrapText="1"/>
    </xf>
    <xf numFmtId="0" fontId="294" fillId="0" borderId="68" xfId="4" applyFont="1" applyBorder="1" applyAlignment="1">
      <alignment horizontal="center" vertical="center" wrapText="1"/>
    </xf>
    <xf numFmtId="1" fontId="294" fillId="0" borderId="163" xfId="4" applyNumberFormat="1" applyFont="1" applyBorder="1" applyAlignment="1">
      <alignment horizontal="left" vertical="center" wrapText="1"/>
    </xf>
    <xf numFmtId="1" fontId="293" fillId="0" borderId="163" xfId="4" applyNumberFormat="1" applyFont="1" applyBorder="1" applyAlignment="1">
      <alignment horizontal="left" vertical="center" wrapText="1"/>
    </xf>
    <xf numFmtId="1" fontId="293" fillId="0" borderId="163" xfId="4" applyNumberFormat="1" applyFont="1" applyBorder="1" applyAlignment="1">
      <alignment horizontal="justify" vertical="center" wrapText="1"/>
    </xf>
    <xf numFmtId="0" fontId="294" fillId="0" borderId="3" xfId="4" applyFont="1" applyBorder="1" applyAlignment="1">
      <alignment vertical="center" wrapText="1"/>
    </xf>
    <xf numFmtId="1" fontId="294" fillId="0" borderId="3" xfId="4" applyNumberFormat="1" applyFont="1" applyBorder="1" applyAlignment="1">
      <alignment vertical="center" wrapText="1"/>
    </xf>
    <xf numFmtId="1" fontId="293" fillId="0" borderId="0" xfId="4" applyNumberFormat="1" applyFont="1" applyBorder="1" applyAlignment="1">
      <alignment vertical="center" wrapText="1"/>
    </xf>
    <xf numFmtId="1" fontId="293" fillId="0" borderId="3" xfId="4" applyNumberFormat="1" applyFont="1" applyBorder="1" applyAlignment="1">
      <alignment vertical="center" wrapText="1"/>
    </xf>
    <xf numFmtId="0" fontId="290" fillId="0" borderId="0" xfId="4" applyFont="1" applyBorder="1" applyAlignment="1">
      <alignment vertical="center"/>
    </xf>
    <xf numFmtId="0" fontId="290" fillId="0" borderId="0" xfId="0" applyFont="1" applyBorder="1" applyAlignment="1">
      <alignment vertical="center"/>
    </xf>
  </cellXfs>
  <cellStyles count="44443">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3 5" xfId="44432" xr:uid="{55DA877E-3E3E-44B9-BAD8-0BD680FFE343}"/>
    <cellStyle name="20% - Énfasis3 6" xfId="44434" xr:uid="{D7D7092E-9CBA-4819-8975-87268EDB327C}"/>
    <cellStyle name="20% - Énfasis3 7" xfId="44439" xr:uid="{BBAEC37E-D562-48CD-8E4F-A12F5A14AEAF}"/>
    <cellStyle name="20% - Énfasis3 8" xfId="44442" xr:uid="{27CE61B9-D80E-46D1-973A-1E9673CB36F9}"/>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4" xr:uid="{00000000-0005-0000-0000-00004D000000}"/>
    <cellStyle name="Euro 4" xfId="43975"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6"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6" xr:uid="{1FB2FA07-5677-432E-BCC4-0A524CA81AEB}"/>
    <cellStyle name="Millares 10 3 11" xfId="44362"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0" xr:uid="{4357CC07-9A9D-4A40-A8B4-5099DD70D809}"/>
    <cellStyle name="Millares 101" xfId="44063" xr:uid="{F73725D2-99EC-42C4-AA3D-D4C46463B909}"/>
    <cellStyle name="Millares 102" xfId="44073" xr:uid="{93B69E9D-6069-4093-BAD6-5720722B7B10}"/>
    <cellStyle name="Millares 103" xfId="44075" xr:uid="{6002A147-325C-4E26-AE29-C0347773AD05}"/>
    <cellStyle name="Millares 104" xfId="44084" xr:uid="{B848453F-EF39-4FCF-86EA-7CEA0DE401D1}"/>
    <cellStyle name="Millares 105" xfId="44087" xr:uid="{A844E5B2-E2CB-4213-8E10-8180A586249C}"/>
    <cellStyle name="Millares 106" xfId="44094" xr:uid="{B1DB98DF-8257-4B46-A3B8-77CE5D51C5E0}"/>
    <cellStyle name="Millares 107" xfId="44095" xr:uid="{6A8DC0A8-36AB-4256-BA6D-E1AB6E969A85}"/>
    <cellStyle name="Millares 108" xfId="44097" xr:uid="{15D0EF52-B624-424F-A09D-5C8057363040}"/>
    <cellStyle name="Millares 109" xfId="44101"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4" xr:uid="{5CEFF769-1D5D-40DA-9FA8-EEEB91B21E60}"/>
    <cellStyle name="Millares 111" xfId="44111" xr:uid="{64C4A08F-E640-4C7A-9976-FF95ACA6CD41}"/>
    <cellStyle name="Millares 112" xfId="44118" xr:uid="{CEE363BE-65C6-4603-8A70-60CA074E61F1}"/>
    <cellStyle name="Millares 113" xfId="44126" xr:uid="{48DDBCC6-795B-4EC0-BFAE-D81150CCB9B6}"/>
    <cellStyle name="Millares 114" xfId="44131" xr:uid="{39D532B9-ECAE-4046-824D-2B18468BE570}"/>
    <cellStyle name="Millares 115" xfId="44139" xr:uid="{179AFC67-38E0-425F-AAB4-032398ABE64A}"/>
    <cellStyle name="Millares 116" xfId="44147" xr:uid="{5FCD829F-237D-4E23-96CC-216C1C5283FF}"/>
    <cellStyle name="Millares 117" xfId="44162" xr:uid="{0D0030A9-62C2-44A7-A917-E4ADD1CACB52}"/>
    <cellStyle name="Millares 118" xfId="44178" xr:uid="{93AA5BEC-5E8A-4AD7-AAE7-BA7C476720AA}"/>
    <cellStyle name="Millares 119" xfId="44179"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6" xr:uid="{6F9068FC-204B-4F55-BC0B-618E53574C87}"/>
    <cellStyle name="Millares 121" xfId="44187" xr:uid="{39920041-FDFD-4363-A7EC-0A96C74A3265}"/>
    <cellStyle name="Millares 122" xfId="44199" xr:uid="{D70BEDE2-E877-4155-B266-D8D331B9379C}"/>
    <cellStyle name="Millares 123" xfId="44204" xr:uid="{F9F762D5-1AA7-4333-9EE0-C1280823B73B}"/>
    <cellStyle name="Millares 124" xfId="44206" xr:uid="{71B330E6-CF79-4454-9D58-A06F3106F4F3}"/>
    <cellStyle name="Millares 125" xfId="44209" xr:uid="{1147A807-049E-412D-A1C0-71E37F0A020D}"/>
    <cellStyle name="Millares 126" xfId="44215" xr:uid="{A17212F6-B651-4654-A36C-3A8B4BD62F7A}"/>
    <cellStyle name="Millares 127" xfId="44225" xr:uid="{3CD17AA9-521E-4455-94FB-9075498A61A8}"/>
    <cellStyle name="Millares 128" xfId="44232" xr:uid="{1A6FC2FD-F73C-4BCE-83CD-A4D78102650F}"/>
    <cellStyle name="Millares 129" xfId="44241" xr:uid="{171F470E-BF5C-4CA0-92A6-6D82C15C2DC0}"/>
    <cellStyle name="Millares 13" xfId="89" xr:uid="{00000000-0005-0000-0000-0000DD070000}"/>
    <cellStyle name="Millares 13 2" xfId="43977" xr:uid="{00000000-0005-0000-0000-0000DE070000}"/>
    <cellStyle name="Millares 13 3" xfId="43978" xr:uid="{00000000-0005-0000-0000-0000DF070000}"/>
    <cellStyle name="Millares 130" xfId="44250" xr:uid="{392FF89C-F0E0-4B86-9AE1-3AE04613174F}"/>
    <cellStyle name="Millares 131" xfId="44257" xr:uid="{B76B996B-BF9B-4637-8041-08E9C6339FF0}"/>
    <cellStyle name="Millares 132" xfId="44265" xr:uid="{B3FCA980-3630-4D8B-A524-C0F119587E22}"/>
    <cellStyle name="Millares 133" xfId="44269" xr:uid="{F114ED34-FAC8-4802-8B31-4F682CA6D46F}"/>
    <cellStyle name="Millares 134" xfId="44271" xr:uid="{CEC43C35-196A-4F54-8A20-44A4EA67356D}"/>
    <cellStyle name="Millares 135" xfId="44279" xr:uid="{CE61D3A8-A530-4F59-B981-BC986012560B}"/>
    <cellStyle name="Millares 136" xfId="44286" xr:uid="{FD5752D9-B629-4C67-B0ED-20B8F134DDF0}"/>
    <cellStyle name="Millares 137" xfId="44293" xr:uid="{0DD6AB75-A025-4525-88BD-A8275593E121}"/>
    <cellStyle name="Millares 138" xfId="44301" xr:uid="{C26CE569-1824-4BFB-A0F9-5268C469EF5E}"/>
    <cellStyle name="Millares 139" xfId="44315"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0" xr:uid="{C9B6329E-0213-42BC-B298-B1C13E625D2F}"/>
    <cellStyle name="Millares 141" xfId="44327" xr:uid="{C223B61A-657E-4FB2-BBBA-7AB2D4BE2312}"/>
    <cellStyle name="Millares 142" xfId="44339" xr:uid="{FC7A78EA-73D2-44AA-8FBD-91AE6BFA78FF}"/>
    <cellStyle name="Millares 143" xfId="44344" xr:uid="{34AB5501-CA5D-4E88-B111-0C59A28D96A4}"/>
    <cellStyle name="Millares 144" xfId="44346" xr:uid="{D9302EB0-7CA4-4A5A-80A8-6524D500F8FE}"/>
    <cellStyle name="Millares 145" xfId="44357" xr:uid="{F433A340-7E3B-49B1-9E08-4AF3D57E9B3F}"/>
    <cellStyle name="Millares 146" xfId="44359" xr:uid="{14484B7E-3EF4-402E-B9F5-B0E8C5D2610F}"/>
    <cellStyle name="Millares 147" xfId="44361" xr:uid="{E61553E5-1D4E-40E3-8A7C-645599823589}"/>
    <cellStyle name="Millares 148" xfId="44386" xr:uid="{569B222A-4B94-452A-879D-3CF27398745D}"/>
    <cellStyle name="Millares 149" xfId="44400"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5" xr:uid="{41EAC41E-BC89-40D0-8802-B7985058E305}"/>
    <cellStyle name="Millares 151" xfId="44407" xr:uid="{FEC3837D-768C-4B95-883E-B051A535C13B}"/>
    <cellStyle name="Millares 152" xfId="44411" xr:uid="{DE2B697C-2358-48E5-BDCD-0C4C44B0950B}"/>
    <cellStyle name="Millares 153" xfId="44413" xr:uid="{7678A6A3-1A49-49CC-87DF-D7B9A88284DA}"/>
    <cellStyle name="Millares 154" xfId="44417" xr:uid="{FEAE3397-E270-4971-8834-406FB94C21BD}"/>
    <cellStyle name="Millares 155" xfId="44419" xr:uid="{C516DB05-A6FE-4AA4-9770-8AEE3751D20E}"/>
    <cellStyle name="Millares 156" xfId="44422" xr:uid="{4CFABC99-F41C-4104-A864-EBEBA71A4AF1}"/>
    <cellStyle name="Millares 157" xfId="44424" xr:uid="{FABF9A78-FF3A-43CF-9ADA-9F2056183079}"/>
    <cellStyle name="Millares 158" xfId="44427" xr:uid="{A4C6ACE1-7BCC-4C2B-A12A-0F429BD3B585}"/>
    <cellStyle name="Millares 159" xfId="44429" xr:uid="{2C8722CD-3FCA-4FB6-AF5C-37DCA0CB14BD}"/>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60" xfId="44431" xr:uid="{7B4F63E0-1952-47D4-A487-5F6D7C82DABB}"/>
    <cellStyle name="Millares 161" xfId="44436" xr:uid="{BC045658-FCD0-4B5A-9DD4-9560A6595ACE}"/>
    <cellStyle name="Millares 162" xfId="44438" xr:uid="{4F4D9FA3-7569-4F0F-B33B-7796ADFD04F6}"/>
    <cellStyle name="Millares 163" xfId="44441" xr:uid="{1DBE6B83-0DBE-4965-B8D7-9ED830DABD53}"/>
    <cellStyle name="Millares 17" xfId="165" xr:uid="{00000000-0005-0000-0000-0000A00B0000}"/>
    <cellStyle name="Millares 17 2" xfId="43979"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0"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1" xr:uid="{2A76C99D-077C-4018-980F-895C0E7F5269}"/>
    <cellStyle name="Millares 2 6" xfId="44401"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1"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2"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3"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2"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2"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3" xr:uid="{00000000-0005-0000-0000-0000C02D0000}"/>
    <cellStyle name="Millares 82" xfId="43937" xr:uid="{00000000-0005-0000-0000-0000C12D0000}"/>
    <cellStyle name="Millares 83" xfId="43939" xr:uid="{00000000-0005-0000-0000-0000C22D0000}"/>
    <cellStyle name="Millares 84" xfId="43945" xr:uid="{00000000-0005-0000-0000-0000C32D0000}"/>
    <cellStyle name="Millares 85" xfId="43954" xr:uid="{00000000-0005-0000-0000-0000C42D0000}"/>
    <cellStyle name="Millares 86" xfId="43956" xr:uid="{00000000-0005-0000-0000-0000C52D0000}"/>
    <cellStyle name="Millares 87" xfId="43962" xr:uid="{00000000-0005-0000-0000-0000C62D0000}"/>
    <cellStyle name="Millares 88" xfId="43965" xr:uid="{00000000-0005-0000-0000-0000C72D0000}"/>
    <cellStyle name="Millares 89" xfId="43967"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0" xr:uid="{7214FD22-0708-4E1C-8260-1E20ED60BE7B}"/>
    <cellStyle name="Millares 91" xfId="44009" xr:uid="{FB9593D4-B4F5-434D-A184-0411352264D2}"/>
    <cellStyle name="Millares 92" xfId="44011" xr:uid="{D82694AA-1873-42AF-BED2-6143CAEB3E46}"/>
    <cellStyle name="Millares 93" xfId="44013" xr:uid="{8768CEA1-56FE-4629-AEB9-342FC8434BF6}"/>
    <cellStyle name="Millares 94" xfId="44014" xr:uid="{7C159F47-FA64-498A-A842-3E6510CE8F99}"/>
    <cellStyle name="Millares 95" xfId="44020" xr:uid="{A499D72C-6363-40C5-B107-5A33379CEC03}"/>
    <cellStyle name="Millares 95 2" xfId="44159" xr:uid="{54C39383-57CD-47B1-8F4C-ABC1FC0289D6}"/>
    <cellStyle name="Millares 95 3" xfId="44175" xr:uid="{43D231AE-28DD-4418-83C4-590F8E267262}"/>
    <cellStyle name="Millares 96" xfId="44039" xr:uid="{EC78B327-5EDC-4C62-9DD2-ACB5D0CAF8C8}"/>
    <cellStyle name="Millares 97" xfId="44046" xr:uid="{5065FC57-47F2-4B44-87DB-F25DC2CC215B}"/>
    <cellStyle name="Millares 98" xfId="44054" xr:uid="{7F6943DA-9F12-476C-80ED-393828068019}"/>
    <cellStyle name="Millares 99" xfId="44057" xr:uid="{D4EA149E-B100-4B09-B623-6EB63773BE97}"/>
    <cellStyle name="Moneda" xfId="44414"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7" xr:uid="{5321ADC0-79C8-4BA8-B97D-F0FA16DCE564}"/>
    <cellStyle name="Moneda 101" xfId="44291" xr:uid="{B396C2F7-D8BA-4E12-B2DD-94C766B71C94}"/>
    <cellStyle name="Moneda 102" xfId="44295" xr:uid="{A21E4D9B-A2A7-473C-8D37-29211ED4D4B7}"/>
    <cellStyle name="Moneda 103" xfId="44299" xr:uid="{DFDD57F5-7BF5-4217-8791-5F234CD47A37}"/>
    <cellStyle name="Moneda 104" xfId="44302" xr:uid="{89E3D71F-7585-4F8F-BA15-547FC5FFE5EA}"/>
    <cellStyle name="Moneda 105" xfId="44306" xr:uid="{C77AE56A-0E35-4AFB-B985-387FAD68E38B}"/>
    <cellStyle name="Moneda 106" xfId="44309" xr:uid="{CBCA369C-4933-43AD-A9C2-D4FD0F8A6A70}"/>
    <cellStyle name="Moneda 107" xfId="44313" xr:uid="{1F05D809-4981-4AC8-A094-A31B6ECECBCC}"/>
    <cellStyle name="Moneda 108" xfId="44318" xr:uid="{FEE29BDA-8795-440C-B163-8270E469A5B7}"/>
    <cellStyle name="Moneda 109" xfId="44321"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5" xr:uid="{18A0B16D-28BE-4053-915D-7CA399D171EB}"/>
    <cellStyle name="Moneda 111" xfId="44329" xr:uid="{5B8C1B43-50D8-4B39-A968-F8241B7BFCBC}"/>
    <cellStyle name="Moneda 112" xfId="44333" xr:uid="{5137EB05-8409-4550-A29C-888C2BA1DD13}"/>
    <cellStyle name="Moneda 113" xfId="44335" xr:uid="{F7619508-D567-4FC3-8127-70B8E9BE430B}"/>
    <cellStyle name="Moneda 114" xfId="44338" xr:uid="{6C7BC907-B601-471E-911E-0887774DE367}"/>
    <cellStyle name="Moneda 115" xfId="44342" xr:uid="{E3F7B480-5F27-4E05-97AA-F4465434E65B}"/>
    <cellStyle name="Moneda 116" xfId="44348" xr:uid="{82AD81F4-389B-4D4D-82FB-B0C6F03458D2}"/>
    <cellStyle name="Moneda 117" xfId="44351" xr:uid="{99406045-7D8F-4BA3-B587-EA375E1E3876}"/>
    <cellStyle name="Moneda 118" xfId="44353" xr:uid="{C82FB0CC-2DCB-49C7-BBF1-25219E3B10BA}"/>
    <cellStyle name="Moneda 119" xfId="44356"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4" xr:uid="{881DFA88-0F3A-4B02-9AD5-C429A086F741}"/>
    <cellStyle name="Moneda 121" xfId="44367" xr:uid="{B83B8951-D7CF-4876-8BF6-964C16FE8294}"/>
    <cellStyle name="Moneda 122" xfId="44370" xr:uid="{30DBD0EF-6679-4A8E-9482-83C70DE1747C}"/>
    <cellStyle name="Moneda 123" xfId="44373" xr:uid="{17CBAFE7-6D51-4588-9D29-A60853668EFB}"/>
    <cellStyle name="Moneda 124" xfId="44376" xr:uid="{18FEF441-AC7F-4648-B3F8-983EF62C52A1}"/>
    <cellStyle name="Moneda 125" xfId="44379" xr:uid="{265874A5-A28F-4919-A7D2-47EF4E0A2DEB}"/>
    <cellStyle name="Moneda 126" xfId="44381" xr:uid="{1AD01DC8-F212-409F-BE40-96CB9CE08673}"/>
    <cellStyle name="Moneda 127" xfId="44384" xr:uid="{6573B07F-7BEF-4BDE-A68E-D89AECBE6DEB}"/>
    <cellStyle name="Moneda 128" xfId="44387" xr:uid="{C3D74BFF-F6AC-4142-B96E-038C0C2D84D1}"/>
    <cellStyle name="Moneda 129" xfId="44390"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3" xr:uid="{0FF206D5-B8DB-4340-8738-47BBB6784E9C}"/>
    <cellStyle name="Moneda 131" xfId="44398"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7" xr:uid="{00000000-0005-0000-0000-00008F310000}"/>
    <cellStyle name="Moneda 41" xfId="43942" xr:uid="{00000000-0005-0000-0000-000090310000}"/>
    <cellStyle name="Moneda 42" xfId="43951" xr:uid="{00000000-0005-0000-0000-000091310000}"/>
    <cellStyle name="Moneda 43" xfId="43959" xr:uid="{00000000-0005-0000-0000-000092310000}"/>
    <cellStyle name="Moneda 44" xfId="43969" xr:uid="{00000000-0005-0000-0000-000093310000}"/>
    <cellStyle name="Moneda 45" xfId="43994" xr:uid="{00000000-0005-0000-0000-000094310000}"/>
    <cellStyle name="Moneda 46" xfId="43996" xr:uid="{00000000-0005-0000-0000-000095310000}"/>
    <cellStyle name="Moneda 47" xfId="43998" xr:uid="{A6E655DF-1CF4-467F-9560-53217220EF51}"/>
    <cellStyle name="Moneda 48" xfId="44003" xr:uid="{8D1F57D6-04AF-42FA-BC13-392E733D9ACA}"/>
    <cellStyle name="Moneda 49" xfId="44017"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3" xr:uid="{46C5B6B4-B1FC-44A6-8E5E-7C3572F80893}"/>
    <cellStyle name="Moneda 51" xfId="44028" xr:uid="{C6BA386D-AE7A-48BD-A649-93CDEC5E229E}"/>
    <cellStyle name="Moneda 52" xfId="44031" xr:uid="{C32F09D3-3E97-41E7-932B-95C0CB15F428}"/>
    <cellStyle name="Moneda 53" xfId="44034" xr:uid="{80C8FFE0-6CA8-467E-B12D-A9185A5712F7}"/>
    <cellStyle name="Moneda 54" xfId="44037" xr:uid="{BCC4F30C-AF14-488C-A123-CC11638467BD}"/>
    <cellStyle name="Moneda 55" xfId="44044" xr:uid="{5F5363FB-C9CE-4EC9-B2D8-7EA8F6A4B9C3}"/>
    <cellStyle name="Moneda 56" xfId="44048" xr:uid="{9D7DBA6A-BF91-45B9-BFAE-2FA8A0AF3D41}"/>
    <cellStyle name="Moneda 57" xfId="44051" xr:uid="{6823A5C1-48F9-499C-9856-28F9FB1510C1}"/>
    <cellStyle name="Moneda 58" xfId="44064" xr:uid="{A85BA041-4B13-4F82-A51D-1F67D44F95A4}"/>
    <cellStyle name="Moneda 59" xfId="44069"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6" xr:uid="{9A39558B-6D02-45D1-B2ED-73AE0EF376E6}"/>
    <cellStyle name="Moneda 61" xfId="44080" xr:uid="{BF7EFA31-4203-4FD5-9576-F2F3867947C4}"/>
    <cellStyle name="Moneda 62" xfId="44089" xr:uid="{7A02F3DD-00CB-44E8-A68F-F17B9CF01B93}"/>
    <cellStyle name="Moneda 63" xfId="44098" xr:uid="{643E4338-B24C-4D10-AAB0-5FA8B206B337}"/>
    <cellStyle name="Moneda 64" xfId="44107" xr:uid="{DA567617-F04E-46BB-A278-8ADB85CE20CF}"/>
    <cellStyle name="Moneda 65" xfId="44112" xr:uid="{46F0A87F-6947-4C00-B7BA-1FFE85E815AB}"/>
    <cellStyle name="Moneda 66" xfId="44119" xr:uid="{34C79E4E-2356-4CA1-9CE0-F4E371626BAB}"/>
    <cellStyle name="Moneda 67" xfId="44127" xr:uid="{E731EB1B-8E33-438B-8028-95DB84EE4D1B}"/>
    <cellStyle name="Moneda 68" xfId="44135" xr:uid="{3C378925-394B-467A-BBB0-0255FF71BBA7}"/>
    <cellStyle name="Moneda 69" xfId="44140"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5" xr:uid="{2101B94E-04B4-48AD-896F-943F3387BCDA}"/>
    <cellStyle name="Moneda 71" xfId="44149" xr:uid="{7BC7DFD7-6E97-467D-AA4B-2428DC5E5255}"/>
    <cellStyle name="Moneda 72" xfId="44155" xr:uid="{76518FFF-DB1B-455B-A3C4-571E67AE143D}"/>
    <cellStyle name="Moneda 73" xfId="44164" xr:uid="{403D3244-F882-4326-B709-8125CB9338D8}"/>
    <cellStyle name="Moneda 73 2" xfId="44173" xr:uid="{AAFD3724-A440-4830-8E4A-674063ECD26A}"/>
    <cellStyle name="Moneda 74" xfId="44169" xr:uid="{C9FC77CC-1CF3-401E-B0EB-E32CA3346B8A}"/>
    <cellStyle name="Moneda 75" xfId="44180" xr:uid="{AFAE3723-6052-4974-BB78-DC9803EE8459}"/>
    <cellStyle name="Moneda 76" xfId="44184" xr:uid="{33956D07-AF39-4AD7-A64D-651778971965}"/>
    <cellStyle name="Moneda 77" xfId="44188" xr:uid="{71A53CA2-DC58-4DAB-9140-E9E04E27426D}"/>
    <cellStyle name="Moneda 78" xfId="44193" xr:uid="{670A6FA0-3D1B-40CC-82E5-B272E775A61B}"/>
    <cellStyle name="Moneda 79" xfId="44195"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2" xr:uid="{55CF4038-6CAA-437E-ADC1-E192E6E9C752}"/>
    <cellStyle name="Moneda 81" xfId="44211" xr:uid="{F3980EF2-5229-4BE2-92C4-982C033D7FDF}"/>
    <cellStyle name="Moneda 82" xfId="44214" xr:uid="{0E85A4D5-04F8-4797-8827-5FEFF323E0A9}"/>
    <cellStyle name="Moneda 83" xfId="44217" xr:uid="{881AD0F6-FBBE-45D5-89EE-0860D785DB3A}"/>
    <cellStyle name="Moneda 84" xfId="44221" xr:uid="{1522CC43-1270-4ADA-AFDA-11EFDA991003}"/>
    <cellStyle name="Moneda 85" xfId="44226" xr:uid="{4542585B-CDC9-4A0F-9073-BE2747F69127}"/>
    <cellStyle name="Moneda 86" xfId="44230" xr:uid="{CB4F9AE5-734C-4AA1-AA5B-14E3D43CDE24}"/>
    <cellStyle name="Moneda 87" xfId="44234" xr:uid="{B29D0977-E9DB-4AB9-AFCB-112AB80B646E}"/>
    <cellStyle name="Moneda 88" xfId="44239" xr:uid="{A400A0ED-E684-4C9A-BF2B-CA1703E7820A}"/>
    <cellStyle name="Moneda 89" xfId="44244"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8" xr:uid="{0DA21A07-6736-411D-9FFA-350A382BB81F}"/>
    <cellStyle name="Moneda 91" xfId="44251" xr:uid="{48D8D9FF-45DD-41BB-AB9E-A5E2E7617CE9}"/>
    <cellStyle name="Moneda 92" xfId="44255" xr:uid="{1B712E6F-769E-40B3-AA93-AE1C02B90D60}"/>
    <cellStyle name="Moneda 93" xfId="44259" xr:uid="{890DB37F-9E63-44F9-999D-60AB7DCE843F}"/>
    <cellStyle name="Moneda 94" xfId="44263" xr:uid="{B2620914-C212-4660-A027-5C087ECA9650}"/>
    <cellStyle name="Moneda 95" xfId="44267" xr:uid="{8D30FB91-A5CB-465C-AF4D-056412EEB760}"/>
    <cellStyle name="Moneda 96" xfId="44273" xr:uid="{2EA008D0-A206-49E9-8F05-CC1F9CCEF083}"/>
    <cellStyle name="Moneda 97" xfId="44277" xr:uid="{B1797D36-D1AD-4721-A836-CE07C22854EA}"/>
    <cellStyle name="Moneda 98" xfId="44280" xr:uid="{64E32E55-9068-4875-9A96-398343EF9CA8}"/>
    <cellStyle name="Moneda 99" xfId="44284"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8"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6" xr:uid="{00000000-0005-0000-0000-00000D3E0000}"/>
    <cellStyle name="Normal 108 2" xfId="44170" xr:uid="{367B2BC1-BB75-46D6-9F35-600948A1CA8E}"/>
    <cellStyle name="Normal 109" xfId="43932"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8" xr:uid="{00000000-0005-0000-0000-00000F480000}"/>
    <cellStyle name="Normal 111" xfId="43940" xr:uid="{00000000-0005-0000-0000-000010480000}"/>
    <cellStyle name="Normal 112" xfId="43941" xr:uid="{00000000-0005-0000-0000-000011480000}"/>
    <cellStyle name="Normal 113" xfId="43944" xr:uid="{00000000-0005-0000-0000-000012480000}"/>
    <cellStyle name="Normal 114" xfId="43947" xr:uid="{00000000-0005-0000-0000-000013480000}"/>
    <cellStyle name="Normal 115" xfId="43948" xr:uid="{00000000-0005-0000-0000-000014480000}"/>
    <cellStyle name="Normal 116" xfId="43950" xr:uid="{00000000-0005-0000-0000-000015480000}"/>
    <cellStyle name="Normal 117" xfId="43953" xr:uid="{00000000-0005-0000-0000-000016480000}"/>
    <cellStyle name="Normal 118" xfId="43957" xr:uid="{00000000-0005-0000-0000-000017480000}"/>
    <cellStyle name="Normal 119" xfId="43958" xr:uid="{00000000-0005-0000-0000-000018480000}"/>
    <cellStyle name="Normal 12" xfId="27" xr:uid="{00000000-0005-0000-0000-000019480000}"/>
    <cellStyle name="Normal 120" xfId="43961" xr:uid="{00000000-0005-0000-0000-00001A480000}"/>
    <cellStyle name="Normal 120 2" xfId="44007" xr:uid="{80B85FC2-610D-4083-9A51-EF875968EA86}"/>
    <cellStyle name="Normal 121" xfId="43964" xr:uid="{00000000-0005-0000-0000-00001B480000}"/>
    <cellStyle name="Normal 122" xfId="43968" xr:uid="{00000000-0005-0000-0000-00001C480000}"/>
    <cellStyle name="Normal 123" xfId="43971" xr:uid="{00000000-0005-0000-0000-00001D480000}"/>
    <cellStyle name="Normal 124" xfId="43992" xr:uid="{00000000-0005-0000-0000-00001E480000}"/>
    <cellStyle name="Normal 124 2" xfId="44005" xr:uid="{603D1A66-289C-41E2-B64A-83DFDD6D043B}"/>
    <cellStyle name="Normal 125" xfId="43993" xr:uid="{00000000-0005-0000-0000-00001F480000}"/>
    <cellStyle name="Normal 126" xfId="43997" xr:uid="{76DD7141-2112-4837-8FF6-DFB3682E2643}"/>
    <cellStyle name="Normal 127" xfId="44002" xr:uid="{BB17578D-8F4A-485E-B00D-5FDB4AC448B0}"/>
    <cellStyle name="Normal 128" xfId="44006" xr:uid="{35AA9408-F880-4369-AED1-E6FA2E43D9D5}"/>
    <cellStyle name="Normal 128 2" xfId="44160" xr:uid="{CE780733-F494-4966-B00D-CB61258FBD51}"/>
    <cellStyle name="Normal 128 3" xfId="44176" xr:uid="{D71FCE97-E251-46C2-9C9C-073DFFF1300F}"/>
    <cellStyle name="Normal 128 4" xfId="44185" xr:uid="{60C63E71-C12D-48A2-84A3-CEFAA747CE4B}"/>
    <cellStyle name="Normal 128 5" xfId="44203" xr:uid="{A51A53E5-005A-4E31-9BFF-DEDA113B7E13}"/>
    <cellStyle name="Normal 128 6" xfId="44242" xr:uid="{68B44232-5689-4730-85E7-9CBF93A65EC7}"/>
    <cellStyle name="Normal 129" xfId="44010"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5" xr:uid="{93665A41-9047-45B1-8D0A-347E4C35502B}"/>
    <cellStyle name="Normal 131" xfId="44016" xr:uid="{B10A5448-8B9C-4230-8709-9CB0A48D33B6}"/>
    <cellStyle name="Normal 132" xfId="44019" xr:uid="{8C478E15-E6B7-4A98-89AD-BF65F517E29E}"/>
    <cellStyle name="Normal 132 2" xfId="44158" xr:uid="{0E14079F-1BEF-45E3-B778-8406187FB137}"/>
    <cellStyle name="Normal 132 3" xfId="44174" xr:uid="{EADB811D-E17F-49CA-898A-16B8976187F7}"/>
    <cellStyle name="Normal 133" xfId="44022" xr:uid="{24F4E444-0DC2-4BA9-B839-D8D9FB4B3A02}"/>
    <cellStyle name="Normal 134" xfId="44027" xr:uid="{06AE4128-FC39-41A0-8791-698569E7C0BD}"/>
    <cellStyle name="Normal 135" xfId="44030" xr:uid="{8BE0820A-7B61-44DB-9F16-CFD19BD7CE37}"/>
    <cellStyle name="Normal 136" xfId="44033" xr:uid="{B2908B98-FBA9-4286-9A75-DE7D98E08851}"/>
    <cellStyle name="Normal 137" xfId="44036" xr:uid="{F4BDB42B-3E15-491C-8E11-E555887B86FF}"/>
    <cellStyle name="Normal 138" xfId="44043" xr:uid="{05103B51-1B0F-4DB4-9951-C85854D51BA8}"/>
    <cellStyle name="Normal 139" xfId="44047" xr:uid="{0B2B551F-B038-49DB-886A-540F52ED2DE4}"/>
    <cellStyle name="Normal 14" xfId="46" xr:uid="{00000000-0005-0000-0000-0000204D0000}"/>
    <cellStyle name="Normal 140" xfId="44050" xr:uid="{2A54099D-8FFE-4E0C-91BD-52924E64ACBD}"/>
    <cellStyle name="Normal 140 10" xfId="44121" xr:uid="{072E2725-CF24-4AD9-B022-4EBC130068A4}"/>
    <cellStyle name="Normal 140 11" xfId="44129" xr:uid="{720DE38F-7C8F-4D63-B63C-8263B95EEE32}"/>
    <cellStyle name="Normal 140 12" xfId="44137" xr:uid="{CA923FB3-00D1-4E25-9BA7-DF0F09762532}"/>
    <cellStyle name="Normal 140 13" xfId="44142" xr:uid="{177F3C2B-E6DE-4A67-82CB-8ABEEB980CBE}"/>
    <cellStyle name="Normal 140 14" xfId="44151" xr:uid="{C80124C8-8366-47FF-B4FA-18C0FBBF7AC5}"/>
    <cellStyle name="Normal 140 15" xfId="44157" xr:uid="{18E48549-C010-4F13-A3CD-0853E56CEA9F}"/>
    <cellStyle name="Normal 140 16" xfId="44166" xr:uid="{6152A880-5232-4DBE-90B7-29C6292A7B69}"/>
    <cellStyle name="Normal 140 16 2" xfId="44172" xr:uid="{F5E62F39-E597-4632-B039-D82EFE5C3939}"/>
    <cellStyle name="Normal 140 17" xfId="44182" xr:uid="{F6F14E4C-8D77-44CD-8CD5-656F79BC5141}"/>
    <cellStyle name="Normal 140 18" xfId="44190" xr:uid="{EDE9D314-9BB6-4D8D-A2B9-5B30A4182E86}"/>
    <cellStyle name="Normal 140 19" xfId="44197" xr:uid="{6AA2F2EF-1FBE-47C8-8707-72FBF71E86D6}"/>
    <cellStyle name="Normal 140 2" xfId="44066" xr:uid="{87492154-98BE-4A05-912A-8F3E8450F5B4}"/>
    <cellStyle name="Normal 140 20" xfId="44213" xr:uid="{4631F78D-CED9-4009-A22A-937E4D74FEAD}"/>
    <cellStyle name="Normal 140 21" xfId="44219" xr:uid="{87F1F798-C83F-4242-A7B4-52E1FA487DC3}"/>
    <cellStyle name="Normal 140 22" xfId="44223" xr:uid="{6F3C14DE-ED34-4000-BB49-576F1633B5D5}"/>
    <cellStyle name="Normal 140 23" xfId="44228" xr:uid="{1874EB2C-642A-4D1B-9D9C-EACE80ABC7A8}"/>
    <cellStyle name="Normal 140 24" xfId="44236" xr:uid="{8BBD19E4-59DC-4424-83A1-07997B457BEC}"/>
    <cellStyle name="Normal 140 25" xfId="44246" xr:uid="{76234813-87B2-46D2-A97C-6BC81D615B18}"/>
    <cellStyle name="Normal 140 26" xfId="44253" xr:uid="{19AF6FBD-9A6F-44DF-AE20-4760DDB6FF2E}"/>
    <cellStyle name="Normal 140 27" xfId="44261" xr:uid="{BC79184C-4C11-43F6-A035-2A651298B3FC}"/>
    <cellStyle name="Normal 140 28" xfId="44275" xr:uid="{4B693D18-8550-46C9-A456-03316338856A}"/>
    <cellStyle name="Normal 140 29" xfId="44282" xr:uid="{04C868A0-52F8-4A3D-8E6B-BBDACDC0ED01}"/>
    <cellStyle name="Normal 140 3" xfId="44071" xr:uid="{2B6DE311-0213-4247-82EF-87864568864F}"/>
    <cellStyle name="Normal 140 30" xfId="44289" xr:uid="{517145CA-8B32-49DE-B494-85512E4BE9BE}"/>
    <cellStyle name="Normal 140 31" xfId="44297" xr:uid="{12B5AEBC-4E1E-4D42-98FD-6E3D9BFB54C0}"/>
    <cellStyle name="Normal 140 32" xfId="44304" xr:uid="{307A5FE7-7F4C-4C19-BF5B-084CE979E35F}"/>
    <cellStyle name="Normal 140 33" xfId="44311" xr:uid="{DF9179A0-9EBD-4C1D-B4A4-F8A2E412C97F}"/>
    <cellStyle name="Normal 140 4" xfId="44078" xr:uid="{3D671AB6-032A-4953-9911-AB33C8A49CDB}"/>
    <cellStyle name="Normal 140 5" xfId="44082" xr:uid="{DDCA0FDB-49C5-4D3E-8D91-15D51D7D64F1}"/>
    <cellStyle name="Normal 140 6" xfId="44091" xr:uid="{64947995-F1DD-491D-9665-E1204BCB452D}"/>
    <cellStyle name="Normal 140 7" xfId="44100" xr:uid="{FCFBEA63-4FA6-4F44-9941-CB2B5184B8CA}"/>
    <cellStyle name="Normal 140 8" xfId="44109" xr:uid="{AAC7201A-0F8A-4DB5-8B72-3374B465E90A}"/>
    <cellStyle name="Normal 140 9" xfId="44114" xr:uid="{769B9986-E718-4166-9581-C0EB7E291398}"/>
    <cellStyle name="Normal 141" xfId="44053" xr:uid="{F28785BC-DB76-44B2-A13D-B2246455F2A8}"/>
    <cellStyle name="Normal 142" xfId="44056" xr:uid="{87C4373F-E2CB-49D4-9B46-2BB7F4B0347E}"/>
    <cellStyle name="Normal 143" xfId="44059" xr:uid="{0E9DBBAE-08C4-4CB2-A3E2-47B559436B88}"/>
    <cellStyle name="Normal 144" xfId="44062" xr:uid="{2428B7C1-26CA-48ED-BD46-717843228C54}"/>
    <cellStyle name="Normal 145" xfId="44068" xr:uid="{6427E0F8-E535-40D1-87C5-8239ED0B262F}"/>
    <cellStyle name="Normal 146" xfId="44072" xr:uid="{2DA82A6B-F8F4-4DDA-A43F-F832CEF75851}"/>
    <cellStyle name="Normal 147" xfId="44074" xr:uid="{68709D0D-0288-43FF-8E4A-5B4E963000CE}"/>
    <cellStyle name="Normal 148" xfId="44079" xr:uid="{CAFD8202-2610-48B8-A517-A3B492E08CD4}"/>
    <cellStyle name="Normal 149" xfId="44083"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6" xr:uid="{746C4DCE-25DC-4470-95E8-5B9393C3166E}"/>
    <cellStyle name="Normal 151" xfId="44088" xr:uid="{423602FF-1AAE-4B7B-963E-F19472B6575A}"/>
    <cellStyle name="Normal 152" xfId="44093" xr:uid="{12EECA04-F404-48AA-B8D3-CB490FA7061D}"/>
    <cellStyle name="Normal 153" xfId="44096" xr:uid="{CA2E6DED-DBD3-4AF7-9552-9D713C1152A8}"/>
    <cellStyle name="Normal 154" xfId="44103" xr:uid="{EF1CEC00-B16F-4B60-8A1E-C03A0E18A0F9}"/>
    <cellStyle name="Normal 155" xfId="44106" xr:uid="{006C50FE-3704-42F8-988E-9D148C8718DF}"/>
    <cellStyle name="Normal 156" xfId="44110" xr:uid="{AFFC09BA-9355-4514-8A64-B571CA195BD2}"/>
    <cellStyle name="Normal 157" xfId="44117" xr:uid="{AC360B5C-A8E1-46FE-9C62-A450EEB87695}"/>
    <cellStyle name="Normal 158" xfId="44123" xr:uid="{93BE7D61-9405-4C6E-B7E4-BA8398EC28F6}"/>
    <cellStyle name="Normal 159" xfId="44125"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0" xr:uid="{FB7AB4A3-DCA0-4284-935E-A252AD589E3C}"/>
    <cellStyle name="Normal 161" xfId="44132" xr:uid="{058E41EC-47FA-4B3B-B771-F8910030C331}"/>
    <cellStyle name="Normal 162" xfId="44134" xr:uid="{8213E00E-024D-4EB6-82CB-6E180D4A51FD}"/>
    <cellStyle name="Normal 163" xfId="44138" xr:uid="{A7E2C80F-B9F3-4C2F-B3C5-3BB9B7FA97B9}"/>
    <cellStyle name="Normal 164" xfId="44144" xr:uid="{901028E3-4953-4878-8A62-C2016AEB3362}"/>
    <cellStyle name="Normal 165" xfId="44146" xr:uid="{C4D5BFBF-EC40-4B54-AC94-CAA200061E44}"/>
    <cellStyle name="Normal 166" xfId="44152" xr:uid="{A417B886-DF1F-4FE4-8393-3E342B4BD1F7}"/>
    <cellStyle name="Normal 167" xfId="44154" xr:uid="{4FD13B29-6826-4785-A8ED-453843864335}"/>
    <cellStyle name="Normal 168" xfId="44163" xr:uid="{BD59F194-DFD0-4BC0-B9AF-B8AE2B3C734E}"/>
    <cellStyle name="Normal 169" xfId="44167"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1" xr:uid="{603EA91E-6EC7-432A-9817-76A3DD33F36B}"/>
    <cellStyle name="Normal 171" xfId="44194" xr:uid="{9E7CAC12-A7C4-4C3E-9D48-B0568661522F}"/>
    <cellStyle name="Normal 172" xfId="44198" xr:uid="{9052CD80-206E-4A4B-9F06-FE6F6AF9CC1A}"/>
    <cellStyle name="Normal 173" xfId="44200" xr:uid="{D808353B-54C7-48F7-BBEB-A72C527EFC9A}"/>
    <cellStyle name="Normal 174" xfId="44205" xr:uid="{60BE079F-7210-4925-8BFF-388E72EAECC1}"/>
    <cellStyle name="Normal 175" xfId="44208" xr:uid="{2D7C4967-F3B5-4F4E-B56D-9BACD93A5980}"/>
    <cellStyle name="Normal 176" xfId="44216" xr:uid="{297414C3-C336-4795-9259-32212ABC901B}"/>
    <cellStyle name="Normal 177" xfId="44220" xr:uid="{E4216BFE-3543-4E8F-A9DA-28F63370B240}"/>
    <cellStyle name="Normal 178" xfId="44224" xr:uid="{C79828B4-2A3B-42A5-AF9C-6D2B2085CF53}"/>
    <cellStyle name="Normal 179" xfId="44231"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3" xr:uid="{4904EB40-057B-4421-B64E-AAD06AF0CFC9}"/>
    <cellStyle name="Normal 181" xfId="44237" xr:uid="{5F65C23B-645B-462F-9B83-50BF5CA95808}"/>
    <cellStyle name="Normal 182" xfId="44240" xr:uid="{A4CF3740-3365-4C0A-81C8-4A49F5178E3C}"/>
    <cellStyle name="Normal 183" xfId="44249" xr:uid="{BE8CA24E-EE4E-49E1-94AA-EB4833F096C0}"/>
    <cellStyle name="Normal 184" xfId="44256" xr:uid="{6D3136AD-B4B5-480F-95E2-02FA5F0FCAB0}"/>
    <cellStyle name="Normal 185" xfId="44258" xr:uid="{F2D63786-201E-4B16-A962-5AAF2DD25E4F}"/>
    <cellStyle name="Normal 186" xfId="44264" xr:uid="{70E73B39-2D62-43C3-98C6-102049C3DFD9}"/>
    <cellStyle name="Normal 187" xfId="44268" xr:uid="{FCD37B27-F21D-4431-901F-789C88E524DC}"/>
    <cellStyle name="Normal 188" xfId="44270" xr:uid="{ADFD1FBD-13B9-40FE-8E09-C61E5C6F2CAD}"/>
    <cellStyle name="Normal 189" xfId="44272"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8" xr:uid="{AD235653-14F2-49E2-875B-7DDDC29FBEBD}"/>
    <cellStyle name="Normal 191" xfId="44285" xr:uid="{DDDCBF94-8DAD-41A6-BAB1-0F8CC5D0F5D6}"/>
    <cellStyle name="Normal 192" xfId="44292" xr:uid="{C001FCFF-3963-470E-9065-5A4D3440E9E8}"/>
    <cellStyle name="Normal 193" xfId="44294" xr:uid="{6550B2CF-7CC5-4881-9BCF-F71ED2A1E3B6}"/>
    <cellStyle name="Normal 194" xfId="44300" xr:uid="{C927FB91-D3D2-42B4-ABBF-B5BFEDFFDEF2}"/>
    <cellStyle name="Normal 195" xfId="44307" xr:uid="{CEE234D0-D8E6-4B6E-BF81-063148512645}"/>
    <cellStyle name="Normal 196" xfId="44308" xr:uid="{65F72E2F-B57F-48E8-944B-04EF423EB043}"/>
    <cellStyle name="Normal 197" xfId="44314" xr:uid="{61278F29-ECD6-4D4C-A36E-116B8451D5B3}"/>
    <cellStyle name="Normal 198" xfId="44316" xr:uid="{70BFA7B2-BDB5-4CAF-BABC-7E1E8F402DEE}"/>
    <cellStyle name="Normal 199" xfId="44319"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5" xr:uid="{D2BF1E21-8DA4-48B1-9572-F075D7750A4D}"/>
    <cellStyle name="Normal 2 2" xfId="24" xr:uid="{00000000-0005-0000-0000-0000B3590000}"/>
    <cellStyle name="Normal 2 2 2" xfId="43929" xr:uid="{00000000-0005-0000-0000-0000B4590000}"/>
    <cellStyle name="Normal 2 2 3" xfId="43983" xr:uid="{00000000-0005-0000-0000-0000B5590000}"/>
    <cellStyle name="Normal 2 2 4" xfId="43984"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3" xr:uid="{A502FDBD-7EF7-4FE3-A4A5-9087A38103BA}"/>
    <cellStyle name="Normal 201" xfId="44326" xr:uid="{09ACF2CA-992A-4CE5-9134-E4AB5CA2EBAD}"/>
    <cellStyle name="Normal 202" xfId="44328" xr:uid="{58661A7A-7DD9-48F4-B0EB-B31AD33BA502}"/>
    <cellStyle name="Normal 203" xfId="44331" xr:uid="{819A14DC-56CF-4F5C-92C9-1095740990F3}"/>
    <cellStyle name="Normal 204" xfId="44334" xr:uid="{46BFC23F-2199-437C-8BE9-C6714F473D16}"/>
    <cellStyle name="Normal 205" xfId="44340" xr:uid="{D0682782-2B67-4386-8EAB-5085AD38313E}"/>
    <cellStyle name="Normal 206" xfId="44343" xr:uid="{24F08E5B-A9CE-4A5D-8642-F5C11F0A1A45}"/>
    <cellStyle name="Normal 207" xfId="44345" xr:uid="{D1B110A7-F322-490C-93AE-2ACA4F940A53}"/>
    <cellStyle name="Normal 208" xfId="44347" xr:uid="{75CF0ADB-6EB9-4AFC-B8F0-09320999B099}"/>
    <cellStyle name="Normal 209" xfId="44352"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8" xr:uid="{96536DD1-ECAD-4804-9DCC-A379A913B95B}"/>
    <cellStyle name="Normal 211" xfId="44363" xr:uid="{90321652-A4ED-44FF-A41B-2A69B52E5F88}"/>
    <cellStyle name="Normal 212" xfId="44368" xr:uid="{2BEA140A-9F13-46C4-90BD-9AF224CDE053}"/>
    <cellStyle name="Normal 213" xfId="44369" xr:uid="{4035E74F-ECC6-48EB-B7AE-12374E3A88E9}"/>
    <cellStyle name="Normal 214" xfId="44374" xr:uid="{826CC59B-881D-4F12-B2EC-C727AB30752A}"/>
    <cellStyle name="Normal 215" xfId="44375" xr:uid="{6ACDA859-6491-42A3-B06D-89B2A4A3DA66}"/>
    <cellStyle name="Normal 216" xfId="44380" xr:uid="{D45D485F-8517-4D9F-AE35-7C1D85838EBB}"/>
    <cellStyle name="Normal 217" xfId="44385" xr:uid="{8F7E07E5-2D56-4A5C-B066-B798B45F8B81}"/>
    <cellStyle name="Normal 218" xfId="44391" xr:uid="{C4B4A316-445A-49B9-8713-B896D4FA2B45}"/>
    <cellStyle name="Normal 219" xfId="44392"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6" xr:uid="{8ACE98E0-7E7A-45E0-8AB9-C5BBE9C81B0D}"/>
    <cellStyle name="Normal 221" xfId="44399" xr:uid="{30CEE769-11DF-49B5-B92F-B90D5B554B1F}"/>
    <cellStyle name="Normal 222" xfId="44406" xr:uid="{4B400434-AB5A-477C-936C-E63FCCD60D1A}"/>
    <cellStyle name="Normal 223" xfId="44408" xr:uid="{E32D30D9-DD14-4D65-847B-09E417617869}"/>
    <cellStyle name="Normal 224" xfId="44410" xr:uid="{23F59A82-D07A-435C-86E0-A2E3D82B1250}"/>
    <cellStyle name="Normal 225" xfId="44412" xr:uid="{9178A0FD-1C9E-4C7B-9314-C6A4B6B98FDC}"/>
    <cellStyle name="Normal 226" xfId="44415" xr:uid="{2280A4DE-493C-471F-82B2-B2D8AED6010B}"/>
    <cellStyle name="Normal 227" xfId="44416" xr:uid="{4D5735E3-CFCC-475A-A31E-390D4F2A8759}"/>
    <cellStyle name="Normal 228" xfId="44418" xr:uid="{0C48A990-2D4F-41EA-9821-F6D5EB8D44C6}"/>
    <cellStyle name="Normal 229" xfId="44421" xr:uid="{BE3B077C-F91A-4FF1-8D91-9AC3D28A50BD}"/>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30" xfId="44423" xr:uid="{20D00A3A-44DA-4293-8E81-D28C4AB986D2}"/>
    <cellStyle name="Normal 231" xfId="44425" xr:uid="{A6118E42-8287-4A0C-AF6D-EA96ED2C8A63}"/>
    <cellStyle name="Normal 232" xfId="44426" xr:uid="{BEE4A799-E960-4508-851B-199F3D28A04A}"/>
    <cellStyle name="Normal 233" xfId="44428" xr:uid="{7D4D422D-0BBC-4FA4-88C5-730727A784E6}"/>
    <cellStyle name="Normal 234" xfId="44430" xr:uid="{4EF4C3D1-8E51-4C37-932A-FFB5E424F587}"/>
    <cellStyle name="Normal 235" xfId="44433" xr:uid="{19A586C5-DB3D-4FBE-8F14-EACE911F5CFA}"/>
    <cellStyle name="Normal 236" xfId="44435" xr:uid="{4744C698-4457-45A9-B738-E779210241DB}"/>
    <cellStyle name="Normal 237" xfId="44437" xr:uid="{C8F45D09-5AAB-4D28-9578-11941EFA8B3C}"/>
    <cellStyle name="Normal 238" xfId="44440" xr:uid="{6D21AA77-2025-41B2-96B4-4CEFD2DCADFE}"/>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5" xr:uid="{00000000-0005-0000-0000-0000086A0000}"/>
    <cellStyle name="Normal 3 2" xfId="30" xr:uid="{00000000-0005-0000-0000-0000096A0000}"/>
    <cellStyle name="Normal 3 2 2" xfId="43930" xr:uid="{00000000-0005-0000-0000-00000A6A0000}"/>
    <cellStyle name="Normal 3 3" xfId="43931" xr:uid="{00000000-0005-0000-0000-00000B6A0000}"/>
    <cellStyle name="Normal 3 4" xfId="43986" xr:uid="{00000000-0005-0000-0000-00000C6A0000}"/>
    <cellStyle name="Normal 3 5" xfId="44040" xr:uid="{20DB0DCF-4A20-4692-8AA6-CDE623E55BF8}"/>
    <cellStyle name="Normal 3 8" xfId="43987"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1"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8" xr:uid="{00000000-0005-0000-0000-0000CD7F0000}"/>
    <cellStyle name="Normal 43 3 31 2 2 2 3 32" xfId="43943" xr:uid="{00000000-0005-0000-0000-0000CE7F0000}"/>
    <cellStyle name="Normal 43 3 31 2 2 2 3 33" xfId="43952" xr:uid="{00000000-0005-0000-0000-0000CF7F0000}"/>
    <cellStyle name="Normal 43 3 31 2 2 2 3 34" xfId="43960" xr:uid="{00000000-0005-0000-0000-0000D07F0000}"/>
    <cellStyle name="Normal 43 3 31 2 2 2 3 35" xfId="43970" xr:uid="{00000000-0005-0000-0000-0000D17F0000}"/>
    <cellStyle name="Normal 43 3 31 2 2 2 3 36" xfId="43995" xr:uid="{00000000-0005-0000-0000-0000D27F0000}"/>
    <cellStyle name="Normal 43 3 31 2 2 2 3 37" xfId="43999" xr:uid="{1088E3D5-5D1E-48FD-9DB5-B6DA8BC13A62}"/>
    <cellStyle name="Normal 43 3 31 2 2 2 3 38" xfId="44004" xr:uid="{35610EB2-1E52-44F9-85E0-89134299ABF9}"/>
    <cellStyle name="Normal 43 3 31 2 2 2 3 39" xfId="44018" xr:uid="{83AE4032-4834-4E84-8A47-AB672DA0645C}"/>
    <cellStyle name="Normal 43 3 31 2 2 2 3 4" xfId="21939" xr:uid="{00000000-0005-0000-0000-0000D37F0000}"/>
    <cellStyle name="Normal 43 3 31 2 2 2 3 40" xfId="44024" xr:uid="{455840A1-5BA5-4754-B85A-5670985E71D6}"/>
    <cellStyle name="Normal 43 3 31 2 2 2 3 41" xfId="44029" xr:uid="{866A0354-B44C-42D3-9B96-C5FDE8B22529}"/>
    <cellStyle name="Normal 43 3 31 2 2 2 3 42" xfId="44032" xr:uid="{14017933-BC17-48CA-8822-F6AAED8B314E}"/>
    <cellStyle name="Normal 43 3 31 2 2 2 3 43" xfId="44035" xr:uid="{060E943C-8971-44CC-9272-A5F1A3AAB128}"/>
    <cellStyle name="Normal 43 3 31 2 2 2 3 44" xfId="44038" xr:uid="{CA7339D3-0D70-471A-B259-A0A9233AA329}"/>
    <cellStyle name="Normal 43 3 31 2 2 2 3 45" xfId="44045" xr:uid="{C24FE9C4-452C-4F25-9199-F2D995CE13F7}"/>
    <cellStyle name="Normal 43 3 31 2 2 2 3 46" xfId="44049" xr:uid="{ED189D08-C012-4200-83BE-7E4F192B6274}"/>
    <cellStyle name="Normal 43 3 31 2 2 2 3 47" xfId="44052" xr:uid="{5C78A1DD-A5D1-4BA7-88A9-4AF8BD3170D5}"/>
    <cellStyle name="Normal 43 3 31 2 2 2 3 48" xfId="44065" xr:uid="{1A83243B-8DC5-4414-B470-7964F871E68C}"/>
    <cellStyle name="Normal 43 3 31 2 2 2 3 49" xfId="44070"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7" xr:uid="{9DC33905-3910-48EC-914C-5971096578E5}"/>
    <cellStyle name="Normal 43 3 31 2 2 2 3 51" xfId="44081" xr:uid="{586D2B27-F633-41EC-A929-878F40B4B501}"/>
    <cellStyle name="Normal 43 3 31 2 2 2 3 52" xfId="44090" xr:uid="{F014FB14-69F6-41EB-AEC9-A6ED6C2E12E1}"/>
    <cellStyle name="Normal 43 3 31 2 2 2 3 53" xfId="44099" xr:uid="{6597DFF4-B17E-47B3-8823-58EC4D7C3F46}"/>
    <cellStyle name="Normal 43 3 31 2 2 2 3 54" xfId="44108" xr:uid="{7A0C55C8-16CE-4CD0-8B40-7E5676ABAD10}"/>
    <cellStyle name="Normal 43 3 31 2 2 2 3 55" xfId="44113" xr:uid="{307BA3E8-A68E-41D9-975D-38DF6DE33EAF}"/>
    <cellStyle name="Normal 43 3 31 2 2 2 3 56" xfId="44120" xr:uid="{0B57F732-FFC4-48F7-891E-A5ABC24544FD}"/>
    <cellStyle name="Normal 43 3 31 2 2 2 3 57" xfId="44128" xr:uid="{61C8B17E-9520-4C0A-9056-F3F833C3AE42}"/>
    <cellStyle name="Normal 43 3 31 2 2 2 3 58" xfId="44136" xr:uid="{36456B20-A295-4590-8B09-6BDBE4DC6564}"/>
    <cellStyle name="Normal 43 3 31 2 2 2 3 59" xfId="44141" xr:uid="{523AF30A-C602-4FF8-AB27-16A2048207DC}"/>
    <cellStyle name="Normal 43 3 31 2 2 2 3 6" xfId="35053" xr:uid="{00000000-0005-0000-0000-0000E57F0000}"/>
    <cellStyle name="Normal 43 3 31 2 2 2 3 60" xfId="44150" xr:uid="{D3527CD3-846A-4538-B54C-2403D275B059}"/>
    <cellStyle name="Normal 43 3 31 2 2 2 3 61" xfId="44156" xr:uid="{8F1C30FF-E7E1-44E1-AA40-35A3EA4F297B}"/>
    <cellStyle name="Normal 43 3 31 2 2 2 3 62" xfId="44165" xr:uid="{9111C16D-F2B1-4659-B898-E0715D596F8B}"/>
    <cellStyle name="Normal 43 3 31 2 2 2 3 63" xfId="44181" xr:uid="{40FDB92D-52E6-4AB5-BEE5-ED71513600FF}"/>
    <cellStyle name="Normal 43 3 31 2 2 2 3 64" xfId="44189" xr:uid="{85569BFD-B88F-4E97-9787-DC805A126F8E}"/>
    <cellStyle name="Normal 43 3 31 2 2 2 3 65" xfId="44196" xr:uid="{901AD84A-2E96-472F-A50F-9815310EBE47}"/>
    <cellStyle name="Normal 43 3 31 2 2 2 3 66" xfId="44212" xr:uid="{F03CA695-D94D-425B-9453-FEA28D7E79B6}"/>
    <cellStyle name="Normal 43 3 31 2 2 2 3 67" xfId="44218" xr:uid="{6CE8E036-0E36-4A39-A85F-4A330DF7C759}"/>
    <cellStyle name="Normal 43 3 31 2 2 2 3 68" xfId="44222" xr:uid="{A409F647-5800-4E22-B5BA-6BA2045F76FA}"/>
    <cellStyle name="Normal 43 3 31 2 2 2 3 69" xfId="44227" xr:uid="{45BD7035-9EBD-4A5E-888D-4CDFCE755F8D}"/>
    <cellStyle name="Normal 43 3 31 2 2 2 3 7" xfId="35057" xr:uid="{00000000-0005-0000-0000-0000E67F0000}"/>
    <cellStyle name="Normal 43 3 31 2 2 2 3 70" xfId="44235" xr:uid="{47203B4F-CF18-43F0-B5FB-DC6FACDA907D}"/>
    <cellStyle name="Normal 43 3 31 2 2 2 3 71" xfId="44245" xr:uid="{F0964A6A-DD65-4B78-9B2B-5DED0563E190}"/>
    <cellStyle name="Normal 43 3 31 2 2 2 3 72" xfId="44252" xr:uid="{9960806F-3DAB-4715-A44A-D01146F65B27}"/>
    <cellStyle name="Normal 43 3 31 2 2 2 3 73" xfId="44260" xr:uid="{D4694812-8B7E-42EC-99A1-5C3D8960EDE7}"/>
    <cellStyle name="Normal 43 3 31 2 2 2 3 74" xfId="44274" xr:uid="{02521CA5-001D-48FD-9039-DA76BC0C6D5B}"/>
    <cellStyle name="Normal 43 3 31 2 2 2 3 75" xfId="44281" xr:uid="{704DD399-2B79-4E17-8A9A-5C0A01BBD572}"/>
    <cellStyle name="Normal 43 3 31 2 2 2 3 76" xfId="44288" xr:uid="{1797C75E-E81E-4BAC-9DBA-428B5D05C1EB}"/>
    <cellStyle name="Normal 43 3 31 2 2 2 3 77" xfId="44296" xr:uid="{9E826B78-7EEE-40FE-A1E8-B41D1F6B9E0F}"/>
    <cellStyle name="Normal 43 3 31 2 2 2 3 78" xfId="44303" xr:uid="{0E831564-D9A2-4295-A956-D5BEFF4AF183}"/>
    <cellStyle name="Normal 43 3 31 2 2 2 3 79" xfId="44310" xr:uid="{1056AA0E-1DB3-48FA-8136-6425DA82F93F}"/>
    <cellStyle name="Normal 43 3 31 2 2 2 3 8" xfId="35065" xr:uid="{00000000-0005-0000-0000-0000E77F0000}"/>
    <cellStyle name="Normal 43 3 31 2 2 2 3 80" xfId="44322" xr:uid="{4EA8AA33-E579-4FAB-8DD0-BBBE190A3D49}"/>
    <cellStyle name="Normal 43 3 31 2 2 2 3 81" xfId="44330" xr:uid="{F6D2097E-0319-4D55-85C2-0204185DACD2}"/>
    <cellStyle name="Normal 43 3 31 2 2 2 3 82" xfId="44336" xr:uid="{21727B06-27C3-4C5F-B9C2-90BB1EC03C99}"/>
    <cellStyle name="Normal 43 3 31 2 2 2 3 83" xfId="44349" xr:uid="{95ACA02E-F37F-4F98-A49B-99669B010558}"/>
    <cellStyle name="Normal 43 3 31 2 2 2 3 84" xfId="44354" xr:uid="{197B2C7C-5964-48BD-8696-B6A6EEDC34C3}"/>
    <cellStyle name="Normal 43 3 31 2 2 2 3 85" xfId="44365" xr:uid="{4C026B95-E62C-43E4-884F-3D97659AB63F}"/>
    <cellStyle name="Normal 43 3 31 2 2 2 3 86" xfId="44371" xr:uid="{A2582FCE-530E-4BD1-8C3A-FCDCA1A0CDA3}"/>
    <cellStyle name="Normal 43 3 31 2 2 2 3 87" xfId="44377" xr:uid="{0FA32255-B527-4038-B56A-83B36217C0BA}"/>
    <cellStyle name="Normal 43 3 31 2 2 2 3 88" xfId="44382" xr:uid="{CA7F317F-A14A-44B0-A681-09356B64EC3C}"/>
    <cellStyle name="Normal 43 3 31 2 2 2 3 89" xfId="44388" xr:uid="{1EB010B1-65C0-41B1-81DA-E643F15815F0}"/>
    <cellStyle name="Normal 43 3 31 2 2 2 3 9" xfId="35081" xr:uid="{00000000-0005-0000-0000-0000E87F0000}"/>
    <cellStyle name="Normal 43 3 31 2 2 2 3 90" xfId="44394"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2"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49" xr:uid="{00000000-0005-0000-0000-000063A10000}"/>
    <cellStyle name="Normal 73 2 2" xfId="44243"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8" xr:uid="{00000000-0005-0000-0000-00006BA10000}"/>
    <cellStyle name="Normal 8 3" xfId="43989"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7" xr:uid="{092D969F-6F6A-4EE5-856C-2E60889197C9}"/>
    <cellStyle name="Normal_AGOST 01 31" xfId="35100" xr:uid="{00000000-0005-0000-0000-000095AB0000}"/>
    <cellStyle name="Normal_Anexo G" xfId="44420" xr:uid="{FB885E47-80D6-4549-A774-3B8842A304F2}"/>
    <cellStyle name="Normal_Estadisticas 2018_1" xfId="43897" xr:uid="{00000000-0005-0000-0000-000097AB0000}"/>
    <cellStyle name="Normal_Estadisticas 2018_2" xfId="43919" xr:uid="{00000000-0005-0000-0000-000098AB0000}"/>
    <cellStyle name="Normal_Estadisticas 2019" xfId="44025" xr:uid="{1A4DAD5A-EBDA-4728-8FCD-423192CF94E0}"/>
    <cellStyle name="Normal_Estadisticas 2019_1" xfId="43935" xr:uid="{00000000-0005-0000-0000-000099AB0000}"/>
    <cellStyle name="Normal_Estadisticas 2019_3" xfId="44026" xr:uid="{7B1FE69F-CCFD-4739-AD29-9817BCAF9E83}"/>
    <cellStyle name="Normal_Febrero" xfId="4347" xr:uid="{00000000-0005-0000-0000-00009DAB0000}"/>
    <cellStyle name="Normal_Hoja1" xfId="35102" xr:uid="{00000000-0005-0000-0000-00009EAB0000}"/>
    <cellStyle name="Normal_Hoja1 3" xfId="43936"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1"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2" xr:uid="{A43A4A07-29FE-4390-AC34-E2C59CE099BF}"/>
    <cellStyle name="Porcentaje 20" xfId="43892" xr:uid="{00000000-0005-0000-0000-0000CFAB0000}"/>
    <cellStyle name="Porcentaje 21" xfId="43934" xr:uid="{00000000-0005-0000-0000-0000D0AB0000}"/>
    <cellStyle name="Porcentaje 22" xfId="43946" xr:uid="{00000000-0005-0000-0000-0000D1AB0000}"/>
    <cellStyle name="Porcentaje 23" xfId="43955" xr:uid="{00000000-0005-0000-0000-0000D2AB0000}"/>
    <cellStyle name="Porcentaje 24" xfId="43963" xr:uid="{00000000-0005-0000-0000-0000D3AB0000}"/>
    <cellStyle name="Porcentaje 25" xfId="43966" xr:uid="{00000000-0005-0000-0000-0000D4AB0000}"/>
    <cellStyle name="Porcentaje 26" xfId="44001" xr:uid="{FA4CF980-1F1B-4F47-BED3-6F5F7B25DDB7}"/>
    <cellStyle name="Porcentaje 27" xfId="44008" xr:uid="{A9F0964A-8C93-426D-8D5B-4A36E5BD2523}"/>
    <cellStyle name="Porcentaje 28" xfId="44012" xr:uid="{BAFB435A-26EE-4609-973C-A81BD0E558C7}"/>
    <cellStyle name="Porcentaje 29" xfId="44021" xr:uid="{8EFB37DA-9781-40FF-AB41-59709CA0B6A7}"/>
    <cellStyle name="Porcentaje 29 2" xfId="44161" xr:uid="{7907F10A-8E5C-47EE-BF25-3663C6D2F7EE}"/>
    <cellStyle name="Porcentaje 29 3" xfId="44177"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5" xr:uid="{05ACBE05-2787-41D4-8B30-49CBF11BB4DE}"/>
    <cellStyle name="Porcentaje 31" xfId="44061" xr:uid="{1BB609F6-C9DD-4B79-BFFF-72172CE582B2}"/>
    <cellStyle name="Porcentaje 32" xfId="44085" xr:uid="{3186F4A5-8F0F-4C88-A4E0-94059FCA4F99}"/>
    <cellStyle name="Porcentaje 33" xfId="44102" xr:uid="{C03B4997-3881-4E14-93EF-A578C7D8330C}"/>
    <cellStyle name="Porcentaje 34" xfId="44105" xr:uid="{61EE9BD2-317B-498A-A289-575A6997CA51}"/>
    <cellStyle name="Porcentaje 35" xfId="44115" xr:uid="{B10A5494-C28A-4F97-8A31-FBD99020BA75}"/>
    <cellStyle name="Porcentaje 36" xfId="44122" xr:uid="{09E1CB72-D610-4CF6-A581-2BE6A3344155}"/>
    <cellStyle name="Porcentaje 37" xfId="44124" xr:uid="{E5C94536-FA9D-4D80-A10B-44C2A36FE1BC}"/>
    <cellStyle name="Porcentaje 38" xfId="44133" xr:uid="{094C6E54-3117-49E0-B026-336ED4C0BD89}"/>
    <cellStyle name="Porcentaje 39" xfId="44143" xr:uid="{09855E88-C00D-412B-8476-76252C41B659}"/>
    <cellStyle name="Porcentaje 4" xfId="48" xr:uid="{00000000-0005-0000-0000-0000DAAB0000}"/>
    <cellStyle name="Porcentaje 40" xfId="44148" xr:uid="{14665B04-BA9A-49FF-8426-9DE1BF4662E4}"/>
    <cellStyle name="Porcentaje 41" xfId="44153" xr:uid="{68880E49-516E-42C3-B547-8D3AC08C7FEC}"/>
    <cellStyle name="Porcentaje 42" xfId="44168" xr:uid="{F7965A50-C76A-4E43-BA02-6153F0B90AB5}"/>
    <cellStyle name="Porcentaje 43" xfId="44183" xr:uid="{01C46D6D-A2A6-4969-A274-144D9D655B85}"/>
    <cellStyle name="Porcentaje 44" xfId="44192" xr:uid="{9284C30F-3B44-44D6-B4EA-A9077F727C34}"/>
    <cellStyle name="Porcentaje 45" xfId="44201" xr:uid="{B387CDF7-D604-4331-9BF4-70049B0ED816}"/>
    <cellStyle name="Porcentaje 46" xfId="44207" xr:uid="{DAB7FB19-6390-452A-B22F-496D2845451F}"/>
    <cellStyle name="Porcentaje 47" xfId="44210" xr:uid="{BF79DBD9-348C-4272-9870-54B83BF13005}"/>
    <cellStyle name="Porcentaje 48" xfId="44229" xr:uid="{E02EE8D0-D521-4214-9475-373FB1B1C021}"/>
    <cellStyle name="Porcentaje 49" xfId="44238" xr:uid="{3DE3DA03-55FA-40EE-9293-90DC7CB0197A}"/>
    <cellStyle name="Porcentaje 5" xfId="90" xr:uid="{00000000-0005-0000-0000-0000DBAB0000}"/>
    <cellStyle name="Porcentaje 50" xfId="44247" xr:uid="{5809F373-4E92-4C99-97F9-80F612639672}"/>
    <cellStyle name="Porcentaje 51" xfId="44254" xr:uid="{9D789FD2-22A2-4450-8EF9-A0571F6655FE}"/>
    <cellStyle name="Porcentaje 52" xfId="44262" xr:uid="{85DB62D7-1F45-41C6-AF64-AB0BF9384A30}"/>
    <cellStyle name="Porcentaje 53" xfId="44266" xr:uid="{953D0A42-FBAE-4725-AC4E-EFC54EE0C474}"/>
    <cellStyle name="Porcentaje 54" xfId="44276" xr:uid="{920266CC-0A0F-45B4-B0FF-66A6830D24FD}"/>
    <cellStyle name="Porcentaje 55" xfId="44283" xr:uid="{A9DAD442-4A5F-4EF5-9F77-A09C19DFDF32}"/>
    <cellStyle name="Porcentaje 56" xfId="44290" xr:uid="{86635075-AC25-40B8-A32C-148C4221EA0E}"/>
    <cellStyle name="Porcentaje 57" xfId="44298" xr:uid="{49B35DEF-CCF6-47DE-AC7F-D4CF34B79704}"/>
    <cellStyle name="Porcentaje 58" xfId="44305" xr:uid="{4172AB62-34F3-4E98-9E98-DFCB8FF8D7D7}"/>
    <cellStyle name="Porcentaje 59" xfId="44312" xr:uid="{2DACD9E8-BF45-4CAE-82D7-3FA1277633E1}"/>
    <cellStyle name="Porcentaje 6" xfId="166" xr:uid="{00000000-0005-0000-0000-0000DCAB0000}"/>
    <cellStyle name="Porcentaje 6 2" xfId="43973" xr:uid="{00000000-0005-0000-0000-0000DDAB0000}"/>
    <cellStyle name="Porcentaje 60" xfId="44317" xr:uid="{CBA2CD2D-42DE-4904-9A81-D58956DDA709}"/>
    <cellStyle name="Porcentaje 61" xfId="44324" xr:uid="{6FFE9E17-B4CE-4985-B524-17FAE61475BD}"/>
    <cellStyle name="Porcentaje 62" xfId="44332" xr:uid="{7B5F0FAA-A3A6-414E-B7D3-00525C1F95AF}"/>
    <cellStyle name="Porcentaje 63" xfId="44337" xr:uid="{16AA1828-66ED-470D-908E-256151693901}"/>
    <cellStyle name="Porcentaje 64" xfId="44341" xr:uid="{4DB022EA-6A30-427C-952A-0F8888FD0988}"/>
    <cellStyle name="Porcentaje 65" xfId="44350" xr:uid="{14F76C5E-E900-4BAC-B5E7-8BC1F679E30F}"/>
    <cellStyle name="Porcentaje 66" xfId="44355" xr:uid="{735A26C7-3333-47FA-93E8-A213177D3B6B}"/>
    <cellStyle name="Porcentaje 67" xfId="44360" xr:uid="{D42D953E-C30F-42CA-B6D6-64DB9969B5F6}"/>
    <cellStyle name="Porcentaje 68" xfId="44366" xr:uid="{D09879FB-8D21-461A-B287-8DE1494C9783}"/>
    <cellStyle name="Porcentaje 69" xfId="44372" xr:uid="{A691029B-5D73-4CCE-A64A-68C2479E1560}"/>
    <cellStyle name="Porcentaje 7" xfId="306" xr:uid="{00000000-0005-0000-0000-0000DEAB0000}"/>
    <cellStyle name="Porcentaje 70" xfId="44378" xr:uid="{7BE92A54-FCC9-4100-821A-06C75C5B494F}"/>
    <cellStyle name="Porcentaje 71" xfId="44383" xr:uid="{2F2C5310-BA4D-4669-BF82-055B0406618A}"/>
    <cellStyle name="Porcentaje 72" xfId="44389" xr:uid="{3A584846-076A-407D-9673-ACFC11A09A07}"/>
    <cellStyle name="Porcentaje 73" xfId="44397" xr:uid="{BCBD6825-6694-4A52-B2D6-7A151D9E3A80}"/>
    <cellStyle name="Porcentaje 74" xfId="44404" xr:uid="{A0D3757E-4B70-400B-867D-2013650973E9}"/>
    <cellStyle name="Porcentaje 75" xfId="44409" xr:uid="{ADD17BD3-4B25-4CFC-89AB-68DA22C1F46A}"/>
    <cellStyle name="Porcentaje 8" xfId="1127" xr:uid="{00000000-0005-0000-0000-0000DFAB0000}"/>
    <cellStyle name="Porcentaje 9" xfId="2201" xr:uid="{00000000-0005-0000-0000-0000E0AB0000}"/>
    <cellStyle name="Porcentual 2" xfId="43990"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9">
    <dxf>
      <fill>
        <patternFill>
          <bgColor theme="0"/>
        </patternFill>
      </fill>
    </dxf>
    <dxf>
      <fill>
        <patternFill patternType="solid">
          <bgColor rgb="FFFF0000"/>
        </patternFill>
      </fill>
    </dxf>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microsoft.com/office/2017/10/relationships/person" Target="persons/person.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2026'!$C$100:$C$106</c:f>
              <c:numCache>
                <c:formatCode>General</c:formatCode>
                <c:ptCount val="7"/>
                <c:pt idx="0">
                  <c:v>5</c:v>
                </c:pt>
                <c:pt idx="1">
                  <c:v>11</c:v>
                </c:pt>
                <c:pt idx="2">
                  <c:v>113</c:v>
                </c:pt>
                <c:pt idx="3">
                  <c:v>2</c:v>
                </c:pt>
                <c:pt idx="4">
                  <c:v>20</c:v>
                </c:pt>
                <c:pt idx="5">
                  <c:v>29</c:v>
                </c:pt>
                <c:pt idx="6">
                  <c:v>17</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2026'!$C$114:$C$120</c:f>
              <c:numCache>
                <c:formatCode>General</c:formatCode>
                <c:ptCount val="7"/>
                <c:pt idx="0">
                  <c:v>70</c:v>
                </c:pt>
                <c:pt idx="1">
                  <c:v>85</c:v>
                </c:pt>
                <c:pt idx="2">
                  <c:v>193</c:v>
                </c:pt>
                <c:pt idx="3">
                  <c:v>45</c:v>
                </c:pt>
                <c:pt idx="4">
                  <c:v>141</c:v>
                </c:pt>
                <c:pt idx="5">
                  <c:v>170</c:v>
                </c:pt>
                <c:pt idx="6">
                  <c:v>200</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2026'!$B$125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2026'!$B$128:$B$134</c:f>
              <c:strCache>
                <c:ptCount val="7"/>
                <c:pt idx="0">
                  <c:v> Lote y Construcción </c:v>
                </c:pt>
                <c:pt idx="1">
                  <c:v> Construcción </c:v>
                </c:pt>
                <c:pt idx="2">
                  <c:v> Vivienda Existente </c:v>
                </c:pt>
                <c:pt idx="3">
                  <c:v> RAMT </c:v>
                </c:pt>
                <c:pt idx="4">
                  <c:v> Segunda Planta </c:v>
                </c:pt>
                <c:pt idx="5">
                  <c:v> GT </c:v>
                </c:pt>
                <c:pt idx="6">
                  <c:v> Muro de Retención </c:v>
                </c:pt>
              </c:strCache>
            </c:strRef>
          </c:cat>
          <c:val>
            <c:numRef>
              <c:f>'Estadisticas 2026'!$C$128:$C$134</c:f>
              <c:numCache>
                <c:formatCode>General</c:formatCode>
                <c:ptCount val="7"/>
                <c:pt idx="0">
                  <c:v>268</c:v>
                </c:pt>
                <c:pt idx="1">
                  <c:v>493</c:v>
                </c:pt>
                <c:pt idx="2">
                  <c:v>69</c:v>
                </c:pt>
                <c:pt idx="3">
                  <c:v>47</c:v>
                </c:pt>
                <c:pt idx="4">
                  <c:v>27</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2026'!$B$156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2026'!$B$159:$B$162</c:f>
              <c:strCache>
                <c:ptCount val="4"/>
                <c:pt idx="0">
                  <c:v>De 18 a 35 (antes de cumplir 36)</c:v>
                </c:pt>
                <c:pt idx="1">
                  <c:v>De 36 a 65 (antes de cumplir 65)</c:v>
                </c:pt>
                <c:pt idx="2">
                  <c:v>Adulto mayor de 65 o más</c:v>
                </c:pt>
                <c:pt idx="3">
                  <c:v>Casa del Maestro</c:v>
                </c:pt>
              </c:strCache>
            </c:strRef>
          </c:cat>
          <c:val>
            <c:numRef>
              <c:f>'Estadisticas 2026'!$C$159:$C$162</c:f>
              <c:numCache>
                <c:formatCode>General</c:formatCode>
                <c:ptCount val="4"/>
                <c:pt idx="0">
                  <c:v>486</c:v>
                </c:pt>
                <c:pt idx="1">
                  <c:v>364</c:v>
                </c:pt>
                <c:pt idx="2">
                  <c:v>54</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Enero 2026/2025</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2026'!$E$243</c:f>
              <c:strCache>
                <c:ptCount val="1"/>
                <c:pt idx="0">
                  <c:v>Formalizados Enero 2025</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2026'!$E$245:$E$246</c:f>
              <c:numCache>
                <c:formatCode>#\ ##0\ \ \ ;[Red]\(#\ ##0\)</c:formatCode>
                <c:ptCount val="2"/>
                <c:pt idx="0">
                  <c:v>711</c:v>
                </c:pt>
                <c:pt idx="1">
                  <c:v>134</c:v>
                </c:pt>
              </c:numCache>
            </c:numRef>
          </c:val>
          <c:extLst>
            <c:ext xmlns:c16="http://schemas.microsoft.com/office/drawing/2014/chart" uri="{C3380CC4-5D6E-409C-BE32-E72D297353CC}">
              <c16:uniqueId val="{00000001-A5B4-49E1-B5B5-828F170BCC10}"/>
            </c:ext>
          </c:extLst>
        </c:ser>
        <c:ser>
          <c:idx val="0"/>
          <c:order val="1"/>
          <c:tx>
            <c:strRef>
              <c:f>'Estadisticas 2026'!$C$243:$D$243</c:f>
              <c:strCache>
                <c:ptCount val="1"/>
                <c:pt idx="0">
                  <c:v>Formalizados Enero 2026</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2026'!$C$245:$C$246</c:f>
              <c:numCache>
                <c:formatCode>#\ ##0\ \ \ ;[Red]\(#\ ##0\)</c:formatCode>
                <c:ptCount val="2"/>
                <c:pt idx="0">
                  <c:v>707</c:v>
                </c:pt>
                <c:pt idx="1">
                  <c:v>197</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a:t>
            </a:r>
            <a:r>
              <a:rPr lang="es-CR" sz="1200" b="1" i="0" u="none" strike="noStrike" kern="1200" baseline="0">
                <a:solidFill>
                  <a:sysClr val="windowText" lastClr="000000"/>
                </a:solidFill>
              </a:rPr>
              <a:t>Enero </a:t>
            </a:r>
            <a:r>
              <a:rPr lang="es-CR" sz="1200" b="1" i="0" baseline="0">
                <a:effectLst/>
              </a:rPr>
              <a:t>2026/2025</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2026'!$E$243:$G$243</c:f>
              <c:strCache>
                <c:ptCount val="1"/>
                <c:pt idx="0">
                  <c:v>Formalizados Enero 2025</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2026'!$B$245:$B$246</c:f>
              <c:strCache>
                <c:ptCount val="2"/>
                <c:pt idx="0">
                  <c:v>Ordinario</c:v>
                </c:pt>
                <c:pt idx="1">
                  <c:v>Art. 59</c:v>
                </c:pt>
              </c:strCache>
            </c:strRef>
          </c:cat>
          <c:val>
            <c:numRef>
              <c:f>'Estadisticas 2026'!$F$245:$F$246</c:f>
              <c:numCache>
                <c:formatCode>"¢"#\ ##0.00\ \ ;[Red]\("¢"#\ ##0.00\)</c:formatCode>
                <c:ptCount val="2"/>
                <c:pt idx="0">
                  <c:v>9.146426160337553</c:v>
                </c:pt>
                <c:pt idx="1">
                  <c:v>20.482548498134332</c:v>
                </c:pt>
              </c:numCache>
            </c:numRef>
          </c:val>
          <c:extLst>
            <c:ext xmlns:c16="http://schemas.microsoft.com/office/drawing/2014/chart" uri="{C3380CC4-5D6E-409C-BE32-E72D297353CC}">
              <c16:uniqueId val="{00000005-98D2-497A-A6B6-068871A04133}"/>
            </c:ext>
          </c:extLst>
        </c:ser>
        <c:ser>
          <c:idx val="1"/>
          <c:order val="1"/>
          <c:tx>
            <c:strRef>
              <c:f>'Estadisticas 2026'!$C$243:$D$243</c:f>
              <c:strCache>
                <c:ptCount val="1"/>
                <c:pt idx="0">
                  <c:v>Formalizados Enero 2026</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2026'!$B$245:$B$246</c:f>
              <c:strCache>
                <c:ptCount val="2"/>
                <c:pt idx="0">
                  <c:v>Ordinario</c:v>
                </c:pt>
                <c:pt idx="1">
                  <c:v>Art. 59</c:v>
                </c:pt>
              </c:strCache>
            </c:strRef>
          </c:cat>
          <c:val>
            <c:numRef>
              <c:f>'Estadisticas 2026'!$D$245:$D$246</c:f>
              <c:numCache>
                <c:formatCode>"¢"#\ ##0.00\ \ ;[Red]\("¢"#\ ##0.00\)</c:formatCode>
                <c:ptCount val="2"/>
                <c:pt idx="0">
                  <c:v>9.2009420084865621</c:v>
                </c:pt>
                <c:pt idx="1">
                  <c:v>27.480834837868024</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2026'!$B$312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2026'!$B$315:$B$326</c:f>
              <c:strCache>
                <c:ptCount val="1"/>
                <c:pt idx="0">
                  <c:v>Ene</c:v>
                </c:pt>
              </c:strCache>
            </c:strRef>
          </c:cat>
          <c:val>
            <c:numRef>
              <c:f>'Estadisticas 2026'!$C$315:$C$326</c:f>
              <c:numCache>
                <c:formatCode>General</c:formatCode>
                <c:ptCount val="1"/>
                <c:pt idx="0">
                  <c:v>10</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2026'!$C$340:$E$340</c:f>
              <c:strCache>
                <c:ptCount val="1"/>
                <c:pt idx="0">
                  <c:v>EMITIDOS DEL 01/01/2026 AL 31/01/2026</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2026'!$C$342:$C$365</c:f>
              <c:numCache>
                <c:formatCode>0</c:formatCode>
                <c:ptCount val="24"/>
                <c:pt idx="0">
                  <c:v>73</c:v>
                </c:pt>
                <c:pt idx="1">
                  <c:v>102</c:v>
                </c:pt>
                <c:pt idx="2">
                  <c:v>3</c:v>
                </c:pt>
                <c:pt idx="3">
                  <c:v>24</c:v>
                </c:pt>
                <c:pt idx="4">
                  <c:v>2</c:v>
                </c:pt>
                <c:pt idx="5">
                  <c:v>9</c:v>
                </c:pt>
                <c:pt idx="6">
                  <c:v>5</c:v>
                </c:pt>
                <c:pt idx="7">
                  <c:v>0</c:v>
                </c:pt>
                <c:pt idx="8">
                  <c:v>7</c:v>
                </c:pt>
                <c:pt idx="9">
                  <c:v>8</c:v>
                </c:pt>
                <c:pt idx="10">
                  <c:v>0</c:v>
                </c:pt>
                <c:pt idx="11">
                  <c:v>1</c:v>
                </c:pt>
                <c:pt idx="12">
                  <c:v>1</c:v>
                </c:pt>
                <c:pt idx="13">
                  <c:v>1</c:v>
                </c:pt>
                <c:pt idx="14">
                  <c:v>2</c:v>
                </c:pt>
                <c:pt idx="15">
                  <c:v>6</c:v>
                </c:pt>
                <c:pt idx="16">
                  <c:v>0</c:v>
                </c:pt>
                <c:pt idx="17">
                  <c:v>0</c:v>
                </c:pt>
                <c:pt idx="18">
                  <c:v>0</c:v>
                </c:pt>
                <c:pt idx="19">
                  <c:v>0</c:v>
                </c:pt>
                <c:pt idx="20">
                  <c:v>0</c:v>
                </c:pt>
                <c:pt idx="21">
                  <c:v>0</c:v>
                </c:pt>
                <c:pt idx="22">
                  <c:v>10</c:v>
                </c:pt>
                <c:pt idx="23">
                  <c:v>7</c:v>
                </c:pt>
              </c:numCache>
            </c:numRef>
          </c:val>
          <c:extLst>
            <c:ext xmlns:c16="http://schemas.microsoft.com/office/drawing/2014/chart" uri="{C3380CC4-5D6E-409C-BE32-E72D297353CC}">
              <c16:uniqueId val="{00000000-EBDB-4C2D-9AF1-A92F50B3C0AF}"/>
            </c:ext>
          </c:extLst>
        </c:ser>
        <c:ser>
          <c:idx val="1"/>
          <c:order val="1"/>
          <c:tx>
            <c:strRef>
              <c:f>'Estadisticas 2026'!$K$340:$L$340</c:f>
              <c:strCache>
                <c:ptCount val="1"/>
                <c:pt idx="0">
                  <c:v>EMITIDOS DEL 01/01/2025 AL 31/01/2025</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2026'!$K$342:$K$365</c:f>
              <c:numCache>
                <c:formatCode>0</c:formatCode>
                <c:ptCount val="24"/>
                <c:pt idx="0">
                  <c:v>55</c:v>
                </c:pt>
                <c:pt idx="1">
                  <c:v>39</c:v>
                </c:pt>
                <c:pt idx="2">
                  <c:v>0</c:v>
                </c:pt>
                <c:pt idx="3">
                  <c:v>1</c:v>
                </c:pt>
                <c:pt idx="4">
                  <c:v>1</c:v>
                </c:pt>
                <c:pt idx="5">
                  <c:v>0</c:v>
                </c:pt>
                <c:pt idx="6">
                  <c:v>16</c:v>
                </c:pt>
                <c:pt idx="7">
                  <c:v>5</c:v>
                </c:pt>
                <c:pt idx="8">
                  <c:v>0</c:v>
                </c:pt>
                <c:pt idx="9">
                  <c:v>6</c:v>
                </c:pt>
                <c:pt idx="10">
                  <c:v>0</c:v>
                </c:pt>
                <c:pt idx="11">
                  <c:v>0</c:v>
                </c:pt>
                <c:pt idx="12">
                  <c:v>0</c:v>
                </c:pt>
                <c:pt idx="13">
                  <c:v>0</c:v>
                </c:pt>
                <c:pt idx="14">
                  <c:v>5</c:v>
                </c:pt>
                <c:pt idx="15">
                  <c:v>6</c:v>
                </c:pt>
                <c:pt idx="16">
                  <c:v>0</c:v>
                </c:pt>
                <c:pt idx="17">
                  <c:v>0</c:v>
                </c:pt>
                <c:pt idx="18">
                  <c:v>0</c:v>
                </c:pt>
                <c:pt idx="19">
                  <c:v>0</c:v>
                </c:pt>
                <c:pt idx="20">
                  <c:v>0</c:v>
                </c:pt>
                <c:pt idx="21">
                  <c:v>0</c:v>
                </c:pt>
                <c:pt idx="22">
                  <c:v>8</c:v>
                </c:pt>
                <c:pt idx="23">
                  <c:v>6</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Enero 2026</a:t>
            </a:r>
            <a:endParaRPr lang="es-CR" sz="1100">
              <a:solidFill>
                <a:schemeClr val="tx1"/>
              </a:solidFill>
            </a:endParaRP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2026'!$D$491</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2026'!$B$492:$B$498</c:f>
              <c:strCache>
                <c:ptCount val="7"/>
                <c:pt idx="0">
                  <c:v>Compra de Lote y Construcción</c:v>
                </c:pt>
                <c:pt idx="1">
                  <c:v>Contrucción en Lote Propio</c:v>
                </c:pt>
                <c:pt idx="2">
                  <c:v>Compra de Vivienda Existente</c:v>
                </c:pt>
                <c:pt idx="3">
                  <c:v>Segunda Planta</c:v>
                </c:pt>
                <c:pt idx="4">
                  <c:v>Reparación, Ampliación y Mejoras</c:v>
                </c:pt>
                <c:pt idx="5">
                  <c:v>Muro de retención</c:v>
                </c:pt>
                <c:pt idx="6">
                  <c:v>Total</c:v>
                </c:pt>
              </c:strCache>
            </c:strRef>
          </c:cat>
          <c:val>
            <c:numRef>
              <c:f>'Estadisticas 2026'!$D$492:$D$498</c:f>
              <c:numCache>
                <c:formatCode>"₡"#\ ##0.00</c:formatCode>
                <c:ptCount val="7"/>
                <c:pt idx="0">
                  <c:v>384.25400000000002</c:v>
                </c:pt>
                <c:pt idx="1">
                  <c:v>613.41600000000005</c:v>
                </c:pt>
                <c:pt idx="2">
                  <c:v>164.65600000000001</c:v>
                </c:pt>
                <c:pt idx="3">
                  <c:v>88.33</c:v>
                </c:pt>
                <c:pt idx="4">
                  <c:v>61.21</c:v>
                </c:pt>
                <c:pt idx="5">
                  <c:v>0</c:v>
                </c:pt>
                <c:pt idx="6">
                  <c:v>1311.866</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Enero 2026</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2026'!$J$491</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2026'!$H$492:$H$497</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2026'!$J$492:$J$497</c:f>
              <c:numCache>
                <c:formatCode>#,##0.00</c:formatCode>
                <c:ptCount val="6"/>
                <c:pt idx="0">
                  <c:v>2271.6260807999997</c:v>
                </c:pt>
                <c:pt idx="1">
                  <c:v>1337.3825335800002</c:v>
                </c:pt>
                <c:pt idx="2">
                  <c:v>0</c:v>
                </c:pt>
                <c:pt idx="3">
                  <c:v>0</c:v>
                </c:pt>
                <c:pt idx="4">
                  <c:v>189.46693330000002</c:v>
                </c:pt>
                <c:pt idx="5">
                  <c:v>6310.818984749998</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2026'!$B$287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2026'!$B$291:$B$302</c:f>
              <c:strCache>
                <c:ptCount val="1"/>
                <c:pt idx="0">
                  <c:v>Ene</c:v>
                </c:pt>
              </c:strCache>
            </c:strRef>
          </c:cat>
          <c:val>
            <c:numRef>
              <c:f>'Estadisticas 2026'!$G$291:$G$294</c:f>
              <c:numCache>
                <c:formatCode>#\ ##0\ \ \ ;[Red]\(#\ ##0\)</c:formatCode>
                <c:ptCount val="1"/>
                <c:pt idx="0">
                  <c:v>267</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2026'!$F$340:$H$340</c:f>
              <c:strCache>
                <c:ptCount val="1"/>
                <c:pt idx="0">
                  <c:v>FORMALIZADOS DEL 01/01/2026 AL 31/01/2026</c:v>
                </c:pt>
              </c:strCache>
            </c:strRef>
          </c:tx>
          <c:spPr>
            <a:solidFill>
              <a:srgbClr val="0070C0"/>
            </a:solidFill>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2026'!$F$342:$F$365</c:f>
              <c:numCache>
                <c:formatCode>0</c:formatCode>
                <c:ptCount val="24"/>
                <c:pt idx="0">
                  <c:v>173</c:v>
                </c:pt>
                <c:pt idx="1">
                  <c:v>329</c:v>
                </c:pt>
                <c:pt idx="2">
                  <c:v>1</c:v>
                </c:pt>
                <c:pt idx="3">
                  <c:v>30</c:v>
                </c:pt>
                <c:pt idx="4">
                  <c:v>6</c:v>
                </c:pt>
                <c:pt idx="5">
                  <c:v>34</c:v>
                </c:pt>
                <c:pt idx="6">
                  <c:v>89</c:v>
                </c:pt>
                <c:pt idx="7">
                  <c:v>24</c:v>
                </c:pt>
                <c:pt idx="8">
                  <c:v>56</c:v>
                </c:pt>
                <c:pt idx="9">
                  <c:v>35</c:v>
                </c:pt>
                <c:pt idx="10">
                  <c:v>0</c:v>
                </c:pt>
                <c:pt idx="11">
                  <c:v>4</c:v>
                </c:pt>
                <c:pt idx="12">
                  <c:v>2</c:v>
                </c:pt>
                <c:pt idx="13">
                  <c:v>26</c:v>
                </c:pt>
                <c:pt idx="14">
                  <c:v>24</c:v>
                </c:pt>
                <c:pt idx="15">
                  <c:v>20</c:v>
                </c:pt>
                <c:pt idx="16">
                  <c:v>0</c:v>
                </c:pt>
                <c:pt idx="17">
                  <c:v>2</c:v>
                </c:pt>
                <c:pt idx="18">
                  <c:v>0</c:v>
                </c:pt>
                <c:pt idx="19">
                  <c:v>0</c:v>
                </c:pt>
                <c:pt idx="20">
                  <c:v>0</c:v>
                </c:pt>
                <c:pt idx="21">
                  <c:v>0</c:v>
                </c:pt>
                <c:pt idx="22">
                  <c:v>5</c:v>
                </c:pt>
                <c:pt idx="23">
                  <c:v>29</c:v>
                </c:pt>
              </c:numCache>
            </c:numRef>
          </c:val>
          <c:extLst>
            <c:ext xmlns:c16="http://schemas.microsoft.com/office/drawing/2014/chart" uri="{C3380CC4-5D6E-409C-BE32-E72D297353CC}">
              <c16:uniqueId val="{00000000-6E73-4796-AF17-CDB65AE0EE48}"/>
            </c:ext>
          </c:extLst>
        </c:ser>
        <c:ser>
          <c:idx val="3"/>
          <c:order val="1"/>
          <c:tx>
            <c:strRef>
              <c:f>'Estadisticas 2026'!$M$340:$O$340</c:f>
              <c:strCache>
                <c:ptCount val="1"/>
                <c:pt idx="0">
                  <c:v>FORMALIZADOS DEL 01/01/2025 AL 31/01/2025</c:v>
                </c:pt>
              </c:strCache>
            </c:strRef>
          </c:tx>
          <c:spPr>
            <a:solidFill>
              <a:srgbClr val="9CBC5C"/>
            </a:solidFill>
          </c:spPr>
          <c:invertIfNegative val="0"/>
          <c:cat>
            <c:strRef>
              <c:f>'Estadisticas 2026'!$B$342:$B$365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2026'!$M$342:$M$365</c:f>
              <c:numCache>
                <c:formatCode>0</c:formatCode>
                <c:ptCount val="24"/>
                <c:pt idx="0">
                  <c:v>198</c:v>
                </c:pt>
                <c:pt idx="1">
                  <c:v>265</c:v>
                </c:pt>
                <c:pt idx="2">
                  <c:v>1</c:v>
                </c:pt>
                <c:pt idx="3">
                  <c:v>26</c:v>
                </c:pt>
                <c:pt idx="4">
                  <c:v>2</c:v>
                </c:pt>
                <c:pt idx="5">
                  <c:v>34</c:v>
                </c:pt>
                <c:pt idx="6">
                  <c:v>78</c:v>
                </c:pt>
                <c:pt idx="7">
                  <c:v>55</c:v>
                </c:pt>
                <c:pt idx="8">
                  <c:v>45</c:v>
                </c:pt>
                <c:pt idx="9">
                  <c:v>22</c:v>
                </c:pt>
                <c:pt idx="10">
                  <c:v>0</c:v>
                </c:pt>
                <c:pt idx="11">
                  <c:v>2</c:v>
                </c:pt>
                <c:pt idx="12">
                  <c:v>4</c:v>
                </c:pt>
                <c:pt idx="13">
                  <c:v>36</c:v>
                </c:pt>
                <c:pt idx="14">
                  <c:v>0</c:v>
                </c:pt>
                <c:pt idx="15">
                  <c:v>24</c:v>
                </c:pt>
                <c:pt idx="16">
                  <c:v>0</c:v>
                </c:pt>
                <c:pt idx="17">
                  <c:v>1</c:v>
                </c:pt>
                <c:pt idx="18">
                  <c:v>0</c:v>
                </c:pt>
                <c:pt idx="19">
                  <c:v>0</c:v>
                </c:pt>
                <c:pt idx="20">
                  <c:v>0</c:v>
                </c:pt>
                <c:pt idx="21">
                  <c:v>0</c:v>
                </c:pt>
                <c:pt idx="22">
                  <c:v>17</c:v>
                </c:pt>
                <c:pt idx="23">
                  <c:v>14</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2026'!$C$629</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32C87CD6-BA85-4A17-BE4B-864611FAE8E6}" type="CELLRANGE">
                      <a:rPr lang="es-CR"/>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2026'!$B$630:$B$643</c:f>
              <c:strCache>
                <c:ptCount val="2"/>
                <c:pt idx="0">
                  <c:v>Ene</c:v>
                </c:pt>
                <c:pt idx="1">
                  <c:v>Total</c:v>
                </c:pt>
              </c:strCache>
            </c:strRef>
          </c:cat>
          <c:val>
            <c:numRef>
              <c:f>'Estadisticas 2026'!$C$630:$C$643</c:f>
              <c:numCache>
                <c:formatCode>General</c:formatCode>
                <c:ptCount val="2"/>
                <c:pt idx="0">
                  <c:v>830</c:v>
                </c:pt>
                <c:pt idx="1">
                  <c:v>830</c:v>
                </c:pt>
              </c:numCache>
            </c:numRef>
          </c:val>
          <c:extLst>
            <c:ext xmlns:c15="http://schemas.microsoft.com/office/drawing/2012/chart" uri="{02D57815-91ED-43cb-92C2-25804820EDAC}">
              <c15:datalabelsRange>
                <c15:f>'Estadisticas 2026'!$X$633:$X$647</c15:f>
                <c15:dlblRangeCache>
                  <c:ptCount val="5"/>
                  <c:pt idx="4">
                    <c:v>91,8%</c:v>
                  </c:pt>
                </c15:dlblRangeCache>
              </c15:datalabelsRange>
            </c:ext>
            <c:ext xmlns:c16="http://schemas.microsoft.com/office/drawing/2014/chart" uri="{C3380CC4-5D6E-409C-BE32-E72D297353CC}">
              <c16:uniqueId val="{00000000-8780-4D22-88C5-CE5247CAF6CB}"/>
            </c:ext>
          </c:extLst>
        </c:ser>
        <c:ser>
          <c:idx val="1"/>
          <c:order val="1"/>
          <c:tx>
            <c:strRef>
              <c:f>'Estadisticas 2026'!$D$629</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C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C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2026'!$B$630:$B$643</c:f>
              <c:strCache>
                <c:ptCount val="2"/>
                <c:pt idx="0">
                  <c:v>Ene</c:v>
                </c:pt>
                <c:pt idx="1">
                  <c:v>Total</c:v>
                </c:pt>
              </c:strCache>
            </c:strRef>
          </c:cat>
          <c:val>
            <c:numRef>
              <c:f>'Estadisticas 2026'!$D$630:$D$643</c:f>
              <c:numCache>
                <c:formatCode>General</c:formatCode>
                <c:ptCount val="2"/>
                <c:pt idx="0">
                  <c:v>74</c:v>
                </c:pt>
                <c:pt idx="1">
                  <c:v>74</c:v>
                </c:pt>
              </c:numCache>
            </c:numRef>
          </c:val>
          <c:extLst>
            <c:ext xmlns:c15="http://schemas.microsoft.com/office/drawing/2012/chart" uri="{02D57815-91ED-43cb-92C2-25804820EDAC}">
              <c15:datalabelsRange>
                <c15:f>'Estadisticas 2026'!$Y$633:$Y$647</c15:f>
                <c15:dlblRangeCache>
                  <c:ptCount val="5"/>
                  <c:pt idx="4">
                    <c:v>8,2%</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2026'!$C$217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2026'!$B$218:$B$229</c:f>
              <c:strCache>
                <c:ptCount val="1"/>
                <c:pt idx="0">
                  <c:v>Ene</c:v>
                </c:pt>
              </c:strCache>
            </c:strRef>
          </c:cat>
          <c:val>
            <c:numRef>
              <c:f>'Estadisticas 2026'!$C$218:$C$229</c:f>
              <c:numCache>
                <c:formatCode>#\ ##0\ \ \ ;[Red]\(#\ ##0\)</c:formatCode>
                <c:ptCount val="1"/>
                <c:pt idx="0">
                  <c:v>904</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2026'!$C$629</c:f>
              <c:strCache>
                <c:ptCount val="1"/>
                <c:pt idx="0">
                  <c:v>Nacional</c:v>
                </c:pt>
              </c:strCache>
            </c:strRef>
          </c:tx>
          <c:spPr>
            <a:solidFill>
              <a:schemeClr val="accent1"/>
            </a:solidFill>
            <a:ln>
              <a:noFill/>
            </a:ln>
            <a:effectLst/>
          </c:spPr>
          <c:invertIfNegative val="0"/>
          <c:cat>
            <c:strRef>
              <c:f>'Estadisticas 2026'!$B$630:$B$643</c:f>
              <c:strCache>
                <c:ptCount val="2"/>
                <c:pt idx="0">
                  <c:v>Ene</c:v>
                </c:pt>
                <c:pt idx="1">
                  <c:v>Total</c:v>
                </c:pt>
              </c:strCache>
            </c:strRef>
          </c:cat>
          <c:val>
            <c:numRef>
              <c:f>'Estadisticas 2026'!$C$630:$C$643</c:f>
              <c:numCache>
                <c:formatCode>General</c:formatCode>
                <c:ptCount val="2"/>
                <c:pt idx="0">
                  <c:v>830</c:v>
                </c:pt>
                <c:pt idx="1">
                  <c:v>830</c:v>
                </c:pt>
              </c:numCache>
            </c:numRef>
          </c:val>
          <c:extLst>
            <c:ext xmlns:c16="http://schemas.microsoft.com/office/drawing/2014/chart" uri="{C3380CC4-5D6E-409C-BE32-E72D297353CC}">
              <c16:uniqueId val="{00000000-085F-4AE7-964B-3E5774B6B2A5}"/>
            </c:ext>
          </c:extLst>
        </c:ser>
        <c:ser>
          <c:idx val="1"/>
          <c:order val="1"/>
          <c:tx>
            <c:strRef>
              <c:f>'Estadisticas 2026'!$D$629</c:f>
              <c:strCache>
                <c:ptCount val="1"/>
                <c:pt idx="0">
                  <c:v>Extranjero</c:v>
                </c:pt>
              </c:strCache>
            </c:strRef>
          </c:tx>
          <c:spPr>
            <a:solidFill>
              <a:srgbClr val="92D050"/>
            </a:solidFill>
            <a:ln>
              <a:noFill/>
            </a:ln>
            <a:effectLst/>
          </c:spPr>
          <c:invertIfNegative val="0"/>
          <c:cat>
            <c:strRef>
              <c:f>'Estadisticas 2026'!$B$630:$B$643</c:f>
              <c:strCache>
                <c:ptCount val="2"/>
                <c:pt idx="0">
                  <c:v>Ene</c:v>
                </c:pt>
                <c:pt idx="1">
                  <c:v>Total</c:v>
                </c:pt>
              </c:strCache>
            </c:strRef>
          </c:cat>
          <c:val>
            <c:numRef>
              <c:f>'Estadisticas 2026'!$D$630:$D$643</c:f>
              <c:numCache>
                <c:formatCode>General</c:formatCode>
                <c:ptCount val="2"/>
                <c:pt idx="0">
                  <c:v>74</c:v>
                </c:pt>
                <c:pt idx="1">
                  <c:v>74</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462</c:v>
                </c:pt>
                <c:pt idx="1">
                  <c:v>36</c:v>
                </c:pt>
                <c:pt idx="2">
                  <c:v>548</c:v>
                </c:pt>
                <c:pt idx="3">
                  <c:v>965</c:v>
                </c:pt>
                <c:pt idx="4">
                  <c:v>38</c:v>
                </c:pt>
                <c:pt idx="5">
                  <c:v>1381</c:v>
                </c:pt>
                <c:pt idx="6">
                  <c:v>0</c:v>
                </c:pt>
                <c:pt idx="7">
                  <c:v>2441</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31/01/2026</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34</c:v>
                </c:pt>
                <c:pt idx="1">
                  <c:v>2</c:v>
                </c:pt>
                <c:pt idx="2">
                  <c:v>18</c:v>
                </c:pt>
                <c:pt idx="3">
                  <c:v>26</c:v>
                </c:pt>
                <c:pt idx="4">
                  <c:v>0</c:v>
                </c:pt>
                <c:pt idx="5">
                  <c:v>92</c:v>
                </c:pt>
                <c:pt idx="6">
                  <c:v>0</c:v>
                </c:pt>
                <c:pt idx="7">
                  <c:v>181</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6080</c:v>
                </c:pt>
                <c:pt idx="1">
                  <c:v>2074</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31/01/2026</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385</c:v>
                </c:pt>
                <c:pt idx="1">
                  <c:v>166</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CR" sz="1600"/>
              <a:t>Bonos tramitados de cada año</a:t>
            </a:r>
          </a:p>
        </c:rich>
      </c:tx>
      <c:layout>
        <c:manualLayout>
          <c:xMode val="edge"/>
          <c:yMode val="edge"/>
          <c:x val="0.31081431872326731"/>
          <c:y val="3.0357427458385541E-2"/>
        </c:manualLayout>
      </c:layout>
      <c:overlay val="0"/>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a:solidFill>
                <a:schemeClr val="accent4"/>
              </a:solidFill>
            </a:ln>
          </c:spPr>
          <c:marker>
            <c:spPr>
              <a:solidFill>
                <a:schemeClr val="accent4"/>
              </a:solidFill>
              <a:ln>
                <a:solidFill>
                  <a:schemeClr val="accent4"/>
                </a:solidFill>
              </a:ln>
            </c:spPr>
          </c:marker>
          <c:cat>
            <c:numRef>
              <c:f>'Ejecución bonos Emit y Pagados'!$AE$63:$AE$66</c:f>
              <c:numCache>
                <c:formatCode>General</c:formatCode>
                <c:ptCount val="4"/>
                <c:pt idx="0">
                  <c:v>2023</c:v>
                </c:pt>
                <c:pt idx="1">
                  <c:v>2024</c:v>
                </c:pt>
                <c:pt idx="2">
                  <c:v>2025</c:v>
                </c:pt>
                <c:pt idx="3">
                  <c:v>2026</c:v>
                </c:pt>
              </c:numCache>
            </c:numRef>
          </c:cat>
          <c:val>
            <c:numRef>
              <c:f>'Ejecución bonos Emit y Pagados'!$AF$63:$AF$66</c:f>
              <c:numCache>
                <c:formatCode>#,##0</c:formatCode>
                <c:ptCount val="4"/>
                <c:pt idx="0">
                  <c:v>418</c:v>
                </c:pt>
                <c:pt idx="1">
                  <c:v>89</c:v>
                </c:pt>
                <c:pt idx="2">
                  <c:v>148</c:v>
                </c:pt>
                <c:pt idx="3">
                  <c:v>267</c:v>
                </c:pt>
              </c:numCache>
            </c:numRef>
          </c:val>
          <c:smooth val="0"/>
          <c:extLst>
            <c:ext xmlns:c16="http://schemas.microsoft.com/office/drawing/2014/chart" uri="{C3380CC4-5D6E-409C-BE32-E72D297353CC}">
              <c16:uniqueId val="{00000000-298D-46CE-9420-C23BDD52CB98}"/>
            </c:ext>
          </c:extLst>
        </c:ser>
        <c:ser>
          <c:idx val="1"/>
          <c:order val="1"/>
          <c:tx>
            <c:strRef>
              <c:f>'Ejecución bonos Emit y Pagados'!$AH$51</c:f>
              <c:strCache>
                <c:ptCount val="1"/>
                <c:pt idx="0">
                  <c:v> Pagados</c:v>
                </c:pt>
              </c:strCache>
            </c:strRef>
          </c:tx>
          <c:cat>
            <c:numRef>
              <c:f>'Ejecución bonos Emit y Pagados'!$AE$63:$AE$66</c:f>
              <c:numCache>
                <c:formatCode>General</c:formatCode>
                <c:ptCount val="4"/>
                <c:pt idx="0">
                  <c:v>2023</c:v>
                </c:pt>
                <c:pt idx="1">
                  <c:v>2024</c:v>
                </c:pt>
                <c:pt idx="2">
                  <c:v>2025</c:v>
                </c:pt>
                <c:pt idx="3">
                  <c:v>2026</c:v>
                </c:pt>
              </c:numCache>
            </c:numRef>
          </c:cat>
          <c:val>
            <c:numRef>
              <c:f>'Ejecución bonos Emit y Pagados'!$AH$63:$AH$66</c:f>
              <c:numCache>
                <c:formatCode>#,##0</c:formatCode>
                <c:ptCount val="4"/>
                <c:pt idx="0">
                  <c:v>556</c:v>
                </c:pt>
                <c:pt idx="1">
                  <c:v>947</c:v>
                </c:pt>
                <c:pt idx="2">
                  <c:v>845</c:v>
                </c:pt>
                <c:pt idx="3">
                  <c:v>904</c:v>
                </c:pt>
              </c:numCache>
            </c:numRef>
          </c:val>
          <c:smooth val="0"/>
          <c:extLst>
            <c:ext xmlns:c16="http://schemas.microsoft.com/office/drawing/2014/chart" uri="{C3380CC4-5D6E-409C-BE32-E72D297353CC}">
              <c16:uniqueId val="{00000001-298D-46CE-9420-C23BDD52CB98}"/>
            </c:ext>
          </c:extLst>
        </c:ser>
        <c:dLbls>
          <c:showLegendKey val="0"/>
          <c:showVal val="0"/>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crossAx val="231842944"/>
        <c:crosses val="autoZero"/>
        <c:auto val="1"/>
        <c:lblAlgn val="ctr"/>
        <c:lblOffset val="100"/>
        <c:noMultiLvlLbl val="0"/>
      </c:catAx>
      <c:valAx>
        <c:axId val="231842944"/>
        <c:scaling>
          <c:orientation val="minMax"/>
          <c:max val="1500"/>
          <c:min val="0"/>
        </c:scaling>
        <c:delete val="0"/>
        <c:axPos val="l"/>
        <c:majorGridlines/>
        <c:numFmt formatCode="#,##0" sourceLinked="1"/>
        <c:majorTickMark val="none"/>
        <c:minorTickMark val="none"/>
        <c:tickLblPos val="nextTo"/>
        <c:crossAx val="231812480"/>
        <c:crosses val="autoZero"/>
        <c:crossBetween val="between"/>
        <c:majorUnit val="200"/>
        <c:minorUnit val="100"/>
      </c:valAx>
      <c:spPr>
        <a:noFill/>
      </c:spPr>
    </c:plotArea>
    <c:legend>
      <c:legendPos val="b"/>
      <c:layout>
        <c:manualLayout>
          <c:xMode val="edge"/>
          <c:yMode val="edge"/>
          <c:x val="0.33526298213107647"/>
          <c:y val="0.89279912382690096"/>
          <c:w val="0.4359971136254171"/>
          <c:h val="9.92306428889628E-2"/>
        </c:manualLayout>
      </c:layout>
      <c:overlay val="0"/>
      <c:txPr>
        <a:bodyPr/>
        <a:lstStyle/>
        <a:p>
          <a:pPr>
            <a:defRPr sz="1200"/>
          </a:pPr>
          <a:endParaRPr lang="es-ES"/>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2026'!$B$66:$E$66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8.608176114737795E-2"/>
                  <c:y val="-8.638432426591129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7.5462532995341391E-2"/>
                  <c:y val="-0.2577481393429242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5.7344968631057869E-3"/>
                  <c:y val="0.169337038169623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2026'!$B$69:$B$71</c:f>
              <c:strCache>
                <c:ptCount val="3"/>
                <c:pt idx="0">
                  <c:v>Pobreza Extrema</c:v>
                </c:pt>
                <c:pt idx="1">
                  <c:v>Pobreza</c:v>
                </c:pt>
                <c:pt idx="2">
                  <c:v>No Pobreza</c:v>
                </c:pt>
              </c:strCache>
            </c:strRef>
          </c:cat>
          <c:val>
            <c:numRef>
              <c:f>'Estadisticas 2026'!$C$69:$C$71</c:f>
              <c:numCache>
                <c:formatCode>#,##0</c:formatCode>
                <c:ptCount val="3"/>
                <c:pt idx="0">
                  <c:v>179</c:v>
                </c:pt>
                <c:pt idx="1">
                  <c:v>282</c:v>
                </c:pt>
                <c:pt idx="2">
                  <c:v>443</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2026'!$C$141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2026'!$B$142:$B$145</c:f>
              <c:strCache>
                <c:ptCount val="3"/>
                <c:pt idx="0">
                  <c:v>Femenino</c:v>
                </c:pt>
                <c:pt idx="1">
                  <c:v>No binario</c:v>
                </c:pt>
                <c:pt idx="2">
                  <c:v>Masculino</c:v>
                </c:pt>
              </c:strCache>
            </c:strRef>
          </c:cat>
          <c:val>
            <c:numRef>
              <c:f>'Estadisticas 2026'!$C$142:$C$145</c:f>
              <c:numCache>
                <c:formatCode>General</c:formatCode>
                <c:ptCount val="3"/>
                <c:pt idx="0">
                  <c:v>578</c:v>
                </c:pt>
                <c:pt idx="1">
                  <c:v>6</c:v>
                </c:pt>
                <c:pt idx="2">
                  <c:v>320</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2026'!$B$11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2026'!$B$14:$B$20</c:f>
              <c:strCache>
                <c:ptCount val="7"/>
                <c:pt idx="0">
                  <c:v>Estrato 1</c:v>
                </c:pt>
                <c:pt idx="1">
                  <c:v>Estrato 1.5</c:v>
                </c:pt>
                <c:pt idx="2">
                  <c:v>Estrato 2</c:v>
                </c:pt>
                <c:pt idx="3">
                  <c:v>Estrato 3</c:v>
                </c:pt>
                <c:pt idx="4">
                  <c:v>Estrato 4</c:v>
                </c:pt>
                <c:pt idx="5">
                  <c:v>Estrato 5</c:v>
                </c:pt>
                <c:pt idx="6">
                  <c:v>Estrato 6</c:v>
                </c:pt>
              </c:strCache>
            </c:strRef>
          </c:cat>
          <c:val>
            <c:numRef>
              <c:f>'Estadisticas 2026'!$C$14:$C$20</c:f>
              <c:numCache>
                <c:formatCode>0</c:formatCode>
                <c:ptCount val="7"/>
                <c:pt idx="0">
                  <c:v>283</c:v>
                </c:pt>
                <c:pt idx="1">
                  <c:v>148</c:v>
                </c:pt>
                <c:pt idx="2">
                  <c:v>58</c:v>
                </c:pt>
                <c:pt idx="3">
                  <c:v>104</c:v>
                </c:pt>
                <c:pt idx="4">
                  <c:v>65</c:v>
                </c:pt>
                <c:pt idx="5">
                  <c:v>32</c:v>
                </c:pt>
                <c:pt idx="6">
                  <c:v>17</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2026'!$B$49:$E$49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2026'!$B$52:$B$58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2026'!$C$52:$C$58</c:f>
              <c:numCache>
                <c:formatCode>0</c:formatCode>
                <c:ptCount val="7"/>
                <c:pt idx="0">
                  <c:v>414</c:v>
                </c:pt>
                <c:pt idx="1">
                  <c:v>212</c:v>
                </c:pt>
                <c:pt idx="2">
                  <c:v>60</c:v>
                </c:pt>
                <c:pt idx="3">
                  <c:v>104</c:v>
                </c:pt>
                <c:pt idx="4">
                  <c:v>65</c:v>
                </c:pt>
                <c:pt idx="5">
                  <c:v>32</c:v>
                </c:pt>
                <c:pt idx="6">
                  <c:v>17</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2026'!$B$29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2026'!$B$32:$B$35</c:f>
              <c:strCache>
                <c:ptCount val="3"/>
                <c:pt idx="0">
                  <c:v>Estrato 1</c:v>
                </c:pt>
                <c:pt idx="1">
                  <c:v>Estrato 1.5</c:v>
                </c:pt>
                <c:pt idx="2">
                  <c:v>Estrato 2</c:v>
                </c:pt>
              </c:strCache>
            </c:strRef>
          </c:cat>
          <c:val>
            <c:numRef>
              <c:f>'Estadisticas 2026'!$C$32:$C$35</c:f>
              <c:numCache>
                <c:formatCode>General</c:formatCode>
                <c:ptCount val="3"/>
                <c:pt idx="0">
                  <c:v>131</c:v>
                </c:pt>
                <c:pt idx="1">
                  <c:v>64</c:v>
                </c:pt>
                <c:pt idx="2">
                  <c:v>2</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2026'!$B$271:$B$273</c:f>
              <c:strCache>
                <c:ptCount val="3"/>
                <c:pt idx="0">
                  <c:v>Casos Indigenas</c:v>
                </c:pt>
                <c:pt idx="1">
                  <c:v>Proyectos</c:v>
                </c:pt>
                <c:pt idx="2">
                  <c:v>Casos Individuales</c:v>
                </c:pt>
              </c:strCache>
            </c:strRef>
          </c:cat>
          <c:val>
            <c:numRef>
              <c:f>'Estadisticas 2026'!$D$271:$D$273</c:f>
              <c:numCache>
                <c:formatCode>"¢"#\ ##0.00\ \ ;[Red]\("¢"#\ ##0.00\)</c:formatCode>
                <c:ptCount val="3"/>
                <c:pt idx="0">
                  <c:v>0</c:v>
                </c:pt>
                <c:pt idx="1">
                  <c:v>33.647810369911561</c:v>
                </c:pt>
                <c:pt idx="2">
                  <c:v>19.184784419761911</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2026'!$B$83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2026'!$B$86:$B$92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2026'!$C$86:$C$92</c:f>
              <c:numCache>
                <c:formatCode>General</c:formatCode>
                <c:ptCount val="7"/>
                <c:pt idx="0">
                  <c:v>65</c:v>
                </c:pt>
                <c:pt idx="1">
                  <c:v>74</c:v>
                </c:pt>
                <c:pt idx="2">
                  <c:v>80</c:v>
                </c:pt>
                <c:pt idx="3">
                  <c:v>43</c:v>
                </c:pt>
                <c:pt idx="4">
                  <c:v>121</c:v>
                </c:pt>
                <c:pt idx="5">
                  <c:v>141</c:v>
                </c:pt>
                <c:pt idx="6">
                  <c:v>183</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519</xdr:row>
      <xdr:rowOff>0</xdr:rowOff>
    </xdr:from>
    <xdr:to>
      <xdr:col>1</xdr:col>
      <xdr:colOff>19050</xdr:colOff>
      <xdr:row>519</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302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302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302</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302</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302</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519</xdr:row>
      <xdr:rowOff>0</xdr:rowOff>
    </xdr:from>
    <xdr:to>
      <xdr:col>1</xdr:col>
      <xdr:colOff>19050</xdr:colOff>
      <xdr:row>519</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519</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519</xdr:row>
      <xdr:rowOff>0</xdr:rowOff>
    </xdr:from>
    <xdr:to>
      <xdr:col>1</xdr:col>
      <xdr:colOff>19050</xdr:colOff>
      <xdr:row>519</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519</xdr:row>
      <xdr:rowOff>0</xdr:rowOff>
    </xdr:from>
    <xdr:to>
      <xdr:col>1</xdr:col>
      <xdr:colOff>19050</xdr:colOff>
      <xdr:row>519</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503</xdr:row>
      <xdr:rowOff>0</xdr:rowOff>
    </xdr:from>
    <xdr:to>
      <xdr:col>14</xdr:col>
      <xdr:colOff>19050</xdr:colOff>
      <xdr:row>503</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503</xdr:row>
      <xdr:rowOff>0</xdr:rowOff>
    </xdr:from>
    <xdr:to>
      <xdr:col>14</xdr:col>
      <xdr:colOff>19050</xdr:colOff>
      <xdr:row>503</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519</xdr:row>
      <xdr:rowOff>0</xdr:rowOff>
    </xdr:from>
    <xdr:to>
      <xdr:col>21</xdr:col>
      <xdr:colOff>19050</xdr:colOff>
      <xdr:row>519</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519</xdr:row>
      <xdr:rowOff>0</xdr:rowOff>
    </xdr:from>
    <xdr:to>
      <xdr:col>21</xdr:col>
      <xdr:colOff>19050</xdr:colOff>
      <xdr:row>519</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519</xdr:row>
      <xdr:rowOff>0</xdr:rowOff>
    </xdr:from>
    <xdr:to>
      <xdr:col>21</xdr:col>
      <xdr:colOff>19050</xdr:colOff>
      <xdr:row>519</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519</xdr:row>
      <xdr:rowOff>0</xdr:rowOff>
    </xdr:from>
    <xdr:to>
      <xdr:col>21</xdr:col>
      <xdr:colOff>19050</xdr:colOff>
      <xdr:row>519</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504</xdr:row>
      <xdr:rowOff>0</xdr:rowOff>
    </xdr:from>
    <xdr:to>
      <xdr:col>15</xdr:col>
      <xdr:colOff>19050</xdr:colOff>
      <xdr:row>504</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522</xdr:row>
      <xdr:rowOff>0</xdr:rowOff>
    </xdr:from>
    <xdr:to>
      <xdr:col>22</xdr:col>
      <xdr:colOff>19050</xdr:colOff>
      <xdr:row>522</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522</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519</xdr:row>
      <xdr:rowOff>0</xdr:rowOff>
    </xdr:from>
    <xdr:to>
      <xdr:col>21</xdr:col>
      <xdr:colOff>19050</xdr:colOff>
      <xdr:row>519</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519</xdr:row>
      <xdr:rowOff>0</xdr:rowOff>
    </xdr:from>
    <xdr:to>
      <xdr:col>21</xdr:col>
      <xdr:colOff>19050</xdr:colOff>
      <xdr:row>519</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302</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302</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171449</xdr:rowOff>
    </xdr:from>
    <xdr:to>
      <xdr:col>11</xdr:col>
      <xdr:colOff>920751</xdr:colOff>
      <xdr:row>151</xdr:row>
      <xdr:rowOff>83343</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294</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294</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522</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522</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522</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522</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221</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221</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202</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202</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371</xdr:row>
      <xdr:rowOff>104775</xdr:rowOff>
    </xdr:from>
    <xdr:to>
      <xdr:col>11</xdr:col>
      <xdr:colOff>561974</xdr:colOff>
      <xdr:row>393</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500</xdr:row>
      <xdr:rowOff>142875</xdr:rowOff>
    </xdr:from>
    <xdr:to>
      <xdr:col>6</xdr:col>
      <xdr:colOff>38100</xdr:colOff>
      <xdr:row>516</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500</xdr:row>
      <xdr:rowOff>130176</xdr:rowOff>
    </xdr:from>
    <xdr:to>
      <xdr:col>11</xdr:col>
      <xdr:colOff>700881</xdr:colOff>
      <xdr:row>516</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394</xdr:row>
      <xdr:rowOff>104774</xdr:rowOff>
    </xdr:from>
    <xdr:to>
      <xdr:col>11</xdr:col>
      <xdr:colOff>561975</xdr:colOff>
      <xdr:row>419</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627</xdr:row>
      <xdr:rowOff>6239</xdr:rowOff>
    </xdr:from>
    <xdr:to>
      <xdr:col>4</xdr:col>
      <xdr:colOff>0</xdr:colOff>
      <xdr:row>655</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1128259</xdr:colOff>
      <xdr:row>624</xdr:row>
      <xdr:rowOff>176781</xdr:rowOff>
    </xdr:from>
    <xdr:to>
      <xdr:col>7</xdr:col>
      <xdr:colOff>1200830</xdr:colOff>
      <xdr:row>645</xdr:row>
      <xdr:rowOff>38101</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3</xdr:row>
      <xdr:rowOff>130968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8882063" y="91017"/>
          <a:ext cx="1227402" cy="5400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197303</xdr:colOff>
      <xdr:row>1</xdr:row>
      <xdr:rowOff>59531</xdr:rowOff>
    </xdr:from>
    <xdr:to>
      <xdr:col>29</xdr:col>
      <xdr:colOff>1357313</xdr:colOff>
      <xdr:row>3</xdr:row>
      <xdr:rowOff>142874</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4008553" y="202406"/>
          <a:ext cx="1160010" cy="53578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255587</xdr:colOff>
      <xdr:row>0</xdr:row>
      <xdr:rowOff>83342</xdr:rowOff>
    </xdr:from>
    <xdr:to>
      <xdr:col>14</xdr:col>
      <xdr:colOff>771525</xdr:colOff>
      <xdr:row>4</xdr:row>
      <xdr:rowOff>28574</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5571787" y="83342"/>
          <a:ext cx="1154113" cy="54530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239260</xdr:colOff>
      <xdr:row>2</xdr:row>
      <xdr:rowOff>121102</xdr:rowOff>
    </xdr:from>
    <xdr:to>
      <xdr:col>14</xdr:col>
      <xdr:colOff>581025</xdr:colOff>
      <xdr:row>6</xdr:row>
      <xdr:rowOff>57150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59C197-0DA2-418A-8E24-82C21080D596}"/>
            </a:ext>
          </a:extLst>
        </xdr:cNvPr>
        <xdr:cNvSpPr/>
      </xdr:nvSpPr>
      <xdr:spPr>
        <a:xfrm>
          <a:off x="15768820" y="441142"/>
          <a:ext cx="1126625" cy="576128"/>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571FA0-B039-4620-9F36-42E10CFB692B}"/>
            </a:ext>
          </a:extLst>
        </xdr:cNvPr>
        <xdr:cNvSpPr/>
      </xdr:nvSpPr>
      <xdr:spPr>
        <a:xfrm>
          <a:off x="53376697" y="291466"/>
          <a:ext cx="1033914" cy="61722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208966</xdr:colOff>
      <xdr:row>1</xdr:row>
      <xdr:rowOff>117042</xdr:rowOff>
    </xdr:from>
    <xdr:to>
      <xdr:col>15</xdr:col>
      <xdr:colOff>408214</xdr:colOff>
      <xdr:row>4</xdr:row>
      <xdr:rowOff>166687</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B546363-75F0-4459-B1EF-3C3DA893184B}"/>
            </a:ext>
          </a:extLst>
        </xdr:cNvPr>
        <xdr:cNvSpPr/>
      </xdr:nvSpPr>
      <xdr:spPr>
        <a:xfrm>
          <a:off x="12317146" y="284682"/>
          <a:ext cx="984108" cy="552565"/>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10795</xdr:colOff>
      <xdr:row>11</xdr:row>
      <xdr:rowOff>10795</xdr:rowOff>
    </xdr:to>
    <xdr:pic>
      <xdr:nvPicPr>
        <xdr:cNvPr id="2" name="Picture 12">
          <a:extLst>
            <a:ext uri="{FF2B5EF4-FFF2-40B4-BE49-F238E27FC236}">
              <a16:creationId xmlns:a16="http://schemas.microsoft.com/office/drawing/2014/main" id="{A95ACFB4-F94B-4DC6-B2F1-E5AE52F289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3" name="Picture 13">
          <a:extLst>
            <a:ext uri="{FF2B5EF4-FFF2-40B4-BE49-F238E27FC236}">
              <a16:creationId xmlns:a16="http://schemas.microsoft.com/office/drawing/2014/main" id="{B9B69511-53B8-44BC-8CC5-FFBF725C86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4" name="Picture 12">
          <a:extLst>
            <a:ext uri="{FF2B5EF4-FFF2-40B4-BE49-F238E27FC236}">
              <a16:creationId xmlns:a16="http://schemas.microsoft.com/office/drawing/2014/main" id="{21A40F36-B0AE-4583-A8C0-DD9ECAB2DC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 name="Picture 13">
          <a:extLst>
            <a:ext uri="{FF2B5EF4-FFF2-40B4-BE49-F238E27FC236}">
              <a16:creationId xmlns:a16="http://schemas.microsoft.com/office/drawing/2014/main" id="{9B319799-89B5-42D8-8BB4-75B9EE5825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 name="Picture 17">
          <a:extLst>
            <a:ext uri="{FF2B5EF4-FFF2-40B4-BE49-F238E27FC236}">
              <a16:creationId xmlns:a16="http://schemas.microsoft.com/office/drawing/2014/main" id="{F38BC7E8-0646-4B8B-A7C5-B5967EDDE4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7" name="Picture 18">
          <a:extLst>
            <a:ext uri="{FF2B5EF4-FFF2-40B4-BE49-F238E27FC236}">
              <a16:creationId xmlns:a16="http://schemas.microsoft.com/office/drawing/2014/main" id="{19F26051-4262-42D8-94C9-6B5548699E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8" name="Picture 12">
          <a:extLst>
            <a:ext uri="{FF2B5EF4-FFF2-40B4-BE49-F238E27FC236}">
              <a16:creationId xmlns:a16="http://schemas.microsoft.com/office/drawing/2014/main" id="{D268F257-0691-4C76-97E4-5D6C352382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9" name="Picture 13">
          <a:extLst>
            <a:ext uri="{FF2B5EF4-FFF2-40B4-BE49-F238E27FC236}">
              <a16:creationId xmlns:a16="http://schemas.microsoft.com/office/drawing/2014/main" id="{4427C94F-197F-4211-A320-E232B029A7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0" name="Picture 12">
          <a:extLst>
            <a:ext uri="{FF2B5EF4-FFF2-40B4-BE49-F238E27FC236}">
              <a16:creationId xmlns:a16="http://schemas.microsoft.com/office/drawing/2014/main" id="{0D35D95D-45AC-4459-8242-781DBCDC06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1" name="Picture 13">
          <a:extLst>
            <a:ext uri="{FF2B5EF4-FFF2-40B4-BE49-F238E27FC236}">
              <a16:creationId xmlns:a16="http://schemas.microsoft.com/office/drawing/2014/main" id="{749741BA-E7BF-45F9-AFF5-A516F0C372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2" name="Picture 17">
          <a:extLst>
            <a:ext uri="{FF2B5EF4-FFF2-40B4-BE49-F238E27FC236}">
              <a16:creationId xmlns:a16="http://schemas.microsoft.com/office/drawing/2014/main" id="{C4B567BC-856A-4CFD-8F93-5E1B82A087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3" name="Picture 18">
          <a:extLst>
            <a:ext uri="{FF2B5EF4-FFF2-40B4-BE49-F238E27FC236}">
              <a16:creationId xmlns:a16="http://schemas.microsoft.com/office/drawing/2014/main" id="{685C3EF6-68D8-4CE8-93BD-3964F6069A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4" name="Picture 12">
          <a:extLst>
            <a:ext uri="{FF2B5EF4-FFF2-40B4-BE49-F238E27FC236}">
              <a16:creationId xmlns:a16="http://schemas.microsoft.com/office/drawing/2014/main" id="{C6E85176-7265-4D80-AA68-FD8D4C733A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15" name="Picture 13">
          <a:extLst>
            <a:ext uri="{FF2B5EF4-FFF2-40B4-BE49-F238E27FC236}">
              <a16:creationId xmlns:a16="http://schemas.microsoft.com/office/drawing/2014/main" id="{57F99299-9E3A-4A71-9CA9-E11FF7540C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6" name="Picture 12">
          <a:extLst>
            <a:ext uri="{FF2B5EF4-FFF2-40B4-BE49-F238E27FC236}">
              <a16:creationId xmlns:a16="http://schemas.microsoft.com/office/drawing/2014/main" id="{7D99EFB6-7360-40B4-8D84-EEFAC894B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17" name="Picture 13">
          <a:extLst>
            <a:ext uri="{FF2B5EF4-FFF2-40B4-BE49-F238E27FC236}">
              <a16:creationId xmlns:a16="http://schemas.microsoft.com/office/drawing/2014/main" id="{F11EC4F1-7168-464F-9CF1-561E0CF524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12AF0926-6503-4B3A-867F-E50E8FC74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AD985B86-07BE-4035-99EF-CC7084B31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24387CBC-EC4D-4132-BEB6-4A35F8A34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CD0C10C1-0239-4957-8DE5-6DA325C74E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43</xdr:col>
      <xdr:colOff>259080</xdr:colOff>
      <xdr:row>47</xdr:row>
      <xdr:rowOff>19049</xdr:rowOff>
    </xdr:to>
    <xdr:graphicFrame macro="">
      <xdr:nvGraphicFramePr>
        <xdr:cNvPr id="22" name="21 Gráfico">
          <a:extLst>
            <a:ext uri="{FF2B5EF4-FFF2-40B4-BE49-F238E27FC236}">
              <a16:creationId xmlns:a16="http://schemas.microsoft.com/office/drawing/2014/main" id="{1E2AD797-7943-4FD8-9469-73A0D3145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0983BD9B-9026-4095-B8A9-903177DAFD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89D5B02C-3BFC-4E4B-AA85-CE6EAD70E5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13FC0786-3C54-4528-BD1D-14F05E68CE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E0109B81-D157-4BE0-AB69-583A62C9C4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1FE5A7E1-F222-43EB-BC51-7CFB932A55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D8181A10-C2F9-406C-9E17-A9407FCE0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9C833B84-3233-437E-9689-C7C8352BA0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CF7571DC-3EF2-4F48-9F0E-D9033E89F8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65C1B4EC-96CA-4A07-8578-E85BF3F19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8F6739E1-6540-4BEF-9BD1-B75FEAA1C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2A7BE1F2-6152-4A67-9084-BC09BA0D83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A9561CDB-B301-4CC4-B5D7-D06BE36729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1AF5D23B-49D5-44AA-84F5-8133688FF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D72C63C7-E9D6-4CEF-A627-44D6FFEB7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0842AA9A-2639-4ECE-89E1-5AE259D81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C079DE32-EB2A-4C8E-8580-8B238EF40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DF6A5AD9-A4CA-46E6-914C-8CAC9F6EE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D830E593-A543-4FCF-BEFC-000D2DC32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D007FE7E-1147-45CD-8521-BFB58886B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59C4DE85-00AF-4E67-B0BE-6EFF4FC49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AB5965EE-48D0-411E-9808-BBE88516FB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1F1CFB01-641D-45F2-9C51-0F7FCB06A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F459F67C-DF64-463E-A1E8-99BCB7419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173B18C6-1B37-4269-89C7-AD108D8621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E6FEA886-C0D5-4691-9C8C-4BB8BC5DA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67FDAFB1-23A7-43E9-887B-07E644E551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A3F55E7B-325B-46D2-BD28-75B008B09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9AEAAF4A-92CC-4E48-82EC-05B784C5D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10795</xdr:colOff>
      <xdr:row>11</xdr:row>
      <xdr:rowOff>10795</xdr:rowOff>
    </xdr:to>
    <xdr:pic>
      <xdr:nvPicPr>
        <xdr:cNvPr id="51" name="Picture 12">
          <a:extLst>
            <a:ext uri="{FF2B5EF4-FFF2-40B4-BE49-F238E27FC236}">
              <a16:creationId xmlns:a16="http://schemas.microsoft.com/office/drawing/2014/main" id="{35C6F3E8-AFD6-457D-80E2-ABD041B707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2" name="Picture 13">
          <a:extLst>
            <a:ext uri="{FF2B5EF4-FFF2-40B4-BE49-F238E27FC236}">
              <a16:creationId xmlns:a16="http://schemas.microsoft.com/office/drawing/2014/main" id="{6BB7A8D3-7934-4DB7-82C0-ACE975CD21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3" name="Picture 12">
          <a:extLst>
            <a:ext uri="{FF2B5EF4-FFF2-40B4-BE49-F238E27FC236}">
              <a16:creationId xmlns:a16="http://schemas.microsoft.com/office/drawing/2014/main" id="{8770FCBF-1D0B-4804-BD6B-961DF1280A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4" name="Picture 13">
          <a:extLst>
            <a:ext uri="{FF2B5EF4-FFF2-40B4-BE49-F238E27FC236}">
              <a16:creationId xmlns:a16="http://schemas.microsoft.com/office/drawing/2014/main" id="{FC7AFD47-9934-4601-85F8-DEDC5CFD6E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5" name="Picture 17">
          <a:extLst>
            <a:ext uri="{FF2B5EF4-FFF2-40B4-BE49-F238E27FC236}">
              <a16:creationId xmlns:a16="http://schemas.microsoft.com/office/drawing/2014/main" id="{CF649B7B-290F-492E-865A-F4FA4C3A9A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56" name="Picture 18">
          <a:extLst>
            <a:ext uri="{FF2B5EF4-FFF2-40B4-BE49-F238E27FC236}">
              <a16:creationId xmlns:a16="http://schemas.microsoft.com/office/drawing/2014/main" id="{4A8C26CB-8574-4F26-B3BE-ADCC6D6F2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7" name="Picture 12">
          <a:extLst>
            <a:ext uri="{FF2B5EF4-FFF2-40B4-BE49-F238E27FC236}">
              <a16:creationId xmlns:a16="http://schemas.microsoft.com/office/drawing/2014/main" id="{9093FB8C-C38A-412C-BE37-FDDE667893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8" name="Picture 13">
          <a:extLst>
            <a:ext uri="{FF2B5EF4-FFF2-40B4-BE49-F238E27FC236}">
              <a16:creationId xmlns:a16="http://schemas.microsoft.com/office/drawing/2014/main" id="{855BF886-D13E-4771-A95B-D9A68C232D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59" name="Picture 12">
          <a:extLst>
            <a:ext uri="{FF2B5EF4-FFF2-40B4-BE49-F238E27FC236}">
              <a16:creationId xmlns:a16="http://schemas.microsoft.com/office/drawing/2014/main" id="{4803FE30-2AF4-4115-8E8F-3E65560DDA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0" name="Picture 13">
          <a:extLst>
            <a:ext uri="{FF2B5EF4-FFF2-40B4-BE49-F238E27FC236}">
              <a16:creationId xmlns:a16="http://schemas.microsoft.com/office/drawing/2014/main" id="{516025F7-F92A-4DA4-AAF7-CF5E4681EF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1" name="Picture 17">
          <a:extLst>
            <a:ext uri="{FF2B5EF4-FFF2-40B4-BE49-F238E27FC236}">
              <a16:creationId xmlns:a16="http://schemas.microsoft.com/office/drawing/2014/main" id="{F8DD2AC8-F50B-4932-B4D4-C5EFA24848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2" name="Picture 18">
          <a:extLst>
            <a:ext uri="{FF2B5EF4-FFF2-40B4-BE49-F238E27FC236}">
              <a16:creationId xmlns:a16="http://schemas.microsoft.com/office/drawing/2014/main" id="{FC393153-3E80-4AD6-AB75-7D3B53C08D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3" name="Picture 12">
          <a:extLst>
            <a:ext uri="{FF2B5EF4-FFF2-40B4-BE49-F238E27FC236}">
              <a16:creationId xmlns:a16="http://schemas.microsoft.com/office/drawing/2014/main" id="{7E3DA029-F69B-4F50-ABF2-E6DAE4E688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10795</xdr:colOff>
      <xdr:row>11</xdr:row>
      <xdr:rowOff>10795</xdr:rowOff>
    </xdr:to>
    <xdr:pic>
      <xdr:nvPicPr>
        <xdr:cNvPr id="64" name="Picture 13">
          <a:extLst>
            <a:ext uri="{FF2B5EF4-FFF2-40B4-BE49-F238E27FC236}">
              <a16:creationId xmlns:a16="http://schemas.microsoft.com/office/drawing/2014/main" id="{C4402269-4F34-4639-AA3D-0C55E307E5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171450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5" name="Picture 12">
          <a:extLst>
            <a:ext uri="{FF2B5EF4-FFF2-40B4-BE49-F238E27FC236}">
              <a16:creationId xmlns:a16="http://schemas.microsoft.com/office/drawing/2014/main" id="{34346DCD-8D41-411D-AC27-6E067C4309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10795</xdr:colOff>
      <xdr:row>32</xdr:row>
      <xdr:rowOff>10795</xdr:rowOff>
    </xdr:to>
    <xdr:pic>
      <xdr:nvPicPr>
        <xdr:cNvPr id="66" name="Picture 13">
          <a:extLst>
            <a:ext uri="{FF2B5EF4-FFF2-40B4-BE49-F238E27FC236}">
              <a16:creationId xmlns:a16="http://schemas.microsoft.com/office/drawing/2014/main" id="{243A5A97-20A1-46AE-987A-1414026A36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73100" y="5619750"/>
          <a:ext cx="10795" cy="1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B520C6CD-87F5-458C-813B-32E7D54555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15081D7D-F1B3-4FA9-8F0F-6D99A7567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BB332F2A-03C7-43B5-83FB-CE4622D2F2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E1D50F76-416A-418A-81AC-C63C97397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BFF47F2C-BA5F-413F-A216-0B7B8BC97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E83149F5-D62E-4A4B-B645-F11D7F5E8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5E28968B-5F30-45B1-8F71-876A1480DC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057E738F-AC6D-4BF9-AA6F-35033F1AB1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D005712F-CE1B-4001-A6CE-645D9BB9C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04719856-7EFA-4003-88AF-6F8DD55C9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2BCC38B3-4C9F-4CF5-8023-9B1371F63C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53B14A71-5FCE-446C-B4E5-944D96DF48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C6A6201B-5E1E-4147-A907-B7F43A867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C1765E07-186E-4676-87D2-DE985A0ACF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9C8EFD5C-7EB6-488B-9DF8-FBA9BE8B1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709F2541-73F9-4FFA-9AB3-19F759133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AD15B79E-0897-47C7-B5D4-82F8124DA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676AF35F-D118-4D96-8BF1-FE70596CE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A97104B7-851D-4CBC-BCD1-FB19868B4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878CCEEE-265D-4024-806C-5212EBCE0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468E7B57-6BC8-476A-AE22-98FB74F0DC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1BE5CAB7-5E8E-45A4-B28D-3EDE36BF8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A5CB1CB8-26D4-4461-990D-04F9F169A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DB0E6096-A478-4A8F-B0ED-9B91BCE7D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849530DD-9C34-4A2C-8761-DC60E99840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1132A13D-3797-41F3-B168-ECF7D0093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66EEE779-5F29-424B-86E1-F66DD5ECB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05065FFE-72A0-4CF6-B1EC-75416BEF1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1246D0BC-692B-4B67-AAB3-51FE6D2A7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2F53F32B-AE56-4A63-A186-EA11DAF0E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31EFFAF7-507F-4918-95E4-90C9BFB924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2A1EDB9D-1A7B-475B-9880-27289984E2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F48A55F3-D91D-4FE1-85B8-C02DB260B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C0633AF6-C2CE-4076-A83B-1A44F396A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F2D3AD02-BABC-4448-AF61-92EFA8B69F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A4157DD8-62AA-40A9-8998-ADCF32B15E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E28B5345-99EF-43D7-9AA7-BFA2004FE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FCFC19A9-01F5-4163-B4B7-845A0D60CA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ADE4E8AB-211C-448E-A0F8-979065026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51DB8715-9FF7-4347-A0CB-2CCE8CE1F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920A8A15-260B-4F88-BCE4-C8A9E80E2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17AD035B-0819-4A3B-9230-D5246F9903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29B45396-02E2-477D-BAE7-3D40A95D6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485C1F3D-B976-4E9B-81F8-4F8FC53480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95AA4F94-2F81-4442-9C62-E6CEEA34E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D23EFFED-7CEE-4B63-A120-C94CDE53A6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ECBF4E07-4B73-4393-9B1D-D91846B45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5651DCC1-2FA4-4562-95E2-BC13CA2411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5" name="Picture 12">
          <a:extLst>
            <a:ext uri="{FF2B5EF4-FFF2-40B4-BE49-F238E27FC236}">
              <a16:creationId xmlns:a16="http://schemas.microsoft.com/office/drawing/2014/main" id="{D889EBB6-615F-46C8-B377-3460D4149D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6" name="Picture 13">
          <a:extLst>
            <a:ext uri="{FF2B5EF4-FFF2-40B4-BE49-F238E27FC236}">
              <a16:creationId xmlns:a16="http://schemas.microsoft.com/office/drawing/2014/main" id="{90E62E12-8A27-4242-A6BD-F400EEA6F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1714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7" name="Picture 12">
          <a:extLst>
            <a:ext uri="{FF2B5EF4-FFF2-40B4-BE49-F238E27FC236}">
              <a16:creationId xmlns:a16="http://schemas.microsoft.com/office/drawing/2014/main" id="{048F8D91-78E0-4F27-9795-BF324B185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8" name="Picture 13">
          <a:extLst>
            <a:ext uri="{FF2B5EF4-FFF2-40B4-BE49-F238E27FC236}">
              <a16:creationId xmlns:a16="http://schemas.microsoft.com/office/drawing/2014/main" id="{FD5BF850-2A00-4BC5-B4FA-5404198F49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00" y="5619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9" name="1 Flecha izquierda">
          <a:hlinkClick xmlns:r="http://schemas.openxmlformats.org/officeDocument/2006/relationships" r:id="rId3"/>
          <a:extLst>
            <a:ext uri="{FF2B5EF4-FFF2-40B4-BE49-F238E27FC236}">
              <a16:creationId xmlns:a16="http://schemas.microsoft.com/office/drawing/2014/main" id="{046742D4-A702-4BBB-BE43-C853A5291CE6}"/>
            </a:ext>
          </a:extLst>
        </xdr:cNvPr>
        <xdr:cNvSpPr/>
      </xdr:nvSpPr>
      <xdr:spPr>
        <a:xfrm>
          <a:off x="1234440" y="279264"/>
          <a:ext cx="0" cy="54864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119062</xdr:rowOff>
    </xdr:to>
    <xdr:sp macro="" textlink="">
      <xdr:nvSpPr>
        <xdr:cNvPr id="120" name="1 Flecha izquierda">
          <a:hlinkClick xmlns:r="http://schemas.openxmlformats.org/officeDocument/2006/relationships" r:id="rId3"/>
          <a:extLst>
            <a:ext uri="{FF2B5EF4-FFF2-40B4-BE49-F238E27FC236}">
              <a16:creationId xmlns:a16="http://schemas.microsoft.com/office/drawing/2014/main" id="{7ADAD1BE-EBA4-40B5-BA57-73443FC8EF43}"/>
            </a:ext>
          </a:extLst>
        </xdr:cNvPr>
        <xdr:cNvSpPr/>
      </xdr:nvSpPr>
      <xdr:spPr>
        <a:xfrm>
          <a:off x="13452792" y="174626"/>
          <a:ext cx="1109980" cy="49307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Inf_inst_Unidad\Dpto.%20Analisis%20y%20Control\Presupuesto\Informes%202026\Ejecuci&#243;n%20Base%20Efectivo%202026.xlsx" TargetMode="External"/><Relationship Id="rId1" Type="http://schemas.openxmlformats.org/officeDocument/2006/relationships/externalLinkPath" Target="https://banhvi-my.sharepoint.com/Inf_inst_Unidad/Dpto.%20Analisis%20y%20Control/Presupuesto/Informes%202026/Ejecuci&#243;n%20Base%20Efectivo%20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 2024 Efectivo Dic-24"/>
      <sheetName val="Pres 2025 Efectivo Ene-25"/>
      <sheetName val="Pres 2025 Efectivo Feb-25"/>
      <sheetName val="Pres 2025 Efectivo Mar-25"/>
      <sheetName val="Pres 2025 Efectivo Abr-25"/>
      <sheetName val="Pres 2025 Efectivo May-25"/>
      <sheetName val="Pres 2025 Efectivo Jun-25"/>
      <sheetName val="Pres 2025 Efectivo Jul-25"/>
      <sheetName val="Pres 2025 Efectivo Ago-25"/>
      <sheetName val="Pres 2025 Efectivo Set-25"/>
      <sheetName val="Pres 2025 Efectivo Oct-25"/>
      <sheetName val="Pres 2025 Efectivo Nov-25"/>
      <sheetName val="Pres 2026 Efectivo Dic-25"/>
      <sheetName val="Pres 2026 Efectivo Ene-26"/>
      <sheetName val="Disp"/>
      <sheetName val="Consultas acc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6065.459835300928" createdVersion="8" refreshedVersion="8" minRefreshableVersion="3" recordCount="266" xr:uid="{8869C12E-F7EE-45DB-BEC0-9C3F3314A031}">
  <cacheSource type="worksheet">
    <worksheetSource ref="B1:I267" sheet="Resumen"/>
  </cacheSource>
  <cacheFields count="8">
    <cacheField name="ENTIDAD" numFmtId="0">
      <sharedItems containsSemiMixedTypes="0" containsString="0" containsNumber="1" containsInteger="1" minValue="4" maxValue="122" count="21">
        <n v="93"/>
        <n v="4"/>
        <n v="22"/>
        <n v="26"/>
        <n v="27"/>
        <n v="28"/>
        <n v="87"/>
        <n v="92"/>
        <n v="94"/>
        <n v="105"/>
        <n v="116"/>
        <n v="117"/>
        <n v="122"/>
        <n v="32"/>
        <n v="121"/>
        <n v="14"/>
        <n v="88"/>
        <n v="96"/>
        <n v="101"/>
        <n v="120"/>
        <n v="108" u="1"/>
      </sharedItems>
    </cacheField>
    <cacheField name="NOM_PROVINCIA" numFmtId="0">
      <sharedItems count="7">
        <s v="ALAJUELA"/>
        <s v="SAN JOSÉ"/>
        <s v="CARTAGO"/>
        <s v="HEREDIA"/>
        <s v="GUANACASTE"/>
        <s v="PUNTARENAS"/>
        <s v="LIMÓN"/>
      </sharedItems>
    </cacheField>
    <cacheField name="NOM_CANTON" numFmtId="0">
      <sharedItems count="77">
        <s v="SAN CARLOS"/>
        <s v="PÉREZ ZELEDÓN"/>
        <s v="ALAJUELA"/>
        <s v="LOS CHILES"/>
        <s v="CARTAGO"/>
        <s v="PARAÍSO"/>
        <s v="EL GUARCO"/>
        <s v="HEREDIA"/>
        <s v="NICOYA"/>
        <s v="CARRILLO"/>
        <s v="CAÑAS"/>
        <s v="COTO BRUS"/>
        <s v="CORREDORES"/>
        <s v="LIMÓN"/>
        <s v="POCOCÍ"/>
        <s v="SIQUIRRES"/>
        <s v="ALAJUELITA"/>
        <s v="SAN RAMÓN"/>
        <s v="GRECIA"/>
        <s v="BARVA"/>
        <s v="PUNTARENAS"/>
        <s v="MATINA"/>
        <s v="DESAMPARADOS"/>
        <s v="LIBERIA"/>
        <s v="SANTA CRUZ"/>
        <s v="OROTINA"/>
        <s v="SANTA BÁRBARA"/>
        <s v="LEÓN CORTÉS CASTRO"/>
        <s v="SAN JOSÉ"/>
        <s v="GOICOECHEA"/>
        <s v="NARANJO"/>
        <s v="POÁS"/>
        <s v="SARCHÍ  (VALVERDE VEGA)"/>
        <s v="TURRIALBA"/>
        <s v="SARAPIQUÍ"/>
        <s v="BAGACES"/>
        <s v="ABANGARES"/>
        <s v="TILARÁN"/>
        <s v="BUENOS AIRES"/>
        <s v="GARABITO"/>
        <s v="GUÁCIMO"/>
        <s v="UPALA"/>
        <s v="TALAMANCA"/>
        <s v="TURRUBARES"/>
        <s v="ATENAS"/>
        <s v="ESPARZA"/>
        <s v="PARRITA"/>
        <s v="VÁZQUEZ DE CORONADO"/>
        <s v="MONTES DE OCA"/>
        <s v="CURRIDABAT"/>
        <s v="ALVARADO"/>
        <s v="LA CRUZ"/>
        <s v="OSA"/>
        <s v="GOLFITO"/>
        <s v="GUATUSO"/>
        <s v="PURISCAL"/>
        <s v="NANDAYURE"/>
        <s v="PUERTO JIMÉNEZ"/>
        <s v="TARRAZÚ"/>
        <s v="DOTA"/>
        <s v="JIMÉNEZ"/>
        <s v="ASERRÍ"/>
        <s v="ZARCERO"/>
        <s v="MORA" u="1"/>
        <s v="ACOSTA" u="1"/>
        <s v="MORAVIA" u="1"/>
        <s v="LA UNIÓN" u="1"/>
        <s v="QUEPOS" u="1"/>
        <s v="SAN MATEO" u="1"/>
        <s v="PALMARES" u="1"/>
        <s v="OREAMUNO" u="1"/>
        <s v="RÍO CUARTO" u="1"/>
        <s v="HOJANCHA" u="1"/>
        <s v="TIBÁS" u="1"/>
        <s v="SAN RAFAEL" u="1"/>
        <s v="MONTES DE ORO" u="1"/>
        <s v="MONTE VERDE" u="1"/>
      </sharedItems>
    </cacheField>
    <cacheField name="NOM_DISTRITO" numFmtId="0">
      <sharedItems count="272">
        <s v="AGUAS ZARCAS"/>
        <s v="DANIEL FLORES"/>
        <s v="TAMBOR"/>
        <s v="FLORENCIA"/>
        <s v="CUTRIS"/>
        <s v="CAÑO NEGRO"/>
        <s v="AGUACALIENTE O SAN FRANCISCO"/>
        <s v="DULCE NOMBRE"/>
        <s v="OROSI"/>
        <s v="CACHÍ"/>
        <s v="BIRRISITO"/>
        <s v="EL TEJAR"/>
        <s v="ULLOA"/>
        <s v="SAN ANTONIO"/>
        <s v="SARDINAL"/>
        <s v="CAÑAS"/>
        <s v="SAN VITO"/>
        <s v="CORREDOR"/>
        <s v="LIMÓN"/>
        <s v="GUÁPILES"/>
        <s v="JIMÉNEZ"/>
        <s v="ROXANA"/>
        <s v="CARIARI"/>
        <s v="LA COLONIA"/>
        <s v="SIQUIRRES"/>
        <s v="ALEGRÍA"/>
        <s v="SAN FELIPE"/>
        <s v="SAN ISIDRO DE EL GENERAL"/>
        <s v="CONCEPCIÓN"/>
        <s v="PUENTE DE PIEDRA"/>
        <s v="QUESADA"/>
        <s v="SAN PEDRO"/>
        <s v="BARRANCA"/>
        <s v="BATÁN"/>
        <s v="PATARRÁ"/>
        <s v="BOLÍVAR"/>
        <s v="VENECIA"/>
        <s v="LA PALMERA"/>
        <s v="PARAÍSO"/>
        <s v="LIBERIA"/>
        <s v="DIRIÁ"/>
        <s v="EL ROBLE"/>
        <s v="PEÑAS BLANCAS"/>
        <s v="OROTINA"/>
        <s v="NICOYA"/>
        <s v="SANTO DOMINGO"/>
        <s v="PAQUERA"/>
        <s v="SAN ANDRÉS"/>
        <s v="SAN SEBASTIÁN"/>
        <s v="LOS GUIDO"/>
        <s v="PURRAL"/>
        <s v="EL GENERAL"/>
        <s v="PLATANARES"/>
        <s v="CAJÓN"/>
        <s v="GUÁCIMA"/>
        <s v="SAN JUAN"/>
        <s v="PIEDADES SUR"/>
        <s v="SAN ISIDRO"/>
        <s v="ALFARO"/>
        <s v="VOLIO"/>
        <s v="NARANJO"/>
        <s v="SAN RAFAEL"/>
        <s v="COYOLAR"/>
        <s v="PITAL"/>
        <s v="LA FORTUNA"/>
        <s v="LA TIGRA"/>
        <s v="POCOSOL"/>
        <s v="LOS CHILES"/>
        <s v="LLANOS DE SANTA LUCÍA"/>
        <s v="TURRIALBA"/>
        <s v="LAS HORQUETAS"/>
        <s v="MOGOTE"/>
        <s v="COLORADO"/>
        <s v="TILARÁN"/>
        <s v="MANZANILLO"/>
        <s v="POTRERO GRANDE"/>
        <s v="BRUNKA"/>
        <s v="TÁRCOLES"/>
        <s v="RITA"/>
        <s v="POCORA"/>
        <s v="ZAPOTE"/>
        <s v="PEJIBAYE"/>
        <s v="BIOLLEY"/>
        <s v="SAN JOSÉ O PIZOTE"/>
        <s v="BRATSI"/>
        <s v="SAN PABLO"/>
        <s v="SAN JOSÉ"/>
        <s v="SARCHÍ NORTE"/>
        <s v="CHOMES"/>
        <s v="PARRITA"/>
        <s v="PATALILLO"/>
        <s v="TACARES"/>
        <s v="CURRIDABAT"/>
        <s v="SÁMARA"/>
        <s v="SAN MIGUEL"/>
        <s v="MATINA"/>
        <s v="LA ISABEL"/>
        <s v="CERVANTES"/>
        <s v="LA VIRGEN"/>
        <s v="CAÑAS DULCES"/>
        <s v="MANSIÓN"/>
        <s v="SANTA CECILIA"/>
        <s v="BUENOS AIRES"/>
        <s v="PALMAR"/>
        <s v="GUAYCARÁ"/>
        <s v="CARRANDI"/>
        <s v="GUÁCIMO"/>
        <s v="KATIRA"/>
        <s v="BARBACOAS"/>
        <s v="UPALA"/>
        <s v="SANTA TERESITA"/>
        <s v="PAVONES"/>
        <s v="EL CAIRO"/>
        <s v="REVENTAZÓN"/>
        <s v="PAVAS"/>
        <s v="IPÍS"/>
        <s v="HATILLO"/>
        <s v="BUENAVISTA"/>
        <s v="LEPANTO"/>
        <s v="PUERTO JIMÉNEZ"/>
        <s v="SAN MARCOS"/>
        <s v="SAN LORENZO"/>
        <s v="SANTA MARÍA"/>
        <s v="CASCAJAL"/>
        <s v="RÍO NUEVO"/>
        <s v="PUERTO VIEJO"/>
        <s v="MAYORGA"/>
        <s v="BAGACES"/>
        <s v="CHACARITA"/>
        <s v="ESPÍRITU SANTO"/>
        <s v="PUERTO CORTÉS"/>
        <s v="SIERPE"/>
        <s v="CANOAS"/>
        <s v="LAUREL"/>
        <s v="RÍO JIMÉNEZ"/>
        <s v="DUACARÍ"/>
        <s v="ASERRÍ"/>
        <s v="LAS JUNTAS"/>
        <s v="PALMIRA"/>
        <s v="SAN JUAN GRANDE"/>
        <s v="SAN JORGE"/>
        <s v="SAN GABRIEL" u="1"/>
        <s v="TABARCIA" u="1"/>
        <s v="SAN IGNACIO" u="1"/>
        <s v="GUAITIL VILLA" u="1"/>
        <s v="PALMICHAL" u="1"/>
        <s v="CANGREJAL" u="1"/>
        <s v="LA TRINIDAD" u="1"/>
        <s v="AGUAS CLARAS" u="1"/>
        <s v="BIJAGUA" u="1"/>
        <s v="DELICIAS" u="1"/>
        <s v="DOS RÍOS" u="1"/>
        <s v="YOLILLAL" u="1"/>
        <s v="EL AMPARO" u="1"/>
        <s v="TIERRA BLANCA" u="1"/>
        <s v="SANTIAGO" u="1"/>
        <s v="SANTA ROSA" u="1"/>
        <s v="TRES EQUIS" u="1"/>
        <s v="SANTA CRUZ" u="1"/>
        <s v="BELÉN" u="1"/>
        <s v="CARMONA" u="1"/>
        <s v="SANTA RITA" u="1"/>
        <s v="ZAPOTAL" u="1"/>
        <s v="LA CRUZ" u="1"/>
        <s v="QUEPOS" u="1"/>
        <s v="NARANJITO" u="1"/>
        <s v="GOLFITO" u="1"/>
        <s v="LA CUESTA" u="1"/>
        <s v="MATAMA" u="1"/>
        <s v="PACUARITO" u="1"/>
        <s v="CAHUITA" u="1"/>
        <s v="MERCEDES" u="1"/>
        <s v="DESMONTE" u="1"/>
        <s v="ZARAGOZA" u="1"/>
        <s v="SAN NICOLÁS" u="1"/>
        <s v="SIXAOLA" u="1"/>
        <s v="TURRÚCARES" u="1"/>
        <s v="JESÚS MARÍA" u="1"/>
        <s v="SAN JERÓNIMO" u="1"/>
        <s v="CARRILLOS" u="1"/>
        <s v="LABRADOR" u="1"/>
        <s v="EL MASTATE" u="1"/>
        <s v="LA CEIBA" u="1"/>
        <s v="RÍO CUARTO" u="1"/>
        <s v="NOSARA" u="1"/>
        <s v="BELÉN DE NOSARITA" u="1"/>
        <s v="BOLSÓN" u="1"/>
        <s v="VEINTISIETE DE ABRIL" u="1"/>
        <s v="FILADELFIA" u="1"/>
        <s v="SANTA ELENA" u="1"/>
        <s v="MONTE ROMO" u="1"/>
        <s v="COLINAS" u="1"/>
        <s v="SABALITO" u="1"/>
        <s v="GUTIERREZ BRAUN" u="1"/>
        <s v="VALLE LA ESTRELLA" u="1"/>
        <s v="ÁNGELES" u="1"/>
        <s v="COT" u="1"/>
        <s v="HOJANCHA" u="1"/>
        <s v="PUERTO CARRILLO" u="1"/>
        <s v="VOLCÁN" u="1"/>
        <s v="CARTAGENA" u="1"/>
        <s v="AGUABUENA" u="1"/>
        <s v="CHIRES" u="1"/>
        <s v="LA AMISTAD" u="1"/>
        <s v="PITAHAYA" u="1"/>
        <s v="PITTIER" u="1"/>
        <s v="CINCO ESQUINAS" u="1"/>
        <s v="PÁRAMO" u="1"/>
        <s v="ATENAS" u="1"/>
        <s v="PALMITOS" u="1"/>
        <s v="MONTERREY" u="1"/>
        <s v="RODRÍGUEZ" u="1"/>
        <s v="SAN DIEGO" u="1"/>
        <s v="CURUBANDÉ" u="1"/>
        <s v="TEMPATE" u="1"/>
        <s v="TIERRAS MORENAS" u="1"/>
        <s v="ARENAL" u="1"/>
        <s v="CÓBANO" u="1"/>
        <s v="MACACONA" u="1"/>
        <s v="CHÁNGUENA" u="1"/>
        <s v="MIRAMAR" u="1"/>
        <s v="PAVÓN" u="1"/>
        <s v="LIMONCITO" u="1"/>
        <s v="RÍO BLANCO" u="1"/>
        <s v="TELIRE" u="1"/>
        <s v="BEJUCO" u="1"/>
        <s v="BAHÍA DRAKE" u="1"/>
        <s v="SAVEGRE" u="1"/>
        <s v="PUNTARENAS" u="1"/>
        <s v="RÍO SEGUNDO" u="1"/>
        <s v="PIEDADES NORTE" u="1"/>
        <s v="JESÚS" u="1"/>
        <s v="ESQUÍPULAS" u="1"/>
        <s v="SIERRA" u="1"/>
        <s v="CABECERAS" u="1"/>
        <s v="LA GARITA" u="1"/>
        <s v="ACAPULCO" u="1"/>
        <s v="MONTE VERDE" u="1"/>
        <s v="SAN MATEO" u="1"/>
        <s v="CANALETE" u="1"/>
        <s v="SANTA ISABEL" u="1"/>
        <s v="DESAMPARADOS" u="1"/>
        <s v="ROSARIO" u="1"/>
        <s v="SAN CARLOS" u="1"/>
        <s v="TARBACA" u="1"/>
        <s v="VUELTA DE JORCO" u="1"/>
        <s v="LEGUA" u="1"/>
        <s v="COPEY" u="1"/>
        <s v="CARRIZAL" u="1"/>
        <s v="QUEBRADILLA" u="1"/>
        <s v="TUCURRIQUE" u="1"/>
        <s v="LA SUIZA" u="1"/>
        <s v="JACÓ" u="1"/>
        <s v="FLORIDA" u="1"/>
        <s v="GERMANIA" u="1"/>
        <s v="SALITRILLOS" u="1"/>
        <s v="RÍO AZUL" u="1"/>
        <s v="SAN FRANCISCO" u="1"/>
        <s v="DAMAS" u="1"/>
        <s v="CIRRÍ SUR" u="1"/>
        <s v="BORUCA" u="1"/>
        <s v="PILAS" u="1"/>
        <s v="LLANO BONITO" u="1"/>
        <s v="SAN ROQUE" u="1"/>
        <s v="BRISAS" u="1"/>
        <s v="NACASCOLO" u="1"/>
        <s v="SABANILLA" u="1"/>
        <s v="JARDÍN" u="1"/>
        <s v="HACIENDA VIEJA" u="1"/>
        <s v="QUEBRADA HONDA" u="1"/>
        <s v="CHIRRIPÓ" u="1"/>
        <s v="CHIRA" u="1"/>
      </sharedItems>
    </cacheField>
    <cacheField name="MTO_BONO" numFmtId="0">
      <sharedItems containsSemiMixedTypes="0" containsString="0" containsNumber="1" minValue="4650000" maxValue="44061964.827500001"/>
    </cacheField>
    <cacheField name="SOLUCION" numFmtId="0">
      <sharedItems containsSemiMixedTypes="0" containsString="0" containsNumber="1" minValue="7060509.2999999998" maxValue="71500000"/>
    </cacheField>
    <cacheField name="ORD" numFmtId="0">
      <sharedItems containsString="0" containsBlank="1" containsNumber="1" containsInteger="1" minValue="1" maxValue="4"/>
    </cacheField>
    <cacheField name="ART59" numFmtId="0">
      <sharedItems containsString="0" containsBlank="1" containsNumber="1" containsInteger="1" minValue="1" maxValue="1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6">
  <r>
    <x v="0"/>
    <x v="0"/>
    <x v="0"/>
    <x v="0"/>
    <n v="9300000"/>
    <n v="9650000"/>
    <n v="1"/>
    <m/>
  </r>
  <r>
    <x v="1"/>
    <x v="1"/>
    <x v="1"/>
    <x v="1"/>
    <n v="6860000"/>
    <n v="23842163.59"/>
    <n v="1"/>
    <m/>
  </r>
  <r>
    <x v="1"/>
    <x v="0"/>
    <x v="2"/>
    <x v="2"/>
    <n v="6398000"/>
    <n v="66398578.619999997"/>
    <n v="1"/>
    <m/>
  </r>
  <r>
    <x v="1"/>
    <x v="0"/>
    <x v="0"/>
    <x v="3"/>
    <n v="13950000"/>
    <n v="14250000"/>
    <n v="1"/>
    <m/>
  </r>
  <r>
    <x v="1"/>
    <x v="0"/>
    <x v="0"/>
    <x v="0"/>
    <n v="8203000"/>
    <n v="26845000"/>
    <n v="1"/>
    <m/>
  </r>
  <r>
    <x v="1"/>
    <x v="0"/>
    <x v="0"/>
    <x v="4"/>
    <n v="9234000"/>
    <n v="23261000"/>
    <n v="2"/>
    <m/>
  </r>
  <r>
    <x v="1"/>
    <x v="0"/>
    <x v="3"/>
    <x v="5"/>
    <n v="13950000"/>
    <n v="14250000"/>
    <n v="1"/>
    <m/>
  </r>
  <r>
    <x v="1"/>
    <x v="2"/>
    <x v="4"/>
    <x v="6"/>
    <n v="9214000"/>
    <n v="18566000"/>
    <n v="1"/>
    <m/>
  </r>
  <r>
    <x v="1"/>
    <x v="2"/>
    <x v="4"/>
    <x v="7"/>
    <n v="8371000"/>
    <n v="62200000"/>
    <n v="1"/>
    <m/>
  </r>
  <r>
    <x v="1"/>
    <x v="2"/>
    <x v="5"/>
    <x v="8"/>
    <n v="9001000"/>
    <n v="42001000"/>
    <n v="1"/>
    <m/>
  </r>
  <r>
    <x v="1"/>
    <x v="2"/>
    <x v="5"/>
    <x v="9"/>
    <n v="8455000"/>
    <n v="32700000"/>
    <n v="1"/>
    <m/>
  </r>
  <r>
    <x v="1"/>
    <x v="2"/>
    <x v="5"/>
    <x v="10"/>
    <n v="9300000"/>
    <n v="20850000"/>
    <n v="1"/>
    <m/>
  </r>
  <r>
    <x v="1"/>
    <x v="2"/>
    <x v="6"/>
    <x v="11"/>
    <n v="7406000"/>
    <n v="55100000"/>
    <n v="1"/>
    <m/>
  </r>
  <r>
    <x v="1"/>
    <x v="3"/>
    <x v="7"/>
    <x v="12"/>
    <n v="6314000"/>
    <n v="58711000"/>
    <n v="1"/>
    <m/>
  </r>
  <r>
    <x v="1"/>
    <x v="4"/>
    <x v="8"/>
    <x v="13"/>
    <n v="13950000"/>
    <n v="14250000"/>
    <n v="1"/>
    <m/>
  </r>
  <r>
    <x v="1"/>
    <x v="4"/>
    <x v="9"/>
    <x v="14"/>
    <n v="7951000"/>
    <n v="42730953.609999999"/>
    <n v="1"/>
    <m/>
  </r>
  <r>
    <x v="1"/>
    <x v="4"/>
    <x v="10"/>
    <x v="15"/>
    <n v="7531000"/>
    <n v="25231000"/>
    <n v="1"/>
    <m/>
  </r>
  <r>
    <x v="1"/>
    <x v="5"/>
    <x v="11"/>
    <x v="16"/>
    <n v="6975000"/>
    <n v="11825000"/>
    <n v="2"/>
    <m/>
  </r>
  <r>
    <x v="1"/>
    <x v="5"/>
    <x v="12"/>
    <x v="17"/>
    <n v="8581000"/>
    <n v="20971000"/>
    <n v="1"/>
    <m/>
  </r>
  <r>
    <x v="1"/>
    <x v="6"/>
    <x v="13"/>
    <x v="18"/>
    <n v="8098000"/>
    <n v="40957000"/>
    <n v="2"/>
    <m/>
  </r>
  <r>
    <x v="1"/>
    <x v="6"/>
    <x v="14"/>
    <x v="19"/>
    <n v="7741000"/>
    <n v="18909000"/>
    <n v="1"/>
    <m/>
  </r>
  <r>
    <x v="1"/>
    <x v="6"/>
    <x v="14"/>
    <x v="20"/>
    <n v="11588500"/>
    <n v="18988500"/>
    <n v="2"/>
    <m/>
  </r>
  <r>
    <x v="1"/>
    <x v="6"/>
    <x v="14"/>
    <x v="21"/>
    <n v="13950000"/>
    <n v="14250000"/>
    <n v="1"/>
    <m/>
  </r>
  <r>
    <x v="1"/>
    <x v="6"/>
    <x v="14"/>
    <x v="22"/>
    <n v="13950000"/>
    <n v="14250000"/>
    <n v="1"/>
    <m/>
  </r>
  <r>
    <x v="1"/>
    <x v="6"/>
    <x v="14"/>
    <x v="23"/>
    <n v="9247000"/>
    <n v="18592000"/>
    <n v="1"/>
    <m/>
  </r>
  <r>
    <x v="1"/>
    <x v="6"/>
    <x v="15"/>
    <x v="24"/>
    <n v="10468000"/>
    <n v="24341500"/>
    <n v="2"/>
    <m/>
  </r>
  <r>
    <x v="1"/>
    <x v="6"/>
    <x v="15"/>
    <x v="25"/>
    <n v="9223333.3333333302"/>
    <n v="20937758.333333299"/>
    <n v="3"/>
    <m/>
  </r>
  <r>
    <x v="2"/>
    <x v="1"/>
    <x v="16"/>
    <x v="26"/>
    <n v="9188000"/>
    <n v="49314000"/>
    <n v="1"/>
    <m/>
  </r>
  <r>
    <x v="2"/>
    <x v="1"/>
    <x v="1"/>
    <x v="27"/>
    <n v="8970500"/>
    <n v="19614500"/>
    <n v="2"/>
    <m/>
  </r>
  <r>
    <x v="2"/>
    <x v="0"/>
    <x v="17"/>
    <x v="28"/>
    <n v="8287000"/>
    <n v="8505874.9000000004"/>
    <n v="1"/>
    <m/>
  </r>
  <r>
    <x v="2"/>
    <x v="0"/>
    <x v="18"/>
    <x v="29"/>
    <n v="7657000"/>
    <n v="28287000"/>
    <n v="1"/>
    <m/>
  </r>
  <r>
    <x v="2"/>
    <x v="0"/>
    <x v="0"/>
    <x v="30"/>
    <n v="9260000"/>
    <n v="17460000"/>
    <n v="1"/>
    <m/>
  </r>
  <r>
    <x v="2"/>
    <x v="3"/>
    <x v="19"/>
    <x v="31"/>
    <n v="7406000"/>
    <n v="61999449.810000002"/>
    <n v="1"/>
    <m/>
  </r>
  <r>
    <x v="2"/>
    <x v="5"/>
    <x v="20"/>
    <x v="32"/>
    <n v="7993000"/>
    <n v="31571000"/>
    <n v="1"/>
    <m/>
  </r>
  <r>
    <x v="2"/>
    <x v="6"/>
    <x v="21"/>
    <x v="33"/>
    <n v="8539000"/>
    <n v="25681000"/>
    <n v="1"/>
    <m/>
  </r>
  <r>
    <x v="3"/>
    <x v="1"/>
    <x v="22"/>
    <x v="34"/>
    <n v="7825000"/>
    <n v="26643738.960000001"/>
    <n v="1"/>
    <m/>
  </r>
  <r>
    <x v="3"/>
    <x v="4"/>
    <x v="10"/>
    <x v="15"/>
    <n v="6692000"/>
    <n v="36979642.289999999"/>
    <n v="1"/>
    <m/>
  </r>
  <r>
    <x v="4"/>
    <x v="0"/>
    <x v="2"/>
    <x v="2"/>
    <n v="7783000"/>
    <n v="40855000"/>
    <n v="1"/>
    <m/>
  </r>
  <r>
    <x v="4"/>
    <x v="0"/>
    <x v="17"/>
    <x v="28"/>
    <n v="9188000"/>
    <n v="37065000"/>
    <n v="1"/>
    <m/>
  </r>
  <r>
    <x v="4"/>
    <x v="0"/>
    <x v="18"/>
    <x v="35"/>
    <n v="7867000"/>
    <n v="53427000"/>
    <n v="1"/>
    <m/>
  </r>
  <r>
    <x v="4"/>
    <x v="0"/>
    <x v="0"/>
    <x v="36"/>
    <n v="9267000"/>
    <n v="18523000"/>
    <n v="1"/>
    <m/>
  </r>
  <r>
    <x v="4"/>
    <x v="0"/>
    <x v="0"/>
    <x v="37"/>
    <n v="7448000"/>
    <n v="30563000"/>
    <n v="1"/>
    <m/>
  </r>
  <r>
    <x v="4"/>
    <x v="2"/>
    <x v="5"/>
    <x v="38"/>
    <n v="9221000"/>
    <n v="33905000"/>
    <n v="1"/>
    <m/>
  </r>
  <r>
    <x v="4"/>
    <x v="3"/>
    <x v="7"/>
    <x v="12"/>
    <n v="6902000"/>
    <n v="57535000"/>
    <n v="1"/>
    <m/>
  </r>
  <r>
    <x v="4"/>
    <x v="4"/>
    <x v="23"/>
    <x v="39"/>
    <n v="9267000"/>
    <n v="33631000"/>
    <n v="1"/>
    <m/>
  </r>
  <r>
    <x v="4"/>
    <x v="4"/>
    <x v="24"/>
    <x v="40"/>
    <n v="7867000"/>
    <n v="48004000"/>
    <n v="1"/>
    <m/>
  </r>
  <r>
    <x v="4"/>
    <x v="5"/>
    <x v="20"/>
    <x v="41"/>
    <n v="9001000"/>
    <n v="22664000"/>
    <n v="1"/>
    <m/>
  </r>
  <r>
    <x v="5"/>
    <x v="0"/>
    <x v="17"/>
    <x v="42"/>
    <n v="9182000"/>
    <n v="18645072.68"/>
    <n v="1"/>
    <m/>
  </r>
  <r>
    <x v="5"/>
    <x v="0"/>
    <x v="25"/>
    <x v="43"/>
    <n v="9043000"/>
    <n v="24098365.550000001"/>
    <n v="1"/>
    <m/>
  </r>
  <r>
    <x v="5"/>
    <x v="4"/>
    <x v="8"/>
    <x v="44"/>
    <n v="4650000"/>
    <n v="9606012.5150000006"/>
    <n v="2"/>
    <m/>
  </r>
  <r>
    <x v="6"/>
    <x v="1"/>
    <x v="1"/>
    <x v="1"/>
    <n v="8245000"/>
    <n v="17304121.460000001"/>
    <n v="1"/>
    <m/>
  </r>
  <r>
    <x v="6"/>
    <x v="0"/>
    <x v="0"/>
    <x v="36"/>
    <n v="8833000"/>
    <n v="26268668.149999999"/>
    <n v="1"/>
    <m/>
  </r>
  <r>
    <x v="6"/>
    <x v="3"/>
    <x v="26"/>
    <x v="45"/>
    <n v="8371000"/>
    <n v="43575870.799999997"/>
    <n v="1"/>
    <m/>
  </r>
  <r>
    <x v="6"/>
    <x v="5"/>
    <x v="20"/>
    <x v="46"/>
    <n v="8623000"/>
    <n v="19164402.059999999"/>
    <n v="1"/>
    <m/>
  </r>
  <r>
    <x v="6"/>
    <x v="5"/>
    <x v="11"/>
    <x v="16"/>
    <n v="9267000"/>
    <n v="9605975"/>
    <n v="1"/>
    <m/>
  </r>
  <r>
    <x v="7"/>
    <x v="1"/>
    <x v="27"/>
    <x v="47"/>
    <n v="9241000"/>
    <n v="9523000"/>
    <n v="1"/>
    <m/>
  </r>
  <r>
    <x v="0"/>
    <x v="1"/>
    <x v="28"/>
    <x v="48"/>
    <n v="9286000"/>
    <n v="9550471.1500000004"/>
    <n v="1"/>
    <m/>
  </r>
  <r>
    <x v="0"/>
    <x v="1"/>
    <x v="22"/>
    <x v="49"/>
    <n v="6566000"/>
    <n v="31300000"/>
    <n v="1"/>
    <m/>
  </r>
  <r>
    <x v="0"/>
    <x v="1"/>
    <x v="29"/>
    <x v="50"/>
    <n v="7783000"/>
    <n v="29450000"/>
    <n v="1"/>
    <m/>
  </r>
  <r>
    <x v="0"/>
    <x v="1"/>
    <x v="1"/>
    <x v="27"/>
    <n v="9234000"/>
    <n v="22052348.25"/>
    <n v="1"/>
    <m/>
  </r>
  <r>
    <x v="0"/>
    <x v="1"/>
    <x v="1"/>
    <x v="51"/>
    <n v="8707000"/>
    <n v="16700000"/>
    <n v="1"/>
    <m/>
  </r>
  <r>
    <x v="0"/>
    <x v="1"/>
    <x v="1"/>
    <x v="1"/>
    <n v="9300000"/>
    <n v="9600000"/>
    <n v="1"/>
    <m/>
  </r>
  <r>
    <x v="0"/>
    <x v="1"/>
    <x v="1"/>
    <x v="31"/>
    <n v="11055500"/>
    <n v="12000000"/>
    <n v="2"/>
    <m/>
  </r>
  <r>
    <x v="0"/>
    <x v="1"/>
    <x v="1"/>
    <x v="52"/>
    <n v="9201000"/>
    <n v="16600000"/>
    <n v="1"/>
    <m/>
  </r>
  <r>
    <x v="0"/>
    <x v="1"/>
    <x v="1"/>
    <x v="53"/>
    <n v="9085000"/>
    <n v="21198255.379999999"/>
    <n v="1"/>
    <m/>
  </r>
  <r>
    <x v="0"/>
    <x v="0"/>
    <x v="2"/>
    <x v="54"/>
    <n v="13778000"/>
    <n v="14278487.779999999"/>
    <n v="1"/>
    <m/>
  </r>
  <r>
    <x v="0"/>
    <x v="0"/>
    <x v="17"/>
    <x v="55"/>
    <n v="8833000"/>
    <n v="9233500.6899999995"/>
    <n v="1"/>
    <m/>
  </r>
  <r>
    <x v="0"/>
    <x v="0"/>
    <x v="17"/>
    <x v="56"/>
    <n v="9127000"/>
    <n v="23505677.57"/>
    <n v="1"/>
    <m/>
  </r>
  <r>
    <x v="0"/>
    <x v="0"/>
    <x v="17"/>
    <x v="57"/>
    <n v="8644000"/>
    <n v="29496984.574999999"/>
    <n v="2"/>
    <m/>
  </r>
  <r>
    <x v="0"/>
    <x v="0"/>
    <x v="17"/>
    <x v="58"/>
    <n v="9247000"/>
    <n v="9600000"/>
    <n v="1"/>
    <m/>
  </r>
  <r>
    <x v="0"/>
    <x v="0"/>
    <x v="17"/>
    <x v="59"/>
    <n v="6860000"/>
    <n v="25242263.149999999"/>
    <n v="1"/>
    <m/>
  </r>
  <r>
    <x v="0"/>
    <x v="0"/>
    <x v="17"/>
    <x v="28"/>
    <n v="6608000"/>
    <n v="12601626.1"/>
    <n v="1"/>
    <m/>
  </r>
  <r>
    <x v="0"/>
    <x v="0"/>
    <x v="18"/>
    <x v="29"/>
    <n v="7447500"/>
    <n v="32300643.989999998"/>
    <n v="2"/>
    <m/>
  </r>
  <r>
    <x v="0"/>
    <x v="0"/>
    <x v="18"/>
    <x v="35"/>
    <n v="9214000"/>
    <n v="24200000"/>
    <n v="1"/>
    <m/>
  </r>
  <r>
    <x v="0"/>
    <x v="0"/>
    <x v="30"/>
    <x v="60"/>
    <n v="8184000"/>
    <n v="21450664.254999999"/>
    <n v="2"/>
    <m/>
  </r>
  <r>
    <x v="0"/>
    <x v="0"/>
    <x v="30"/>
    <x v="55"/>
    <n v="8665000"/>
    <n v="30748162.879999999"/>
    <n v="1"/>
    <m/>
  </r>
  <r>
    <x v="0"/>
    <x v="0"/>
    <x v="31"/>
    <x v="61"/>
    <n v="8581000"/>
    <n v="9600000"/>
    <n v="1"/>
    <m/>
  </r>
  <r>
    <x v="0"/>
    <x v="0"/>
    <x v="25"/>
    <x v="43"/>
    <n v="9085000"/>
    <n v="23568000"/>
    <n v="1"/>
    <m/>
  </r>
  <r>
    <x v="0"/>
    <x v="0"/>
    <x v="25"/>
    <x v="62"/>
    <n v="9280000"/>
    <n v="23510000"/>
    <n v="1"/>
    <m/>
  </r>
  <r>
    <x v="0"/>
    <x v="0"/>
    <x v="0"/>
    <x v="30"/>
    <n v="8683000"/>
    <n v="27981869.309999999"/>
    <n v="2"/>
    <m/>
  </r>
  <r>
    <x v="0"/>
    <x v="0"/>
    <x v="0"/>
    <x v="3"/>
    <n v="8876500"/>
    <n v="20695111.344999999"/>
    <n v="2"/>
    <m/>
  </r>
  <r>
    <x v="0"/>
    <x v="0"/>
    <x v="0"/>
    <x v="0"/>
    <n v="9241000"/>
    <n v="21733762.329999998"/>
    <n v="1"/>
    <m/>
  </r>
  <r>
    <x v="0"/>
    <x v="0"/>
    <x v="0"/>
    <x v="63"/>
    <n v="9267000"/>
    <n v="19698375.760000002"/>
    <n v="1"/>
    <m/>
  </r>
  <r>
    <x v="0"/>
    <x v="0"/>
    <x v="0"/>
    <x v="64"/>
    <n v="8917000"/>
    <n v="18879493.5"/>
    <n v="2"/>
    <m/>
  </r>
  <r>
    <x v="0"/>
    <x v="0"/>
    <x v="0"/>
    <x v="65"/>
    <n v="5938750"/>
    <n v="23395464.565000001"/>
    <n v="4"/>
    <m/>
  </r>
  <r>
    <x v="0"/>
    <x v="0"/>
    <x v="0"/>
    <x v="37"/>
    <n v="9293000"/>
    <n v="20405000"/>
    <n v="1"/>
    <m/>
  </r>
  <r>
    <x v="0"/>
    <x v="0"/>
    <x v="0"/>
    <x v="66"/>
    <n v="7490000"/>
    <n v="27535000"/>
    <n v="1"/>
    <m/>
  </r>
  <r>
    <x v="0"/>
    <x v="0"/>
    <x v="32"/>
    <x v="31"/>
    <n v="8749000"/>
    <n v="30700000"/>
    <n v="1"/>
    <m/>
  </r>
  <r>
    <x v="0"/>
    <x v="0"/>
    <x v="3"/>
    <x v="67"/>
    <n v="9175000"/>
    <n v="17355000"/>
    <n v="1"/>
    <m/>
  </r>
  <r>
    <x v="0"/>
    <x v="2"/>
    <x v="4"/>
    <x v="7"/>
    <n v="6440000"/>
    <n v="71500000"/>
    <n v="1"/>
    <m/>
  </r>
  <r>
    <x v="0"/>
    <x v="2"/>
    <x v="5"/>
    <x v="38"/>
    <n v="13950000"/>
    <n v="15400000"/>
    <n v="1"/>
    <m/>
  </r>
  <r>
    <x v="0"/>
    <x v="2"/>
    <x v="5"/>
    <x v="68"/>
    <n v="6650000"/>
    <n v="41400000"/>
    <n v="1"/>
    <m/>
  </r>
  <r>
    <x v="0"/>
    <x v="2"/>
    <x v="33"/>
    <x v="69"/>
    <n v="13950000"/>
    <n v="14200030.17"/>
    <n v="1"/>
    <m/>
  </r>
  <r>
    <x v="0"/>
    <x v="3"/>
    <x v="26"/>
    <x v="55"/>
    <n v="8875000"/>
    <n v="9600000"/>
    <n v="1"/>
    <m/>
  </r>
  <r>
    <x v="0"/>
    <x v="3"/>
    <x v="34"/>
    <x v="70"/>
    <n v="9300000"/>
    <n v="9550000"/>
    <n v="1"/>
    <m/>
  </r>
  <r>
    <x v="0"/>
    <x v="4"/>
    <x v="23"/>
    <x v="39"/>
    <n v="8539000"/>
    <n v="39426941.460000001"/>
    <n v="1"/>
    <m/>
  </r>
  <r>
    <x v="0"/>
    <x v="4"/>
    <x v="35"/>
    <x v="71"/>
    <n v="9293000"/>
    <n v="9550000"/>
    <n v="1"/>
    <m/>
  </r>
  <r>
    <x v="0"/>
    <x v="4"/>
    <x v="10"/>
    <x v="15"/>
    <n v="6356000"/>
    <n v="25700000"/>
    <n v="1"/>
    <m/>
  </r>
  <r>
    <x v="0"/>
    <x v="4"/>
    <x v="36"/>
    <x v="72"/>
    <n v="8119000"/>
    <n v="9750000"/>
    <n v="1"/>
    <m/>
  </r>
  <r>
    <x v="0"/>
    <x v="4"/>
    <x v="37"/>
    <x v="73"/>
    <n v="9247000"/>
    <n v="22530000"/>
    <n v="2"/>
    <m/>
  </r>
  <r>
    <x v="0"/>
    <x v="5"/>
    <x v="20"/>
    <x v="74"/>
    <n v="9300000"/>
    <n v="9600000"/>
    <n v="1"/>
    <m/>
  </r>
  <r>
    <x v="0"/>
    <x v="5"/>
    <x v="38"/>
    <x v="75"/>
    <n v="9300000"/>
    <n v="9450000"/>
    <n v="1"/>
    <m/>
  </r>
  <r>
    <x v="0"/>
    <x v="5"/>
    <x v="38"/>
    <x v="76"/>
    <n v="13950000"/>
    <n v="14250000"/>
    <n v="1"/>
    <m/>
  </r>
  <r>
    <x v="0"/>
    <x v="5"/>
    <x v="12"/>
    <x v="17"/>
    <n v="6188000"/>
    <n v="22520000"/>
    <n v="1"/>
    <m/>
  </r>
  <r>
    <x v="0"/>
    <x v="5"/>
    <x v="39"/>
    <x v="77"/>
    <n v="8203000"/>
    <n v="14703000"/>
    <n v="1"/>
    <m/>
  </r>
  <r>
    <x v="0"/>
    <x v="6"/>
    <x v="14"/>
    <x v="20"/>
    <n v="8961500"/>
    <n v="14175000"/>
    <n v="2"/>
    <m/>
  </r>
  <r>
    <x v="0"/>
    <x v="6"/>
    <x v="14"/>
    <x v="78"/>
    <n v="9300000"/>
    <n v="9650000"/>
    <n v="2"/>
    <m/>
  </r>
  <r>
    <x v="0"/>
    <x v="6"/>
    <x v="40"/>
    <x v="79"/>
    <n v="8245000"/>
    <n v="23992000"/>
    <n v="1"/>
    <m/>
  </r>
  <r>
    <x v="8"/>
    <x v="1"/>
    <x v="28"/>
    <x v="80"/>
    <n v="6734000"/>
    <n v="55255609.340000004"/>
    <n v="1"/>
    <m/>
  </r>
  <r>
    <x v="9"/>
    <x v="1"/>
    <x v="1"/>
    <x v="27"/>
    <n v="13950000"/>
    <n v="14338787.18"/>
    <n v="1"/>
    <m/>
  </r>
  <r>
    <x v="9"/>
    <x v="1"/>
    <x v="1"/>
    <x v="81"/>
    <n v="13950000"/>
    <n v="14338787.18"/>
    <n v="1"/>
    <m/>
  </r>
  <r>
    <x v="9"/>
    <x v="5"/>
    <x v="38"/>
    <x v="82"/>
    <n v="13950000"/>
    <n v="14338787.18"/>
    <n v="1"/>
    <m/>
  </r>
  <r>
    <x v="9"/>
    <x v="5"/>
    <x v="11"/>
    <x v="16"/>
    <n v="13950000"/>
    <n v="14338787.18"/>
    <n v="1"/>
    <m/>
  </r>
  <r>
    <x v="10"/>
    <x v="0"/>
    <x v="25"/>
    <x v="43"/>
    <n v="13950000"/>
    <n v="14200062.119999999"/>
    <n v="1"/>
    <m/>
  </r>
  <r>
    <x v="10"/>
    <x v="0"/>
    <x v="0"/>
    <x v="65"/>
    <n v="13950000"/>
    <n v="14245262.119999999"/>
    <n v="2"/>
    <m/>
  </r>
  <r>
    <x v="10"/>
    <x v="0"/>
    <x v="41"/>
    <x v="83"/>
    <n v="9300000"/>
    <n v="9466708.0800000001"/>
    <n v="1"/>
    <m/>
  </r>
  <r>
    <x v="10"/>
    <x v="5"/>
    <x v="20"/>
    <x v="46"/>
    <n v="4650000"/>
    <n v="9466708.0800000001"/>
    <n v="2"/>
    <m/>
  </r>
  <r>
    <x v="10"/>
    <x v="6"/>
    <x v="42"/>
    <x v="84"/>
    <n v="13920000"/>
    <n v="14169888.1"/>
    <n v="1"/>
    <m/>
  </r>
  <r>
    <x v="11"/>
    <x v="1"/>
    <x v="43"/>
    <x v="85"/>
    <n v="9286000"/>
    <n v="9511293.75"/>
    <n v="1"/>
    <m/>
  </r>
  <r>
    <x v="11"/>
    <x v="0"/>
    <x v="44"/>
    <x v="86"/>
    <n v="13950000"/>
    <n v="14258868.15"/>
    <n v="1"/>
    <m/>
  </r>
  <r>
    <x v="11"/>
    <x v="0"/>
    <x v="30"/>
    <x v="55"/>
    <n v="8959000"/>
    <n v="9551293.75"/>
    <n v="1"/>
    <m/>
  </r>
  <r>
    <x v="11"/>
    <x v="0"/>
    <x v="32"/>
    <x v="87"/>
    <n v="13950000"/>
    <n v="14283743.15"/>
    <n v="1"/>
    <m/>
  </r>
  <r>
    <x v="11"/>
    <x v="3"/>
    <x v="7"/>
    <x v="12"/>
    <n v="9280000"/>
    <n v="9511293.75"/>
    <n v="1"/>
    <m/>
  </r>
  <r>
    <x v="11"/>
    <x v="4"/>
    <x v="9"/>
    <x v="14"/>
    <n v="13950000"/>
    <n v="14283743.15"/>
    <n v="1"/>
    <m/>
  </r>
  <r>
    <x v="11"/>
    <x v="5"/>
    <x v="20"/>
    <x v="88"/>
    <n v="8581000"/>
    <n v="9511293.75"/>
    <n v="1"/>
    <m/>
  </r>
  <r>
    <x v="11"/>
    <x v="5"/>
    <x v="20"/>
    <x v="32"/>
    <n v="13950000"/>
    <n v="14283743.15"/>
    <n v="1"/>
    <m/>
  </r>
  <r>
    <x v="11"/>
    <x v="5"/>
    <x v="45"/>
    <x v="61"/>
    <n v="9300000"/>
    <n v="9511293.75"/>
    <n v="1"/>
    <m/>
  </r>
  <r>
    <x v="11"/>
    <x v="5"/>
    <x v="46"/>
    <x v="89"/>
    <n v="9280000"/>
    <n v="9511293.75"/>
    <n v="1"/>
    <m/>
  </r>
  <r>
    <x v="12"/>
    <x v="1"/>
    <x v="47"/>
    <x v="90"/>
    <n v="6020000"/>
    <n v="63556426"/>
    <n v="1"/>
    <m/>
  </r>
  <r>
    <x v="12"/>
    <x v="1"/>
    <x v="48"/>
    <x v="61"/>
    <n v="8329000"/>
    <n v="34621000"/>
    <n v="1"/>
    <m/>
  </r>
  <r>
    <x v="12"/>
    <x v="0"/>
    <x v="18"/>
    <x v="91"/>
    <n v="9260000"/>
    <n v="20608340.420000002"/>
    <n v="1"/>
    <m/>
  </r>
  <r>
    <x v="12"/>
    <x v="2"/>
    <x v="4"/>
    <x v="6"/>
    <n v="6924000"/>
    <n v="7060509.2999999998"/>
    <n v="1"/>
    <m/>
  </r>
  <r>
    <x v="1"/>
    <x v="0"/>
    <x v="25"/>
    <x v="43"/>
    <n v="36743261.109999999"/>
    <n v="36743261.109999999"/>
    <m/>
    <n v="1"/>
  </r>
  <r>
    <x v="1"/>
    <x v="0"/>
    <x v="0"/>
    <x v="63"/>
    <n v="18853931.850000001"/>
    <n v="18853931.850000001"/>
    <m/>
    <n v="1"/>
  </r>
  <r>
    <x v="1"/>
    <x v="6"/>
    <x v="14"/>
    <x v="78"/>
    <n v="22455700"/>
    <n v="22591000"/>
    <m/>
    <n v="1"/>
  </r>
  <r>
    <x v="1"/>
    <x v="6"/>
    <x v="14"/>
    <x v="22"/>
    <n v="17355964.969999999"/>
    <n v="17508521.379999999"/>
    <m/>
    <n v="1"/>
  </r>
  <r>
    <x v="1"/>
    <x v="6"/>
    <x v="21"/>
    <x v="33"/>
    <n v="21290062.395"/>
    <n v="21410077.995000001"/>
    <m/>
    <n v="6"/>
  </r>
  <r>
    <x v="2"/>
    <x v="1"/>
    <x v="49"/>
    <x v="92"/>
    <n v="30000000"/>
    <n v="43500000"/>
    <m/>
    <n v="1"/>
  </r>
  <r>
    <x v="13"/>
    <x v="4"/>
    <x v="8"/>
    <x v="93"/>
    <n v="15817757.4"/>
    <n v="15817757.4"/>
    <m/>
    <n v="1"/>
  </r>
  <r>
    <x v="6"/>
    <x v="0"/>
    <x v="30"/>
    <x v="94"/>
    <n v="44061964.827500001"/>
    <n v="44201452.380000003"/>
    <m/>
    <n v="4"/>
  </r>
  <r>
    <x v="6"/>
    <x v="6"/>
    <x v="21"/>
    <x v="95"/>
    <n v="19452448.829999998"/>
    <n v="19452448.829999998"/>
    <m/>
    <n v="1"/>
  </r>
  <r>
    <x v="0"/>
    <x v="0"/>
    <x v="0"/>
    <x v="36"/>
    <n v="15883337.75"/>
    <n v="15937041.939999999"/>
    <m/>
    <n v="1"/>
  </r>
  <r>
    <x v="0"/>
    <x v="0"/>
    <x v="0"/>
    <x v="63"/>
    <n v="20159871.405000001"/>
    <n v="20159871.405000001"/>
    <m/>
    <n v="2"/>
  </r>
  <r>
    <x v="0"/>
    <x v="0"/>
    <x v="0"/>
    <x v="64"/>
    <n v="22689180.190000001"/>
    <n v="22760542.719999999"/>
    <m/>
    <n v="1"/>
  </r>
  <r>
    <x v="0"/>
    <x v="0"/>
    <x v="0"/>
    <x v="4"/>
    <n v="15935634.859999999"/>
    <n v="15935634.859999999"/>
    <m/>
    <n v="1"/>
  </r>
  <r>
    <x v="0"/>
    <x v="2"/>
    <x v="33"/>
    <x v="69"/>
    <n v="22730269.07"/>
    <n v="22904494.07"/>
    <m/>
    <n v="1"/>
  </r>
  <r>
    <x v="0"/>
    <x v="2"/>
    <x v="33"/>
    <x v="96"/>
    <n v="23497993.079999998"/>
    <n v="23497993.079999998"/>
    <m/>
    <n v="1"/>
  </r>
  <r>
    <x v="0"/>
    <x v="2"/>
    <x v="50"/>
    <x v="97"/>
    <n v="26396358.75"/>
    <n v="26396358.75"/>
    <m/>
    <n v="1"/>
  </r>
  <r>
    <x v="0"/>
    <x v="3"/>
    <x v="34"/>
    <x v="98"/>
    <n v="19157461.170000002"/>
    <n v="19157461.170000002"/>
    <m/>
    <n v="1"/>
  </r>
  <r>
    <x v="0"/>
    <x v="3"/>
    <x v="34"/>
    <x v="70"/>
    <n v="14499394.09"/>
    <n v="14499394.09"/>
    <m/>
    <n v="1"/>
  </r>
  <r>
    <x v="0"/>
    <x v="4"/>
    <x v="23"/>
    <x v="99"/>
    <n v="17606033.149999999"/>
    <n v="17606033.149999999"/>
    <m/>
    <n v="1"/>
  </r>
  <r>
    <x v="0"/>
    <x v="4"/>
    <x v="8"/>
    <x v="100"/>
    <n v="22295550"/>
    <n v="22375550"/>
    <m/>
    <n v="1"/>
  </r>
  <r>
    <x v="0"/>
    <x v="4"/>
    <x v="10"/>
    <x v="94"/>
    <n v="20556800.030000001"/>
    <n v="20833600.030000001"/>
    <m/>
    <n v="1"/>
  </r>
  <r>
    <x v="0"/>
    <x v="4"/>
    <x v="51"/>
    <x v="101"/>
    <n v="14721980.560000001"/>
    <n v="14856580.560000001"/>
    <m/>
    <n v="1"/>
  </r>
  <r>
    <x v="0"/>
    <x v="5"/>
    <x v="20"/>
    <x v="32"/>
    <n v="24825158.789999999"/>
    <n v="24825158.789999999"/>
    <m/>
    <n v="1"/>
  </r>
  <r>
    <x v="0"/>
    <x v="5"/>
    <x v="38"/>
    <x v="102"/>
    <n v="15142708.779999999"/>
    <n v="15233997.779999999"/>
    <m/>
    <n v="2"/>
  </r>
  <r>
    <x v="0"/>
    <x v="5"/>
    <x v="38"/>
    <x v="76"/>
    <n v="17338745.079999998"/>
    <n v="17338745.079999998"/>
    <m/>
    <n v="1"/>
  </r>
  <r>
    <x v="0"/>
    <x v="5"/>
    <x v="52"/>
    <x v="103"/>
    <n v="19934385.350000001"/>
    <n v="20116264.780000001"/>
    <m/>
    <n v="1"/>
  </r>
  <r>
    <x v="0"/>
    <x v="5"/>
    <x v="53"/>
    <x v="104"/>
    <n v="21090719.98"/>
    <n v="21271028.539999999"/>
    <m/>
    <n v="1"/>
  </r>
  <r>
    <x v="0"/>
    <x v="6"/>
    <x v="14"/>
    <x v="78"/>
    <n v="21827139.48"/>
    <n v="21827139.48"/>
    <m/>
    <n v="3"/>
  </r>
  <r>
    <x v="0"/>
    <x v="6"/>
    <x v="14"/>
    <x v="21"/>
    <n v="22517208.715"/>
    <n v="22609250.18"/>
    <m/>
    <n v="2"/>
  </r>
  <r>
    <x v="0"/>
    <x v="6"/>
    <x v="14"/>
    <x v="22"/>
    <n v="19857494.576000001"/>
    <n v="20044614.416000001"/>
    <m/>
    <n v="5"/>
  </r>
  <r>
    <x v="0"/>
    <x v="6"/>
    <x v="21"/>
    <x v="105"/>
    <n v="19437413.649999999"/>
    <n v="19437413.649999999"/>
    <m/>
    <n v="1"/>
  </r>
  <r>
    <x v="0"/>
    <x v="6"/>
    <x v="40"/>
    <x v="106"/>
    <n v="23789570.800000001"/>
    <n v="23789570.800000001"/>
    <m/>
    <n v="2"/>
  </r>
  <r>
    <x v="0"/>
    <x v="6"/>
    <x v="40"/>
    <x v="79"/>
    <n v="19001515.16"/>
    <n v="19001515.16"/>
    <m/>
    <n v="1"/>
  </r>
  <r>
    <x v="9"/>
    <x v="0"/>
    <x v="54"/>
    <x v="61"/>
    <n v="19501845.18"/>
    <n v="19501845.18"/>
    <m/>
    <n v="1"/>
  </r>
  <r>
    <x v="9"/>
    <x v="6"/>
    <x v="14"/>
    <x v="78"/>
    <n v="20556163.0233333"/>
    <n v="20754166.626666699"/>
    <m/>
    <n v="3"/>
  </r>
  <r>
    <x v="10"/>
    <x v="0"/>
    <x v="25"/>
    <x v="43"/>
    <n v="29450465.82"/>
    <n v="29730931.640000001"/>
    <m/>
    <n v="1"/>
  </r>
  <r>
    <x v="14"/>
    <x v="0"/>
    <x v="54"/>
    <x v="107"/>
    <n v="19558334.379999999"/>
    <n v="19563334.379999999"/>
    <m/>
    <n v="1"/>
  </r>
  <r>
    <x v="1"/>
    <x v="1"/>
    <x v="55"/>
    <x v="108"/>
    <n v="20031602.879999999"/>
    <n v="20190861.25"/>
    <m/>
    <n v="1"/>
  </r>
  <r>
    <x v="1"/>
    <x v="0"/>
    <x v="41"/>
    <x v="109"/>
    <n v="19379490.017999999"/>
    <n v="19461750.738000002"/>
    <m/>
    <n v="5"/>
  </r>
  <r>
    <x v="1"/>
    <x v="2"/>
    <x v="33"/>
    <x v="110"/>
    <n v="21401192.522500001"/>
    <n v="21493980.954999998"/>
    <m/>
    <n v="4"/>
  </r>
  <r>
    <x v="1"/>
    <x v="2"/>
    <x v="33"/>
    <x v="111"/>
    <n v="19842428.09"/>
    <n v="19898253.43"/>
    <m/>
    <n v="1"/>
  </r>
  <r>
    <x v="1"/>
    <x v="3"/>
    <x v="34"/>
    <x v="98"/>
    <n v="20874943.289999999"/>
    <n v="20934936.989999998"/>
    <m/>
    <n v="1"/>
  </r>
  <r>
    <x v="1"/>
    <x v="3"/>
    <x v="34"/>
    <x v="70"/>
    <n v="20940036.870000001"/>
    <n v="21081481.25"/>
    <m/>
    <n v="1"/>
  </r>
  <r>
    <x v="1"/>
    <x v="4"/>
    <x v="56"/>
    <x v="85"/>
    <n v="22939353.2966667"/>
    <n v="23069591.25"/>
    <m/>
    <n v="3"/>
  </r>
  <r>
    <x v="1"/>
    <x v="6"/>
    <x v="14"/>
    <x v="78"/>
    <n v="19957429.23"/>
    <n v="20014921.370000001"/>
    <m/>
    <n v="1"/>
  </r>
  <r>
    <x v="1"/>
    <x v="6"/>
    <x v="14"/>
    <x v="22"/>
    <n v="21273472.501818199"/>
    <n v="21331611.9536364"/>
    <m/>
    <n v="11"/>
  </r>
  <r>
    <x v="1"/>
    <x v="6"/>
    <x v="15"/>
    <x v="112"/>
    <n v="20849978.93"/>
    <n v="20909421.030000001"/>
    <m/>
    <n v="1"/>
  </r>
  <r>
    <x v="1"/>
    <x v="6"/>
    <x v="15"/>
    <x v="113"/>
    <n v="19939820.969999999"/>
    <n v="19997578.859999999"/>
    <m/>
    <n v="1"/>
  </r>
  <r>
    <x v="1"/>
    <x v="6"/>
    <x v="21"/>
    <x v="33"/>
    <n v="20219906.559999999"/>
    <n v="20267912.800000001"/>
    <m/>
    <n v="5"/>
  </r>
  <r>
    <x v="1"/>
    <x v="6"/>
    <x v="40"/>
    <x v="79"/>
    <n v="19628602.809999999"/>
    <n v="19685669.789999999"/>
    <m/>
    <n v="2"/>
  </r>
  <r>
    <x v="15"/>
    <x v="1"/>
    <x v="28"/>
    <x v="114"/>
    <n v="32357862.149999999"/>
    <n v="32715724.300000001"/>
    <m/>
    <n v="1"/>
  </r>
  <r>
    <x v="15"/>
    <x v="1"/>
    <x v="22"/>
    <x v="94"/>
    <n v="24814320.41"/>
    <n v="24991886.300000001"/>
    <m/>
    <n v="1"/>
  </r>
  <r>
    <x v="15"/>
    <x v="1"/>
    <x v="29"/>
    <x v="115"/>
    <n v="16150866.390000001"/>
    <n v="16196518.210000001"/>
    <m/>
    <n v="1"/>
  </r>
  <r>
    <x v="15"/>
    <x v="0"/>
    <x v="0"/>
    <x v="3"/>
    <n v="20091865.73"/>
    <n v="20091865.73"/>
    <m/>
    <n v="1"/>
  </r>
  <r>
    <x v="15"/>
    <x v="3"/>
    <x v="34"/>
    <x v="70"/>
    <n v="22407836.18"/>
    <n v="22582623.120000001"/>
    <m/>
    <n v="1"/>
  </r>
  <r>
    <x v="15"/>
    <x v="6"/>
    <x v="14"/>
    <x v="78"/>
    <n v="25557316.079999998"/>
    <n v="25619240.09"/>
    <m/>
    <n v="1"/>
  </r>
  <r>
    <x v="2"/>
    <x v="1"/>
    <x v="28"/>
    <x v="116"/>
    <n v="30000000"/>
    <n v="48900000"/>
    <m/>
    <n v="2"/>
  </r>
  <r>
    <x v="2"/>
    <x v="0"/>
    <x v="54"/>
    <x v="117"/>
    <n v="22800905.819090899"/>
    <n v="22876328.251818199"/>
    <m/>
    <n v="11"/>
  </r>
  <r>
    <x v="2"/>
    <x v="6"/>
    <x v="14"/>
    <x v="78"/>
    <n v="21416097.370000001"/>
    <n v="21481261.539999999"/>
    <m/>
    <n v="1"/>
  </r>
  <r>
    <x v="5"/>
    <x v="5"/>
    <x v="20"/>
    <x v="118"/>
    <n v="26523592.382831901"/>
    <n v="26523592.382831901"/>
    <m/>
    <n v="113"/>
  </r>
  <r>
    <x v="13"/>
    <x v="5"/>
    <x v="20"/>
    <x v="32"/>
    <n v="29235858.784000002"/>
    <n v="29312551.793499999"/>
    <m/>
    <n v="20"/>
  </r>
  <r>
    <x v="13"/>
    <x v="5"/>
    <x v="20"/>
    <x v="41"/>
    <n v="25539826.91"/>
    <n v="25749821.170000002"/>
    <m/>
    <n v="1"/>
  </r>
  <r>
    <x v="13"/>
    <x v="6"/>
    <x v="14"/>
    <x v="72"/>
    <n v="24056585.73"/>
    <n v="24056585.73"/>
    <m/>
    <n v="2"/>
  </r>
  <r>
    <x v="13"/>
    <x v="6"/>
    <x v="15"/>
    <x v="24"/>
    <n v="23793174.98"/>
    <n v="23896909.960000001"/>
    <m/>
    <n v="2"/>
  </r>
  <r>
    <x v="6"/>
    <x v="2"/>
    <x v="4"/>
    <x v="6"/>
    <n v="31437012.449999999"/>
    <n v="31497488.829999998"/>
    <m/>
    <n v="1"/>
  </r>
  <r>
    <x v="6"/>
    <x v="2"/>
    <x v="5"/>
    <x v="68"/>
    <n v="38238493.25"/>
    <n v="38238493.25"/>
    <m/>
    <n v="1"/>
  </r>
  <r>
    <x v="6"/>
    <x v="3"/>
    <x v="34"/>
    <x v="70"/>
    <n v="19157370.710000001"/>
    <n v="19288130.300000001"/>
    <m/>
    <n v="1"/>
  </r>
  <r>
    <x v="16"/>
    <x v="1"/>
    <x v="1"/>
    <x v="1"/>
    <n v="22478307.609999999"/>
    <n v="22661910.870000001"/>
    <m/>
    <n v="1"/>
  </r>
  <r>
    <x v="16"/>
    <x v="1"/>
    <x v="1"/>
    <x v="53"/>
    <n v="19640357.879999999"/>
    <n v="19811452.274999999"/>
    <m/>
    <n v="2"/>
  </r>
  <r>
    <x v="16"/>
    <x v="5"/>
    <x v="38"/>
    <x v="75"/>
    <n v="16276754.27"/>
    <n v="16325365.859999999"/>
    <m/>
    <n v="1"/>
  </r>
  <r>
    <x v="16"/>
    <x v="5"/>
    <x v="38"/>
    <x v="76"/>
    <n v="16473010.34"/>
    <n v="16521678.15"/>
    <m/>
    <n v="1"/>
  </r>
  <r>
    <x v="16"/>
    <x v="5"/>
    <x v="57"/>
    <x v="119"/>
    <n v="19137572.41"/>
    <n v="19226289.876666699"/>
    <m/>
    <n v="3"/>
  </r>
  <r>
    <x v="7"/>
    <x v="1"/>
    <x v="58"/>
    <x v="120"/>
    <n v="20550000"/>
    <n v="21046500"/>
    <m/>
    <n v="2"/>
  </r>
  <r>
    <x v="7"/>
    <x v="1"/>
    <x v="58"/>
    <x v="121"/>
    <n v="25900000"/>
    <n v="26396500"/>
    <m/>
    <n v="1"/>
  </r>
  <r>
    <x v="7"/>
    <x v="1"/>
    <x v="59"/>
    <x v="122"/>
    <n v="25500000"/>
    <n v="25808490"/>
    <m/>
    <n v="1"/>
  </r>
  <r>
    <x v="0"/>
    <x v="1"/>
    <x v="47"/>
    <x v="123"/>
    <n v="21233350"/>
    <n v="21333350"/>
    <m/>
    <n v="1"/>
  </r>
  <r>
    <x v="0"/>
    <x v="1"/>
    <x v="1"/>
    <x v="1"/>
    <n v="14584246"/>
    <n v="14731780"/>
    <m/>
    <n v="1"/>
  </r>
  <r>
    <x v="0"/>
    <x v="1"/>
    <x v="1"/>
    <x v="53"/>
    <n v="16460060.27"/>
    <n v="16515622.52"/>
    <m/>
    <n v="1"/>
  </r>
  <r>
    <x v="0"/>
    <x v="1"/>
    <x v="1"/>
    <x v="124"/>
    <n v="16269780"/>
    <n v="16326780"/>
    <m/>
    <n v="1"/>
  </r>
  <r>
    <x v="0"/>
    <x v="0"/>
    <x v="17"/>
    <x v="56"/>
    <n v="21424602"/>
    <n v="21471780"/>
    <m/>
    <n v="1"/>
  </r>
  <r>
    <x v="0"/>
    <x v="0"/>
    <x v="17"/>
    <x v="28"/>
    <n v="22581204.690000001"/>
    <n v="22681204.690000001"/>
    <m/>
    <n v="1"/>
  </r>
  <r>
    <x v="0"/>
    <x v="0"/>
    <x v="30"/>
    <x v="60"/>
    <n v="25054137.34"/>
    <n v="25054137.34"/>
    <m/>
    <n v="1"/>
  </r>
  <r>
    <x v="0"/>
    <x v="0"/>
    <x v="31"/>
    <x v="55"/>
    <n v="24116660.18"/>
    <n v="24116660.18"/>
    <m/>
    <n v="1"/>
  </r>
  <r>
    <x v="0"/>
    <x v="0"/>
    <x v="0"/>
    <x v="30"/>
    <n v="18617437.710000001"/>
    <n v="18617437.710000001"/>
    <m/>
    <n v="1"/>
  </r>
  <r>
    <x v="0"/>
    <x v="0"/>
    <x v="0"/>
    <x v="3"/>
    <n v="20941833.02"/>
    <n v="21135475.75"/>
    <m/>
    <n v="1"/>
  </r>
  <r>
    <x v="0"/>
    <x v="0"/>
    <x v="0"/>
    <x v="63"/>
    <n v="18378347.234999999"/>
    <n v="18561924.625"/>
    <m/>
    <n v="2"/>
  </r>
  <r>
    <x v="0"/>
    <x v="0"/>
    <x v="0"/>
    <x v="66"/>
    <n v="16875482"/>
    <n v="16924980"/>
    <m/>
    <n v="1"/>
  </r>
  <r>
    <x v="0"/>
    <x v="0"/>
    <x v="41"/>
    <x v="109"/>
    <n v="20957709.199999999"/>
    <n v="20957709.199999999"/>
    <m/>
    <n v="1"/>
  </r>
  <r>
    <x v="0"/>
    <x v="0"/>
    <x v="3"/>
    <x v="67"/>
    <n v="16057251.52"/>
    <n v="16057251.52"/>
    <m/>
    <n v="1"/>
  </r>
  <r>
    <x v="0"/>
    <x v="2"/>
    <x v="60"/>
    <x v="81"/>
    <n v="19739292.469999999"/>
    <n v="19910417.809999999"/>
    <m/>
    <n v="1"/>
  </r>
  <r>
    <x v="0"/>
    <x v="2"/>
    <x v="33"/>
    <x v="96"/>
    <n v="20547881.469999999"/>
    <n v="20576659.905000001"/>
    <m/>
    <n v="2"/>
  </r>
  <r>
    <x v="0"/>
    <x v="3"/>
    <x v="34"/>
    <x v="125"/>
    <n v="22111242.649999999"/>
    <n v="22179158.5"/>
    <m/>
    <n v="1"/>
  </r>
  <r>
    <x v="0"/>
    <x v="3"/>
    <x v="34"/>
    <x v="98"/>
    <n v="22485445.129999999"/>
    <n v="22485445.129999999"/>
    <m/>
    <n v="1"/>
  </r>
  <r>
    <x v="0"/>
    <x v="3"/>
    <x v="34"/>
    <x v="70"/>
    <n v="19325548.806000002"/>
    <n v="19453791.107999999"/>
    <m/>
    <n v="5"/>
  </r>
  <r>
    <x v="0"/>
    <x v="4"/>
    <x v="23"/>
    <x v="39"/>
    <n v="20771615.489999998"/>
    <n v="20832360"/>
    <m/>
    <n v="1"/>
  </r>
  <r>
    <x v="0"/>
    <x v="4"/>
    <x v="23"/>
    <x v="126"/>
    <n v="21302487.199999999"/>
    <n v="21302487.199999999"/>
    <m/>
    <n v="1"/>
  </r>
  <r>
    <x v="0"/>
    <x v="4"/>
    <x v="35"/>
    <x v="127"/>
    <n v="21067133.760000002"/>
    <n v="21374267.52"/>
    <m/>
    <n v="1"/>
  </r>
  <r>
    <x v="0"/>
    <x v="5"/>
    <x v="20"/>
    <x v="118"/>
    <n v="20025603.776666701"/>
    <n v="20115896.870000001"/>
    <m/>
    <n v="3"/>
  </r>
  <r>
    <x v="0"/>
    <x v="5"/>
    <x v="20"/>
    <x v="32"/>
    <n v="19673309.02"/>
    <n v="19673309.02"/>
    <m/>
    <n v="1"/>
  </r>
  <r>
    <x v="0"/>
    <x v="5"/>
    <x v="20"/>
    <x v="128"/>
    <n v="21586340.91"/>
    <n v="21773344.149999999"/>
    <m/>
    <n v="1"/>
  </r>
  <r>
    <x v="0"/>
    <x v="5"/>
    <x v="45"/>
    <x v="129"/>
    <n v="22742920.559999999"/>
    <n v="23080841.120000001"/>
    <m/>
    <n v="1"/>
  </r>
  <r>
    <x v="0"/>
    <x v="5"/>
    <x v="38"/>
    <x v="102"/>
    <n v="15693780"/>
    <n v="15748780"/>
    <m/>
    <n v="1"/>
  </r>
  <r>
    <x v="0"/>
    <x v="5"/>
    <x v="38"/>
    <x v="75"/>
    <n v="14425911.720000001"/>
    <n v="14425911.720000001"/>
    <m/>
    <n v="1"/>
  </r>
  <r>
    <x v="0"/>
    <x v="5"/>
    <x v="38"/>
    <x v="76"/>
    <n v="16786025.420000002"/>
    <n v="16883291.056666698"/>
    <m/>
    <n v="3"/>
  </r>
  <r>
    <x v="0"/>
    <x v="5"/>
    <x v="52"/>
    <x v="130"/>
    <n v="17062024.5"/>
    <n v="17062024.5"/>
    <m/>
    <n v="1"/>
  </r>
  <r>
    <x v="0"/>
    <x v="5"/>
    <x v="52"/>
    <x v="103"/>
    <n v="16732987.470000001"/>
    <n v="16782987.469999999"/>
    <m/>
    <n v="1"/>
  </r>
  <r>
    <x v="0"/>
    <x v="5"/>
    <x v="52"/>
    <x v="131"/>
    <n v="14683606.390000001"/>
    <n v="14856580.560000001"/>
    <m/>
    <n v="1"/>
  </r>
  <r>
    <x v="0"/>
    <x v="5"/>
    <x v="53"/>
    <x v="104"/>
    <n v="18936409.739999998"/>
    <n v="19000455.27"/>
    <m/>
    <n v="1"/>
  </r>
  <r>
    <x v="0"/>
    <x v="5"/>
    <x v="46"/>
    <x v="89"/>
    <n v="18165900.530000001"/>
    <n v="18221000.59"/>
    <m/>
    <n v="1"/>
  </r>
  <r>
    <x v="0"/>
    <x v="5"/>
    <x v="12"/>
    <x v="17"/>
    <n v="16292500.77"/>
    <n v="16351667.52"/>
    <m/>
    <n v="1"/>
  </r>
  <r>
    <x v="0"/>
    <x v="5"/>
    <x v="12"/>
    <x v="132"/>
    <n v="19084921.359999999"/>
    <n v="19084921.359999999"/>
    <m/>
    <n v="1"/>
  </r>
  <r>
    <x v="0"/>
    <x v="5"/>
    <x v="12"/>
    <x v="133"/>
    <n v="17637608.965"/>
    <n v="17739429.960000001"/>
    <m/>
    <n v="2"/>
  </r>
  <r>
    <x v="0"/>
    <x v="6"/>
    <x v="14"/>
    <x v="19"/>
    <n v="23366354.91"/>
    <n v="23557649.870000001"/>
    <m/>
    <n v="1"/>
  </r>
  <r>
    <x v="0"/>
    <x v="6"/>
    <x v="14"/>
    <x v="78"/>
    <n v="18188465.620000001"/>
    <n v="18231814.376666699"/>
    <m/>
    <n v="3"/>
  </r>
  <r>
    <x v="0"/>
    <x v="6"/>
    <x v="14"/>
    <x v="21"/>
    <n v="17704193.23"/>
    <n v="17762659.149999999"/>
    <m/>
    <n v="1"/>
  </r>
  <r>
    <x v="0"/>
    <x v="6"/>
    <x v="14"/>
    <x v="22"/>
    <n v="19587481.32"/>
    <n v="19669343.283076901"/>
    <m/>
    <n v="13"/>
  </r>
  <r>
    <x v="0"/>
    <x v="6"/>
    <x v="15"/>
    <x v="24"/>
    <n v="20439969.5"/>
    <n v="20439969.5"/>
    <m/>
    <n v="1"/>
  </r>
  <r>
    <x v="0"/>
    <x v="6"/>
    <x v="21"/>
    <x v="105"/>
    <n v="20979002"/>
    <n v="21027780"/>
    <m/>
    <n v="1"/>
  </r>
  <r>
    <x v="0"/>
    <x v="6"/>
    <x v="40"/>
    <x v="106"/>
    <n v="20341773.223333299"/>
    <n v="20531104.603333302"/>
    <m/>
    <n v="3"/>
  </r>
  <r>
    <x v="0"/>
    <x v="6"/>
    <x v="40"/>
    <x v="79"/>
    <n v="17239358.309999999"/>
    <n v="17408583.300000001"/>
    <m/>
    <n v="2"/>
  </r>
  <r>
    <x v="0"/>
    <x v="6"/>
    <x v="40"/>
    <x v="134"/>
    <n v="20796466.079999998"/>
    <n v="20860517.870000001"/>
    <m/>
    <n v="1"/>
  </r>
  <r>
    <x v="0"/>
    <x v="6"/>
    <x v="40"/>
    <x v="135"/>
    <n v="14416073.92"/>
    <n v="14462304.359999999"/>
    <m/>
    <n v="1"/>
  </r>
  <r>
    <x v="17"/>
    <x v="6"/>
    <x v="14"/>
    <x v="20"/>
    <n v="23633023.010000002"/>
    <n v="23708914.460000001"/>
    <m/>
    <n v="1"/>
  </r>
  <r>
    <x v="18"/>
    <x v="1"/>
    <x v="61"/>
    <x v="136"/>
    <n v="30940475.41"/>
    <n v="30989417.120000001"/>
    <m/>
    <n v="1"/>
  </r>
  <r>
    <x v="18"/>
    <x v="4"/>
    <x v="10"/>
    <x v="94"/>
    <n v="16672688.51"/>
    <n v="16718542.789999999"/>
    <m/>
    <n v="1"/>
  </r>
  <r>
    <x v="18"/>
    <x v="4"/>
    <x v="36"/>
    <x v="137"/>
    <n v="14974440.140000001"/>
    <n v="15188880.289999999"/>
    <m/>
    <n v="1"/>
  </r>
  <r>
    <x v="10"/>
    <x v="0"/>
    <x v="17"/>
    <x v="56"/>
    <n v="24421283.43"/>
    <n v="24473648.260000002"/>
    <m/>
    <n v="1"/>
  </r>
  <r>
    <x v="10"/>
    <x v="0"/>
    <x v="0"/>
    <x v="3"/>
    <n v="20172084.5"/>
    <n v="20310977.859999999"/>
    <m/>
    <n v="1"/>
  </r>
  <r>
    <x v="10"/>
    <x v="0"/>
    <x v="62"/>
    <x v="138"/>
    <n v="21305044.449999999"/>
    <n v="21352049.390000001"/>
    <m/>
    <n v="1"/>
  </r>
  <r>
    <x v="10"/>
    <x v="4"/>
    <x v="56"/>
    <x v="85"/>
    <n v="20721094.285"/>
    <n v="20814367.859999999"/>
    <m/>
    <n v="2"/>
  </r>
  <r>
    <x v="10"/>
    <x v="5"/>
    <x v="20"/>
    <x v="41"/>
    <n v="20079488.93"/>
    <n v="20310977.859999999"/>
    <m/>
    <n v="1"/>
  </r>
  <r>
    <x v="10"/>
    <x v="5"/>
    <x v="45"/>
    <x v="139"/>
    <n v="31465014.57"/>
    <n v="31760029.140000001"/>
    <m/>
    <n v="1"/>
  </r>
  <r>
    <x v="19"/>
    <x v="0"/>
    <x v="3"/>
    <x v="140"/>
    <n v="14570861.67"/>
    <n v="15060699.720000001"/>
    <m/>
    <n v="1"/>
  </r>
  <r>
    <x v="14"/>
    <x v="0"/>
    <x v="41"/>
    <x v="109"/>
    <n v="20368699.25"/>
    <n v="20373699.25"/>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2AB0B07-2C6F-475F-BEC2-893F93B5651B}"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476" firstHeaderRow="0" firstDataRow="1" firstDataCol="1"/>
  <pivotFields count="8">
    <pivotField axis="axisRow" showAll="0">
      <items count="22">
        <item n="MUTUAL CARTAGO" x="1"/>
        <item n="INVU" x="15"/>
        <item n="COOCIQUE" x="5"/>
        <item n="COOPENAE" x="6"/>
        <item n="GRUPO MUTUAL ALAJUELA LA VIVIENDA" x="0"/>
        <item n="BANCO DE COSTA RICA" x="4"/>
        <item x="10"/>
        <item x="16"/>
        <item x="13"/>
        <item x="11"/>
        <item x="18"/>
        <item x="2"/>
        <item x="17"/>
        <item x="14"/>
        <item x="9"/>
        <item x="7"/>
        <item m="1" x="20"/>
        <item x="19"/>
        <item x="12"/>
        <item x="3"/>
        <item x="8"/>
        <item t="default"/>
      </items>
    </pivotField>
    <pivotField axis="axisRow" showAll="0">
      <items count="8">
        <item x="0"/>
        <item x="2"/>
        <item x="4"/>
        <item x="3"/>
        <item x="6"/>
        <item x="5"/>
        <item x="1"/>
        <item t="default"/>
      </items>
    </pivotField>
    <pivotField axis="axisRow" showAll="0">
      <items count="78">
        <item x="38"/>
        <item x="11"/>
        <item x="29"/>
        <item x="53"/>
        <item x="18"/>
        <item x="40"/>
        <item x="54"/>
        <item x="13"/>
        <item x="52"/>
        <item x="5"/>
        <item x="1"/>
        <item x="14"/>
        <item x="20"/>
        <item x="0"/>
        <item x="17"/>
        <item x="24"/>
        <item x="34"/>
        <item x="33"/>
        <item x="41"/>
        <item x="42"/>
        <item x="21"/>
        <item x="23"/>
        <item x="3"/>
        <item x="36"/>
        <item x="16"/>
        <item x="56"/>
        <item x="51"/>
        <item x="46"/>
        <item x="12"/>
        <item m="1" x="75"/>
        <item x="58"/>
        <item m="1" x="69"/>
        <item x="35"/>
        <item m="1" x="64"/>
        <item x="25"/>
        <item x="55"/>
        <item x="37"/>
        <item x="45"/>
        <item x="22"/>
        <item x="2"/>
        <item x="31"/>
        <item x="4"/>
        <item x="50"/>
        <item m="1" x="70"/>
        <item x="15"/>
        <item x="9"/>
        <item x="44"/>
        <item x="8"/>
        <item m="1" x="72"/>
        <item x="28"/>
        <item x="30"/>
        <item m="1" x="71"/>
        <item x="6"/>
        <item m="1" x="67"/>
        <item x="60"/>
        <item x="57"/>
        <item x="10"/>
        <item x="39"/>
        <item x="27"/>
        <item x="62"/>
        <item x="61"/>
        <item x="47"/>
        <item x="32"/>
        <item x="59"/>
        <item m="1" x="65"/>
        <item m="1" x="63"/>
        <item m="1" x="66"/>
        <item x="43"/>
        <item m="1" x="68"/>
        <item x="49"/>
        <item x="7"/>
        <item m="1" x="73"/>
        <item m="1" x="74"/>
        <item x="26"/>
        <item m="1" x="76"/>
        <item x="48"/>
        <item x="19"/>
        <item t="default"/>
      </items>
    </pivotField>
    <pivotField axis="axisRow" showAll="0">
      <items count="273">
        <item x="0"/>
        <item x="22"/>
        <item x="1"/>
        <item x="3"/>
        <item x="106"/>
        <item x="19"/>
        <item x="78"/>
        <item x="21"/>
        <item m="1" x="192"/>
        <item x="42"/>
        <item x="67"/>
        <item x="70"/>
        <item x="57"/>
        <item x="104"/>
        <item x="134"/>
        <item x="98"/>
        <item x="26"/>
        <item x="36"/>
        <item x="69"/>
        <item x="33"/>
        <item x="85"/>
        <item x="31"/>
        <item x="101"/>
        <item x="89"/>
        <item m="1" x="220"/>
        <item x="20"/>
        <item x="46"/>
        <item x="27"/>
        <item x="4"/>
        <item x="127"/>
        <item x="32"/>
        <item x="75"/>
        <item x="39"/>
        <item x="61"/>
        <item x="51"/>
        <item x="18"/>
        <item m="1" x="241"/>
        <item x="43"/>
        <item x="6"/>
        <item x="38"/>
        <item x="68"/>
        <item x="41"/>
        <item x="76"/>
        <item x="81"/>
        <item x="30"/>
        <item x="109"/>
        <item x="44"/>
        <item m="1" x="158"/>
        <item x="16"/>
        <item x="53"/>
        <item m="1" x="155"/>
        <item x="86"/>
        <item x="2"/>
        <item m="1" x="195"/>
        <item x="58"/>
        <item x="102"/>
        <item x="63"/>
        <item x="66"/>
        <item m="1" x="151"/>
        <item x="64"/>
        <item x="103"/>
        <item x="24"/>
        <item x="25"/>
        <item x="84"/>
        <item m="1" x="159"/>
        <item m="1" x="194"/>
        <item x="132"/>
        <item m="1" x="168"/>
        <item x="65"/>
        <item x="112"/>
        <item x="55"/>
        <item m="1" x="150"/>
        <item x="100"/>
        <item x="17"/>
        <item x="113"/>
        <item x="135"/>
        <item x="52"/>
        <item m="1" x="174"/>
        <item x="60"/>
        <item m="1" x="203"/>
        <item x="140"/>
        <item x="35"/>
        <item m="1" x="239"/>
        <item x="23"/>
        <item x="56"/>
        <item m="1" x="188"/>
        <item x="114"/>
        <item m="1" x="260"/>
        <item x="37"/>
        <item m="1" x="148"/>
        <item x="83"/>
        <item m="1" x="149"/>
        <item m="1" x="153"/>
        <item x="107"/>
        <item m="1" x="161"/>
        <item m="1" x="251"/>
        <item x="130"/>
        <item x="119"/>
        <item m="1" x="175"/>
        <item x="79"/>
        <item x="94"/>
        <item x="15"/>
        <item x="62"/>
        <item x="13"/>
        <item m="1" x="185"/>
        <item x="40"/>
        <item m="1" x="201"/>
        <item x="118"/>
        <item x="71"/>
        <item m="1" x="166"/>
        <item m="1" x="160"/>
        <item m="1" x="204"/>
        <item x="105"/>
        <item m="1" x="263"/>
        <item x="7"/>
        <item m="1" x="213"/>
        <item m="1" x="199"/>
        <item m="1" x="205"/>
        <item m="1" x="245"/>
        <item x="72"/>
        <item x="95"/>
        <item m="1" x="165"/>
        <item m="1" x="214"/>
        <item m="1" x="171"/>
        <item x="97"/>
        <item m="1" x="259"/>
        <item x="128"/>
        <item m="1" x="271"/>
        <item x="88"/>
        <item x="121"/>
        <item x="14"/>
        <item m="1" x="222"/>
        <item m="1" x="228"/>
        <item x="129"/>
        <item x="5"/>
        <item m="1" x="164"/>
        <item m="1" x="184"/>
        <item m="1" x="163"/>
        <item m="1" x="197"/>
        <item m="1" x="210"/>
        <item m="1" x="240"/>
        <item x="91"/>
        <item x="120"/>
        <item x="54"/>
        <item x="73"/>
        <item m="1" x="198"/>
        <item m="1" x="147"/>
        <item m="1" x="232"/>
        <item x="122"/>
        <item m="1" x="255"/>
        <item m="1" x="156"/>
        <item x="116"/>
        <item m="1" x="233"/>
        <item m="1" x="170"/>
        <item m="1" x="189"/>
        <item x="82"/>
        <item m="1" x="181"/>
        <item m="1" x="186"/>
        <item m="1" x="270"/>
        <item m="1" x="190"/>
        <item m="1" x="265"/>
        <item m="1" x="141"/>
        <item m="1" x="142"/>
        <item m="1" x="143"/>
        <item m="1" x="146"/>
        <item m="1" x="208"/>
        <item m="1" x="152"/>
        <item m="1" x="196"/>
        <item x="125"/>
        <item m="1" x="200"/>
        <item m="1" x="235"/>
        <item m="1" x="221"/>
        <item x="133"/>
        <item m="1" x="223"/>
        <item m="1" x="169"/>
        <item m="1" x="253"/>
        <item m="1" x="254"/>
        <item x="34"/>
        <item x="50"/>
        <item m="1" x="231"/>
        <item x="28"/>
        <item x="87"/>
        <item m="1" x="154"/>
        <item x="137"/>
        <item m="1" x="238"/>
        <item m="1" x="177"/>
        <item m="1" x="180"/>
        <item m="1" x="182"/>
        <item x="117"/>
        <item m="1" x="269"/>
        <item x="93"/>
        <item m="1" x="187"/>
        <item m="1" x="193"/>
        <item x="77"/>
        <item m="1" x="230"/>
        <item x="138"/>
        <item m="1" x="217"/>
        <item m="1" x="243"/>
        <item x="115"/>
        <item m="1" x="207"/>
        <item x="59"/>
        <item m="1" x="172"/>
        <item m="1" x="179"/>
        <item x="110"/>
        <item m="1" x="236"/>
        <item m="1" x="224"/>
        <item m="1" x="258"/>
        <item m="1" x="144"/>
        <item m="1" x="183"/>
        <item m="1" x="250"/>
        <item x="139"/>
        <item m="1" x="248"/>
        <item m="1" x="176"/>
        <item m="1" x="268"/>
        <item x="99"/>
        <item m="1" x="246"/>
        <item m="1" x="178"/>
        <item x="10"/>
        <item x="92"/>
        <item m="1" x="216"/>
        <item m="1" x="261"/>
        <item m="1" x="219"/>
        <item m="1" x="264"/>
        <item m="1" x="157"/>
        <item m="1" x="257"/>
        <item x="12"/>
        <item m="1" x="225"/>
        <item m="1" x="162"/>
        <item m="1" x="212"/>
        <item m="1" x="218"/>
        <item m="1" x="249"/>
        <item m="1" x="252"/>
        <item m="1" x="244"/>
        <item m="1" x="266"/>
        <item x="11"/>
        <item m="1" x="173"/>
        <item m="1" x="167"/>
        <item m="1" x="206"/>
        <item x="29"/>
        <item m="1" x="209"/>
        <item m="1" x="234"/>
        <item m="1" x="226"/>
        <item x="8"/>
        <item m="1" x="145"/>
        <item x="96"/>
        <item m="1" x="191"/>
        <item x="131"/>
        <item m="1" x="202"/>
        <item m="1" x="211"/>
        <item m="1" x="215"/>
        <item x="74"/>
        <item m="1" x="227"/>
        <item m="1" x="229"/>
        <item m="1" x="237"/>
        <item m="1" x="242"/>
        <item m="1" x="247"/>
        <item m="1" x="256"/>
        <item x="47"/>
        <item m="1" x="262"/>
        <item x="90"/>
        <item m="1" x="267"/>
        <item x="9"/>
        <item x="45"/>
        <item x="48"/>
        <item x="49"/>
        <item x="80"/>
        <item x="108"/>
        <item x="111"/>
        <item x="123"/>
        <item x="124"/>
        <item x="126"/>
        <item x="136"/>
        <item t="default"/>
      </items>
    </pivotField>
    <pivotField dataField="1" numFmtId="4" showAll="0"/>
    <pivotField dataField="1" numFmtId="4" showAll="0"/>
    <pivotField dataField="1" showAll="0"/>
    <pivotField dataField="1" showAll="0"/>
  </pivotFields>
  <rowFields count="4">
    <field x="0"/>
    <field x="1"/>
    <field x="2"/>
    <field x="3"/>
  </rowFields>
  <rowItems count="467">
    <i>
      <x/>
    </i>
    <i r="1">
      <x/>
    </i>
    <i r="2">
      <x v="13"/>
    </i>
    <i r="3">
      <x/>
    </i>
    <i r="3">
      <x v="3"/>
    </i>
    <i r="3">
      <x v="28"/>
    </i>
    <i r="3">
      <x v="56"/>
    </i>
    <i r="2">
      <x v="18"/>
    </i>
    <i r="3">
      <x v="45"/>
    </i>
    <i r="2">
      <x v="22"/>
    </i>
    <i r="3">
      <x v="134"/>
    </i>
    <i r="2">
      <x v="34"/>
    </i>
    <i r="3">
      <x v="37"/>
    </i>
    <i r="2">
      <x v="39"/>
    </i>
    <i r="3">
      <x v="52"/>
    </i>
    <i r="1">
      <x v="1"/>
    </i>
    <i r="2">
      <x v="9"/>
    </i>
    <i r="3">
      <x v="217"/>
    </i>
    <i r="3">
      <x v="242"/>
    </i>
    <i r="3">
      <x v="261"/>
    </i>
    <i r="2">
      <x v="17"/>
    </i>
    <i r="3">
      <x v="203"/>
    </i>
    <i r="3">
      <x v="267"/>
    </i>
    <i r="2">
      <x v="41"/>
    </i>
    <i r="3">
      <x v="38"/>
    </i>
    <i r="3">
      <x v="114"/>
    </i>
    <i r="2">
      <x v="52"/>
    </i>
    <i r="3">
      <x v="234"/>
    </i>
    <i r="1">
      <x v="2"/>
    </i>
    <i r="2">
      <x v="25"/>
    </i>
    <i r="3">
      <x v="20"/>
    </i>
    <i r="2">
      <x v="45"/>
    </i>
    <i r="3">
      <x v="130"/>
    </i>
    <i r="2">
      <x v="47"/>
    </i>
    <i r="3">
      <x v="103"/>
    </i>
    <i r="2">
      <x v="56"/>
    </i>
    <i r="3">
      <x v="101"/>
    </i>
    <i r="1">
      <x v="3"/>
    </i>
    <i r="2">
      <x v="16"/>
    </i>
    <i r="3">
      <x v="11"/>
    </i>
    <i r="3">
      <x v="15"/>
    </i>
    <i r="2">
      <x v="70"/>
    </i>
    <i r="3">
      <x v="225"/>
    </i>
    <i r="1">
      <x v="4"/>
    </i>
    <i r="2">
      <x v="5"/>
    </i>
    <i r="3">
      <x v="99"/>
    </i>
    <i r="2">
      <x v="7"/>
    </i>
    <i r="3">
      <x v="35"/>
    </i>
    <i r="2">
      <x v="11"/>
    </i>
    <i r="3">
      <x v="1"/>
    </i>
    <i r="3">
      <x v="5"/>
    </i>
    <i r="3">
      <x v="6"/>
    </i>
    <i r="3">
      <x v="7"/>
    </i>
    <i r="3">
      <x v="25"/>
    </i>
    <i r="3">
      <x v="83"/>
    </i>
    <i r="2">
      <x v="20"/>
    </i>
    <i r="3">
      <x v="19"/>
    </i>
    <i r="2">
      <x v="44"/>
    </i>
    <i r="3">
      <x v="61"/>
    </i>
    <i r="3">
      <x v="62"/>
    </i>
    <i r="3">
      <x v="69"/>
    </i>
    <i r="3">
      <x v="74"/>
    </i>
    <i r="1">
      <x v="5"/>
    </i>
    <i r="2">
      <x v="1"/>
    </i>
    <i r="3">
      <x v="48"/>
    </i>
    <i r="2">
      <x v="28"/>
    </i>
    <i r="3">
      <x v="73"/>
    </i>
    <i r="1">
      <x v="6"/>
    </i>
    <i r="2">
      <x v="10"/>
    </i>
    <i r="3">
      <x v="2"/>
    </i>
    <i r="2">
      <x v="35"/>
    </i>
    <i r="3">
      <x v="266"/>
    </i>
    <i>
      <x v="1"/>
    </i>
    <i r="1">
      <x/>
    </i>
    <i r="2">
      <x v="13"/>
    </i>
    <i r="3">
      <x v="3"/>
    </i>
    <i r="1">
      <x v="3"/>
    </i>
    <i r="2">
      <x v="16"/>
    </i>
    <i r="3">
      <x v="11"/>
    </i>
    <i r="1">
      <x v="4"/>
    </i>
    <i r="2">
      <x v="11"/>
    </i>
    <i r="3">
      <x v="6"/>
    </i>
    <i r="1">
      <x v="6"/>
    </i>
    <i r="2">
      <x v="2"/>
    </i>
    <i r="3">
      <x v="198"/>
    </i>
    <i r="2">
      <x v="38"/>
    </i>
    <i r="3">
      <x v="100"/>
    </i>
    <i r="2">
      <x v="49"/>
    </i>
    <i r="3">
      <x v="86"/>
    </i>
    <i>
      <x v="2"/>
    </i>
    <i r="1">
      <x/>
    </i>
    <i r="2">
      <x v="14"/>
    </i>
    <i r="3">
      <x v="9"/>
    </i>
    <i r="2">
      <x v="34"/>
    </i>
    <i r="3">
      <x v="37"/>
    </i>
    <i r="1">
      <x v="2"/>
    </i>
    <i r="2">
      <x v="47"/>
    </i>
    <i r="3">
      <x v="46"/>
    </i>
    <i r="1">
      <x v="5"/>
    </i>
    <i r="2">
      <x v="12"/>
    </i>
    <i r="3">
      <x v="107"/>
    </i>
    <i>
      <x v="3"/>
    </i>
    <i r="1">
      <x/>
    </i>
    <i r="2">
      <x v="13"/>
    </i>
    <i r="3">
      <x v="17"/>
    </i>
    <i r="2">
      <x v="50"/>
    </i>
    <i r="3">
      <x v="100"/>
    </i>
    <i r="1">
      <x v="1"/>
    </i>
    <i r="2">
      <x v="9"/>
    </i>
    <i r="3">
      <x v="40"/>
    </i>
    <i r="2">
      <x v="41"/>
    </i>
    <i r="3">
      <x v="38"/>
    </i>
    <i r="1">
      <x v="3"/>
    </i>
    <i r="2">
      <x v="16"/>
    </i>
    <i r="3">
      <x v="11"/>
    </i>
    <i r="2">
      <x v="73"/>
    </i>
    <i r="3">
      <x v="262"/>
    </i>
    <i r="1">
      <x v="4"/>
    </i>
    <i r="2">
      <x v="20"/>
    </i>
    <i r="3">
      <x v="120"/>
    </i>
    <i r="1">
      <x v="5"/>
    </i>
    <i r="2">
      <x v="1"/>
    </i>
    <i r="3">
      <x v="48"/>
    </i>
    <i r="2">
      <x v="12"/>
    </i>
    <i r="3">
      <x v="26"/>
    </i>
    <i r="1">
      <x v="6"/>
    </i>
    <i r="2">
      <x v="10"/>
    </i>
    <i r="3">
      <x v="2"/>
    </i>
    <i>
      <x v="4"/>
    </i>
    <i r="1">
      <x/>
    </i>
    <i r="2">
      <x v="4"/>
    </i>
    <i r="3">
      <x v="81"/>
    </i>
    <i r="3">
      <x v="238"/>
    </i>
    <i r="2">
      <x v="13"/>
    </i>
    <i r="3">
      <x/>
    </i>
    <i r="3">
      <x v="3"/>
    </i>
    <i r="3">
      <x v="17"/>
    </i>
    <i r="3">
      <x v="28"/>
    </i>
    <i r="3">
      <x v="44"/>
    </i>
    <i r="3">
      <x v="56"/>
    </i>
    <i r="3">
      <x v="57"/>
    </i>
    <i r="3">
      <x v="59"/>
    </i>
    <i r="3">
      <x v="68"/>
    </i>
    <i r="3">
      <x v="88"/>
    </i>
    <i r="2">
      <x v="14"/>
    </i>
    <i r="3">
      <x v="12"/>
    </i>
    <i r="3">
      <x v="54"/>
    </i>
    <i r="3">
      <x v="70"/>
    </i>
    <i r="3">
      <x v="84"/>
    </i>
    <i r="3">
      <x v="180"/>
    </i>
    <i r="3">
      <x v="200"/>
    </i>
    <i r="2">
      <x v="18"/>
    </i>
    <i r="3">
      <x v="45"/>
    </i>
    <i r="2">
      <x v="22"/>
    </i>
    <i r="3">
      <x v="10"/>
    </i>
    <i r="2">
      <x v="34"/>
    </i>
    <i r="3">
      <x v="37"/>
    </i>
    <i r="3">
      <x v="102"/>
    </i>
    <i r="2">
      <x v="39"/>
    </i>
    <i r="3">
      <x v="143"/>
    </i>
    <i r="2">
      <x v="40"/>
    </i>
    <i r="3">
      <x v="33"/>
    </i>
    <i r="3">
      <x v="70"/>
    </i>
    <i r="2">
      <x v="50"/>
    </i>
    <i r="3">
      <x v="70"/>
    </i>
    <i r="3">
      <x v="78"/>
    </i>
    <i r="2">
      <x v="62"/>
    </i>
    <i r="3">
      <x v="21"/>
    </i>
    <i r="1">
      <x v="1"/>
    </i>
    <i r="2">
      <x v="9"/>
    </i>
    <i r="3">
      <x v="39"/>
    </i>
    <i r="3">
      <x v="40"/>
    </i>
    <i r="2">
      <x v="17"/>
    </i>
    <i r="3">
      <x v="18"/>
    </i>
    <i r="3">
      <x v="244"/>
    </i>
    <i r="2">
      <x v="41"/>
    </i>
    <i r="3">
      <x v="114"/>
    </i>
    <i r="2">
      <x v="42"/>
    </i>
    <i r="3">
      <x v="124"/>
    </i>
    <i r="2">
      <x v="54"/>
    </i>
    <i r="3">
      <x v="43"/>
    </i>
    <i r="1">
      <x v="2"/>
    </i>
    <i r="2">
      <x v="21"/>
    </i>
    <i r="3">
      <x v="32"/>
    </i>
    <i r="3">
      <x v="214"/>
    </i>
    <i r="3">
      <x v="270"/>
    </i>
    <i r="2">
      <x v="23"/>
    </i>
    <i r="3">
      <x v="119"/>
    </i>
    <i r="2">
      <x v="26"/>
    </i>
    <i r="3">
      <x v="22"/>
    </i>
    <i r="2">
      <x v="32"/>
    </i>
    <i r="3">
      <x v="29"/>
    </i>
    <i r="3">
      <x v="108"/>
    </i>
    <i r="2">
      <x v="36"/>
    </i>
    <i r="3">
      <x v="144"/>
    </i>
    <i r="2">
      <x v="47"/>
    </i>
    <i r="3">
      <x v="72"/>
    </i>
    <i r="2">
      <x v="56"/>
    </i>
    <i r="3">
      <x v="100"/>
    </i>
    <i r="3">
      <x v="101"/>
    </i>
    <i r="1">
      <x v="3"/>
    </i>
    <i r="2">
      <x v="16"/>
    </i>
    <i r="3">
      <x v="11"/>
    </i>
    <i r="3">
      <x v="15"/>
    </i>
    <i r="3">
      <x v="168"/>
    </i>
    <i r="2">
      <x v="73"/>
    </i>
    <i r="3">
      <x v="70"/>
    </i>
    <i r="1">
      <x v="4"/>
    </i>
    <i r="2">
      <x v="5"/>
    </i>
    <i r="3">
      <x v="4"/>
    </i>
    <i r="3">
      <x v="14"/>
    </i>
    <i r="3">
      <x v="75"/>
    </i>
    <i r="3">
      <x v="99"/>
    </i>
    <i r="2">
      <x v="11"/>
    </i>
    <i r="3">
      <x v="1"/>
    </i>
    <i r="3">
      <x v="5"/>
    </i>
    <i r="3">
      <x v="6"/>
    </i>
    <i r="3">
      <x v="7"/>
    </i>
    <i r="3">
      <x v="25"/>
    </i>
    <i r="2">
      <x v="20"/>
    </i>
    <i r="3">
      <x v="112"/>
    </i>
    <i r="2">
      <x v="44"/>
    </i>
    <i r="3">
      <x v="61"/>
    </i>
    <i r="1">
      <x v="5"/>
    </i>
    <i r="2">
      <x/>
    </i>
    <i r="3">
      <x v="31"/>
    </i>
    <i r="3">
      <x v="42"/>
    </i>
    <i r="3">
      <x v="55"/>
    </i>
    <i r="2">
      <x v="3"/>
    </i>
    <i r="3">
      <x v="13"/>
    </i>
    <i r="2">
      <x v="8"/>
    </i>
    <i r="3">
      <x v="60"/>
    </i>
    <i r="3">
      <x v="96"/>
    </i>
    <i r="3">
      <x v="246"/>
    </i>
    <i r="2">
      <x v="12"/>
    </i>
    <i r="3">
      <x v="30"/>
    </i>
    <i r="3">
      <x v="107"/>
    </i>
    <i r="3">
      <x v="126"/>
    </i>
    <i r="3">
      <x v="250"/>
    </i>
    <i r="2">
      <x v="27"/>
    </i>
    <i r="3">
      <x v="23"/>
    </i>
    <i r="2">
      <x v="28"/>
    </i>
    <i r="3">
      <x v="66"/>
    </i>
    <i r="3">
      <x v="73"/>
    </i>
    <i r="3">
      <x v="172"/>
    </i>
    <i r="2">
      <x v="37"/>
    </i>
    <i r="3">
      <x v="133"/>
    </i>
    <i r="2">
      <x v="57"/>
    </i>
    <i r="3">
      <x v="193"/>
    </i>
    <i r="1">
      <x v="6"/>
    </i>
    <i r="2">
      <x v="2"/>
    </i>
    <i r="3">
      <x v="178"/>
    </i>
    <i r="2">
      <x v="10"/>
    </i>
    <i r="3">
      <x v="2"/>
    </i>
    <i r="3">
      <x v="21"/>
    </i>
    <i r="3">
      <x v="27"/>
    </i>
    <i r="3">
      <x v="34"/>
    </i>
    <i r="3">
      <x v="49"/>
    </i>
    <i r="3">
      <x v="76"/>
    </i>
    <i r="3">
      <x v="269"/>
    </i>
    <i r="2">
      <x v="38"/>
    </i>
    <i r="3">
      <x v="264"/>
    </i>
    <i r="2">
      <x v="49"/>
    </i>
    <i r="3">
      <x v="263"/>
    </i>
    <i r="2">
      <x v="61"/>
    </i>
    <i r="3">
      <x v="268"/>
    </i>
    <i>
      <x v="5"/>
    </i>
    <i r="1">
      <x/>
    </i>
    <i r="2">
      <x v="4"/>
    </i>
    <i r="3">
      <x v="81"/>
    </i>
    <i r="2">
      <x v="13"/>
    </i>
    <i r="3">
      <x v="17"/>
    </i>
    <i r="3">
      <x v="88"/>
    </i>
    <i r="2">
      <x v="14"/>
    </i>
    <i r="3">
      <x v="180"/>
    </i>
    <i r="2">
      <x v="39"/>
    </i>
    <i r="3">
      <x v="52"/>
    </i>
    <i r="1">
      <x v="1"/>
    </i>
    <i r="2">
      <x v="9"/>
    </i>
    <i r="3">
      <x v="39"/>
    </i>
    <i r="1">
      <x v="2"/>
    </i>
    <i r="2">
      <x v="15"/>
    </i>
    <i r="3">
      <x v="105"/>
    </i>
    <i r="2">
      <x v="21"/>
    </i>
    <i r="3">
      <x v="32"/>
    </i>
    <i r="1">
      <x v="3"/>
    </i>
    <i r="2">
      <x v="70"/>
    </i>
    <i r="3">
      <x v="225"/>
    </i>
    <i r="1">
      <x v="5"/>
    </i>
    <i r="2">
      <x v="12"/>
    </i>
    <i r="3">
      <x v="41"/>
    </i>
    <i>
      <x v="6"/>
    </i>
    <i r="1">
      <x/>
    </i>
    <i r="2">
      <x v="13"/>
    </i>
    <i r="3">
      <x v="3"/>
    </i>
    <i r="3">
      <x v="68"/>
    </i>
    <i r="2">
      <x v="14"/>
    </i>
    <i r="3">
      <x v="84"/>
    </i>
    <i r="2">
      <x v="18"/>
    </i>
    <i r="3">
      <x v="90"/>
    </i>
    <i r="2">
      <x v="34"/>
    </i>
    <i r="3">
      <x v="37"/>
    </i>
    <i r="2">
      <x v="59"/>
    </i>
    <i r="3">
      <x v="195"/>
    </i>
    <i r="1">
      <x v="2"/>
    </i>
    <i r="2">
      <x v="25"/>
    </i>
    <i r="3">
      <x v="20"/>
    </i>
    <i r="1">
      <x v="4"/>
    </i>
    <i r="2">
      <x v="19"/>
    </i>
    <i r="3">
      <x v="63"/>
    </i>
    <i r="1">
      <x v="5"/>
    </i>
    <i r="2">
      <x v="12"/>
    </i>
    <i r="3">
      <x v="26"/>
    </i>
    <i r="3">
      <x v="41"/>
    </i>
    <i r="2">
      <x v="37"/>
    </i>
    <i r="3">
      <x v="210"/>
    </i>
    <i>
      <x v="7"/>
    </i>
    <i r="1">
      <x v="5"/>
    </i>
    <i r="2">
      <x/>
    </i>
    <i r="3">
      <x v="31"/>
    </i>
    <i r="3">
      <x v="42"/>
    </i>
    <i r="2">
      <x v="55"/>
    </i>
    <i r="3">
      <x v="97"/>
    </i>
    <i r="1">
      <x v="6"/>
    </i>
    <i r="2">
      <x v="10"/>
    </i>
    <i r="3">
      <x v="2"/>
    </i>
    <i r="3">
      <x v="49"/>
    </i>
    <i>
      <x v="8"/>
    </i>
    <i r="1">
      <x v="2"/>
    </i>
    <i r="2">
      <x v="47"/>
    </i>
    <i r="3">
      <x v="190"/>
    </i>
    <i r="1">
      <x v="4"/>
    </i>
    <i r="2">
      <x v="11"/>
    </i>
    <i r="3">
      <x v="119"/>
    </i>
    <i r="2">
      <x v="44"/>
    </i>
    <i r="3">
      <x v="61"/>
    </i>
    <i r="1">
      <x v="5"/>
    </i>
    <i r="2">
      <x v="12"/>
    </i>
    <i r="3">
      <x v="30"/>
    </i>
    <i r="3">
      <x v="41"/>
    </i>
    <i>
      <x v="9"/>
    </i>
    <i r="1">
      <x/>
    </i>
    <i r="2">
      <x v="46"/>
    </i>
    <i r="3">
      <x v="51"/>
    </i>
    <i r="2">
      <x v="50"/>
    </i>
    <i r="3">
      <x v="70"/>
    </i>
    <i r="2">
      <x v="62"/>
    </i>
    <i r="3">
      <x v="181"/>
    </i>
    <i r="1">
      <x v="2"/>
    </i>
    <i r="2">
      <x v="45"/>
    </i>
    <i r="3">
      <x v="130"/>
    </i>
    <i r="1">
      <x v="3"/>
    </i>
    <i r="2">
      <x v="70"/>
    </i>
    <i r="3">
      <x v="225"/>
    </i>
    <i r="1">
      <x v="5"/>
    </i>
    <i r="2">
      <x v="12"/>
    </i>
    <i r="3">
      <x v="30"/>
    </i>
    <i r="3">
      <x v="128"/>
    </i>
    <i r="2">
      <x v="27"/>
    </i>
    <i r="3">
      <x v="23"/>
    </i>
    <i r="2">
      <x v="37"/>
    </i>
    <i r="3">
      <x v="33"/>
    </i>
    <i r="1">
      <x v="6"/>
    </i>
    <i r="2">
      <x v="67"/>
    </i>
    <i r="3">
      <x v="20"/>
    </i>
    <i>
      <x v="10"/>
    </i>
    <i r="1">
      <x v="2"/>
    </i>
    <i r="2">
      <x v="23"/>
    </i>
    <i r="3">
      <x v="183"/>
    </i>
    <i r="2">
      <x v="56"/>
    </i>
    <i r="3">
      <x v="100"/>
    </i>
    <i r="1">
      <x v="6"/>
    </i>
    <i r="2">
      <x v="60"/>
    </i>
    <i r="3">
      <x v="271"/>
    </i>
    <i>
      <x v="11"/>
    </i>
    <i r="1">
      <x/>
    </i>
    <i r="2">
      <x v="4"/>
    </i>
    <i r="3">
      <x v="238"/>
    </i>
    <i r="2">
      <x v="6"/>
    </i>
    <i r="3">
      <x v="188"/>
    </i>
    <i r="2">
      <x v="13"/>
    </i>
    <i r="3">
      <x v="44"/>
    </i>
    <i r="2">
      <x v="14"/>
    </i>
    <i r="3">
      <x v="180"/>
    </i>
    <i r="1">
      <x v="3"/>
    </i>
    <i r="2">
      <x v="76"/>
    </i>
    <i r="3">
      <x v="21"/>
    </i>
    <i r="1">
      <x v="4"/>
    </i>
    <i r="2">
      <x v="11"/>
    </i>
    <i r="3">
      <x v="6"/>
    </i>
    <i r="2">
      <x v="20"/>
    </i>
    <i r="3">
      <x v="19"/>
    </i>
    <i r="1">
      <x v="5"/>
    </i>
    <i r="2">
      <x v="12"/>
    </i>
    <i r="3">
      <x v="30"/>
    </i>
    <i r="1">
      <x v="6"/>
    </i>
    <i r="2">
      <x v="10"/>
    </i>
    <i r="3">
      <x v="27"/>
    </i>
    <i r="2">
      <x v="24"/>
    </i>
    <i r="3">
      <x v="16"/>
    </i>
    <i r="2">
      <x v="49"/>
    </i>
    <i r="3">
      <x v="151"/>
    </i>
    <i r="2">
      <x v="69"/>
    </i>
    <i r="3">
      <x v="218"/>
    </i>
    <i>
      <x v="12"/>
    </i>
    <i r="1">
      <x v="4"/>
    </i>
    <i r="2">
      <x v="11"/>
    </i>
    <i r="3">
      <x v="25"/>
    </i>
    <i>
      <x v="13"/>
    </i>
    <i r="1">
      <x/>
    </i>
    <i r="2">
      <x v="6"/>
    </i>
    <i r="3">
      <x v="93"/>
    </i>
    <i r="2">
      <x v="18"/>
    </i>
    <i r="3">
      <x v="45"/>
    </i>
    <i>
      <x v="14"/>
    </i>
    <i r="1">
      <x/>
    </i>
    <i r="2">
      <x v="6"/>
    </i>
    <i r="3">
      <x v="33"/>
    </i>
    <i r="1">
      <x v="4"/>
    </i>
    <i r="2">
      <x v="11"/>
    </i>
    <i r="3">
      <x v="6"/>
    </i>
    <i r="1">
      <x v="5"/>
    </i>
    <i r="2">
      <x/>
    </i>
    <i r="3">
      <x v="155"/>
    </i>
    <i r="2">
      <x v="1"/>
    </i>
    <i r="3">
      <x v="48"/>
    </i>
    <i r="1">
      <x v="6"/>
    </i>
    <i r="2">
      <x v="10"/>
    </i>
    <i r="3">
      <x v="27"/>
    </i>
    <i r="3">
      <x v="43"/>
    </i>
    <i>
      <x v="15"/>
    </i>
    <i r="1">
      <x v="6"/>
    </i>
    <i r="2">
      <x v="30"/>
    </i>
    <i r="3">
      <x v="129"/>
    </i>
    <i r="3">
      <x v="142"/>
    </i>
    <i r="2">
      <x v="58"/>
    </i>
    <i r="3">
      <x v="257"/>
    </i>
    <i r="2">
      <x v="63"/>
    </i>
    <i r="3">
      <x v="148"/>
    </i>
    <i>
      <x v="17"/>
    </i>
    <i r="1">
      <x/>
    </i>
    <i r="2">
      <x v="22"/>
    </i>
    <i r="3">
      <x v="80"/>
    </i>
    <i>
      <x v="18"/>
    </i>
    <i r="1">
      <x/>
    </i>
    <i r="2">
      <x v="4"/>
    </i>
    <i r="3">
      <x v="141"/>
    </i>
    <i r="1">
      <x v="1"/>
    </i>
    <i r="2">
      <x v="41"/>
    </i>
    <i r="3">
      <x v="38"/>
    </i>
    <i r="1">
      <x v="6"/>
    </i>
    <i r="2">
      <x v="61"/>
    </i>
    <i r="3">
      <x v="259"/>
    </i>
    <i r="2">
      <x v="75"/>
    </i>
    <i r="3">
      <x v="33"/>
    </i>
    <i>
      <x v="19"/>
    </i>
    <i r="1">
      <x v="2"/>
    </i>
    <i r="2">
      <x v="56"/>
    </i>
    <i r="3">
      <x v="101"/>
    </i>
    <i r="1">
      <x v="6"/>
    </i>
    <i r="2">
      <x v="38"/>
    </i>
    <i r="3">
      <x v="177"/>
    </i>
    <i>
      <x v="20"/>
    </i>
    <i r="1">
      <x v="6"/>
    </i>
    <i r="2">
      <x v="49"/>
    </i>
    <i r="3">
      <x v="265"/>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9">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3"/>
          </reference>
        </references>
      </pivotArea>
    </format>
    <format dxfId="21">
      <pivotArea outline="0" collapsedLevelsAreSubtotals="1" fieldPosition="0">
        <references count="1">
          <reference field="4294967294" count="2" selected="0">
            <x v="2"/>
            <x v="3"/>
          </reference>
        </references>
      </pivotArea>
    </format>
    <format dxfId="20">
      <pivotArea dataOnly="0" labelOnly="1" outline="0" fieldPosition="0">
        <references count="1">
          <reference field="4294967294" count="2">
            <x v="2"/>
            <x v="3"/>
          </reference>
        </references>
      </pivotArea>
    </format>
    <format dxfId="19">
      <pivotArea outline="0" collapsedLevelsAreSubtotals="1" fieldPosition="0">
        <references count="1">
          <reference field="4294967294" count="1" selected="0">
            <x v="0"/>
          </reference>
        </references>
      </pivotArea>
    </format>
    <format dxfId="18">
      <pivotArea dataOnly="0" labelOnly="1" outline="0" fieldPosition="0">
        <references count="1">
          <reference field="4294967294" count="1">
            <x v="0"/>
          </reference>
        </references>
      </pivotArea>
    </format>
    <format dxfId="17">
      <pivotArea outline="0" collapsedLevelsAreSubtotals="1" fieldPosition="0">
        <references count="1">
          <reference field="4294967294" count="1" selected="0">
            <x v="1"/>
          </reference>
        </references>
      </pivotArea>
    </format>
    <format dxfId="16">
      <pivotArea dataOnly="0" labelOnly="1" outline="0" fieldPosition="0">
        <references count="1">
          <reference field="4294967294" count="1">
            <x v="1"/>
          </reference>
        </references>
      </pivotArea>
    </format>
    <format dxfId="15">
      <pivotArea outline="0" collapsedLevelsAreSubtotals="1" fieldPosition="0">
        <references count="1">
          <reference field="4294967294" count="1" selected="0">
            <x v="2"/>
          </reference>
        </references>
      </pivotArea>
    </format>
    <format dxfId="14">
      <pivotArea dataOnly="0" labelOnly="1" outline="0" fieldPosition="0">
        <references count="1">
          <reference field="4294967294" count="1">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3"/>
          </reference>
        </references>
      </pivotArea>
    </format>
    <format dxfId="10">
      <pivotArea dataOnly="0" labelOnly="1" outline="0" fieldPosition="0">
        <references count="1">
          <reference field="4294967294" count="1">
            <x v="3"/>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0"/>
          </reference>
        </references>
      </pivotArea>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1"/>
          </reference>
        </references>
      </pivotArea>
    </format>
    <format dxfId="4">
      <pivotArea dataOnly="0" labelOnly="1" outline="0" fieldPosition="0">
        <references count="1">
          <reference field="4294967294" count="1">
            <x v="1"/>
          </reference>
        </references>
      </pivotArea>
    </format>
    <format dxfId="3">
      <pivotArea type="all" dataOnly="0" outline="0" fieldPosition="0"/>
    </format>
    <format dxfId="2">
      <pivotArea dataOnly="0" labelOnly="1" fieldPosition="0">
        <references count="1">
          <reference field="0" count="0"/>
        </references>
      </pivotArea>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B1EA98C-9E64-43B7-9B51-3322D1A1CB55}" name="Tabla1" displayName="Tabla1" ref="A3:H971" totalsRowShown="0">
  <autoFilter ref="A3:H971" xr:uid="{4B1EA98C-9E64-43B7-9B51-3322D1A1CB55}"/>
  <tableColumns count="8">
    <tableColumn id="1" xr3:uid="{8D30ECB5-2480-4DAC-9BA5-4717EEA84442}" name="ENTIDAD"/>
    <tableColumn id="2" xr3:uid="{FEBC23A8-1680-4A30-BAF0-09B79EA094FD}" name="NOM_PROVINCIA"/>
    <tableColumn id="3" xr3:uid="{391E8C14-191C-409D-BCB2-F3D21A32CA4C}" name="NOM_CANTON"/>
    <tableColumn id="4" xr3:uid="{49F7F5E2-7450-4763-9281-8EC103A95EB9}" name="NOM_DISTRITO"/>
    <tableColumn id="5" xr3:uid="{B2D1C5BF-796C-4FF4-AA99-97BFA094142E}" name="MTO_BONO"/>
    <tableColumn id="6" xr3:uid="{40D36809-87A4-41E6-84DA-6448156A4B5E}" name="SOLUCION"/>
    <tableColumn id="7" xr3:uid="{7CACB5C7-5CD7-43F9-9F36-9F80436F23B3}" name="ORD"/>
    <tableColumn id="8" xr3:uid="{285E913E-A2F2-4221-868F-513809FA7174}" name="ART5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74BE197-4184-4C0B-9B41-7BA87367C5F6}" name="Tabla2" displayName="Tabla2" ref="A3:H721" totalsRowShown="0">
  <autoFilter ref="A3:H721" xr:uid="{A74BE197-4184-4C0B-9B41-7BA87367C5F6}"/>
  <tableColumns count="8">
    <tableColumn id="1" xr3:uid="{9C5897DD-F994-47D2-B09D-BAC279BE006F}" name="ENTIDAD"/>
    <tableColumn id="2" xr3:uid="{6D026C4A-E7CC-4251-979E-58A19B540519}" name="NOM_PROVINCIA"/>
    <tableColumn id="3" xr3:uid="{43ECAC27-4BD5-401A-916E-0D8D8CDC98EB}" name="NOM_CANTON"/>
    <tableColumn id="4" xr3:uid="{F717356B-C670-4497-ABE6-5964D723E3A9}" name="NOM_DISTRITO"/>
    <tableColumn id="5" xr3:uid="{C5693445-20FB-49E4-A9F2-1AF19E17DBA3}" name="MTO_BONO"/>
    <tableColumn id="6" xr3:uid="{FAC8375F-E4EA-40C6-83AD-D4371D006845}" name="SOLUCION"/>
    <tableColumn id="7" xr3:uid="{30ABDAA8-B108-4446-BD7F-B1EAAA0179F3}" name="ORD"/>
    <tableColumn id="8" xr3:uid="{A9A36AA2-DE33-46EE-BD63-722C098DAC91}" name="ART5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BF87E90-9C44-4E2E-9537-0B7B64509371}" name="Tabla3" displayName="Tabla3" ref="A3:H1076" totalsRowShown="0">
  <autoFilter ref="A3:H1076" xr:uid="{CBF87E90-9C44-4E2E-9537-0B7B64509371}"/>
  <tableColumns count="8">
    <tableColumn id="1" xr3:uid="{D9C4B54A-1F35-4D26-93E5-FD4B327A8875}" name="ENTIDAD"/>
    <tableColumn id="2" xr3:uid="{AAF31945-6BE3-4FEB-B4B3-2156E17E9758}" name="NOM_PROVINCIA"/>
    <tableColumn id="3" xr3:uid="{5C608185-D968-42D9-9B44-4BB584E4FDA7}" name="NOM_CANTON"/>
    <tableColumn id="4" xr3:uid="{D9C151BA-E10B-4CFE-ADF9-C688C56D256D}" name="NOM_DISTRITO"/>
    <tableColumn id="5" xr3:uid="{174B7357-BC79-487D-946F-A3F8BC4A3CFF}" name="MTO_BONO"/>
    <tableColumn id="6" xr3:uid="{23DF6011-192E-4C51-AA4D-A6674A0E2094}" name="SOLUCION"/>
    <tableColumn id="7" xr3:uid="{3204BC02-2D26-4143-9D61-2920E452E38F}" name="ORD"/>
    <tableColumn id="8" xr3:uid="{2DAC6502-992B-4EED-A820-8B87B210EA9D}" name="ART5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B36" sqref="B36"/>
    </sheetView>
  </sheetViews>
  <sheetFormatPr baseColWidth="10" defaultColWidth="0" defaultRowHeight="12.75" x14ac:dyDescent="0.2"/>
  <cols>
    <col min="1" max="1" width="1.7109375" style="46" customWidth="1"/>
    <col min="2" max="2" width="101.85546875" style="115" customWidth="1"/>
    <col min="3" max="3" width="0.140625" style="114" customWidth="1"/>
    <col min="4" max="8" width="11.42578125" style="114" hidden="1" customWidth="1"/>
    <col min="9" max="16384" width="11.42578125" style="46" hidden="1"/>
  </cols>
  <sheetData>
    <row r="1" spans="2:2" s="333" customFormat="1" ht="15.75" customHeight="1" x14ac:dyDescent="0.2">
      <c r="B1" s="332" t="s">
        <v>0</v>
      </c>
    </row>
    <row r="2" spans="2:2" s="333" customFormat="1" ht="15.75" customHeight="1" x14ac:dyDescent="0.2">
      <c r="B2" s="334" t="s">
        <v>414</v>
      </c>
    </row>
    <row r="3" spans="2:2" s="333" customFormat="1" ht="15.75" customHeight="1" x14ac:dyDescent="0.2">
      <c r="B3" s="334" t="s">
        <v>1259</v>
      </c>
    </row>
    <row r="4" spans="2:2" s="333" customFormat="1" ht="15.75" customHeight="1" thickBot="1" x14ac:dyDescent="0.25">
      <c r="B4" s="335"/>
    </row>
    <row r="5" spans="2:2" s="333" customFormat="1" ht="17.25" customHeight="1" thickBot="1" x14ac:dyDescent="0.25">
      <c r="B5" s="336" t="s">
        <v>252</v>
      </c>
    </row>
    <row r="6" spans="2:2" s="333" customFormat="1" ht="13.5" thickBot="1" x14ac:dyDescent="0.25">
      <c r="B6" s="335"/>
    </row>
    <row r="7" spans="2:2" s="333" customFormat="1" ht="13.5" thickBot="1" x14ac:dyDescent="0.25">
      <c r="B7" s="221" t="s">
        <v>253</v>
      </c>
    </row>
    <row r="8" spans="2:2" x14ac:dyDescent="0.2">
      <c r="B8" s="204"/>
    </row>
    <row r="9" spans="2:2" x14ac:dyDescent="0.2">
      <c r="B9" s="1313" t="s">
        <v>193</v>
      </c>
    </row>
    <row r="10" spans="2:2" x14ac:dyDescent="0.2">
      <c r="B10" s="599" t="s">
        <v>194</v>
      </c>
    </row>
    <row r="11" spans="2:2" x14ac:dyDescent="0.2">
      <c r="B11" s="599" t="s">
        <v>195</v>
      </c>
    </row>
    <row r="12" spans="2:2" x14ac:dyDescent="0.2">
      <c r="B12" s="599" t="s">
        <v>196</v>
      </c>
    </row>
    <row r="13" spans="2:2" x14ac:dyDescent="0.2">
      <c r="B13" s="599" t="s">
        <v>198</v>
      </c>
    </row>
    <row r="14" spans="2:2" x14ac:dyDescent="0.2">
      <c r="B14" s="599" t="s">
        <v>199</v>
      </c>
    </row>
    <row r="15" spans="2:2" x14ac:dyDescent="0.2">
      <c r="B15" s="599" t="s">
        <v>200</v>
      </c>
    </row>
    <row r="16" spans="2:2" x14ac:dyDescent="0.2">
      <c r="B16" s="599" t="s">
        <v>202</v>
      </c>
    </row>
    <row r="17" spans="2:2" x14ac:dyDescent="0.2">
      <c r="B17" s="599" t="s">
        <v>203</v>
      </c>
    </row>
    <row r="18" spans="2:2" x14ac:dyDescent="0.2">
      <c r="B18" s="599" t="s">
        <v>283</v>
      </c>
    </row>
    <row r="19" spans="2:2" x14ac:dyDescent="0.2">
      <c r="B19" s="599" t="s">
        <v>284</v>
      </c>
    </row>
    <row r="20" spans="2:2" x14ac:dyDescent="0.2">
      <c r="B20" s="599" t="s">
        <v>206</v>
      </c>
    </row>
    <row r="21" spans="2:2" x14ac:dyDescent="0.2">
      <c r="B21" s="599" t="s">
        <v>207</v>
      </c>
    </row>
    <row r="22" spans="2:2" x14ac:dyDescent="0.2">
      <c r="B22" s="599" t="s">
        <v>208</v>
      </c>
    </row>
    <row r="23" spans="2:2" x14ac:dyDescent="0.2">
      <c r="B23" s="599" t="s">
        <v>254</v>
      </c>
    </row>
    <row r="24" spans="2:2" x14ac:dyDescent="0.2">
      <c r="B24" s="599" t="s">
        <v>363</v>
      </c>
    </row>
    <row r="25" spans="2:2" x14ac:dyDescent="0.2">
      <c r="B25" s="599" t="s">
        <v>247</v>
      </c>
    </row>
    <row r="26" spans="2:2" x14ac:dyDescent="0.2">
      <c r="B26" s="599" t="s">
        <v>248</v>
      </c>
    </row>
    <row r="27" spans="2:2" x14ac:dyDescent="0.2">
      <c r="B27" s="599" t="s">
        <v>251</v>
      </c>
    </row>
    <row r="28" spans="2:2" x14ac:dyDescent="0.2">
      <c r="B28" s="599" t="s">
        <v>1283</v>
      </c>
    </row>
    <row r="29" spans="2:2" x14ac:dyDescent="0.2">
      <c r="B29" s="599" t="s">
        <v>380</v>
      </c>
    </row>
    <row r="30" spans="2:2" x14ac:dyDescent="0.2">
      <c r="B30" s="599" t="s">
        <v>446</v>
      </c>
    </row>
    <row r="31" spans="2:2" x14ac:dyDescent="0.2">
      <c r="B31" s="599" t="s">
        <v>447</v>
      </c>
    </row>
    <row r="32" spans="2:2" x14ac:dyDescent="0.2">
      <c r="B32" s="599" t="s">
        <v>449</v>
      </c>
    </row>
    <row r="33" spans="2:2" x14ac:dyDescent="0.2">
      <c r="B33" s="599" t="s">
        <v>451</v>
      </c>
    </row>
    <row r="34" spans="2:2" ht="14.25" customHeight="1" x14ac:dyDescent="0.2">
      <c r="B34" s="601" t="s">
        <v>600</v>
      </c>
    </row>
    <row r="35" spans="2:2" ht="26.25" customHeight="1" x14ac:dyDescent="0.2">
      <c r="B35" s="601" t="s">
        <v>1737</v>
      </c>
    </row>
    <row r="36" spans="2:2" ht="13.5" customHeight="1" x14ac:dyDescent="0.2">
      <c r="B36" s="598" t="s">
        <v>1735</v>
      </c>
    </row>
    <row r="37" spans="2:2" x14ac:dyDescent="0.2">
      <c r="B37" s="601" t="s">
        <v>1736</v>
      </c>
    </row>
    <row r="38" spans="2:2" ht="10.5" customHeight="1" x14ac:dyDescent="0.2">
      <c r="B38" s="222"/>
    </row>
    <row r="39" spans="2:2" ht="13.5" thickBot="1" x14ac:dyDescent="0.25">
      <c r="B39" s="290" t="s">
        <v>256</v>
      </c>
    </row>
    <row r="40" spans="2:2" ht="39.75" customHeight="1" x14ac:dyDescent="0.2">
      <c r="B40" s="600" t="s">
        <v>255</v>
      </c>
    </row>
    <row r="41" spans="2:2" ht="9" customHeight="1" thickBot="1" x14ac:dyDescent="0.25">
      <c r="B41" s="169"/>
    </row>
    <row r="42" spans="2:2" ht="13.5" thickBot="1" x14ac:dyDescent="0.25">
      <c r="B42" s="272" t="s">
        <v>257</v>
      </c>
    </row>
    <row r="43" spans="2:2" ht="38.25" x14ac:dyDescent="0.2">
      <c r="B43" s="271" t="s">
        <v>305</v>
      </c>
    </row>
    <row r="44" spans="2:2" ht="7.5" customHeight="1" thickBot="1" x14ac:dyDescent="0.25">
      <c r="B44" s="170"/>
    </row>
    <row r="45" spans="2:2" x14ac:dyDescent="0.2">
      <c r="B45" s="261" t="s">
        <v>258</v>
      </c>
    </row>
    <row r="46" spans="2:2" x14ac:dyDescent="0.2">
      <c r="B46" s="880" t="s">
        <v>274</v>
      </c>
    </row>
    <row r="47" spans="2:2" x14ac:dyDescent="0.2">
      <c r="B47" s="600" t="s">
        <v>419</v>
      </c>
    </row>
    <row r="48" spans="2:2" x14ac:dyDescent="0.2">
      <c r="B48" s="600" t="s">
        <v>420</v>
      </c>
    </row>
    <row r="49" spans="2:2" x14ac:dyDescent="0.2">
      <c r="B49" s="600" t="s">
        <v>421</v>
      </c>
    </row>
    <row r="50" spans="2:2" x14ac:dyDescent="0.2">
      <c r="B50" s="881" t="s">
        <v>422</v>
      </c>
    </row>
    <row r="51" spans="2:2" ht="13.5" thickBot="1" x14ac:dyDescent="0.25">
      <c r="B51" s="882" t="s">
        <v>518</v>
      </c>
    </row>
    <row r="52" spans="2:2" ht="13.5" thickBot="1" x14ac:dyDescent="0.25">
      <c r="B52" s="272" t="s">
        <v>259</v>
      </c>
    </row>
    <row r="53" spans="2:2" ht="13.5" thickBot="1" x14ac:dyDescent="0.25">
      <c r="B53" s="600" t="s">
        <v>261</v>
      </c>
    </row>
    <row r="54" spans="2:2" x14ac:dyDescent="0.2">
      <c r="B54" s="529" t="s">
        <v>260</v>
      </c>
    </row>
    <row r="55" spans="2:2" ht="16.5" customHeight="1" thickBot="1" x14ac:dyDescent="0.25">
      <c r="B55" s="602" t="s">
        <v>384</v>
      </c>
    </row>
    <row r="56" spans="2:2" x14ac:dyDescent="0.2">
      <c r="B56" s="529" t="s">
        <v>472</v>
      </c>
    </row>
    <row r="57" spans="2:2" x14ac:dyDescent="0.2">
      <c r="B57" s="602" t="s">
        <v>469</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209B6-21E1-46EB-A802-78902F59BBB3}">
  <dimension ref="A1:H721"/>
  <sheetViews>
    <sheetView workbookViewId="0">
      <selection activeCell="A3" sqref="A3:H72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427" t="s">
        <v>1175</v>
      </c>
    </row>
    <row r="3" spans="1:8" x14ac:dyDescent="0.2">
      <c r="A3" t="s">
        <v>81</v>
      </c>
      <c r="B3" t="s">
        <v>358</v>
      </c>
      <c r="C3" t="s">
        <v>359</v>
      </c>
      <c r="D3" t="s">
        <v>360</v>
      </c>
      <c r="E3" t="s">
        <v>275</v>
      </c>
      <c r="F3" t="s">
        <v>276</v>
      </c>
      <c r="G3" t="s">
        <v>277</v>
      </c>
      <c r="H3" t="s">
        <v>278</v>
      </c>
    </row>
    <row r="4" spans="1:8" x14ac:dyDescent="0.2">
      <c r="A4">
        <v>4</v>
      </c>
      <c r="B4" t="s">
        <v>11</v>
      </c>
      <c r="C4" t="s">
        <v>95</v>
      </c>
      <c r="D4" t="s">
        <v>101</v>
      </c>
      <c r="E4">
        <v>9208000</v>
      </c>
      <c r="F4">
        <v>9600000</v>
      </c>
      <c r="G4">
        <v>1</v>
      </c>
    </row>
    <row r="5" spans="1:8" x14ac:dyDescent="0.2">
      <c r="A5">
        <v>4</v>
      </c>
      <c r="B5" t="s">
        <v>11</v>
      </c>
      <c r="C5" t="s">
        <v>95</v>
      </c>
      <c r="D5" t="s">
        <v>101</v>
      </c>
      <c r="E5">
        <v>11338000</v>
      </c>
      <c r="F5">
        <v>11925000</v>
      </c>
      <c r="G5">
        <v>2</v>
      </c>
    </row>
    <row r="6" spans="1:8" x14ac:dyDescent="0.2">
      <c r="A6">
        <v>28</v>
      </c>
      <c r="B6" t="s">
        <v>11</v>
      </c>
      <c r="C6" t="s">
        <v>95</v>
      </c>
      <c r="D6" t="s">
        <v>101</v>
      </c>
      <c r="E6">
        <v>9300000</v>
      </c>
      <c r="F6">
        <v>9606025.0299999993</v>
      </c>
      <c r="G6">
        <v>1</v>
      </c>
    </row>
    <row r="7" spans="1:8" x14ac:dyDescent="0.2">
      <c r="A7">
        <v>93</v>
      </c>
      <c r="B7" t="s">
        <v>11</v>
      </c>
      <c r="C7" t="s">
        <v>95</v>
      </c>
      <c r="D7" t="s">
        <v>101</v>
      </c>
      <c r="E7">
        <v>9240500</v>
      </c>
      <c r="F7">
        <v>20007500</v>
      </c>
      <c r="G7">
        <v>2</v>
      </c>
    </row>
    <row r="8" spans="1:8" x14ac:dyDescent="0.2">
      <c r="A8">
        <v>93</v>
      </c>
      <c r="B8" t="s">
        <v>11</v>
      </c>
      <c r="C8" t="s">
        <v>95</v>
      </c>
      <c r="D8" t="s">
        <v>101</v>
      </c>
      <c r="E8">
        <v>9165400</v>
      </c>
      <c r="F8">
        <v>18665861.105999999</v>
      </c>
      <c r="G8">
        <v>5</v>
      </c>
    </row>
    <row r="9" spans="1:8" x14ac:dyDescent="0.2">
      <c r="A9">
        <v>93</v>
      </c>
      <c r="B9" t="s">
        <v>11</v>
      </c>
      <c r="C9" t="s">
        <v>95</v>
      </c>
      <c r="D9" t="s">
        <v>101</v>
      </c>
      <c r="E9">
        <v>26310910.16</v>
      </c>
      <c r="F9">
        <v>26527077.719999999</v>
      </c>
      <c r="H9">
        <v>1</v>
      </c>
    </row>
    <row r="10" spans="1:8" x14ac:dyDescent="0.2">
      <c r="A10">
        <v>121</v>
      </c>
      <c r="B10" t="s">
        <v>11</v>
      </c>
      <c r="C10" t="s">
        <v>95</v>
      </c>
      <c r="D10" t="s">
        <v>101</v>
      </c>
      <c r="E10">
        <v>9234000</v>
      </c>
      <c r="F10">
        <v>10122836.449999999</v>
      </c>
      <c r="G10">
        <v>1</v>
      </c>
    </row>
    <row r="11" spans="1:8" x14ac:dyDescent="0.2">
      <c r="A11">
        <v>108</v>
      </c>
      <c r="B11" t="s">
        <v>11</v>
      </c>
      <c r="C11" t="s">
        <v>95</v>
      </c>
      <c r="D11" t="s">
        <v>101</v>
      </c>
      <c r="E11">
        <v>9300000</v>
      </c>
      <c r="F11">
        <v>9530000</v>
      </c>
      <c r="G11">
        <v>1</v>
      </c>
    </row>
    <row r="12" spans="1:8" x14ac:dyDescent="0.2">
      <c r="A12">
        <v>4</v>
      </c>
      <c r="B12" t="s">
        <v>105</v>
      </c>
      <c r="C12" t="s">
        <v>107</v>
      </c>
      <c r="D12" t="s">
        <v>77</v>
      </c>
      <c r="E12">
        <v>9286500</v>
      </c>
      <c r="F12">
        <v>9600000</v>
      </c>
      <c r="G12">
        <v>2</v>
      </c>
    </row>
    <row r="13" spans="1:8" x14ac:dyDescent="0.2">
      <c r="A13">
        <v>4</v>
      </c>
      <c r="B13" t="s">
        <v>105</v>
      </c>
      <c r="C13" t="s">
        <v>107</v>
      </c>
      <c r="D13" t="s">
        <v>77</v>
      </c>
      <c r="E13">
        <v>9084222.2222222202</v>
      </c>
      <c r="F13">
        <v>11150000</v>
      </c>
      <c r="G13">
        <v>9</v>
      </c>
    </row>
    <row r="14" spans="1:8" x14ac:dyDescent="0.2">
      <c r="A14">
        <v>28</v>
      </c>
      <c r="B14" t="s">
        <v>105</v>
      </c>
      <c r="C14" t="s">
        <v>107</v>
      </c>
      <c r="D14" t="s">
        <v>77</v>
      </c>
      <c r="E14">
        <v>9293000</v>
      </c>
      <c r="F14">
        <v>9605945.9299999997</v>
      </c>
      <c r="G14">
        <v>1</v>
      </c>
    </row>
    <row r="15" spans="1:8" x14ac:dyDescent="0.2">
      <c r="A15">
        <v>87</v>
      </c>
      <c r="B15" t="s">
        <v>105</v>
      </c>
      <c r="C15" t="s">
        <v>107</v>
      </c>
      <c r="D15" t="s">
        <v>77</v>
      </c>
      <c r="E15">
        <v>9282800</v>
      </c>
      <c r="F15">
        <v>12470881.58</v>
      </c>
      <c r="G15">
        <v>5</v>
      </c>
    </row>
    <row r="16" spans="1:8" x14ac:dyDescent="0.2">
      <c r="A16">
        <v>87</v>
      </c>
      <c r="B16" t="s">
        <v>105</v>
      </c>
      <c r="C16" t="s">
        <v>107</v>
      </c>
      <c r="D16" t="s">
        <v>77</v>
      </c>
      <c r="E16">
        <v>8391166.6666666698</v>
      </c>
      <c r="F16">
        <v>10380845.2983333</v>
      </c>
      <c r="G16">
        <v>6</v>
      </c>
    </row>
    <row r="17" spans="1:8" x14ac:dyDescent="0.2">
      <c r="A17">
        <v>93</v>
      </c>
      <c r="B17" t="s">
        <v>105</v>
      </c>
      <c r="C17" t="s">
        <v>107</v>
      </c>
      <c r="D17" t="s">
        <v>77</v>
      </c>
      <c r="E17">
        <v>9045800</v>
      </c>
      <c r="F17">
        <v>15309000</v>
      </c>
      <c r="G17">
        <v>5</v>
      </c>
    </row>
    <row r="18" spans="1:8" x14ac:dyDescent="0.2">
      <c r="A18">
        <v>93</v>
      </c>
      <c r="B18" t="s">
        <v>105</v>
      </c>
      <c r="C18" t="s">
        <v>107</v>
      </c>
      <c r="D18" t="s">
        <v>77</v>
      </c>
      <c r="E18">
        <v>17891190.870000001</v>
      </c>
      <c r="F18">
        <v>17891190.870000001</v>
      </c>
      <c r="H18">
        <v>1</v>
      </c>
    </row>
    <row r="19" spans="1:8" x14ac:dyDescent="0.2">
      <c r="A19">
        <v>93</v>
      </c>
      <c r="B19" t="s">
        <v>105</v>
      </c>
      <c r="C19" t="s">
        <v>107</v>
      </c>
      <c r="D19" t="s">
        <v>77</v>
      </c>
      <c r="E19">
        <v>27708821.530000001</v>
      </c>
      <c r="F19">
        <v>27708821.530000001</v>
      </c>
      <c r="H19">
        <v>1</v>
      </c>
    </row>
    <row r="20" spans="1:8" x14ac:dyDescent="0.2">
      <c r="A20">
        <v>4</v>
      </c>
      <c r="B20" t="s">
        <v>103</v>
      </c>
      <c r="C20" t="s">
        <v>109</v>
      </c>
      <c r="D20" t="s">
        <v>82</v>
      </c>
      <c r="E20">
        <v>9283500</v>
      </c>
      <c r="F20">
        <v>9675000</v>
      </c>
      <c r="G20">
        <v>2</v>
      </c>
    </row>
    <row r="21" spans="1:8" x14ac:dyDescent="0.2">
      <c r="A21">
        <v>4</v>
      </c>
      <c r="B21" t="s">
        <v>103</v>
      </c>
      <c r="C21" t="s">
        <v>109</v>
      </c>
      <c r="D21" t="s">
        <v>82</v>
      </c>
      <c r="E21">
        <v>8749000</v>
      </c>
      <c r="F21">
        <v>29799000</v>
      </c>
      <c r="G21">
        <v>1</v>
      </c>
    </row>
    <row r="22" spans="1:8" x14ac:dyDescent="0.2">
      <c r="A22">
        <v>87</v>
      </c>
      <c r="B22" t="s">
        <v>103</v>
      </c>
      <c r="C22" t="s">
        <v>109</v>
      </c>
      <c r="D22" t="s">
        <v>82</v>
      </c>
      <c r="E22">
        <v>9300000</v>
      </c>
      <c r="F22">
        <v>9410581.6699999999</v>
      </c>
      <c r="G22">
        <v>1</v>
      </c>
    </row>
    <row r="23" spans="1:8" x14ac:dyDescent="0.2">
      <c r="A23">
        <v>93</v>
      </c>
      <c r="B23" t="s">
        <v>103</v>
      </c>
      <c r="C23" t="s">
        <v>109</v>
      </c>
      <c r="D23" t="s">
        <v>82</v>
      </c>
      <c r="E23">
        <v>4650000</v>
      </c>
      <c r="F23">
        <v>10711719.189999999</v>
      </c>
      <c r="G23">
        <v>2</v>
      </c>
    </row>
    <row r="24" spans="1:8" x14ac:dyDescent="0.2">
      <c r="A24">
        <v>93</v>
      </c>
      <c r="B24" t="s">
        <v>103</v>
      </c>
      <c r="C24" t="s">
        <v>109</v>
      </c>
      <c r="D24" t="s">
        <v>82</v>
      </c>
      <c r="E24">
        <v>9196200</v>
      </c>
      <c r="F24">
        <v>14868202.415999999</v>
      </c>
      <c r="G24">
        <v>5</v>
      </c>
    </row>
    <row r="25" spans="1:8" x14ac:dyDescent="0.2">
      <c r="A25">
        <v>93</v>
      </c>
      <c r="B25" t="s">
        <v>103</v>
      </c>
      <c r="C25" t="s">
        <v>109</v>
      </c>
      <c r="D25" t="s">
        <v>82</v>
      </c>
      <c r="E25">
        <v>18239860.98</v>
      </c>
      <c r="F25">
        <v>18369999.535</v>
      </c>
      <c r="H25">
        <v>2</v>
      </c>
    </row>
    <row r="26" spans="1:8" x14ac:dyDescent="0.2">
      <c r="A26">
        <v>93</v>
      </c>
      <c r="B26" t="s">
        <v>103</v>
      </c>
      <c r="C26" t="s">
        <v>109</v>
      </c>
      <c r="D26" t="s">
        <v>82</v>
      </c>
      <c r="E26">
        <v>14299883.029999999</v>
      </c>
      <c r="F26">
        <v>14449832.9</v>
      </c>
      <c r="H26">
        <v>1</v>
      </c>
    </row>
    <row r="27" spans="1:8" x14ac:dyDescent="0.2">
      <c r="A27">
        <v>88</v>
      </c>
      <c r="B27" t="s">
        <v>103</v>
      </c>
      <c r="C27" t="s">
        <v>109</v>
      </c>
      <c r="D27" t="s">
        <v>82</v>
      </c>
      <c r="E27">
        <v>17294868.256666701</v>
      </c>
      <c r="F27">
        <v>17414870.52</v>
      </c>
      <c r="H27">
        <v>3</v>
      </c>
    </row>
    <row r="28" spans="1:8" x14ac:dyDescent="0.2">
      <c r="A28">
        <v>88</v>
      </c>
      <c r="B28" t="s">
        <v>103</v>
      </c>
      <c r="C28" t="s">
        <v>109</v>
      </c>
      <c r="D28" t="s">
        <v>82</v>
      </c>
      <c r="E28">
        <v>20987178.010000002</v>
      </c>
      <c r="F28">
        <v>21047946.010000002</v>
      </c>
      <c r="H28">
        <v>1</v>
      </c>
    </row>
    <row r="29" spans="1:8" x14ac:dyDescent="0.2">
      <c r="A29">
        <v>32</v>
      </c>
      <c r="B29" t="s">
        <v>103</v>
      </c>
      <c r="C29" t="s">
        <v>109</v>
      </c>
      <c r="D29" t="s">
        <v>82</v>
      </c>
      <c r="E29">
        <v>7028000</v>
      </c>
      <c r="F29">
        <v>22537324.100000001</v>
      </c>
      <c r="G29">
        <v>1</v>
      </c>
    </row>
    <row r="30" spans="1:8" x14ac:dyDescent="0.2">
      <c r="A30">
        <v>22</v>
      </c>
      <c r="B30" t="s">
        <v>103</v>
      </c>
      <c r="C30" t="s">
        <v>109</v>
      </c>
      <c r="D30" t="s">
        <v>82</v>
      </c>
      <c r="E30">
        <v>8917000</v>
      </c>
      <c r="F30">
        <v>36190000</v>
      </c>
      <c r="G30">
        <v>1</v>
      </c>
    </row>
    <row r="31" spans="1:8" x14ac:dyDescent="0.2">
      <c r="A31">
        <v>96</v>
      </c>
      <c r="B31" t="s">
        <v>103</v>
      </c>
      <c r="C31" t="s">
        <v>109</v>
      </c>
      <c r="D31" t="s">
        <v>82</v>
      </c>
      <c r="E31">
        <v>9227000</v>
      </c>
      <c r="F31">
        <v>10417108.890000001</v>
      </c>
      <c r="G31">
        <v>1</v>
      </c>
    </row>
    <row r="32" spans="1:8" x14ac:dyDescent="0.2">
      <c r="A32">
        <v>4</v>
      </c>
      <c r="B32" t="s">
        <v>11</v>
      </c>
      <c r="C32" t="s">
        <v>95</v>
      </c>
      <c r="D32" t="s">
        <v>96</v>
      </c>
      <c r="E32">
        <v>8925666.6666666698</v>
      </c>
      <c r="F32">
        <v>13256333.3783333</v>
      </c>
      <c r="G32">
        <v>6</v>
      </c>
    </row>
    <row r="33" spans="1:7" x14ac:dyDescent="0.2">
      <c r="A33">
        <v>93</v>
      </c>
      <c r="B33" t="s">
        <v>11</v>
      </c>
      <c r="C33" t="s">
        <v>95</v>
      </c>
      <c r="D33" t="s">
        <v>96</v>
      </c>
      <c r="E33">
        <v>9247000</v>
      </c>
      <c r="F33">
        <v>11645855.5</v>
      </c>
      <c r="G33">
        <v>1</v>
      </c>
    </row>
    <row r="34" spans="1:7" x14ac:dyDescent="0.2">
      <c r="A34">
        <v>93</v>
      </c>
      <c r="B34" t="s">
        <v>11</v>
      </c>
      <c r="C34" t="s">
        <v>95</v>
      </c>
      <c r="D34" t="s">
        <v>96</v>
      </c>
      <c r="E34">
        <v>9300000</v>
      </c>
      <c r="F34">
        <v>11136461.52</v>
      </c>
      <c r="G34">
        <v>1</v>
      </c>
    </row>
    <row r="35" spans="1:7" x14ac:dyDescent="0.2">
      <c r="A35">
        <v>116</v>
      </c>
      <c r="B35" t="s">
        <v>11</v>
      </c>
      <c r="C35" t="s">
        <v>95</v>
      </c>
      <c r="D35" t="s">
        <v>96</v>
      </c>
      <c r="E35">
        <v>9300000</v>
      </c>
      <c r="F35">
        <v>9466708.0800000001</v>
      </c>
      <c r="G35">
        <v>2</v>
      </c>
    </row>
    <row r="36" spans="1:7" x14ac:dyDescent="0.2">
      <c r="A36">
        <v>32</v>
      </c>
      <c r="B36" t="s">
        <v>11</v>
      </c>
      <c r="C36" t="s">
        <v>95</v>
      </c>
      <c r="D36" t="s">
        <v>96</v>
      </c>
      <c r="E36">
        <v>9188000</v>
      </c>
      <c r="F36">
        <v>18241377.399999999</v>
      </c>
      <c r="G36">
        <v>1</v>
      </c>
    </row>
    <row r="37" spans="1:7" x14ac:dyDescent="0.2">
      <c r="A37">
        <v>117</v>
      </c>
      <c r="B37" t="s">
        <v>11</v>
      </c>
      <c r="C37" t="s">
        <v>95</v>
      </c>
      <c r="D37" t="s">
        <v>96</v>
      </c>
      <c r="E37">
        <v>8077000</v>
      </c>
      <c r="F37">
        <v>9511293.75</v>
      </c>
      <c r="G37">
        <v>1</v>
      </c>
    </row>
    <row r="38" spans="1:7" x14ac:dyDescent="0.2">
      <c r="A38">
        <v>121</v>
      </c>
      <c r="B38" t="s">
        <v>11</v>
      </c>
      <c r="C38" t="s">
        <v>95</v>
      </c>
      <c r="D38" t="s">
        <v>96</v>
      </c>
      <c r="E38">
        <v>8203000</v>
      </c>
      <c r="F38">
        <v>9632761.4000000004</v>
      </c>
      <c r="G38">
        <v>1</v>
      </c>
    </row>
    <row r="39" spans="1:7" x14ac:dyDescent="0.2">
      <c r="A39">
        <v>4</v>
      </c>
      <c r="B39" t="s">
        <v>105</v>
      </c>
      <c r="C39" t="s">
        <v>108</v>
      </c>
      <c r="D39" t="s">
        <v>108</v>
      </c>
      <c r="E39">
        <v>9263500</v>
      </c>
      <c r="F39">
        <v>9600000</v>
      </c>
      <c r="G39">
        <v>2</v>
      </c>
    </row>
    <row r="40" spans="1:7" x14ac:dyDescent="0.2">
      <c r="A40">
        <v>4</v>
      </c>
      <c r="B40" t="s">
        <v>105</v>
      </c>
      <c r="C40" t="s">
        <v>108</v>
      </c>
      <c r="D40" t="s">
        <v>108</v>
      </c>
      <c r="E40">
        <v>9282333.3333333302</v>
      </c>
      <c r="F40">
        <v>12903771.223333299</v>
      </c>
      <c r="G40">
        <v>3</v>
      </c>
    </row>
    <row r="41" spans="1:7" x14ac:dyDescent="0.2">
      <c r="A41">
        <v>93</v>
      </c>
      <c r="B41" t="s">
        <v>105</v>
      </c>
      <c r="C41" t="s">
        <v>108</v>
      </c>
      <c r="D41" t="s">
        <v>108</v>
      </c>
      <c r="E41">
        <v>7434600</v>
      </c>
      <c r="F41">
        <v>11526000</v>
      </c>
      <c r="G41">
        <v>5</v>
      </c>
    </row>
    <row r="42" spans="1:7" x14ac:dyDescent="0.2">
      <c r="A42">
        <v>93</v>
      </c>
      <c r="B42" t="s">
        <v>105</v>
      </c>
      <c r="C42" t="s">
        <v>108</v>
      </c>
      <c r="D42" t="s">
        <v>108</v>
      </c>
      <c r="E42">
        <v>9772500</v>
      </c>
      <c r="F42">
        <v>16926666.666666701</v>
      </c>
      <c r="G42">
        <v>6</v>
      </c>
    </row>
    <row r="43" spans="1:7" x14ac:dyDescent="0.2">
      <c r="A43">
        <v>26</v>
      </c>
      <c r="B43" t="s">
        <v>105</v>
      </c>
      <c r="C43" t="s">
        <v>108</v>
      </c>
      <c r="D43" t="s">
        <v>108</v>
      </c>
      <c r="E43">
        <v>9175000</v>
      </c>
      <c r="F43">
        <v>16927129.66</v>
      </c>
      <c r="G43">
        <v>1</v>
      </c>
    </row>
    <row r="44" spans="1:7" x14ac:dyDescent="0.2">
      <c r="A44">
        <v>108</v>
      </c>
      <c r="B44" t="s">
        <v>105</v>
      </c>
      <c r="C44" t="s">
        <v>108</v>
      </c>
      <c r="D44" t="s">
        <v>108</v>
      </c>
      <c r="E44">
        <v>4646500</v>
      </c>
      <c r="F44">
        <v>11362992.5</v>
      </c>
      <c r="G44">
        <v>2</v>
      </c>
    </row>
    <row r="45" spans="1:7" x14ac:dyDescent="0.2">
      <c r="A45">
        <v>4</v>
      </c>
      <c r="B45" t="s">
        <v>105</v>
      </c>
      <c r="C45" t="s">
        <v>107</v>
      </c>
      <c r="D45" t="s">
        <v>110</v>
      </c>
      <c r="E45">
        <v>9267000</v>
      </c>
      <c r="F45">
        <v>9600000</v>
      </c>
      <c r="G45">
        <v>2</v>
      </c>
    </row>
    <row r="46" spans="1:7" x14ac:dyDescent="0.2">
      <c r="A46">
        <v>4</v>
      </c>
      <c r="B46" t="s">
        <v>105</v>
      </c>
      <c r="C46" t="s">
        <v>107</v>
      </c>
      <c r="D46" t="s">
        <v>110</v>
      </c>
      <c r="E46">
        <v>8834666.6666666698</v>
      </c>
      <c r="F46">
        <v>16357075.2533333</v>
      </c>
      <c r="G46">
        <v>3</v>
      </c>
    </row>
    <row r="47" spans="1:7" x14ac:dyDescent="0.2">
      <c r="A47">
        <v>93</v>
      </c>
      <c r="B47" t="s">
        <v>105</v>
      </c>
      <c r="C47" t="s">
        <v>107</v>
      </c>
      <c r="D47" t="s">
        <v>110</v>
      </c>
      <c r="E47">
        <v>9175000</v>
      </c>
      <c r="F47">
        <v>23785000</v>
      </c>
      <c r="G47">
        <v>1</v>
      </c>
    </row>
    <row r="48" spans="1:7" x14ac:dyDescent="0.2">
      <c r="A48">
        <v>93</v>
      </c>
      <c r="B48" t="s">
        <v>105</v>
      </c>
      <c r="C48" t="s">
        <v>107</v>
      </c>
      <c r="D48" t="s">
        <v>110</v>
      </c>
      <c r="E48">
        <v>9273000</v>
      </c>
      <c r="F48">
        <v>19200000</v>
      </c>
      <c r="G48">
        <v>1</v>
      </c>
    </row>
    <row r="49" spans="1:8" x14ac:dyDescent="0.2">
      <c r="A49">
        <v>22</v>
      </c>
      <c r="B49" t="s">
        <v>105</v>
      </c>
      <c r="C49" t="s">
        <v>107</v>
      </c>
      <c r="D49" t="s">
        <v>110</v>
      </c>
      <c r="E49">
        <v>19958282.960000001</v>
      </c>
      <c r="F49">
        <v>20146576.100000001</v>
      </c>
      <c r="H49">
        <v>1</v>
      </c>
    </row>
    <row r="50" spans="1:8" x14ac:dyDescent="0.2">
      <c r="A50">
        <v>4</v>
      </c>
      <c r="B50" t="s">
        <v>105</v>
      </c>
      <c r="C50" t="s">
        <v>107</v>
      </c>
      <c r="D50" t="s">
        <v>76</v>
      </c>
      <c r="E50">
        <v>9260666.6666666698</v>
      </c>
      <c r="F50">
        <v>11296000</v>
      </c>
      <c r="G50">
        <v>3</v>
      </c>
    </row>
    <row r="51" spans="1:8" x14ac:dyDescent="0.2">
      <c r="A51">
        <v>4</v>
      </c>
      <c r="B51" t="s">
        <v>105</v>
      </c>
      <c r="C51" t="s">
        <v>107</v>
      </c>
      <c r="D51" t="s">
        <v>76</v>
      </c>
      <c r="E51">
        <v>8970200</v>
      </c>
      <c r="F51">
        <v>11175338.165999999</v>
      </c>
      <c r="G51">
        <v>15</v>
      </c>
    </row>
    <row r="52" spans="1:8" x14ac:dyDescent="0.2">
      <c r="A52">
        <v>28</v>
      </c>
      <c r="B52" t="s">
        <v>105</v>
      </c>
      <c r="C52" t="s">
        <v>107</v>
      </c>
      <c r="D52" t="s">
        <v>76</v>
      </c>
      <c r="E52">
        <v>9257000</v>
      </c>
      <c r="F52">
        <v>10648917.77</v>
      </c>
      <c r="G52">
        <v>2</v>
      </c>
    </row>
    <row r="53" spans="1:8" x14ac:dyDescent="0.2">
      <c r="A53">
        <v>93</v>
      </c>
      <c r="B53" t="s">
        <v>105</v>
      </c>
      <c r="C53" t="s">
        <v>107</v>
      </c>
      <c r="D53" t="s">
        <v>76</v>
      </c>
      <c r="E53">
        <v>9300000</v>
      </c>
      <c r="F53">
        <v>9600000</v>
      </c>
      <c r="G53">
        <v>2</v>
      </c>
    </row>
    <row r="54" spans="1:8" x14ac:dyDescent="0.2">
      <c r="A54">
        <v>93</v>
      </c>
      <c r="B54" t="s">
        <v>105</v>
      </c>
      <c r="C54" t="s">
        <v>107</v>
      </c>
      <c r="D54" t="s">
        <v>76</v>
      </c>
      <c r="E54">
        <v>9262666.6666666698</v>
      </c>
      <c r="F54">
        <v>9558333.3333333302</v>
      </c>
      <c r="G54">
        <v>3</v>
      </c>
    </row>
    <row r="55" spans="1:8" x14ac:dyDescent="0.2">
      <c r="A55">
        <v>105</v>
      </c>
      <c r="B55" t="s">
        <v>105</v>
      </c>
      <c r="C55" t="s">
        <v>107</v>
      </c>
      <c r="D55" t="s">
        <v>76</v>
      </c>
      <c r="E55">
        <v>20142697.346666701</v>
      </c>
      <c r="F55">
        <v>20150911.666666701</v>
      </c>
      <c r="H55">
        <v>3</v>
      </c>
    </row>
    <row r="56" spans="1:8" x14ac:dyDescent="0.2">
      <c r="A56">
        <v>120</v>
      </c>
      <c r="B56" t="s">
        <v>105</v>
      </c>
      <c r="C56" t="s">
        <v>107</v>
      </c>
      <c r="D56" t="s">
        <v>76</v>
      </c>
      <c r="E56">
        <v>9300000</v>
      </c>
      <c r="F56">
        <v>9808362.5</v>
      </c>
      <c r="G56">
        <v>1</v>
      </c>
    </row>
    <row r="57" spans="1:8" x14ac:dyDescent="0.2">
      <c r="A57">
        <v>4</v>
      </c>
      <c r="B57" t="s">
        <v>105</v>
      </c>
      <c r="C57" t="s">
        <v>107</v>
      </c>
      <c r="D57" t="s">
        <v>92</v>
      </c>
      <c r="E57">
        <v>9243166.6666666698</v>
      </c>
      <c r="F57">
        <v>11925000</v>
      </c>
      <c r="G57">
        <v>6</v>
      </c>
    </row>
    <row r="58" spans="1:8" x14ac:dyDescent="0.2">
      <c r="A58">
        <v>87</v>
      </c>
      <c r="B58" t="s">
        <v>105</v>
      </c>
      <c r="C58" t="s">
        <v>107</v>
      </c>
      <c r="D58" t="s">
        <v>92</v>
      </c>
      <c r="E58">
        <v>9300000</v>
      </c>
      <c r="F58">
        <v>9669621.6666666698</v>
      </c>
      <c r="G58">
        <v>3</v>
      </c>
    </row>
    <row r="59" spans="1:8" x14ac:dyDescent="0.2">
      <c r="A59">
        <v>26</v>
      </c>
      <c r="B59" t="s">
        <v>105</v>
      </c>
      <c r="C59" t="s">
        <v>107</v>
      </c>
      <c r="D59" t="s">
        <v>92</v>
      </c>
      <c r="E59">
        <v>8917000</v>
      </c>
      <c r="F59">
        <v>10182084.720000001</v>
      </c>
      <c r="G59">
        <v>1</v>
      </c>
    </row>
    <row r="60" spans="1:8" x14ac:dyDescent="0.2">
      <c r="A60">
        <v>121</v>
      </c>
      <c r="B60" t="s">
        <v>105</v>
      </c>
      <c r="C60" t="s">
        <v>107</v>
      </c>
      <c r="D60" t="s">
        <v>92</v>
      </c>
      <c r="E60">
        <v>23443147.940000001</v>
      </c>
      <c r="F60">
        <v>23756295.879999999</v>
      </c>
      <c r="H60">
        <v>1</v>
      </c>
    </row>
    <row r="61" spans="1:8" x14ac:dyDescent="0.2">
      <c r="A61">
        <v>4</v>
      </c>
      <c r="B61" t="s">
        <v>74</v>
      </c>
      <c r="C61" t="s">
        <v>87</v>
      </c>
      <c r="D61" t="s">
        <v>98</v>
      </c>
      <c r="E61">
        <v>9300000</v>
      </c>
      <c r="F61">
        <v>9667227.1500000004</v>
      </c>
      <c r="G61">
        <v>1</v>
      </c>
    </row>
    <row r="62" spans="1:8" x14ac:dyDescent="0.2">
      <c r="A62">
        <v>87</v>
      </c>
      <c r="B62" t="s">
        <v>74</v>
      </c>
      <c r="C62" t="s">
        <v>87</v>
      </c>
      <c r="D62" t="s">
        <v>98</v>
      </c>
      <c r="E62">
        <v>13950000</v>
      </c>
      <c r="F62">
        <v>14089542</v>
      </c>
      <c r="G62">
        <v>1</v>
      </c>
    </row>
    <row r="63" spans="1:8" x14ac:dyDescent="0.2">
      <c r="A63">
        <v>93</v>
      </c>
      <c r="B63" t="s">
        <v>74</v>
      </c>
      <c r="C63" t="s">
        <v>87</v>
      </c>
      <c r="D63" t="s">
        <v>98</v>
      </c>
      <c r="E63">
        <v>8203000</v>
      </c>
      <c r="F63">
        <v>33080000</v>
      </c>
      <c r="G63">
        <v>1</v>
      </c>
    </row>
    <row r="64" spans="1:8" x14ac:dyDescent="0.2">
      <c r="A64">
        <v>88</v>
      </c>
      <c r="B64" t="s">
        <v>74</v>
      </c>
      <c r="C64" t="s">
        <v>87</v>
      </c>
      <c r="D64" t="s">
        <v>98</v>
      </c>
      <c r="E64">
        <v>18344954.52</v>
      </c>
      <c r="F64">
        <v>18397393.91</v>
      </c>
      <c r="H64">
        <v>1</v>
      </c>
    </row>
    <row r="65" spans="1:8" x14ac:dyDescent="0.2">
      <c r="A65">
        <v>96</v>
      </c>
      <c r="B65" t="s">
        <v>74</v>
      </c>
      <c r="C65" t="s">
        <v>87</v>
      </c>
      <c r="D65" t="s">
        <v>98</v>
      </c>
      <c r="E65">
        <v>8287500</v>
      </c>
      <c r="F65">
        <v>11058244.775</v>
      </c>
      <c r="G65">
        <v>2</v>
      </c>
    </row>
    <row r="66" spans="1:8" x14ac:dyDescent="0.2">
      <c r="A66">
        <v>4</v>
      </c>
      <c r="B66" t="s">
        <v>11</v>
      </c>
      <c r="C66" t="s">
        <v>104</v>
      </c>
      <c r="D66" t="s">
        <v>520</v>
      </c>
      <c r="E66">
        <v>9260000</v>
      </c>
      <c r="F66">
        <v>9600000</v>
      </c>
      <c r="G66">
        <v>1</v>
      </c>
    </row>
    <row r="67" spans="1:8" x14ac:dyDescent="0.2">
      <c r="A67">
        <v>4</v>
      </c>
      <c r="B67" t="s">
        <v>11</v>
      </c>
      <c r="C67" t="s">
        <v>521</v>
      </c>
      <c r="D67" t="s">
        <v>521</v>
      </c>
      <c r="E67">
        <v>9278800</v>
      </c>
      <c r="F67">
        <v>9600000</v>
      </c>
      <c r="G67">
        <v>5</v>
      </c>
    </row>
    <row r="68" spans="1:8" x14ac:dyDescent="0.2">
      <c r="A68">
        <v>28</v>
      </c>
      <c r="B68" t="s">
        <v>11</v>
      </c>
      <c r="C68" t="s">
        <v>521</v>
      </c>
      <c r="D68" t="s">
        <v>521</v>
      </c>
      <c r="E68">
        <v>9286000</v>
      </c>
      <c r="F68">
        <v>9587681.8000000007</v>
      </c>
      <c r="G68">
        <v>1</v>
      </c>
    </row>
    <row r="69" spans="1:8" x14ac:dyDescent="0.2">
      <c r="A69">
        <v>93</v>
      </c>
      <c r="B69" t="s">
        <v>11</v>
      </c>
      <c r="C69" t="s">
        <v>521</v>
      </c>
      <c r="D69" t="s">
        <v>521</v>
      </c>
      <c r="E69">
        <v>9001000</v>
      </c>
      <c r="F69">
        <v>17780000</v>
      </c>
      <c r="G69">
        <v>1</v>
      </c>
    </row>
    <row r="70" spans="1:8" x14ac:dyDescent="0.2">
      <c r="A70">
        <v>27</v>
      </c>
      <c r="B70" t="s">
        <v>11</v>
      </c>
      <c r="C70" t="s">
        <v>521</v>
      </c>
      <c r="D70" t="s">
        <v>521</v>
      </c>
      <c r="E70">
        <v>7322000</v>
      </c>
      <c r="F70">
        <v>28182000</v>
      </c>
      <c r="G70">
        <v>1</v>
      </c>
    </row>
    <row r="71" spans="1:8" x14ac:dyDescent="0.2">
      <c r="A71">
        <v>117</v>
      </c>
      <c r="B71" t="s">
        <v>11</v>
      </c>
      <c r="C71" t="s">
        <v>521</v>
      </c>
      <c r="D71" t="s">
        <v>521</v>
      </c>
      <c r="E71">
        <v>14880502.720000001</v>
      </c>
      <c r="F71">
        <v>14992146.74</v>
      </c>
      <c r="H71">
        <v>1</v>
      </c>
    </row>
    <row r="72" spans="1:8" x14ac:dyDescent="0.2">
      <c r="A72">
        <v>105</v>
      </c>
      <c r="B72" t="s">
        <v>11</v>
      </c>
      <c r="C72" t="s">
        <v>521</v>
      </c>
      <c r="D72" t="s">
        <v>521</v>
      </c>
      <c r="E72">
        <v>9214000</v>
      </c>
      <c r="F72">
        <v>9599973.5399999991</v>
      </c>
      <c r="G72">
        <v>1</v>
      </c>
    </row>
    <row r="73" spans="1:8" x14ac:dyDescent="0.2">
      <c r="A73">
        <v>105</v>
      </c>
      <c r="B73" t="s">
        <v>11</v>
      </c>
      <c r="C73" t="s">
        <v>521</v>
      </c>
      <c r="D73" t="s">
        <v>521</v>
      </c>
      <c r="E73">
        <v>9300000</v>
      </c>
      <c r="F73">
        <v>9599973.5399999991</v>
      </c>
      <c r="G73">
        <v>2</v>
      </c>
    </row>
    <row r="74" spans="1:8" x14ac:dyDescent="0.2">
      <c r="A74">
        <v>4</v>
      </c>
      <c r="B74" t="s">
        <v>13</v>
      </c>
      <c r="C74" t="s">
        <v>106</v>
      </c>
      <c r="D74" t="s">
        <v>527</v>
      </c>
      <c r="E74">
        <v>9746250</v>
      </c>
      <c r="F74">
        <v>10762500</v>
      </c>
      <c r="G74">
        <v>4</v>
      </c>
    </row>
    <row r="75" spans="1:8" x14ac:dyDescent="0.2">
      <c r="A75">
        <v>4</v>
      </c>
      <c r="B75" t="s">
        <v>13</v>
      </c>
      <c r="C75" t="s">
        <v>106</v>
      </c>
      <c r="D75" t="s">
        <v>527</v>
      </c>
      <c r="E75">
        <v>10209000</v>
      </c>
      <c r="F75">
        <v>10530000</v>
      </c>
      <c r="G75">
        <v>5</v>
      </c>
    </row>
    <row r="76" spans="1:8" x14ac:dyDescent="0.2">
      <c r="A76">
        <v>28</v>
      </c>
      <c r="B76" t="s">
        <v>13</v>
      </c>
      <c r="C76" t="s">
        <v>106</v>
      </c>
      <c r="D76" t="s">
        <v>527</v>
      </c>
      <c r="E76">
        <v>9300000</v>
      </c>
      <c r="F76">
        <v>9606025.0299999993</v>
      </c>
      <c r="G76">
        <v>1</v>
      </c>
    </row>
    <row r="77" spans="1:8" x14ac:dyDescent="0.2">
      <c r="A77">
        <v>87</v>
      </c>
      <c r="B77" t="s">
        <v>13</v>
      </c>
      <c r="C77" t="s">
        <v>106</v>
      </c>
      <c r="D77" t="s">
        <v>527</v>
      </c>
      <c r="E77">
        <v>9023333.3333333302</v>
      </c>
      <c r="F77">
        <v>9579001.6666666698</v>
      </c>
      <c r="G77">
        <v>3</v>
      </c>
    </row>
    <row r="78" spans="1:8" x14ac:dyDescent="0.2">
      <c r="A78">
        <v>93</v>
      </c>
      <c r="B78" t="s">
        <v>13</v>
      </c>
      <c r="C78" t="s">
        <v>106</v>
      </c>
      <c r="D78" t="s">
        <v>527</v>
      </c>
      <c r="E78">
        <v>9021000</v>
      </c>
      <c r="F78">
        <v>14605000</v>
      </c>
      <c r="G78">
        <v>2</v>
      </c>
    </row>
    <row r="79" spans="1:8" x14ac:dyDescent="0.2">
      <c r="A79">
        <v>93</v>
      </c>
      <c r="B79" t="s">
        <v>13</v>
      </c>
      <c r="C79" t="s">
        <v>106</v>
      </c>
      <c r="D79" t="s">
        <v>527</v>
      </c>
      <c r="E79">
        <v>9227000</v>
      </c>
      <c r="F79">
        <v>14400000</v>
      </c>
      <c r="G79">
        <v>1</v>
      </c>
    </row>
    <row r="80" spans="1:8" x14ac:dyDescent="0.2">
      <c r="A80">
        <v>93</v>
      </c>
      <c r="B80" t="s">
        <v>13</v>
      </c>
      <c r="C80" t="s">
        <v>106</v>
      </c>
      <c r="D80" t="s">
        <v>527</v>
      </c>
      <c r="E80">
        <v>22918358.690000001</v>
      </c>
      <c r="F80">
        <v>22918358.690000001</v>
      </c>
      <c r="H80">
        <v>1</v>
      </c>
    </row>
    <row r="81" spans="1:7" x14ac:dyDescent="0.2">
      <c r="A81">
        <v>27</v>
      </c>
      <c r="B81" t="s">
        <v>13</v>
      </c>
      <c r="C81" t="s">
        <v>106</v>
      </c>
      <c r="D81" t="s">
        <v>527</v>
      </c>
      <c r="E81">
        <v>9175000</v>
      </c>
      <c r="F81">
        <v>38809000</v>
      </c>
      <c r="G81">
        <v>1</v>
      </c>
    </row>
    <row r="82" spans="1:7" x14ac:dyDescent="0.2">
      <c r="A82">
        <v>32</v>
      </c>
      <c r="B82" t="s">
        <v>13</v>
      </c>
      <c r="C82" t="s">
        <v>106</v>
      </c>
      <c r="D82" t="s">
        <v>527</v>
      </c>
      <c r="E82">
        <v>8730500</v>
      </c>
      <c r="F82">
        <v>9579828.9000000004</v>
      </c>
      <c r="G82">
        <v>2</v>
      </c>
    </row>
    <row r="83" spans="1:7" x14ac:dyDescent="0.2">
      <c r="A83">
        <v>101</v>
      </c>
      <c r="B83" t="s">
        <v>13</v>
      </c>
      <c r="C83" t="s">
        <v>106</v>
      </c>
      <c r="D83" t="s">
        <v>527</v>
      </c>
      <c r="E83">
        <v>9085000</v>
      </c>
      <c r="F83">
        <v>9557000</v>
      </c>
      <c r="G83">
        <v>1</v>
      </c>
    </row>
    <row r="84" spans="1:7" x14ac:dyDescent="0.2">
      <c r="A84">
        <v>96</v>
      </c>
      <c r="B84" t="s">
        <v>13</v>
      </c>
      <c r="C84" t="s">
        <v>106</v>
      </c>
      <c r="D84" t="s">
        <v>527</v>
      </c>
      <c r="E84">
        <v>9300000</v>
      </c>
      <c r="F84">
        <v>9808048</v>
      </c>
      <c r="G84">
        <v>1</v>
      </c>
    </row>
    <row r="85" spans="1:7" x14ac:dyDescent="0.2">
      <c r="A85">
        <v>121</v>
      </c>
      <c r="B85" t="s">
        <v>13</v>
      </c>
      <c r="C85" t="s">
        <v>106</v>
      </c>
      <c r="D85" t="s">
        <v>527</v>
      </c>
      <c r="E85">
        <v>9286000</v>
      </c>
      <c r="F85">
        <v>9644999.3000000007</v>
      </c>
      <c r="G85">
        <v>1</v>
      </c>
    </row>
    <row r="86" spans="1:7" x14ac:dyDescent="0.2">
      <c r="A86">
        <v>32</v>
      </c>
      <c r="B86" t="s">
        <v>11</v>
      </c>
      <c r="C86" t="s">
        <v>104</v>
      </c>
      <c r="D86" t="s">
        <v>546</v>
      </c>
      <c r="E86">
        <v>9195000</v>
      </c>
      <c r="F86">
        <v>19208670.899999999</v>
      </c>
      <c r="G86">
        <v>1</v>
      </c>
    </row>
    <row r="87" spans="1:7" x14ac:dyDescent="0.2">
      <c r="A87">
        <v>108</v>
      </c>
      <c r="B87" t="s">
        <v>12</v>
      </c>
      <c r="C87" t="s">
        <v>884</v>
      </c>
      <c r="D87" t="s">
        <v>546</v>
      </c>
      <c r="E87">
        <v>9195000</v>
      </c>
      <c r="F87">
        <v>9530000</v>
      </c>
      <c r="G87">
        <v>1</v>
      </c>
    </row>
    <row r="88" spans="1:7" x14ac:dyDescent="0.2">
      <c r="A88">
        <v>108</v>
      </c>
      <c r="B88" t="s">
        <v>12</v>
      </c>
      <c r="C88" t="s">
        <v>884</v>
      </c>
      <c r="D88" t="s">
        <v>546</v>
      </c>
      <c r="E88">
        <v>9195000</v>
      </c>
      <c r="F88">
        <v>9530000</v>
      </c>
      <c r="G88">
        <v>1</v>
      </c>
    </row>
    <row r="89" spans="1:7" x14ac:dyDescent="0.2">
      <c r="A89">
        <v>108</v>
      </c>
      <c r="B89" t="s">
        <v>103</v>
      </c>
      <c r="C89" t="s">
        <v>993</v>
      </c>
      <c r="D89" t="s">
        <v>546</v>
      </c>
      <c r="E89">
        <v>9227000</v>
      </c>
      <c r="F89">
        <v>9530000</v>
      </c>
      <c r="G89">
        <v>1</v>
      </c>
    </row>
    <row r="90" spans="1:7" x14ac:dyDescent="0.2">
      <c r="A90">
        <v>120</v>
      </c>
      <c r="B90" t="s">
        <v>13</v>
      </c>
      <c r="C90" t="s">
        <v>546</v>
      </c>
      <c r="D90" t="s">
        <v>546</v>
      </c>
      <c r="E90">
        <v>9247000</v>
      </c>
      <c r="F90">
        <v>9659865</v>
      </c>
      <c r="G90">
        <v>3</v>
      </c>
    </row>
    <row r="91" spans="1:7" x14ac:dyDescent="0.2">
      <c r="A91">
        <v>4</v>
      </c>
      <c r="B91" t="s">
        <v>74</v>
      </c>
      <c r="C91" t="s">
        <v>97</v>
      </c>
      <c r="D91" t="s">
        <v>601</v>
      </c>
      <c r="E91">
        <v>9127000</v>
      </c>
      <c r="F91">
        <v>9600000</v>
      </c>
      <c r="G91">
        <v>1</v>
      </c>
    </row>
    <row r="92" spans="1:7" x14ac:dyDescent="0.2">
      <c r="A92">
        <v>4</v>
      </c>
      <c r="B92" t="s">
        <v>74</v>
      </c>
      <c r="C92" t="s">
        <v>97</v>
      </c>
      <c r="D92" t="s">
        <v>601</v>
      </c>
      <c r="E92">
        <v>9293000</v>
      </c>
      <c r="F92">
        <v>9600000</v>
      </c>
      <c r="G92">
        <v>1</v>
      </c>
    </row>
    <row r="93" spans="1:7" x14ac:dyDescent="0.2">
      <c r="A93">
        <v>87</v>
      </c>
      <c r="B93" t="s">
        <v>74</v>
      </c>
      <c r="C93" t="s">
        <v>97</v>
      </c>
      <c r="D93" t="s">
        <v>601</v>
      </c>
      <c r="E93">
        <v>9300000</v>
      </c>
      <c r="F93">
        <v>9410581.6699999999</v>
      </c>
      <c r="G93">
        <v>1</v>
      </c>
    </row>
    <row r="94" spans="1:7" x14ac:dyDescent="0.2">
      <c r="A94">
        <v>87</v>
      </c>
      <c r="B94" t="s">
        <v>74</v>
      </c>
      <c r="C94" t="s">
        <v>97</v>
      </c>
      <c r="D94" t="s">
        <v>601</v>
      </c>
      <c r="E94">
        <v>9300000</v>
      </c>
      <c r="F94">
        <v>9406434.8000000007</v>
      </c>
      <c r="G94">
        <v>1</v>
      </c>
    </row>
    <row r="95" spans="1:7" x14ac:dyDescent="0.2">
      <c r="A95">
        <v>93</v>
      </c>
      <c r="B95" t="s">
        <v>74</v>
      </c>
      <c r="C95" t="s">
        <v>97</v>
      </c>
      <c r="D95" t="s">
        <v>601</v>
      </c>
      <c r="E95">
        <v>9300000</v>
      </c>
      <c r="F95">
        <v>9600000</v>
      </c>
      <c r="G95">
        <v>2</v>
      </c>
    </row>
    <row r="96" spans="1:7" x14ac:dyDescent="0.2">
      <c r="A96">
        <v>116</v>
      </c>
      <c r="B96" t="s">
        <v>74</v>
      </c>
      <c r="C96" t="s">
        <v>97</v>
      </c>
      <c r="D96" t="s">
        <v>601</v>
      </c>
      <c r="E96">
        <v>9300000</v>
      </c>
      <c r="F96">
        <v>9466708.0800000001</v>
      </c>
      <c r="G96">
        <v>1</v>
      </c>
    </row>
    <row r="97" spans="1:8" x14ac:dyDescent="0.2">
      <c r="A97">
        <v>88</v>
      </c>
      <c r="B97" t="s">
        <v>74</v>
      </c>
      <c r="C97" t="s">
        <v>97</v>
      </c>
      <c r="D97" t="s">
        <v>601</v>
      </c>
      <c r="E97">
        <v>20083469.559999999</v>
      </c>
      <c r="F97">
        <v>20250813.66</v>
      </c>
      <c r="H97">
        <v>1</v>
      </c>
    </row>
    <row r="98" spans="1:8" x14ac:dyDescent="0.2">
      <c r="A98">
        <v>88</v>
      </c>
      <c r="B98" t="s">
        <v>74</v>
      </c>
      <c r="C98" t="s">
        <v>97</v>
      </c>
      <c r="D98" t="s">
        <v>601</v>
      </c>
      <c r="E98">
        <v>19638423.489999998</v>
      </c>
      <c r="F98">
        <v>19693803.879999999</v>
      </c>
      <c r="H98">
        <v>1</v>
      </c>
    </row>
    <row r="99" spans="1:8" x14ac:dyDescent="0.2">
      <c r="A99">
        <v>96</v>
      </c>
      <c r="B99" t="s">
        <v>74</v>
      </c>
      <c r="C99" t="s">
        <v>97</v>
      </c>
      <c r="D99" t="s">
        <v>601</v>
      </c>
      <c r="E99">
        <v>11608500</v>
      </c>
      <c r="F99">
        <v>11996401.875</v>
      </c>
      <c r="G99">
        <v>2</v>
      </c>
    </row>
    <row r="100" spans="1:8" x14ac:dyDescent="0.2">
      <c r="A100">
        <v>105</v>
      </c>
      <c r="B100" t="s">
        <v>74</v>
      </c>
      <c r="C100" t="s">
        <v>97</v>
      </c>
      <c r="D100" t="s">
        <v>601</v>
      </c>
      <c r="E100">
        <v>9300000</v>
      </c>
      <c r="F100">
        <v>9599973.5399999991</v>
      </c>
      <c r="G100">
        <v>1</v>
      </c>
    </row>
    <row r="101" spans="1:8" x14ac:dyDescent="0.2">
      <c r="A101">
        <v>87</v>
      </c>
      <c r="B101" t="s">
        <v>105</v>
      </c>
      <c r="C101" t="s">
        <v>108</v>
      </c>
      <c r="D101" t="s">
        <v>610</v>
      </c>
      <c r="E101">
        <v>9300000</v>
      </c>
      <c r="F101">
        <v>9606024.2899999991</v>
      </c>
      <c r="G101">
        <v>1</v>
      </c>
    </row>
    <row r="102" spans="1:8" x14ac:dyDescent="0.2">
      <c r="A102">
        <v>93</v>
      </c>
      <c r="B102" t="s">
        <v>105</v>
      </c>
      <c r="C102" t="s">
        <v>108</v>
      </c>
      <c r="D102" t="s">
        <v>610</v>
      </c>
      <c r="E102">
        <v>9300000</v>
      </c>
      <c r="F102">
        <v>9600000</v>
      </c>
      <c r="G102">
        <v>1</v>
      </c>
    </row>
    <row r="103" spans="1:8" x14ac:dyDescent="0.2">
      <c r="A103">
        <v>121</v>
      </c>
      <c r="B103" t="s">
        <v>105</v>
      </c>
      <c r="C103" t="s">
        <v>108</v>
      </c>
      <c r="D103" t="s">
        <v>610</v>
      </c>
      <c r="E103">
        <v>9300000</v>
      </c>
      <c r="F103">
        <v>9645157.5</v>
      </c>
      <c r="G103">
        <v>1</v>
      </c>
    </row>
    <row r="104" spans="1:8" x14ac:dyDescent="0.2">
      <c r="A104">
        <v>4</v>
      </c>
      <c r="B104" t="s">
        <v>13</v>
      </c>
      <c r="C104" t="s">
        <v>106</v>
      </c>
      <c r="D104" t="s">
        <v>619</v>
      </c>
      <c r="E104">
        <v>7657000</v>
      </c>
      <c r="F104">
        <v>11260000</v>
      </c>
      <c r="G104">
        <v>1</v>
      </c>
    </row>
    <row r="105" spans="1:8" x14ac:dyDescent="0.2">
      <c r="A105">
        <v>28</v>
      </c>
      <c r="B105" t="s">
        <v>13</v>
      </c>
      <c r="C105" t="s">
        <v>106</v>
      </c>
      <c r="D105" t="s">
        <v>619</v>
      </c>
      <c r="E105">
        <v>10834666.6666667</v>
      </c>
      <c r="F105">
        <v>11175592.6033333</v>
      </c>
      <c r="G105">
        <v>3</v>
      </c>
    </row>
    <row r="106" spans="1:8" x14ac:dyDescent="0.2">
      <c r="A106">
        <v>87</v>
      </c>
      <c r="B106" t="s">
        <v>13</v>
      </c>
      <c r="C106" t="s">
        <v>106</v>
      </c>
      <c r="D106" t="s">
        <v>619</v>
      </c>
      <c r="E106">
        <v>9258333.3333333302</v>
      </c>
      <c r="F106">
        <v>9606024.2899999991</v>
      </c>
      <c r="G106">
        <v>3</v>
      </c>
    </row>
    <row r="107" spans="1:8" x14ac:dyDescent="0.2">
      <c r="A107">
        <v>93</v>
      </c>
      <c r="B107" t="s">
        <v>13</v>
      </c>
      <c r="C107" t="s">
        <v>106</v>
      </c>
      <c r="D107" t="s">
        <v>619</v>
      </c>
      <c r="E107">
        <v>9286000</v>
      </c>
      <c r="F107">
        <v>9625000</v>
      </c>
      <c r="G107">
        <v>2</v>
      </c>
    </row>
    <row r="108" spans="1:8" x14ac:dyDescent="0.2">
      <c r="A108">
        <v>4</v>
      </c>
      <c r="B108" t="s">
        <v>103</v>
      </c>
      <c r="C108" t="s">
        <v>656</v>
      </c>
      <c r="D108" t="s">
        <v>657</v>
      </c>
      <c r="E108">
        <v>7133000</v>
      </c>
      <c r="F108">
        <v>52658380</v>
      </c>
      <c r="G108">
        <v>2</v>
      </c>
    </row>
    <row r="109" spans="1:8" x14ac:dyDescent="0.2">
      <c r="A109">
        <v>14</v>
      </c>
      <c r="B109" t="s">
        <v>103</v>
      </c>
      <c r="C109" t="s">
        <v>656</v>
      </c>
      <c r="D109" t="s">
        <v>657</v>
      </c>
      <c r="E109">
        <v>22594662.640000001</v>
      </c>
      <c r="F109">
        <v>22594662.640000001</v>
      </c>
      <c r="H109">
        <v>1</v>
      </c>
    </row>
    <row r="110" spans="1:8" x14ac:dyDescent="0.2">
      <c r="A110">
        <v>87</v>
      </c>
      <c r="B110" t="s">
        <v>103</v>
      </c>
      <c r="C110" t="s">
        <v>656</v>
      </c>
      <c r="D110" t="s">
        <v>657</v>
      </c>
      <c r="E110">
        <v>9227000</v>
      </c>
      <c r="F110">
        <v>9579108.0999999996</v>
      </c>
      <c r="G110">
        <v>1</v>
      </c>
    </row>
    <row r="111" spans="1:8" x14ac:dyDescent="0.2">
      <c r="A111">
        <v>93</v>
      </c>
      <c r="B111" t="s">
        <v>103</v>
      </c>
      <c r="C111" t="s">
        <v>656</v>
      </c>
      <c r="D111" t="s">
        <v>657</v>
      </c>
      <c r="E111">
        <v>7825000</v>
      </c>
      <c r="F111">
        <v>37185000</v>
      </c>
      <c r="G111">
        <v>1</v>
      </c>
    </row>
    <row r="112" spans="1:8" x14ac:dyDescent="0.2">
      <c r="A112">
        <v>93</v>
      </c>
      <c r="B112" t="s">
        <v>103</v>
      </c>
      <c r="C112" t="s">
        <v>656</v>
      </c>
      <c r="D112" t="s">
        <v>657</v>
      </c>
      <c r="E112">
        <v>9043000</v>
      </c>
      <c r="F112">
        <v>25350000</v>
      </c>
      <c r="G112">
        <v>1</v>
      </c>
    </row>
    <row r="113" spans="1:7" x14ac:dyDescent="0.2">
      <c r="A113">
        <v>27</v>
      </c>
      <c r="B113" t="s">
        <v>103</v>
      </c>
      <c r="C113" t="s">
        <v>656</v>
      </c>
      <c r="D113" t="s">
        <v>657</v>
      </c>
      <c r="E113">
        <v>8287000</v>
      </c>
      <c r="F113">
        <v>28243000</v>
      </c>
      <c r="G113">
        <v>1</v>
      </c>
    </row>
    <row r="114" spans="1:7" x14ac:dyDescent="0.2">
      <c r="A114">
        <v>26</v>
      </c>
      <c r="B114" t="s">
        <v>103</v>
      </c>
      <c r="C114" t="s">
        <v>656</v>
      </c>
      <c r="D114" t="s">
        <v>657</v>
      </c>
      <c r="E114">
        <v>6230000</v>
      </c>
      <c r="F114">
        <v>51672000</v>
      </c>
      <c r="G114">
        <v>1</v>
      </c>
    </row>
    <row r="115" spans="1:7" x14ac:dyDescent="0.2">
      <c r="A115">
        <v>4</v>
      </c>
      <c r="B115" t="s">
        <v>11</v>
      </c>
      <c r="C115" t="s">
        <v>95</v>
      </c>
      <c r="D115" t="s">
        <v>658</v>
      </c>
      <c r="E115">
        <v>9300000</v>
      </c>
      <c r="F115">
        <v>9600000</v>
      </c>
      <c r="G115">
        <v>1</v>
      </c>
    </row>
    <row r="116" spans="1:7" x14ac:dyDescent="0.2">
      <c r="A116">
        <v>93</v>
      </c>
      <c r="B116" t="s">
        <v>11</v>
      </c>
      <c r="C116" t="s">
        <v>95</v>
      </c>
      <c r="D116" t="s">
        <v>658</v>
      </c>
      <c r="E116">
        <v>7615000</v>
      </c>
      <c r="F116">
        <v>26746093.219999999</v>
      </c>
      <c r="G116">
        <v>1</v>
      </c>
    </row>
    <row r="117" spans="1:7" x14ac:dyDescent="0.2">
      <c r="A117">
        <v>93</v>
      </c>
      <c r="B117" t="s">
        <v>11</v>
      </c>
      <c r="C117" t="s">
        <v>95</v>
      </c>
      <c r="D117" t="s">
        <v>658</v>
      </c>
      <c r="E117">
        <v>4587500</v>
      </c>
      <c r="F117">
        <v>11406907.475</v>
      </c>
      <c r="G117">
        <v>2</v>
      </c>
    </row>
    <row r="118" spans="1:7" x14ac:dyDescent="0.2">
      <c r="A118">
        <v>27</v>
      </c>
      <c r="B118" t="s">
        <v>11</v>
      </c>
      <c r="C118" t="s">
        <v>95</v>
      </c>
      <c r="D118" t="s">
        <v>658</v>
      </c>
      <c r="E118">
        <v>9231000</v>
      </c>
      <c r="F118">
        <v>19658000</v>
      </c>
      <c r="G118">
        <v>2</v>
      </c>
    </row>
    <row r="119" spans="1:7" x14ac:dyDescent="0.2">
      <c r="A119">
        <v>96</v>
      </c>
      <c r="B119" t="s">
        <v>11</v>
      </c>
      <c r="C119" t="s">
        <v>95</v>
      </c>
      <c r="D119" t="s">
        <v>658</v>
      </c>
      <c r="E119">
        <v>9300000</v>
      </c>
      <c r="F119">
        <v>9858920.0050000008</v>
      </c>
      <c r="G119">
        <v>2</v>
      </c>
    </row>
    <row r="120" spans="1:7" x14ac:dyDescent="0.2">
      <c r="A120">
        <v>22</v>
      </c>
      <c r="B120" t="s">
        <v>12</v>
      </c>
      <c r="C120" t="s">
        <v>85</v>
      </c>
      <c r="D120" t="s">
        <v>85</v>
      </c>
      <c r="E120">
        <v>8959000</v>
      </c>
      <c r="F120">
        <v>27609000</v>
      </c>
      <c r="G120">
        <v>1</v>
      </c>
    </row>
    <row r="121" spans="1:7" x14ac:dyDescent="0.2">
      <c r="A121">
        <v>4</v>
      </c>
      <c r="B121" t="s">
        <v>105</v>
      </c>
      <c r="C121" t="s">
        <v>512</v>
      </c>
      <c r="D121" t="s">
        <v>666</v>
      </c>
      <c r="E121">
        <v>12020333.3333333</v>
      </c>
      <c r="F121">
        <v>12320333.3333333</v>
      </c>
      <c r="G121">
        <v>3</v>
      </c>
    </row>
    <row r="122" spans="1:7" x14ac:dyDescent="0.2">
      <c r="A122">
        <v>105</v>
      </c>
      <c r="B122" t="s">
        <v>105</v>
      </c>
      <c r="C122" t="s">
        <v>512</v>
      </c>
      <c r="D122" t="s">
        <v>666</v>
      </c>
      <c r="E122">
        <v>9182000</v>
      </c>
      <c r="F122">
        <v>9599973.5399999991</v>
      </c>
      <c r="G122">
        <v>1</v>
      </c>
    </row>
    <row r="123" spans="1:7" x14ac:dyDescent="0.2">
      <c r="A123">
        <v>92</v>
      </c>
      <c r="B123" t="s">
        <v>103</v>
      </c>
      <c r="C123" t="s">
        <v>937</v>
      </c>
      <c r="D123" t="s">
        <v>676</v>
      </c>
      <c r="E123">
        <v>9293000</v>
      </c>
      <c r="F123">
        <v>9511000</v>
      </c>
      <c r="G123">
        <v>1</v>
      </c>
    </row>
    <row r="124" spans="1:7" x14ac:dyDescent="0.2">
      <c r="A124">
        <v>28</v>
      </c>
      <c r="B124" t="s">
        <v>103</v>
      </c>
      <c r="C124" t="s">
        <v>1110</v>
      </c>
      <c r="D124" t="s">
        <v>676</v>
      </c>
      <c r="E124">
        <v>9300000</v>
      </c>
      <c r="F124">
        <v>9605505.2300000004</v>
      </c>
      <c r="G124">
        <v>1</v>
      </c>
    </row>
    <row r="125" spans="1:7" x14ac:dyDescent="0.2">
      <c r="A125">
        <v>4</v>
      </c>
      <c r="B125" t="s">
        <v>103</v>
      </c>
      <c r="C125" t="s">
        <v>109</v>
      </c>
      <c r="D125" t="s">
        <v>747</v>
      </c>
      <c r="E125">
        <v>9300000</v>
      </c>
      <c r="F125">
        <v>9600000</v>
      </c>
      <c r="G125">
        <v>1</v>
      </c>
    </row>
    <row r="126" spans="1:7" x14ac:dyDescent="0.2">
      <c r="A126">
        <v>93</v>
      </c>
      <c r="B126" t="s">
        <v>103</v>
      </c>
      <c r="C126" t="s">
        <v>109</v>
      </c>
      <c r="D126" t="s">
        <v>747</v>
      </c>
      <c r="E126">
        <v>9273500</v>
      </c>
      <c r="F126">
        <v>9725000</v>
      </c>
      <c r="G126">
        <v>2</v>
      </c>
    </row>
    <row r="127" spans="1:7" x14ac:dyDescent="0.2">
      <c r="A127">
        <v>93</v>
      </c>
      <c r="B127" t="s">
        <v>103</v>
      </c>
      <c r="C127" t="s">
        <v>109</v>
      </c>
      <c r="D127" t="s">
        <v>747</v>
      </c>
      <c r="E127">
        <v>9300000</v>
      </c>
      <c r="F127">
        <v>9575000</v>
      </c>
      <c r="G127">
        <v>2</v>
      </c>
    </row>
    <row r="128" spans="1:7" x14ac:dyDescent="0.2">
      <c r="A128">
        <v>96</v>
      </c>
      <c r="B128" t="s">
        <v>103</v>
      </c>
      <c r="C128" t="s">
        <v>109</v>
      </c>
      <c r="D128" t="s">
        <v>747</v>
      </c>
      <c r="E128">
        <v>9300000</v>
      </c>
      <c r="F128">
        <v>9604557.5099999998</v>
      </c>
      <c r="G128">
        <v>1</v>
      </c>
    </row>
    <row r="129" spans="1:8" x14ac:dyDescent="0.2">
      <c r="A129">
        <v>105</v>
      </c>
      <c r="B129" t="s">
        <v>103</v>
      </c>
      <c r="C129" t="s">
        <v>109</v>
      </c>
      <c r="D129" t="s">
        <v>747</v>
      </c>
      <c r="E129">
        <v>9300000</v>
      </c>
      <c r="F129">
        <v>9599973.5399999991</v>
      </c>
      <c r="G129">
        <v>1</v>
      </c>
    </row>
    <row r="130" spans="1:8" x14ac:dyDescent="0.2">
      <c r="A130">
        <v>105</v>
      </c>
      <c r="B130" t="s">
        <v>103</v>
      </c>
      <c r="C130" t="s">
        <v>109</v>
      </c>
      <c r="D130" t="s">
        <v>747</v>
      </c>
      <c r="E130">
        <v>9300000</v>
      </c>
      <c r="F130">
        <v>9599973.5399999991</v>
      </c>
      <c r="H130">
        <v>1</v>
      </c>
    </row>
    <row r="131" spans="1:8" x14ac:dyDescent="0.2">
      <c r="A131">
        <v>94</v>
      </c>
      <c r="B131" t="s">
        <v>103</v>
      </c>
      <c r="C131" t="s">
        <v>109</v>
      </c>
      <c r="D131" t="s">
        <v>747</v>
      </c>
      <c r="E131">
        <v>6975000</v>
      </c>
      <c r="F131">
        <v>14156039.875</v>
      </c>
      <c r="G131">
        <v>2</v>
      </c>
    </row>
    <row r="132" spans="1:8" x14ac:dyDescent="0.2">
      <c r="A132">
        <v>93</v>
      </c>
      <c r="B132" t="s">
        <v>11</v>
      </c>
      <c r="C132" t="s">
        <v>829</v>
      </c>
      <c r="D132" t="s">
        <v>747</v>
      </c>
      <c r="E132">
        <v>7909000</v>
      </c>
      <c r="F132">
        <v>48191200</v>
      </c>
      <c r="G132">
        <v>1</v>
      </c>
    </row>
    <row r="133" spans="1:8" x14ac:dyDescent="0.2">
      <c r="A133">
        <v>22</v>
      </c>
      <c r="B133" t="s">
        <v>11</v>
      </c>
      <c r="C133" t="s">
        <v>994</v>
      </c>
      <c r="D133" t="s">
        <v>747</v>
      </c>
      <c r="E133">
        <v>7909000</v>
      </c>
      <c r="F133">
        <v>41309000</v>
      </c>
      <c r="G133">
        <v>1</v>
      </c>
    </row>
    <row r="134" spans="1:8" x14ac:dyDescent="0.2">
      <c r="A134">
        <v>4</v>
      </c>
      <c r="B134" t="s">
        <v>73</v>
      </c>
      <c r="C134" t="s">
        <v>748</v>
      </c>
      <c r="D134" t="s">
        <v>749</v>
      </c>
      <c r="E134">
        <v>9300000</v>
      </c>
      <c r="F134">
        <v>9600000</v>
      </c>
      <c r="G134">
        <v>2</v>
      </c>
    </row>
    <row r="135" spans="1:8" x14ac:dyDescent="0.2">
      <c r="A135">
        <v>4</v>
      </c>
      <c r="B135" t="s">
        <v>74</v>
      </c>
      <c r="C135" t="s">
        <v>750</v>
      </c>
      <c r="D135" t="s">
        <v>750</v>
      </c>
      <c r="E135">
        <v>9182000</v>
      </c>
      <c r="F135">
        <v>9600000</v>
      </c>
      <c r="G135">
        <v>1</v>
      </c>
    </row>
    <row r="136" spans="1:8" x14ac:dyDescent="0.2">
      <c r="A136">
        <v>4</v>
      </c>
      <c r="B136" t="s">
        <v>74</v>
      </c>
      <c r="C136" t="s">
        <v>750</v>
      </c>
      <c r="D136" t="s">
        <v>750</v>
      </c>
      <c r="E136">
        <v>9237500</v>
      </c>
      <c r="F136">
        <v>9600000</v>
      </c>
      <c r="G136">
        <v>2</v>
      </c>
    </row>
    <row r="137" spans="1:8" x14ac:dyDescent="0.2">
      <c r="A137">
        <v>116</v>
      </c>
      <c r="B137" t="s">
        <v>74</v>
      </c>
      <c r="C137" t="s">
        <v>750</v>
      </c>
      <c r="D137" t="s">
        <v>750</v>
      </c>
      <c r="E137">
        <v>4646500</v>
      </c>
      <c r="F137">
        <v>9466708.0800000001</v>
      </c>
      <c r="G137">
        <v>2</v>
      </c>
    </row>
    <row r="138" spans="1:8" x14ac:dyDescent="0.2">
      <c r="A138">
        <v>105</v>
      </c>
      <c r="B138" t="s">
        <v>74</v>
      </c>
      <c r="C138" t="s">
        <v>750</v>
      </c>
      <c r="D138" t="s">
        <v>750</v>
      </c>
      <c r="E138">
        <v>10787000</v>
      </c>
      <c r="F138">
        <v>11995694.109999999</v>
      </c>
      <c r="G138">
        <v>2</v>
      </c>
    </row>
    <row r="139" spans="1:8" x14ac:dyDescent="0.2">
      <c r="A139">
        <v>93</v>
      </c>
      <c r="B139" t="s">
        <v>74</v>
      </c>
      <c r="C139" t="s">
        <v>752</v>
      </c>
      <c r="D139" t="s">
        <v>753</v>
      </c>
      <c r="E139">
        <v>8875000</v>
      </c>
      <c r="F139">
        <v>34882616.590000004</v>
      </c>
      <c r="G139">
        <v>1</v>
      </c>
    </row>
    <row r="140" spans="1:8" x14ac:dyDescent="0.2">
      <c r="A140">
        <v>27</v>
      </c>
      <c r="B140" t="s">
        <v>74</v>
      </c>
      <c r="C140" t="s">
        <v>752</v>
      </c>
      <c r="D140" t="s">
        <v>753</v>
      </c>
      <c r="E140">
        <v>9254000</v>
      </c>
      <c r="F140">
        <v>10173000</v>
      </c>
      <c r="G140">
        <v>1</v>
      </c>
    </row>
    <row r="141" spans="1:8" x14ac:dyDescent="0.2">
      <c r="A141">
        <v>87</v>
      </c>
      <c r="B141" t="s">
        <v>105</v>
      </c>
      <c r="C141" t="s">
        <v>107</v>
      </c>
      <c r="D141" t="s">
        <v>529</v>
      </c>
      <c r="E141">
        <v>9300000</v>
      </c>
      <c r="F141">
        <v>9584698.75</v>
      </c>
      <c r="G141">
        <v>2</v>
      </c>
    </row>
    <row r="142" spans="1:8" x14ac:dyDescent="0.2">
      <c r="A142">
        <v>93</v>
      </c>
      <c r="B142" t="s">
        <v>105</v>
      </c>
      <c r="C142" t="s">
        <v>107</v>
      </c>
      <c r="D142" t="s">
        <v>529</v>
      </c>
      <c r="E142">
        <v>8551000</v>
      </c>
      <c r="F142">
        <v>16953961.7533333</v>
      </c>
      <c r="G142">
        <v>3</v>
      </c>
    </row>
    <row r="143" spans="1:8" x14ac:dyDescent="0.2">
      <c r="A143">
        <v>22</v>
      </c>
      <c r="B143" t="s">
        <v>105</v>
      </c>
      <c r="C143" t="s">
        <v>107</v>
      </c>
      <c r="D143" t="s">
        <v>529</v>
      </c>
      <c r="E143">
        <v>6734000</v>
      </c>
      <c r="F143">
        <v>60706000</v>
      </c>
      <c r="G143">
        <v>1</v>
      </c>
    </row>
    <row r="144" spans="1:8" x14ac:dyDescent="0.2">
      <c r="A144">
        <v>93</v>
      </c>
      <c r="B144" t="s">
        <v>74</v>
      </c>
      <c r="C144" t="s">
        <v>74</v>
      </c>
      <c r="D144" t="s">
        <v>754</v>
      </c>
      <c r="E144">
        <v>7070000</v>
      </c>
      <c r="F144">
        <v>9750000</v>
      </c>
      <c r="G144">
        <v>1</v>
      </c>
    </row>
    <row r="145" spans="1:8" x14ac:dyDescent="0.2">
      <c r="A145">
        <v>32</v>
      </c>
      <c r="B145" t="s">
        <v>74</v>
      </c>
      <c r="C145" t="s">
        <v>74</v>
      </c>
      <c r="D145" t="s">
        <v>754</v>
      </c>
      <c r="E145">
        <v>8707000</v>
      </c>
      <c r="F145">
        <v>18179350.280000001</v>
      </c>
      <c r="G145">
        <v>1</v>
      </c>
    </row>
    <row r="146" spans="1:8" x14ac:dyDescent="0.2">
      <c r="A146">
        <v>96</v>
      </c>
      <c r="B146" t="s">
        <v>74</v>
      </c>
      <c r="C146" t="s">
        <v>74</v>
      </c>
      <c r="D146" t="s">
        <v>754</v>
      </c>
      <c r="E146">
        <v>9300000</v>
      </c>
      <c r="F146">
        <v>9604557.5099999998</v>
      </c>
      <c r="G146">
        <v>1</v>
      </c>
    </row>
    <row r="147" spans="1:8" x14ac:dyDescent="0.2">
      <c r="A147">
        <v>93</v>
      </c>
      <c r="B147" t="s">
        <v>103</v>
      </c>
      <c r="C147" t="s">
        <v>109</v>
      </c>
      <c r="D147" t="s">
        <v>756</v>
      </c>
      <c r="E147">
        <v>8998666.6666666698</v>
      </c>
      <c r="F147">
        <v>16921554.859999999</v>
      </c>
      <c r="G147">
        <v>3</v>
      </c>
    </row>
    <row r="148" spans="1:8" x14ac:dyDescent="0.2">
      <c r="A148">
        <v>93</v>
      </c>
      <c r="B148" t="s">
        <v>103</v>
      </c>
      <c r="C148" t="s">
        <v>109</v>
      </c>
      <c r="D148" t="s">
        <v>756</v>
      </c>
      <c r="E148">
        <v>9845000</v>
      </c>
      <c r="F148">
        <v>14254625</v>
      </c>
      <c r="G148">
        <v>8</v>
      </c>
    </row>
    <row r="149" spans="1:8" x14ac:dyDescent="0.2">
      <c r="A149">
        <v>105</v>
      </c>
      <c r="B149" t="s">
        <v>103</v>
      </c>
      <c r="C149" t="s">
        <v>109</v>
      </c>
      <c r="D149" t="s">
        <v>756</v>
      </c>
      <c r="E149">
        <v>9300000</v>
      </c>
      <c r="F149">
        <v>9599973.5399999991</v>
      </c>
      <c r="G149">
        <v>1</v>
      </c>
    </row>
    <row r="150" spans="1:8" x14ac:dyDescent="0.2">
      <c r="A150">
        <v>4</v>
      </c>
      <c r="B150" t="s">
        <v>11</v>
      </c>
      <c r="C150" t="s">
        <v>95</v>
      </c>
      <c r="D150" t="s">
        <v>758</v>
      </c>
      <c r="E150">
        <v>9289000</v>
      </c>
      <c r="F150">
        <v>9600000</v>
      </c>
      <c r="G150">
        <v>6</v>
      </c>
    </row>
    <row r="151" spans="1:8" x14ac:dyDescent="0.2">
      <c r="A151">
        <v>93</v>
      </c>
      <c r="B151" t="s">
        <v>11</v>
      </c>
      <c r="C151" t="s">
        <v>95</v>
      </c>
      <c r="D151" t="s">
        <v>758</v>
      </c>
      <c r="E151">
        <v>9283500</v>
      </c>
      <c r="F151">
        <v>10038154.390000001</v>
      </c>
      <c r="G151">
        <v>2</v>
      </c>
    </row>
    <row r="152" spans="1:8" x14ac:dyDescent="0.2">
      <c r="A152">
        <v>117</v>
      </c>
      <c r="B152" t="s">
        <v>11</v>
      </c>
      <c r="C152" t="s">
        <v>95</v>
      </c>
      <c r="D152" t="s">
        <v>758</v>
      </c>
      <c r="E152">
        <v>9300000</v>
      </c>
      <c r="F152">
        <v>9511293.75</v>
      </c>
      <c r="G152">
        <v>1</v>
      </c>
    </row>
    <row r="153" spans="1:8" x14ac:dyDescent="0.2">
      <c r="A153">
        <v>28</v>
      </c>
      <c r="B153" t="s">
        <v>73</v>
      </c>
      <c r="C153" t="s">
        <v>759</v>
      </c>
      <c r="D153" t="s">
        <v>759</v>
      </c>
      <c r="E153">
        <v>9300000</v>
      </c>
      <c r="F153">
        <v>9606025.0299999993</v>
      </c>
      <c r="G153">
        <v>1</v>
      </c>
    </row>
    <row r="154" spans="1:8" x14ac:dyDescent="0.2">
      <c r="A154">
        <v>93</v>
      </c>
      <c r="B154" t="s">
        <v>73</v>
      </c>
      <c r="C154" t="s">
        <v>759</v>
      </c>
      <c r="D154" t="s">
        <v>759</v>
      </c>
      <c r="E154">
        <v>10108750</v>
      </c>
      <c r="F154">
        <v>14130500</v>
      </c>
      <c r="G154">
        <v>4</v>
      </c>
    </row>
    <row r="155" spans="1:8" x14ac:dyDescent="0.2">
      <c r="A155">
        <v>27</v>
      </c>
      <c r="B155" t="s">
        <v>73</v>
      </c>
      <c r="C155" t="s">
        <v>759</v>
      </c>
      <c r="D155" t="s">
        <v>759</v>
      </c>
      <c r="E155">
        <v>8287000</v>
      </c>
      <c r="F155">
        <v>12550000</v>
      </c>
      <c r="G155">
        <v>1</v>
      </c>
    </row>
    <row r="156" spans="1:8" x14ac:dyDescent="0.2">
      <c r="A156">
        <v>27</v>
      </c>
      <c r="B156" t="s">
        <v>73</v>
      </c>
      <c r="C156" t="s">
        <v>759</v>
      </c>
      <c r="D156" t="s">
        <v>759</v>
      </c>
      <c r="E156">
        <v>8287000</v>
      </c>
      <c r="F156">
        <v>40216000</v>
      </c>
      <c r="G156">
        <v>1</v>
      </c>
    </row>
    <row r="157" spans="1:8" x14ac:dyDescent="0.2">
      <c r="A157">
        <v>27</v>
      </c>
      <c r="B157" t="s">
        <v>73</v>
      </c>
      <c r="C157" t="s">
        <v>759</v>
      </c>
      <c r="D157" t="s">
        <v>759</v>
      </c>
      <c r="E157">
        <v>19680443.120000001</v>
      </c>
      <c r="F157">
        <v>19680443.120000001</v>
      </c>
      <c r="H157">
        <v>1</v>
      </c>
    </row>
    <row r="158" spans="1:8" x14ac:dyDescent="0.2">
      <c r="A158">
        <v>22</v>
      </c>
      <c r="B158" t="s">
        <v>73</v>
      </c>
      <c r="C158" t="s">
        <v>759</v>
      </c>
      <c r="D158" t="s">
        <v>759</v>
      </c>
      <c r="E158">
        <v>9254000</v>
      </c>
      <c r="F158">
        <v>23954000</v>
      </c>
      <c r="G158">
        <v>1</v>
      </c>
    </row>
    <row r="159" spans="1:8" x14ac:dyDescent="0.2">
      <c r="A159">
        <v>121</v>
      </c>
      <c r="B159" t="s">
        <v>73</v>
      </c>
      <c r="C159" t="s">
        <v>759</v>
      </c>
      <c r="D159" t="s">
        <v>759</v>
      </c>
      <c r="E159">
        <v>9300000</v>
      </c>
      <c r="F159">
        <v>9645157.5</v>
      </c>
      <c r="G159">
        <v>1</v>
      </c>
    </row>
    <row r="160" spans="1:8" x14ac:dyDescent="0.2">
      <c r="A160">
        <v>4</v>
      </c>
      <c r="B160" t="s">
        <v>74</v>
      </c>
      <c r="C160" t="s">
        <v>74</v>
      </c>
      <c r="D160" t="s">
        <v>760</v>
      </c>
      <c r="E160">
        <v>9241000</v>
      </c>
      <c r="F160">
        <v>9600000</v>
      </c>
      <c r="G160">
        <v>1</v>
      </c>
    </row>
    <row r="161" spans="1:8" x14ac:dyDescent="0.2">
      <c r="A161">
        <v>93</v>
      </c>
      <c r="B161" t="s">
        <v>74</v>
      </c>
      <c r="C161" t="s">
        <v>74</v>
      </c>
      <c r="D161" t="s">
        <v>760</v>
      </c>
      <c r="E161">
        <v>9260000</v>
      </c>
      <c r="F161">
        <v>22800000</v>
      </c>
      <c r="G161">
        <v>1</v>
      </c>
    </row>
    <row r="162" spans="1:8" x14ac:dyDescent="0.2">
      <c r="A162">
        <v>93</v>
      </c>
      <c r="B162" t="s">
        <v>74</v>
      </c>
      <c r="C162" t="s">
        <v>74</v>
      </c>
      <c r="D162" t="s">
        <v>760</v>
      </c>
      <c r="E162">
        <v>8711333.3333333302</v>
      </c>
      <c r="F162">
        <v>15000000</v>
      </c>
      <c r="G162">
        <v>3</v>
      </c>
    </row>
    <row r="163" spans="1:8" x14ac:dyDescent="0.2">
      <c r="A163">
        <v>116</v>
      </c>
      <c r="B163" t="s">
        <v>74</v>
      </c>
      <c r="C163" t="s">
        <v>74</v>
      </c>
      <c r="D163" t="s">
        <v>760</v>
      </c>
      <c r="E163">
        <v>10624333.3333333</v>
      </c>
      <c r="F163">
        <v>11044492.76</v>
      </c>
      <c r="G163">
        <v>3</v>
      </c>
    </row>
    <row r="164" spans="1:8" x14ac:dyDescent="0.2">
      <c r="A164">
        <v>32</v>
      </c>
      <c r="B164" t="s">
        <v>74</v>
      </c>
      <c r="C164" t="s">
        <v>74</v>
      </c>
      <c r="D164" t="s">
        <v>760</v>
      </c>
      <c r="E164">
        <v>28810560.925999999</v>
      </c>
      <c r="F164">
        <v>28877619.8665714</v>
      </c>
      <c r="H164">
        <v>35</v>
      </c>
    </row>
    <row r="165" spans="1:8" x14ac:dyDescent="0.2">
      <c r="A165">
        <v>117</v>
      </c>
      <c r="B165" t="s">
        <v>74</v>
      </c>
      <c r="C165" t="s">
        <v>74</v>
      </c>
      <c r="D165" t="s">
        <v>760</v>
      </c>
      <c r="E165">
        <v>8539000</v>
      </c>
      <c r="F165">
        <v>9511000</v>
      </c>
      <c r="G165">
        <v>1</v>
      </c>
    </row>
    <row r="166" spans="1:8" x14ac:dyDescent="0.2">
      <c r="A166">
        <v>22</v>
      </c>
      <c r="B166" t="s">
        <v>74</v>
      </c>
      <c r="C166" t="s">
        <v>74</v>
      </c>
      <c r="D166" t="s">
        <v>760</v>
      </c>
      <c r="E166">
        <v>9300000</v>
      </c>
      <c r="F166">
        <v>9601391.8699999992</v>
      </c>
      <c r="G166">
        <v>2</v>
      </c>
    </row>
    <row r="167" spans="1:8" x14ac:dyDescent="0.2">
      <c r="A167">
        <v>28</v>
      </c>
      <c r="B167" t="s">
        <v>74</v>
      </c>
      <c r="C167" t="s">
        <v>72</v>
      </c>
      <c r="D167" t="s">
        <v>761</v>
      </c>
      <c r="E167">
        <v>9300000</v>
      </c>
      <c r="F167">
        <v>9587840</v>
      </c>
      <c r="G167">
        <v>6</v>
      </c>
    </row>
    <row r="168" spans="1:8" x14ac:dyDescent="0.2">
      <c r="A168">
        <v>93</v>
      </c>
      <c r="B168" t="s">
        <v>74</v>
      </c>
      <c r="C168" t="s">
        <v>72</v>
      </c>
      <c r="D168" t="s">
        <v>761</v>
      </c>
      <c r="E168">
        <v>14449832.9</v>
      </c>
      <c r="F168">
        <v>14449832.9</v>
      </c>
      <c r="H168">
        <v>1</v>
      </c>
    </row>
    <row r="169" spans="1:8" x14ac:dyDescent="0.2">
      <c r="A169">
        <v>88</v>
      </c>
      <c r="B169" t="s">
        <v>74</v>
      </c>
      <c r="C169" t="s">
        <v>72</v>
      </c>
      <c r="D169" t="s">
        <v>761</v>
      </c>
      <c r="E169">
        <v>14781775.15</v>
      </c>
      <c r="F169">
        <v>15010550.310000001</v>
      </c>
      <c r="H169">
        <v>1</v>
      </c>
    </row>
    <row r="170" spans="1:8" x14ac:dyDescent="0.2">
      <c r="A170">
        <v>101</v>
      </c>
      <c r="B170" t="s">
        <v>74</v>
      </c>
      <c r="C170" t="s">
        <v>72</v>
      </c>
      <c r="D170" t="s">
        <v>761</v>
      </c>
      <c r="E170">
        <v>9300000</v>
      </c>
      <c r="F170">
        <v>9542000</v>
      </c>
      <c r="G170">
        <v>1</v>
      </c>
    </row>
    <row r="171" spans="1:8" x14ac:dyDescent="0.2">
      <c r="A171">
        <v>101</v>
      </c>
      <c r="B171" t="s">
        <v>74</v>
      </c>
      <c r="C171" t="s">
        <v>72</v>
      </c>
      <c r="D171" t="s">
        <v>761</v>
      </c>
      <c r="E171">
        <v>9300000</v>
      </c>
      <c r="F171">
        <v>9542000</v>
      </c>
      <c r="G171">
        <v>1</v>
      </c>
    </row>
    <row r="172" spans="1:8" x14ac:dyDescent="0.2">
      <c r="A172">
        <v>105</v>
      </c>
      <c r="B172" t="s">
        <v>74</v>
      </c>
      <c r="C172" t="s">
        <v>72</v>
      </c>
      <c r="D172" t="s">
        <v>761</v>
      </c>
      <c r="E172">
        <v>9300000</v>
      </c>
      <c r="F172">
        <v>9599973.5399999991</v>
      </c>
      <c r="G172">
        <v>1</v>
      </c>
    </row>
    <row r="173" spans="1:8" x14ac:dyDescent="0.2">
      <c r="A173">
        <v>4</v>
      </c>
      <c r="B173" t="s">
        <v>11</v>
      </c>
      <c r="C173" t="s">
        <v>83</v>
      </c>
      <c r="D173" t="s">
        <v>83</v>
      </c>
      <c r="E173">
        <v>9253000</v>
      </c>
      <c r="F173">
        <v>9588000.0539999995</v>
      </c>
      <c r="G173">
        <v>5</v>
      </c>
    </row>
    <row r="174" spans="1:8" x14ac:dyDescent="0.2">
      <c r="A174">
        <v>27</v>
      </c>
      <c r="B174" t="s">
        <v>11</v>
      </c>
      <c r="C174" t="s">
        <v>83</v>
      </c>
      <c r="D174" t="s">
        <v>83</v>
      </c>
      <c r="E174">
        <v>9254000</v>
      </c>
      <c r="F174">
        <v>31813000</v>
      </c>
      <c r="G174">
        <v>1</v>
      </c>
    </row>
    <row r="175" spans="1:8" x14ac:dyDescent="0.2">
      <c r="A175">
        <v>4</v>
      </c>
      <c r="B175" t="s">
        <v>73</v>
      </c>
      <c r="C175" t="s">
        <v>519</v>
      </c>
      <c r="D175" t="s">
        <v>519</v>
      </c>
      <c r="E175">
        <v>9300000</v>
      </c>
      <c r="F175">
        <v>9600000</v>
      </c>
      <c r="G175">
        <v>2</v>
      </c>
    </row>
    <row r="176" spans="1:8" x14ac:dyDescent="0.2">
      <c r="A176">
        <v>4</v>
      </c>
      <c r="B176" t="s">
        <v>73</v>
      </c>
      <c r="C176" t="s">
        <v>519</v>
      </c>
      <c r="D176" t="s">
        <v>519</v>
      </c>
      <c r="E176">
        <v>9300000</v>
      </c>
      <c r="F176">
        <v>9600000</v>
      </c>
      <c r="G176">
        <v>1</v>
      </c>
    </row>
    <row r="177" spans="1:8" x14ac:dyDescent="0.2">
      <c r="A177">
        <v>28</v>
      </c>
      <c r="B177" t="s">
        <v>73</v>
      </c>
      <c r="C177" t="s">
        <v>519</v>
      </c>
      <c r="D177" t="s">
        <v>519</v>
      </c>
      <c r="E177">
        <v>13426000</v>
      </c>
      <c r="F177">
        <v>14379171.65</v>
      </c>
      <c r="G177">
        <v>1</v>
      </c>
    </row>
    <row r="178" spans="1:8" x14ac:dyDescent="0.2">
      <c r="A178">
        <v>93</v>
      </c>
      <c r="B178" t="s">
        <v>73</v>
      </c>
      <c r="C178" t="s">
        <v>519</v>
      </c>
      <c r="D178" t="s">
        <v>519</v>
      </c>
      <c r="E178">
        <v>9297000</v>
      </c>
      <c r="F178">
        <v>9647750.8800000008</v>
      </c>
      <c r="G178">
        <v>1</v>
      </c>
    </row>
    <row r="179" spans="1:8" x14ac:dyDescent="0.2">
      <c r="A179">
        <v>93</v>
      </c>
      <c r="B179" t="s">
        <v>73</v>
      </c>
      <c r="C179" t="s">
        <v>519</v>
      </c>
      <c r="D179" t="s">
        <v>519</v>
      </c>
      <c r="E179">
        <v>27499615.384615399</v>
      </c>
      <c r="F179">
        <v>27499615.384615399</v>
      </c>
      <c r="H179">
        <v>13</v>
      </c>
    </row>
    <row r="180" spans="1:8" x14ac:dyDescent="0.2">
      <c r="A180">
        <v>116</v>
      </c>
      <c r="B180" t="s">
        <v>73</v>
      </c>
      <c r="C180" t="s">
        <v>519</v>
      </c>
      <c r="D180" t="s">
        <v>519</v>
      </c>
      <c r="E180">
        <v>8539000</v>
      </c>
      <c r="F180">
        <v>9466708.0800000001</v>
      </c>
      <c r="G180">
        <v>1</v>
      </c>
    </row>
    <row r="181" spans="1:8" x14ac:dyDescent="0.2">
      <c r="A181">
        <v>116</v>
      </c>
      <c r="B181" t="s">
        <v>73</v>
      </c>
      <c r="C181" t="s">
        <v>519</v>
      </c>
      <c r="D181" t="s">
        <v>519</v>
      </c>
      <c r="E181">
        <v>8539000</v>
      </c>
      <c r="F181">
        <v>9466708.0800000001</v>
      </c>
      <c r="G181">
        <v>1</v>
      </c>
    </row>
    <row r="182" spans="1:8" x14ac:dyDescent="0.2">
      <c r="A182">
        <v>117</v>
      </c>
      <c r="B182" t="s">
        <v>73</v>
      </c>
      <c r="C182" t="s">
        <v>519</v>
      </c>
      <c r="D182" t="s">
        <v>519</v>
      </c>
      <c r="E182">
        <v>9300000</v>
      </c>
      <c r="F182">
        <v>9511293.75</v>
      </c>
      <c r="G182">
        <v>1</v>
      </c>
    </row>
    <row r="183" spans="1:8" x14ac:dyDescent="0.2">
      <c r="A183">
        <v>96</v>
      </c>
      <c r="B183" t="s">
        <v>73</v>
      </c>
      <c r="C183" t="s">
        <v>519</v>
      </c>
      <c r="D183" t="s">
        <v>519</v>
      </c>
      <c r="E183">
        <v>7406000</v>
      </c>
      <c r="F183">
        <v>7682626.1500000004</v>
      </c>
      <c r="G183">
        <v>1</v>
      </c>
    </row>
    <row r="184" spans="1:8" x14ac:dyDescent="0.2">
      <c r="A184">
        <v>4</v>
      </c>
      <c r="B184" t="s">
        <v>11</v>
      </c>
      <c r="C184" t="s">
        <v>99</v>
      </c>
      <c r="D184" t="s">
        <v>765</v>
      </c>
      <c r="E184">
        <v>9300000</v>
      </c>
      <c r="F184">
        <v>9600000</v>
      </c>
      <c r="G184">
        <v>1</v>
      </c>
    </row>
    <row r="185" spans="1:8" x14ac:dyDescent="0.2">
      <c r="A185">
        <v>4</v>
      </c>
      <c r="B185" t="s">
        <v>11</v>
      </c>
      <c r="C185" t="s">
        <v>99</v>
      </c>
      <c r="D185" t="s">
        <v>765</v>
      </c>
      <c r="E185">
        <v>9247500</v>
      </c>
      <c r="F185">
        <v>9600000</v>
      </c>
      <c r="G185">
        <v>2</v>
      </c>
    </row>
    <row r="186" spans="1:8" x14ac:dyDescent="0.2">
      <c r="A186">
        <v>28</v>
      </c>
      <c r="B186" t="s">
        <v>11</v>
      </c>
      <c r="C186" t="s">
        <v>99</v>
      </c>
      <c r="D186" t="s">
        <v>765</v>
      </c>
      <c r="E186">
        <v>8772500</v>
      </c>
      <c r="F186">
        <v>9667859.9399999995</v>
      </c>
      <c r="G186">
        <v>4</v>
      </c>
    </row>
    <row r="187" spans="1:8" x14ac:dyDescent="0.2">
      <c r="A187">
        <v>105</v>
      </c>
      <c r="B187" t="s">
        <v>11</v>
      </c>
      <c r="C187" t="s">
        <v>99</v>
      </c>
      <c r="D187" t="s">
        <v>765</v>
      </c>
      <c r="E187">
        <v>17077469.850000001</v>
      </c>
      <c r="F187">
        <v>17077469.850000001</v>
      </c>
      <c r="H187">
        <v>1</v>
      </c>
    </row>
    <row r="188" spans="1:8" x14ac:dyDescent="0.2">
      <c r="A188">
        <v>4</v>
      </c>
      <c r="B188" t="s">
        <v>74</v>
      </c>
      <c r="C188" t="s">
        <v>768</v>
      </c>
      <c r="D188" t="s">
        <v>765</v>
      </c>
      <c r="E188">
        <v>9300000</v>
      </c>
      <c r="F188">
        <v>9600000</v>
      </c>
      <c r="G188">
        <v>1</v>
      </c>
    </row>
    <row r="189" spans="1:8" x14ac:dyDescent="0.2">
      <c r="A189">
        <v>116</v>
      </c>
      <c r="B189" t="s">
        <v>74</v>
      </c>
      <c r="C189" t="s">
        <v>768</v>
      </c>
      <c r="D189" t="s">
        <v>765</v>
      </c>
      <c r="E189">
        <v>7112000</v>
      </c>
      <c r="F189">
        <v>7429358.25</v>
      </c>
      <c r="G189">
        <v>1</v>
      </c>
    </row>
    <row r="190" spans="1:8" x14ac:dyDescent="0.2">
      <c r="A190">
        <v>4</v>
      </c>
      <c r="B190" t="s">
        <v>11</v>
      </c>
      <c r="C190" t="s">
        <v>829</v>
      </c>
      <c r="D190" t="s">
        <v>765</v>
      </c>
      <c r="E190">
        <v>8266000</v>
      </c>
      <c r="F190">
        <v>29416000</v>
      </c>
      <c r="G190">
        <v>2</v>
      </c>
    </row>
    <row r="191" spans="1:8" x14ac:dyDescent="0.2">
      <c r="A191">
        <v>93</v>
      </c>
      <c r="B191" t="s">
        <v>11</v>
      </c>
      <c r="C191" t="s">
        <v>829</v>
      </c>
      <c r="D191" t="s">
        <v>765</v>
      </c>
      <c r="E191">
        <v>9300000</v>
      </c>
      <c r="F191">
        <v>10199651.109999999</v>
      </c>
      <c r="G191">
        <v>1</v>
      </c>
    </row>
    <row r="192" spans="1:8" x14ac:dyDescent="0.2">
      <c r="A192">
        <v>96</v>
      </c>
      <c r="B192" t="s">
        <v>11</v>
      </c>
      <c r="C192" t="s">
        <v>829</v>
      </c>
      <c r="D192" t="s">
        <v>765</v>
      </c>
      <c r="E192">
        <v>4650000</v>
      </c>
      <c r="F192">
        <v>9608564</v>
      </c>
      <c r="G192">
        <v>2</v>
      </c>
    </row>
    <row r="193" spans="1:8" x14ac:dyDescent="0.2">
      <c r="A193">
        <v>93</v>
      </c>
      <c r="B193" t="s">
        <v>12</v>
      </c>
      <c r="C193" t="s">
        <v>833</v>
      </c>
      <c r="D193" t="s">
        <v>765</v>
      </c>
      <c r="E193">
        <v>9127000</v>
      </c>
      <c r="F193">
        <v>10822273.550000001</v>
      </c>
      <c r="G193">
        <v>1</v>
      </c>
    </row>
    <row r="194" spans="1:8" x14ac:dyDescent="0.2">
      <c r="A194">
        <v>108</v>
      </c>
      <c r="B194" t="s">
        <v>12</v>
      </c>
      <c r="C194" t="s">
        <v>833</v>
      </c>
      <c r="D194" t="s">
        <v>765</v>
      </c>
      <c r="E194">
        <v>8371000</v>
      </c>
      <c r="F194">
        <v>8949906.8000000007</v>
      </c>
      <c r="G194">
        <v>1</v>
      </c>
    </row>
    <row r="195" spans="1:8" x14ac:dyDescent="0.2">
      <c r="A195">
        <v>32</v>
      </c>
      <c r="B195" t="s">
        <v>103</v>
      </c>
      <c r="C195" t="s">
        <v>993</v>
      </c>
      <c r="D195" t="s">
        <v>765</v>
      </c>
      <c r="E195">
        <v>9300000</v>
      </c>
      <c r="F195">
        <v>9677304.5500000007</v>
      </c>
      <c r="G195">
        <v>1</v>
      </c>
    </row>
    <row r="196" spans="1:8" x14ac:dyDescent="0.2">
      <c r="A196">
        <v>4</v>
      </c>
      <c r="B196" t="s">
        <v>103</v>
      </c>
      <c r="C196" t="s">
        <v>109</v>
      </c>
      <c r="D196" t="s">
        <v>766</v>
      </c>
      <c r="E196">
        <v>9283500</v>
      </c>
      <c r="F196">
        <v>9665000</v>
      </c>
      <c r="G196">
        <v>2</v>
      </c>
    </row>
    <row r="197" spans="1:8" x14ac:dyDescent="0.2">
      <c r="A197">
        <v>93</v>
      </c>
      <c r="B197" t="s">
        <v>103</v>
      </c>
      <c r="C197" t="s">
        <v>109</v>
      </c>
      <c r="D197" t="s">
        <v>766</v>
      </c>
      <c r="E197">
        <v>9293000</v>
      </c>
      <c r="F197">
        <v>12192000</v>
      </c>
      <c r="G197">
        <v>2</v>
      </c>
    </row>
    <row r="198" spans="1:8" x14ac:dyDescent="0.2">
      <c r="A198">
        <v>93</v>
      </c>
      <c r="B198" t="s">
        <v>105</v>
      </c>
      <c r="C198" t="s">
        <v>105</v>
      </c>
      <c r="D198" t="s">
        <v>105</v>
      </c>
      <c r="E198">
        <v>24295619.030000001</v>
      </c>
      <c r="F198">
        <v>24295619.030000001</v>
      </c>
      <c r="H198">
        <v>1</v>
      </c>
    </row>
    <row r="199" spans="1:8" x14ac:dyDescent="0.2">
      <c r="A199">
        <v>93</v>
      </c>
      <c r="B199" t="s">
        <v>105</v>
      </c>
      <c r="C199" t="s">
        <v>105</v>
      </c>
      <c r="D199" t="s">
        <v>105</v>
      </c>
      <c r="E199">
        <v>24295619.030000001</v>
      </c>
      <c r="F199">
        <v>24295619.030000001</v>
      </c>
      <c r="H199">
        <v>1</v>
      </c>
    </row>
    <row r="200" spans="1:8" x14ac:dyDescent="0.2">
      <c r="A200">
        <v>27</v>
      </c>
      <c r="B200" t="s">
        <v>105</v>
      </c>
      <c r="C200" t="s">
        <v>105</v>
      </c>
      <c r="D200" t="s">
        <v>105</v>
      </c>
      <c r="E200">
        <v>0</v>
      </c>
      <c r="F200">
        <v>16967664.43</v>
      </c>
      <c r="G200">
        <v>1</v>
      </c>
    </row>
    <row r="201" spans="1:8" x14ac:dyDescent="0.2">
      <c r="A201">
        <v>27</v>
      </c>
      <c r="B201" t="s">
        <v>105</v>
      </c>
      <c r="C201" t="s">
        <v>105</v>
      </c>
      <c r="D201" t="s">
        <v>105</v>
      </c>
      <c r="E201">
        <v>17234882.219999999</v>
      </c>
      <c r="F201">
        <v>17234882.219999999</v>
      </c>
      <c r="H201">
        <v>1</v>
      </c>
    </row>
    <row r="202" spans="1:8" x14ac:dyDescent="0.2">
      <c r="A202">
        <v>93</v>
      </c>
      <c r="B202" t="s">
        <v>103</v>
      </c>
      <c r="C202" t="s">
        <v>828</v>
      </c>
      <c r="D202" t="s">
        <v>828</v>
      </c>
      <c r="E202">
        <v>9208000</v>
      </c>
      <c r="F202">
        <v>9558483.1199999992</v>
      </c>
      <c r="G202">
        <v>1</v>
      </c>
    </row>
    <row r="203" spans="1:8" x14ac:dyDescent="0.2">
      <c r="A203">
        <v>27</v>
      </c>
      <c r="B203" t="s">
        <v>103</v>
      </c>
      <c r="C203" t="s">
        <v>828</v>
      </c>
      <c r="D203" t="s">
        <v>828</v>
      </c>
      <c r="E203">
        <v>7280000</v>
      </c>
      <c r="F203">
        <v>52546000</v>
      </c>
      <c r="G203">
        <v>1</v>
      </c>
    </row>
    <row r="204" spans="1:8" x14ac:dyDescent="0.2">
      <c r="A204">
        <v>4</v>
      </c>
      <c r="B204" t="s">
        <v>11</v>
      </c>
      <c r="C204" t="s">
        <v>763</v>
      </c>
      <c r="D204" t="s">
        <v>763</v>
      </c>
      <c r="E204">
        <v>31463114.170000002</v>
      </c>
      <c r="F204">
        <v>31493178.536666699</v>
      </c>
      <c r="H204">
        <v>3</v>
      </c>
    </row>
    <row r="205" spans="1:8" x14ac:dyDescent="0.2">
      <c r="A205">
        <v>28</v>
      </c>
      <c r="B205" t="s">
        <v>11</v>
      </c>
      <c r="C205" t="s">
        <v>763</v>
      </c>
      <c r="D205" t="s">
        <v>763</v>
      </c>
      <c r="E205">
        <v>9300000</v>
      </c>
      <c r="F205">
        <v>9606025.0299999993</v>
      </c>
      <c r="G205">
        <v>1</v>
      </c>
    </row>
    <row r="206" spans="1:8" x14ac:dyDescent="0.2">
      <c r="A206">
        <v>93</v>
      </c>
      <c r="B206" t="s">
        <v>11</v>
      </c>
      <c r="C206" t="s">
        <v>763</v>
      </c>
      <c r="D206" t="s">
        <v>763</v>
      </c>
      <c r="E206">
        <v>7531000</v>
      </c>
      <c r="F206">
        <v>19851000</v>
      </c>
      <c r="G206">
        <v>1</v>
      </c>
    </row>
    <row r="207" spans="1:8" x14ac:dyDescent="0.2">
      <c r="A207">
        <v>101</v>
      </c>
      <c r="B207" t="s">
        <v>11</v>
      </c>
      <c r="C207" t="s">
        <v>763</v>
      </c>
      <c r="D207" t="s">
        <v>763</v>
      </c>
      <c r="E207">
        <v>29095378.390000001</v>
      </c>
      <c r="F207">
        <v>29430756.789999999</v>
      </c>
      <c r="H207">
        <v>1</v>
      </c>
    </row>
    <row r="208" spans="1:8" x14ac:dyDescent="0.2">
      <c r="A208">
        <v>101</v>
      </c>
      <c r="B208" t="s">
        <v>11</v>
      </c>
      <c r="C208" t="s">
        <v>763</v>
      </c>
      <c r="D208" t="s">
        <v>763</v>
      </c>
      <c r="E208">
        <v>29095378.390000001</v>
      </c>
      <c r="F208">
        <v>29430756.789999999</v>
      </c>
      <c r="H208">
        <v>1</v>
      </c>
    </row>
    <row r="209" spans="1:8" x14ac:dyDescent="0.2">
      <c r="A209">
        <v>4</v>
      </c>
      <c r="B209" t="s">
        <v>12</v>
      </c>
      <c r="C209" t="s">
        <v>12</v>
      </c>
      <c r="D209" t="s">
        <v>830</v>
      </c>
      <c r="E209">
        <v>7406000</v>
      </c>
      <c r="F209">
        <v>61056073.57</v>
      </c>
      <c r="G209">
        <v>1</v>
      </c>
    </row>
    <row r="210" spans="1:8" x14ac:dyDescent="0.2">
      <c r="A210">
        <v>4</v>
      </c>
      <c r="B210" t="s">
        <v>12</v>
      </c>
      <c r="C210" t="s">
        <v>12</v>
      </c>
      <c r="D210" t="s">
        <v>830</v>
      </c>
      <c r="E210">
        <v>13950000</v>
      </c>
      <c r="F210">
        <v>14250000</v>
      </c>
      <c r="G210">
        <v>1</v>
      </c>
    </row>
    <row r="211" spans="1:8" x14ac:dyDescent="0.2">
      <c r="A211">
        <v>22</v>
      </c>
      <c r="B211" t="s">
        <v>12</v>
      </c>
      <c r="C211" t="s">
        <v>12</v>
      </c>
      <c r="D211" t="s">
        <v>830</v>
      </c>
      <c r="E211">
        <v>8581000</v>
      </c>
      <c r="F211">
        <v>44781000</v>
      </c>
      <c r="G211">
        <v>1</v>
      </c>
    </row>
    <row r="212" spans="1:8" x14ac:dyDescent="0.2">
      <c r="A212">
        <v>96</v>
      </c>
      <c r="B212" t="s">
        <v>12</v>
      </c>
      <c r="C212" t="s">
        <v>12</v>
      </c>
      <c r="D212" t="s">
        <v>830</v>
      </c>
      <c r="E212">
        <v>9066500</v>
      </c>
      <c r="F212">
        <v>9382721.5</v>
      </c>
      <c r="G212">
        <v>2</v>
      </c>
    </row>
    <row r="213" spans="1:8" x14ac:dyDescent="0.2">
      <c r="A213">
        <v>108</v>
      </c>
      <c r="B213" t="s">
        <v>12</v>
      </c>
      <c r="C213" t="s">
        <v>12</v>
      </c>
      <c r="D213" t="s">
        <v>830</v>
      </c>
      <c r="E213">
        <v>9215000</v>
      </c>
      <c r="F213">
        <v>9445000</v>
      </c>
      <c r="G213">
        <v>1</v>
      </c>
    </row>
    <row r="214" spans="1:8" x14ac:dyDescent="0.2">
      <c r="A214">
        <v>4</v>
      </c>
      <c r="B214" t="s">
        <v>12</v>
      </c>
      <c r="C214" t="s">
        <v>376</v>
      </c>
      <c r="D214" t="s">
        <v>376</v>
      </c>
      <c r="E214">
        <v>8749000</v>
      </c>
      <c r="F214">
        <v>46029000</v>
      </c>
      <c r="G214">
        <v>1</v>
      </c>
    </row>
    <row r="215" spans="1:8" x14ac:dyDescent="0.2">
      <c r="A215">
        <v>27</v>
      </c>
      <c r="B215" t="s">
        <v>12</v>
      </c>
      <c r="C215" t="s">
        <v>376</v>
      </c>
      <c r="D215" t="s">
        <v>376</v>
      </c>
      <c r="E215">
        <v>8371000</v>
      </c>
      <c r="F215">
        <v>38762500</v>
      </c>
      <c r="G215">
        <v>2</v>
      </c>
    </row>
    <row r="216" spans="1:8" x14ac:dyDescent="0.2">
      <c r="A216">
        <v>96</v>
      </c>
      <c r="B216" t="s">
        <v>12</v>
      </c>
      <c r="C216" t="s">
        <v>376</v>
      </c>
      <c r="D216" t="s">
        <v>376</v>
      </c>
      <c r="E216">
        <v>6790000</v>
      </c>
      <c r="F216">
        <v>7066614.75</v>
      </c>
      <c r="G216">
        <v>1</v>
      </c>
    </row>
    <row r="217" spans="1:8" x14ac:dyDescent="0.2">
      <c r="A217">
        <v>27</v>
      </c>
      <c r="B217" t="s">
        <v>12</v>
      </c>
      <c r="C217" t="s">
        <v>376</v>
      </c>
      <c r="D217" t="s">
        <v>831</v>
      </c>
      <c r="E217">
        <v>4101500</v>
      </c>
      <c r="F217">
        <v>33993832.219999999</v>
      </c>
      <c r="G217">
        <v>2</v>
      </c>
    </row>
    <row r="218" spans="1:8" x14ac:dyDescent="0.2">
      <c r="A218">
        <v>27</v>
      </c>
      <c r="B218" t="s">
        <v>12</v>
      </c>
      <c r="C218" t="s">
        <v>376</v>
      </c>
      <c r="D218" t="s">
        <v>831</v>
      </c>
      <c r="E218">
        <v>8245000</v>
      </c>
      <c r="F218">
        <v>50490000</v>
      </c>
      <c r="G218">
        <v>1</v>
      </c>
    </row>
    <row r="219" spans="1:8" x14ac:dyDescent="0.2">
      <c r="A219">
        <v>27</v>
      </c>
      <c r="B219" t="s">
        <v>12</v>
      </c>
      <c r="C219" t="s">
        <v>376</v>
      </c>
      <c r="D219" t="s">
        <v>831</v>
      </c>
      <c r="E219">
        <v>17244348.219999999</v>
      </c>
      <c r="F219">
        <v>17244348.219999999</v>
      </c>
      <c r="H219">
        <v>1</v>
      </c>
    </row>
    <row r="220" spans="1:8" x14ac:dyDescent="0.2">
      <c r="A220">
        <v>93</v>
      </c>
      <c r="B220" t="s">
        <v>74</v>
      </c>
      <c r="C220" t="s">
        <v>74</v>
      </c>
      <c r="D220" t="s">
        <v>834</v>
      </c>
      <c r="E220">
        <v>9234000</v>
      </c>
      <c r="F220">
        <v>9650000</v>
      </c>
      <c r="G220">
        <v>1</v>
      </c>
    </row>
    <row r="221" spans="1:8" x14ac:dyDescent="0.2">
      <c r="A221">
        <v>27</v>
      </c>
      <c r="B221" t="s">
        <v>74</v>
      </c>
      <c r="C221" t="s">
        <v>74</v>
      </c>
      <c r="D221" t="s">
        <v>834</v>
      </c>
      <c r="E221">
        <v>7196000</v>
      </c>
      <c r="F221">
        <v>28229000</v>
      </c>
      <c r="G221">
        <v>1</v>
      </c>
    </row>
    <row r="222" spans="1:8" x14ac:dyDescent="0.2">
      <c r="A222">
        <v>96</v>
      </c>
      <c r="B222" t="s">
        <v>74</v>
      </c>
      <c r="C222" t="s">
        <v>72</v>
      </c>
      <c r="D222" t="s">
        <v>836</v>
      </c>
      <c r="E222">
        <v>8875000</v>
      </c>
      <c r="F222">
        <v>9599770.0899999999</v>
      </c>
      <c r="G222">
        <v>1</v>
      </c>
    </row>
    <row r="223" spans="1:8" x14ac:dyDescent="0.2">
      <c r="A223">
        <v>4</v>
      </c>
      <c r="B223" t="s">
        <v>103</v>
      </c>
      <c r="C223" t="s">
        <v>109</v>
      </c>
      <c r="D223" t="s">
        <v>837</v>
      </c>
      <c r="E223">
        <v>9300000</v>
      </c>
      <c r="F223">
        <v>10133000</v>
      </c>
      <c r="G223">
        <v>1</v>
      </c>
    </row>
    <row r="224" spans="1:8" x14ac:dyDescent="0.2">
      <c r="A224">
        <v>87</v>
      </c>
      <c r="B224" t="s">
        <v>103</v>
      </c>
      <c r="C224" t="s">
        <v>109</v>
      </c>
      <c r="D224" t="s">
        <v>837</v>
      </c>
      <c r="E224">
        <v>9285000</v>
      </c>
      <c r="F224">
        <v>9376399.1699999999</v>
      </c>
      <c r="G224">
        <v>2</v>
      </c>
    </row>
    <row r="225" spans="1:8" x14ac:dyDescent="0.2">
      <c r="A225">
        <v>93</v>
      </c>
      <c r="B225" t="s">
        <v>103</v>
      </c>
      <c r="C225" t="s">
        <v>109</v>
      </c>
      <c r="D225" t="s">
        <v>837</v>
      </c>
      <c r="E225">
        <v>8080000</v>
      </c>
      <c r="F225">
        <v>18248611.545000002</v>
      </c>
      <c r="G225">
        <v>2</v>
      </c>
    </row>
    <row r="226" spans="1:8" x14ac:dyDescent="0.2">
      <c r="A226">
        <v>93</v>
      </c>
      <c r="B226" t="s">
        <v>103</v>
      </c>
      <c r="C226" t="s">
        <v>109</v>
      </c>
      <c r="D226" t="s">
        <v>837</v>
      </c>
      <c r="E226">
        <v>9260000</v>
      </c>
      <c r="F226">
        <v>9769896.9100000001</v>
      </c>
      <c r="G226">
        <v>1</v>
      </c>
    </row>
    <row r="227" spans="1:8" x14ac:dyDescent="0.2">
      <c r="A227">
        <v>93</v>
      </c>
      <c r="B227" t="s">
        <v>12</v>
      </c>
      <c r="C227" t="s">
        <v>529</v>
      </c>
      <c r="D227" t="s">
        <v>837</v>
      </c>
      <c r="E227">
        <v>8486333.3333333302</v>
      </c>
      <c r="F227">
        <v>13833338.92</v>
      </c>
      <c r="G227">
        <v>3</v>
      </c>
    </row>
    <row r="228" spans="1:8" x14ac:dyDescent="0.2">
      <c r="A228">
        <v>93</v>
      </c>
      <c r="B228" t="s">
        <v>12</v>
      </c>
      <c r="C228" t="s">
        <v>529</v>
      </c>
      <c r="D228" t="s">
        <v>837</v>
      </c>
      <c r="E228">
        <v>20085109.190000001</v>
      </c>
      <c r="F228">
        <v>20277948.440000001</v>
      </c>
      <c r="H228">
        <v>1</v>
      </c>
    </row>
    <row r="229" spans="1:8" x14ac:dyDescent="0.2">
      <c r="A229">
        <v>4</v>
      </c>
      <c r="B229" t="s">
        <v>11</v>
      </c>
      <c r="C229" t="s">
        <v>95</v>
      </c>
      <c r="D229" t="s">
        <v>838</v>
      </c>
      <c r="E229">
        <v>7825000</v>
      </c>
      <c r="F229">
        <v>9600000</v>
      </c>
      <c r="G229">
        <v>1</v>
      </c>
    </row>
    <row r="230" spans="1:8" x14ac:dyDescent="0.2">
      <c r="A230">
        <v>4</v>
      </c>
      <c r="B230" t="s">
        <v>11</v>
      </c>
      <c r="C230" t="s">
        <v>95</v>
      </c>
      <c r="D230" t="s">
        <v>838</v>
      </c>
      <c r="E230">
        <v>9045500</v>
      </c>
      <c r="F230">
        <v>9345500</v>
      </c>
      <c r="G230">
        <v>2</v>
      </c>
    </row>
    <row r="231" spans="1:8" x14ac:dyDescent="0.2">
      <c r="A231">
        <v>93</v>
      </c>
      <c r="B231" t="s">
        <v>11</v>
      </c>
      <c r="C231" t="s">
        <v>95</v>
      </c>
      <c r="D231" t="s">
        <v>838</v>
      </c>
      <c r="E231">
        <v>6692000</v>
      </c>
      <c r="F231">
        <v>19750000</v>
      </c>
      <c r="G231">
        <v>1</v>
      </c>
    </row>
    <row r="232" spans="1:8" x14ac:dyDescent="0.2">
      <c r="A232">
        <v>93</v>
      </c>
      <c r="B232" t="s">
        <v>11</v>
      </c>
      <c r="C232" t="s">
        <v>95</v>
      </c>
      <c r="D232" t="s">
        <v>838</v>
      </c>
      <c r="E232">
        <v>6062000</v>
      </c>
      <c r="F232">
        <v>41596557.619999997</v>
      </c>
      <c r="G232">
        <v>1</v>
      </c>
    </row>
    <row r="233" spans="1:8" x14ac:dyDescent="0.2">
      <c r="A233">
        <v>121</v>
      </c>
      <c r="B233" t="s">
        <v>11</v>
      </c>
      <c r="C233" t="s">
        <v>95</v>
      </c>
      <c r="D233" t="s">
        <v>838</v>
      </c>
      <c r="E233">
        <v>9254000</v>
      </c>
      <c r="F233">
        <v>10326647.449999999</v>
      </c>
      <c r="G233">
        <v>1</v>
      </c>
    </row>
    <row r="234" spans="1:8" x14ac:dyDescent="0.2">
      <c r="A234">
        <v>4</v>
      </c>
      <c r="B234" t="s">
        <v>11</v>
      </c>
      <c r="C234" t="s">
        <v>84</v>
      </c>
      <c r="D234" t="s">
        <v>84</v>
      </c>
      <c r="E234">
        <v>9193250</v>
      </c>
      <c r="F234">
        <v>9500000</v>
      </c>
      <c r="G234">
        <v>4</v>
      </c>
    </row>
    <row r="235" spans="1:8" x14ac:dyDescent="0.2">
      <c r="A235">
        <v>4</v>
      </c>
      <c r="B235" t="s">
        <v>11</v>
      </c>
      <c r="C235" t="s">
        <v>84</v>
      </c>
      <c r="D235" t="s">
        <v>84</v>
      </c>
      <c r="E235">
        <v>9282800</v>
      </c>
      <c r="F235">
        <v>9560000</v>
      </c>
      <c r="G235">
        <v>5</v>
      </c>
    </row>
    <row r="236" spans="1:8" x14ac:dyDescent="0.2">
      <c r="A236">
        <v>87</v>
      </c>
      <c r="B236" t="s">
        <v>11</v>
      </c>
      <c r="C236" t="s">
        <v>84</v>
      </c>
      <c r="D236" t="s">
        <v>84</v>
      </c>
      <c r="E236">
        <v>9300000</v>
      </c>
      <c r="F236">
        <v>9410581.6699999999</v>
      </c>
      <c r="G236">
        <v>1</v>
      </c>
    </row>
    <row r="237" spans="1:8" x14ac:dyDescent="0.2">
      <c r="A237">
        <v>93</v>
      </c>
      <c r="B237" t="s">
        <v>11</v>
      </c>
      <c r="C237" t="s">
        <v>84</v>
      </c>
      <c r="D237" t="s">
        <v>84</v>
      </c>
      <c r="E237">
        <v>9221000</v>
      </c>
      <c r="F237">
        <v>9550000</v>
      </c>
      <c r="G237">
        <v>1</v>
      </c>
    </row>
    <row r="238" spans="1:8" x14ac:dyDescent="0.2">
      <c r="A238">
        <v>93</v>
      </c>
      <c r="B238" t="s">
        <v>11</v>
      </c>
      <c r="C238" t="s">
        <v>84</v>
      </c>
      <c r="D238" t="s">
        <v>84</v>
      </c>
      <c r="E238">
        <v>9290000</v>
      </c>
      <c r="F238">
        <v>9832094.1750000007</v>
      </c>
      <c r="G238">
        <v>2</v>
      </c>
    </row>
    <row r="239" spans="1:8" x14ac:dyDescent="0.2">
      <c r="A239">
        <v>116</v>
      </c>
      <c r="B239" t="s">
        <v>11</v>
      </c>
      <c r="C239" t="s">
        <v>84</v>
      </c>
      <c r="D239" t="s">
        <v>84</v>
      </c>
      <c r="E239">
        <v>9293000</v>
      </c>
      <c r="F239">
        <v>9466708.0800000001</v>
      </c>
      <c r="G239">
        <v>1</v>
      </c>
    </row>
    <row r="240" spans="1:8" x14ac:dyDescent="0.2">
      <c r="A240">
        <v>96</v>
      </c>
      <c r="B240" t="s">
        <v>11</v>
      </c>
      <c r="C240" t="s">
        <v>84</v>
      </c>
      <c r="D240" t="s">
        <v>84</v>
      </c>
      <c r="E240">
        <v>9214000</v>
      </c>
      <c r="F240">
        <v>9603585.7100000009</v>
      </c>
      <c r="G240">
        <v>1</v>
      </c>
    </row>
    <row r="241" spans="1:8" x14ac:dyDescent="0.2">
      <c r="A241">
        <v>105</v>
      </c>
      <c r="B241" t="s">
        <v>11</v>
      </c>
      <c r="C241" t="s">
        <v>84</v>
      </c>
      <c r="D241" t="s">
        <v>84</v>
      </c>
      <c r="E241">
        <v>9247500</v>
      </c>
      <c r="F241">
        <v>9599973.5399999991</v>
      </c>
      <c r="G241">
        <v>2</v>
      </c>
    </row>
    <row r="242" spans="1:8" x14ac:dyDescent="0.2">
      <c r="A242">
        <v>28</v>
      </c>
      <c r="B242" t="s">
        <v>73</v>
      </c>
      <c r="C242" t="s">
        <v>841</v>
      </c>
      <c r="D242" t="s">
        <v>841</v>
      </c>
      <c r="E242">
        <v>8919500</v>
      </c>
      <c r="F242">
        <v>9584634.1300000008</v>
      </c>
      <c r="G242">
        <v>2</v>
      </c>
    </row>
    <row r="243" spans="1:8" x14ac:dyDescent="0.2">
      <c r="A243">
        <v>32</v>
      </c>
      <c r="B243" t="s">
        <v>73</v>
      </c>
      <c r="C243" t="s">
        <v>841</v>
      </c>
      <c r="D243" t="s">
        <v>841</v>
      </c>
      <c r="E243">
        <v>8875666.6666666698</v>
      </c>
      <c r="F243">
        <v>11725733.633333299</v>
      </c>
      <c r="G243">
        <v>3</v>
      </c>
    </row>
    <row r="244" spans="1:8" x14ac:dyDescent="0.2">
      <c r="A244">
        <v>96</v>
      </c>
      <c r="B244" t="s">
        <v>73</v>
      </c>
      <c r="C244" t="s">
        <v>841</v>
      </c>
      <c r="D244" t="s">
        <v>841</v>
      </c>
      <c r="E244">
        <v>9126500</v>
      </c>
      <c r="F244">
        <v>9602763.7599999998</v>
      </c>
      <c r="G244">
        <v>4</v>
      </c>
    </row>
    <row r="245" spans="1:8" x14ac:dyDescent="0.2">
      <c r="A245">
        <v>105</v>
      </c>
      <c r="B245" t="s">
        <v>73</v>
      </c>
      <c r="C245" t="s">
        <v>841</v>
      </c>
      <c r="D245" t="s">
        <v>841</v>
      </c>
      <c r="E245">
        <v>9300000</v>
      </c>
      <c r="F245">
        <v>9599973.5399999991</v>
      </c>
      <c r="G245">
        <v>1</v>
      </c>
    </row>
    <row r="246" spans="1:8" x14ac:dyDescent="0.2">
      <c r="A246">
        <v>87</v>
      </c>
      <c r="B246" t="s">
        <v>73</v>
      </c>
      <c r="C246" t="s">
        <v>86</v>
      </c>
      <c r="D246" t="s">
        <v>86</v>
      </c>
      <c r="E246">
        <v>9300000</v>
      </c>
      <c r="F246">
        <v>9410581.6699999999</v>
      </c>
      <c r="G246">
        <v>1</v>
      </c>
    </row>
    <row r="247" spans="1:8" x14ac:dyDescent="0.2">
      <c r="A247">
        <v>96</v>
      </c>
      <c r="B247" t="s">
        <v>73</v>
      </c>
      <c r="C247" t="s">
        <v>86</v>
      </c>
      <c r="D247" t="s">
        <v>86</v>
      </c>
      <c r="E247">
        <v>9188000</v>
      </c>
      <c r="F247">
        <v>11331956.9</v>
      </c>
      <c r="G247">
        <v>1</v>
      </c>
    </row>
    <row r="248" spans="1:8" x14ac:dyDescent="0.2">
      <c r="A248">
        <v>4</v>
      </c>
      <c r="B248" t="s">
        <v>12</v>
      </c>
      <c r="C248" t="s">
        <v>85</v>
      </c>
      <c r="D248" t="s">
        <v>86</v>
      </c>
      <c r="E248">
        <v>9300000</v>
      </c>
      <c r="F248">
        <v>9600000</v>
      </c>
      <c r="G248">
        <v>1</v>
      </c>
    </row>
    <row r="249" spans="1:8" x14ac:dyDescent="0.2">
      <c r="A249">
        <v>121</v>
      </c>
      <c r="B249" t="s">
        <v>103</v>
      </c>
      <c r="C249" t="s">
        <v>937</v>
      </c>
      <c r="D249" t="s">
        <v>86</v>
      </c>
      <c r="E249">
        <v>13950000</v>
      </c>
      <c r="F249">
        <v>14422720</v>
      </c>
      <c r="G249">
        <v>1</v>
      </c>
    </row>
    <row r="250" spans="1:8" x14ac:dyDescent="0.2">
      <c r="A250">
        <v>28</v>
      </c>
      <c r="B250" t="s">
        <v>74</v>
      </c>
      <c r="C250" t="s">
        <v>87</v>
      </c>
      <c r="D250" t="s">
        <v>843</v>
      </c>
      <c r="E250">
        <v>9300000</v>
      </c>
      <c r="F250">
        <v>9587840</v>
      </c>
      <c r="G250">
        <v>1</v>
      </c>
    </row>
    <row r="251" spans="1:8" x14ac:dyDescent="0.2">
      <c r="A251">
        <v>87</v>
      </c>
      <c r="B251" t="s">
        <v>74</v>
      </c>
      <c r="C251" t="s">
        <v>87</v>
      </c>
      <c r="D251" t="s">
        <v>843</v>
      </c>
      <c r="E251">
        <v>9300000</v>
      </c>
      <c r="F251">
        <v>9410581.6699999999</v>
      </c>
      <c r="G251">
        <v>1</v>
      </c>
    </row>
    <row r="252" spans="1:8" x14ac:dyDescent="0.2">
      <c r="A252">
        <v>87</v>
      </c>
      <c r="B252" t="s">
        <v>74</v>
      </c>
      <c r="C252" t="s">
        <v>87</v>
      </c>
      <c r="D252" t="s">
        <v>843</v>
      </c>
      <c r="E252">
        <v>10823000</v>
      </c>
      <c r="F252">
        <v>12614600.32</v>
      </c>
      <c r="G252">
        <v>3</v>
      </c>
    </row>
    <row r="253" spans="1:8" x14ac:dyDescent="0.2">
      <c r="A253">
        <v>93</v>
      </c>
      <c r="B253" t="s">
        <v>74</v>
      </c>
      <c r="C253" t="s">
        <v>87</v>
      </c>
      <c r="D253" t="s">
        <v>843</v>
      </c>
      <c r="E253">
        <v>9300000</v>
      </c>
      <c r="F253">
        <v>9684500.0600000005</v>
      </c>
      <c r="G253">
        <v>1</v>
      </c>
    </row>
    <row r="254" spans="1:8" x14ac:dyDescent="0.2">
      <c r="A254">
        <v>88</v>
      </c>
      <c r="B254" t="s">
        <v>74</v>
      </c>
      <c r="C254" t="s">
        <v>87</v>
      </c>
      <c r="D254" t="s">
        <v>843</v>
      </c>
      <c r="E254">
        <v>14873285.220000001</v>
      </c>
      <c r="F254">
        <v>15010550.310000001</v>
      </c>
      <c r="H254">
        <v>1</v>
      </c>
    </row>
    <row r="255" spans="1:8" x14ac:dyDescent="0.2">
      <c r="A255">
        <v>26</v>
      </c>
      <c r="B255" t="s">
        <v>74</v>
      </c>
      <c r="C255" t="s">
        <v>87</v>
      </c>
      <c r="D255" t="s">
        <v>843</v>
      </c>
      <c r="E255">
        <v>9221000</v>
      </c>
      <c r="F255">
        <v>20595444.600000001</v>
      </c>
      <c r="G255">
        <v>1</v>
      </c>
    </row>
    <row r="256" spans="1:8" x14ac:dyDescent="0.2">
      <c r="A256">
        <v>96</v>
      </c>
      <c r="B256" t="s">
        <v>74</v>
      </c>
      <c r="C256" t="s">
        <v>87</v>
      </c>
      <c r="D256" t="s">
        <v>843</v>
      </c>
      <c r="E256">
        <v>8707000</v>
      </c>
      <c r="F256">
        <v>11512278.119999999</v>
      </c>
      <c r="G256">
        <v>1</v>
      </c>
    </row>
    <row r="257" spans="1:8" x14ac:dyDescent="0.2">
      <c r="A257">
        <v>28</v>
      </c>
      <c r="B257" t="s">
        <v>103</v>
      </c>
      <c r="C257" t="s">
        <v>109</v>
      </c>
      <c r="D257" t="s">
        <v>844</v>
      </c>
      <c r="E257">
        <v>9300000</v>
      </c>
      <c r="F257">
        <v>9606025.0299999993</v>
      </c>
      <c r="G257">
        <v>1</v>
      </c>
    </row>
    <row r="258" spans="1:8" x14ac:dyDescent="0.2">
      <c r="A258">
        <v>93</v>
      </c>
      <c r="B258" t="s">
        <v>103</v>
      </c>
      <c r="C258" t="s">
        <v>109</v>
      </c>
      <c r="D258" t="s">
        <v>844</v>
      </c>
      <c r="E258">
        <v>8750000</v>
      </c>
      <c r="F258">
        <v>12678030.9533333</v>
      </c>
      <c r="G258">
        <v>3</v>
      </c>
    </row>
    <row r="259" spans="1:8" x14ac:dyDescent="0.2">
      <c r="A259">
        <v>93</v>
      </c>
      <c r="B259" t="s">
        <v>103</v>
      </c>
      <c r="C259" t="s">
        <v>109</v>
      </c>
      <c r="D259" t="s">
        <v>844</v>
      </c>
      <c r="E259">
        <v>8856500</v>
      </c>
      <c r="F259">
        <v>12282640.630000001</v>
      </c>
      <c r="G259">
        <v>2</v>
      </c>
    </row>
    <row r="260" spans="1:8" x14ac:dyDescent="0.2">
      <c r="A260">
        <v>93</v>
      </c>
      <c r="B260" t="s">
        <v>103</v>
      </c>
      <c r="C260" t="s">
        <v>109</v>
      </c>
      <c r="D260" t="s">
        <v>844</v>
      </c>
      <c r="E260">
        <v>13993786.09</v>
      </c>
      <c r="F260">
        <v>13993786.09</v>
      </c>
      <c r="H260">
        <v>1</v>
      </c>
    </row>
    <row r="261" spans="1:8" x14ac:dyDescent="0.2">
      <c r="A261">
        <v>88</v>
      </c>
      <c r="B261" t="s">
        <v>103</v>
      </c>
      <c r="C261" t="s">
        <v>109</v>
      </c>
      <c r="D261" t="s">
        <v>844</v>
      </c>
      <c r="E261">
        <v>19843627.440000001</v>
      </c>
      <c r="F261">
        <v>19898773.649999999</v>
      </c>
      <c r="H261">
        <v>1</v>
      </c>
    </row>
    <row r="262" spans="1:8" x14ac:dyDescent="0.2">
      <c r="A262">
        <v>96</v>
      </c>
      <c r="B262" t="s">
        <v>103</v>
      </c>
      <c r="C262" t="s">
        <v>109</v>
      </c>
      <c r="D262" t="s">
        <v>844</v>
      </c>
      <c r="E262">
        <v>8539000</v>
      </c>
      <c r="F262">
        <v>9595958.5099999998</v>
      </c>
      <c r="G262">
        <v>1</v>
      </c>
    </row>
    <row r="263" spans="1:8" x14ac:dyDescent="0.2">
      <c r="A263">
        <v>4</v>
      </c>
      <c r="B263" t="s">
        <v>12</v>
      </c>
      <c r="C263" t="s">
        <v>376</v>
      </c>
      <c r="D263" t="s">
        <v>845</v>
      </c>
      <c r="E263">
        <v>9276500</v>
      </c>
      <c r="F263">
        <v>9600000</v>
      </c>
      <c r="G263">
        <v>2</v>
      </c>
    </row>
    <row r="264" spans="1:8" x14ac:dyDescent="0.2">
      <c r="A264">
        <v>96</v>
      </c>
      <c r="B264" t="s">
        <v>12</v>
      </c>
      <c r="C264" t="s">
        <v>376</v>
      </c>
      <c r="D264" t="s">
        <v>845</v>
      </c>
      <c r="E264">
        <v>9300000</v>
      </c>
      <c r="F264">
        <v>10924242.5</v>
      </c>
      <c r="G264">
        <v>1</v>
      </c>
    </row>
    <row r="265" spans="1:8" x14ac:dyDescent="0.2">
      <c r="A265">
        <v>26</v>
      </c>
      <c r="B265" t="s">
        <v>11</v>
      </c>
      <c r="C265" t="s">
        <v>104</v>
      </c>
      <c r="D265" t="s">
        <v>845</v>
      </c>
      <c r="E265">
        <v>9001000</v>
      </c>
      <c r="F265">
        <v>12186990</v>
      </c>
      <c r="G265">
        <v>2</v>
      </c>
    </row>
    <row r="266" spans="1:8" x14ac:dyDescent="0.2">
      <c r="A266">
        <v>4</v>
      </c>
      <c r="B266" t="s">
        <v>103</v>
      </c>
      <c r="C266" t="s">
        <v>764</v>
      </c>
      <c r="D266" t="s">
        <v>845</v>
      </c>
      <c r="E266">
        <v>7867000</v>
      </c>
      <c r="F266">
        <v>9600000</v>
      </c>
      <c r="G266">
        <v>1</v>
      </c>
    </row>
    <row r="267" spans="1:8" x14ac:dyDescent="0.2">
      <c r="A267">
        <v>93</v>
      </c>
      <c r="B267" t="s">
        <v>103</v>
      </c>
      <c r="C267" t="s">
        <v>764</v>
      </c>
      <c r="D267" t="s">
        <v>845</v>
      </c>
      <c r="E267">
        <v>9195000</v>
      </c>
      <c r="F267">
        <v>25676415.82</v>
      </c>
      <c r="G267">
        <v>1</v>
      </c>
    </row>
    <row r="268" spans="1:8" x14ac:dyDescent="0.2">
      <c r="A268">
        <v>116</v>
      </c>
      <c r="B268" t="s">
        <v>103</v>
      </c>
      <c r="C268" t="s">
        <v>764</v>
      </c>
      <c r="D268" t="s">
        <v>845</v>
      </c>
      <c r="E268">
        <v>9201000</v>
      </c>
      <c r="F268">
        <v>9466708.0800000001</v>
      </c>
      <c r="G268">
        <v>1</v>
      </c>
    </row>
    <row r="269" spans="1:8" x14ac:dyDescent="0.2">
      <c r="A269">
        <v>101</v>
      </c>
      <c r="B269" t="s">
        <v>103</v>
      </c>
      <c r="C269" t="s">
        <v>764</v>
      </c>
      <c r="D269" t="s">
        <v>845</v>
      </c>
      <c r="E269">
        <v>35514648.420000002</v>
      </c>
      <c r="F269">
        <v>35571831.579999998</v>
      </c>
      <c r="H269">
        <v>1</v>
      </c>
    </row>
    <row r="270" spans="1:8" x14ac:dyDescent="0.2">
      <c r="A270">
        <v>93</v>
      </c>
      <c r="B270" t="s">
        <v>11</v>
      </c>
      <c r="C270" t="s">
        <v>83</v>
      </c>
      <c r="D270" t="s">
        <v>103</v>
      </c>
      <c r="E270">
        <v>9127000</v>
      </c>
      <c r="F270">
        <v>24903959.510000002</v>
      </c>
      <c r="G270">
        <v>1</v>
      </c>
    </row>
    <row r="271" spans="1:8" x14ac:dyDescent="0.2">
      <c r="A271">
        <v>27</v>
      </c>
      <c r="B271" t="s">
        <v>11</v>
      </c>
      <c r="C271" t="s">
        <v>83</v>
      </c>
      <c r="D271" t="s">
        <v>103</v>
      </c>
      <c r="E271">
        <v>8455000</v>
      </c>
      <c r="F271">
        <v>29879000</v>
      </c>
      <c r="G271">
        <v>1</v>
      </c>
    </row>
    <row r="272" spans="1:8" x14ac:dyDescent="0.2">
      <c r="A272">
        <v>27</v>
      </c>
      <c r="B272" t="s">
        <v>11</v>
      </c>
      <c r="C272" t="s">
        <v>11</v>
      </c>
      <c r="D272" t="s">
        <v>103</v>
      </c>
      <c r="E272">
        <v>6356000</v>
      </c>
      <c r="F272">
        <v>43399000</v>
      </c>
      <c r="G272">
        <v>1</v>
      </c>
    </row>
    <row r="273" spans="1:7" x14ac:dyDescent="0.2">
      <c r="A273">
        <v>4</v>
      </c>
      <c r="B273" t="s">
        <v>11</v>
      </c>
      <c r="C273" t="s">
        <v>840</v>
      </c>
      <c r="D273" t="s">
        <v>103</v>
      </c>
      <c r="E273">
        <v>9300000</v>
      </c>
      <c r="F273">
        <v>10725000</v>
      </c>
      <c r="G273">
        <v>1</v>
      </c>
    </row>
    <row r="274" spans="1:7" x14ac:dyDescent="0.2">
      <c r="A274">
        <v>93</v>
      </c>
      <c r="B274" t="s">
        <v>11</v>
      </c>
      <c r="C274" t="s">
        <v>11</v>
      </c>
      <c r="D274" t="s">
        <v>846</v>
      </c>
      <c r="E274">
        <v>7196000</v>
      </c>
      <c r="F274">
        <v>32500000</v>
      </c>
      <c r="G274">
        <v>1</v>
      </c>
    </row>
    <row r="275" spans="1:7" x14ac:dyDescent="0.2">
      <c r="A275">
        <v>93</v>
      </c>
      <c r="B275" t="s">
        <v>11</v>
      </c>
      <c r="C275" t="s">
        <v>104</v>
      </c>
      <c r="D275" t="s">
        <v>847</v>
      </c>
      <c r="E275">
        <v>8581000</v>
      </c>
      <c r="F275">
        <v>28193713.920000002</v>
      </c>
      <c r="G275">
        <v>1</v>
      </c>
    </row>
    <row r="276" spans="1:7" x14ac:dyDescent="0.2">
      <c r="A276">
        <v>32</v>
      </c>
      <c r="B276" t="s">
        <v>11</v>
      </c>
      <c r="C276" t="s">
        <v>104</v>
      </c>
      <c r="D276" t="s">
        <v>847</v>
      </c>
      <c r="E276">
        <v>9260000</v>
      </c>
      <c r="F276">
        <v>13653508.449999999</v>
      </c>
      <c r="G276">
        <v>1</v>
      </c>
    </row>
    <row r="277" spans="1:7" x14ac:dyDescent="0.2">
      <c r="A277">
        <v>93</v>
      </c>
      <c r="B277" t="s">
        <v>11</v>
      </c>
      <c r="C277" t="s">
        <v>104</v>
      </c>
      <c r="D277" t="s">
        <v>848</v>
      </c>
      <c r="E277">
        <v>9241000</v>
      </c>
      <c r="F277">
        <v>22264441.300000001</v>
      </c>
      <c r="G277">
        <v>1</v>
      </c>
    </row>
    <row r="278" spans="1:7" x14ac:dyDescent="0.2">
      <c r="A278">
        <v>32</v>
      </c>
      <c r="B278" t="s">
        <v>11</v>
      </c>
      <c r="C278" t="s">
        <v>104</v>
      </c>
      <c r="D278" t="s">
        <v>848</v>
      </c>
      <c r="E278">
        <v>9273000</v>
      </c>
      <c r="F278">
        <v>17659816.390000001</v>
      </c>
      <c r="G278">
        <v>1</v>
      </c>
    </row>
    <row r="279" spans="1:7" x14ac:dyDescent="0.2">
      <c r="A279">
        <v>22</v>
      </c>
      <c r="B279" t="s">
        <v>11</v>
      </c>
      <c r="C279" t="s">
        <v>104</v>
      </c>
      <c r="D279" t="s">
        <v>848</v>
      </c>
      <c r="E279">
        <v>8833000</v>
      </c>
      <c r="F279">
        <v>47233147.469999999</v>
      </c>
      <c r="G279">
        <v>1</v>
      </c>
    </row>
    <row r="280" spans="1:7" x14ac:dyDescent="0.2">
      <c r="A280">
        <v>4</v>
      </c>
      <c r="B280" t="s">
        <v>74</v>
      </c>
      <c r="C280" t="s">
        <v>72</v>
      </c>
      <c r="D280" t="s">
        <v>72</v>
      </c>
      <c r="E280">
        <v>9085000</v>
      </c>
      <c r="F280">
        <v>9600000</v>
      </c>
      <c r="G280">
        <v>1</v>
      </c>
    </row>
    <row r="281" spans="1:7" x14ac:dyDescent="0.2">
      <c r="A281">
        <v>87</v>
      </c>
      <c r="B281" t="s">
        <v>74</v>
      </c>
      <c r="C281" t="s">
        <v>72</v>
      </c>
      <c r="D281" t="s">
        <v>72</v>
      </c>
      <c r="E281">
        <v>9300000</v>
      </c>
      <c r="F281">
        <v>9606024.2899999991</v>
      </c>
      <c r="G281">
        <v>1</v>
      </c>
    </row>
    <row r="282" spans="1:7" x14ac:dyDescent="0.2">
      <c r="A282">
        <v>93</v>
      </c>
      <c r="B282" t="s">
        <v>74</v>
      </c>
      <c r="C282" t="s">
        <v>72</v>
      </c>
      <c r="D282" t="s">
        <v>72</v>
      </c>
      <c r="E282">
        <v>9300000</v>
      </c>
      <c r="F282">
        <v>9600000</v>
      </c>
      <c r="G282">
        <v>2</v>
      </c>
    </row>
    <row r="283" spans="1:7" x14ac:dyDescent="0.2">
      <c r="A283">
        <v>93</v>
      </c>
      <c r="B283" t="s">
        <v>74</v>
      </c>
      <c r="C283" t="s">
        <v>72</v>
      </c>
      <c r="D283" t="s">
        <v>72</v>
      </c>
      <c r="E283">
        <v>9270250</v>
      </c>
      <c r="F283">
        <v>13435000</v>
      </c>
      <c r="G283">
        <v>4</v>
      </c>
    </row>
    <row r="284" spans="1:7" x14ac:dyDescent="0.2">
      <c r="A284">
        <v>101</v>
      </c>
      <c r="B284" t="s">
        <v>74</v>
      </c>
      <c r="C284" t="s">
        <v>72</v>
      </c>
      <c r="D284" t="s">
        <v>72</v>
      </c>
      <c r="E284">
        <v>8678250</v>
      </c>
      <c r="F284">
        <v>9542000</v>
      </c>
      <c r="G284">
        <v>4</v>
      </c>
    </row>
    <row r="285" spans="1:7" x14ac:dyDescent="0.2">
      <c r="A285">
        <v>101</v>
      </c>
      <c r="B285" t="s">
        <v>74</v>
      </c>
      <c r="C285" t="s">
        <v>72</v>
      </c>
      <c r="D285" t="s">
        <v>72</v>
      </c>
      <c r="E285">
        <v>9209181.8181818202</v>
      </c>
      <c r="F285">
        <v>9546454.5454545394</v>
      </c>
      <c r="G285">
        <v>11</v>
      </c>
    </row>
    <row r="286" spans="1:7" x14ac:dyDescent="0.2">
      <c r="A286">
        <v>4</v>
      </c>
      <c r="B286" t="s">
        <v>11</v>
      </c>
      <c r="C286" t="s">
        <v>95</v>
      </c>
      <c r="D286" t="s">
        <v>850</v>
      </c>
      <c r="E286">
        <v>9300000</v>
      </c>
      <c r="F286">
        <v>9600000</v>
      </c>
      <c r="G286">
        <v>1</v>
      </c>
    </row>
    <row r="287" spans="1:7" x14ac:dyDescent="0.2">
      <c r="A287">
        <v>4</v>
      </c>
      <c r="B287" t="s">
        <v>11</v>
      </c>
      <c r="C287" t="s">
        <v>95</v>
      </c>
      <c r="D287" t="s">
        <v>850</v>
      </c>
      <c r="E287">
        <v>9278777.7777777798</v>
      </c>
      <c r="F287">
        <v>9600000</v>
      </c>
      <c r="G287">
        <v>9</v>
      </c>
    </row>
    <row r="288" spans="1:7" x14ac:dyDescent="0.2">
      <c r="A288">
        <v>93</v>
      </c>
      <c r="B288" t="s">
        <v>11</v>
      </c>
      <c r="C288" t="s">
        <v>95</v>
      </c>
      <c r="D288" t="s">
        <v>850</v>
      </c>
      <c r="E288">
        <v>9247333.3333333302</v>
      </c>
      <c r="F288">
        <v>13294919.3433333</v>
      </c>
      <c r="G288">
        <v>3</v>
      </c>
    </row>
    <row r="289" spans="1:8" x14ac:dyDescent="0.2">
      <c r="A289">
        <v>93</v>
      </c>
      <c r="B289" t="s">
        <v>11</v>
      </c>
      <c r="C289" t="s">
        <v>95</v>
      </c>
      <c r="D289" t="s">
        <v>850</v>
      </c>
      <c r="E289">
        <v>20191780</v>
      </c>
      <c r="F289">
        <v>20240780</v>
      </c>
      <c r="H289">
        <v>1</v>
      </c>
    </row>
    <row r="290" spans="1:8" x14ac:dyDescent="0.2">
      <c r="A290">
        <v>108</v>
      </c>
      <c r="B290" t="s">
        <v>11</v>
      </c>
      <c r="C290" t="s">
        <v>95</v>
      </c>
      <c r="D290" t="s">
        <v>850</v>
      </c>
      <c r="E290">
        <v>9300000</v>
      </c>
      <c r="F290">
        <v>9530000</v>
      </c>
      <c r="G290">
        <v>1</v>
      </c>
    </row>
    <row r="291" spans="1:8" x14ac:dyDescent="0.2">
      <c r="A291">
        <v>4</v>
      </c>
      <c r="B291" t="s">
        <v>11</v>
      </c>
      <c r="C291" t="s">
        <v>95</v>
      </c>
      <c r="D291" t="s">
        <v>851</v>
      </c>
      <c r="E291">
        <v>8623000</v>
      </c>
      <c r="F291">
        <v>9600000</v>
      </c>
      <c r="G291">
        <v>1</v>
      </c>
    </row>
    <row r="292" spans="1:8" x14ac:dyDescent="0.2">
      <c r="A292">
        <v>87</v>
      </c>
      <c r="B292" t="s">
        <v>11</v>
      </c>
      <c r="C292" t="s">
        <v>95</v>
      </c>
      <c r="D292" t="s">
        <v>851</v>
      </c>
      <c r="E292">
        <v>9242333.3333333302</v>
      </c>
      <c r="F292">
        <v>9529482.5833333302</v>
      </c>
      <c r="G292">
        <v>3</v>
      </c>
    </row>
    <row r="293" spans="1:8" x14ac:dyDescent="0.2">
      <c r="A293">
        <v>93</v>
      </c>
      <c r="B293" t="s">
        <v>11</v>
      </c>
      <c r="C293" t="s">
        <v>95</v>
      </c>
      <c r="D293" t="s">
        <v>851</v>
      </c>
      <c r="E293">
        <v>9273000</v>
      </c>
      <c r="F293">
        <v>9525000</v>
      </c>
      <c r="G293">
        <v>1</v>
      </c>
    </row>
    <row r="294" spans="1:8" x14ac:dyDescent="0.2">
      <c r="A294">
        <v>93</v>
      </c>
      <c r="B294" t="s">
        <v>11</v>
      </c>
      <c r="C294" t="s">
        <v>95</v>
      </c>
      <c r="D294" t="s">
        <v>851</v>
      </c>
      <c r="E294">
        <v>9244000</v>
      </c>
      <c r="F294">
        <v>22149092.614999998</v>
      </c>
      <c r="G294">
        <v>2</v>
      </c>
    </row>
    <row r="295" spans="1:8" x14ac:dyDescent="0.2">
      <c r="A295">
        <v>88</v>
      </c>
      <c r="B295" t="s">
        <v>11</v>
      </c>
      <c r="C295" t="s">
        <v>95</v>
      </c>
      <c r="D295" t="s">
        <v>851</v>
      </c>
      <c r="E295">
        <v>20697697.91</v>
      </c>
      <c r="F295">
        <v>20873282.73</v>
      </c>
      <c r="H295">
        <v>1</v>
      </c>
    </row>
    <row r="296" spans="1:8" x14ac:dyDescent="0.2">
      <c r="A296">
        <v>121</v>
      </c>
      <c r="B296" t="s">
        <v>11</v>
      </c>
      <c r="C296" t="s">
        <v>95</v>
      </c>
      <c r="D296" t="s">
        <v>851</v>
      </c>
      <c r="E296">
        <v>9293000</v>
      </c>
      <c r="F296">
        <v>9645078.4000000004</v>
      </c>
      <c r="G296">
        <v>1</v>
      </c>
    </row>
    <row r="297" spans="1:8" x14ac:dyDescent="0.2">
      <c r="A297">
        <v>105</v>
      </c>
      <c r="B297" t="s">
        <v>11</v>
      </c>
      <c r="C297" t="s">
        <v>95</v>
      </c>
      <c r="D297" t="s">
        <v>851</v>
      </c>
      <c r="E297">
        <v>9300000</v>
      </c>
      <c r="F297">
        <v>9599973.5399999991</v>
      </c>
      <c r="G297">
        <v>1</v>
      </c>
    </row>
    <row r="298" spans="1:8" x14ac:dyDescent="0.2">
      <c r="A298">
        <v>120</v>
      </c>
      <c r="B298" t="s">
        <v>11</v>
      </c>
      <c r="C298" t="s">
        <v>95</v>
      </c>
      <c r="D298" t="s">
        <v>851</v>
      </c>
      <c r="E298">
        <v>9300000</v>
      </c>
      <c r="F298">
        <v>10932421</v>
      </c>
      <c r="G298">
        <v>1</v>
      </c>
    </row>
    <row r="299" spans="1:8" x14ac:dyDescent="0.2">
      <c r="A299">
        <v>4</v>
      </c>
      <c r="B299" t="s">
        <v>11</v>
      </c>
      <c r="C299" t="s">
        <v>84</v>
      </c>
      <c r="D299" t="s">
        <v>852</v>
      </c>
      <c r="E299">
        <v>9300000</v>
      </c>
      <c r="F299">
        <v>9600000</v>
      </c>
      <c r="G299">
        <v>2</v>
      </c>
    </row>
    <row r="300" spans="1:8" x14ac:dyDescent="0.2">
      <c r="A300">
        <v>96</v>
      </c>
      <c r="B300" t="s">
        <v>11</v>
      </c>
      <c r="C300" t="s">
        <v>84</v>
      </c>
      <c r="D300" t="s">
        <v>852</v>
      </c>
      <c r="E300">
        <v>9300000</v>
      </c>
      <c r="F300">
        <v>9604557.5099999998</v>
      </c>
      <c r="G300">
        <v>1</v>
      </c>
    </row>
    <row r="301" spans="1:8" x14ac:dyDescent="0.2">
      <c r="A301">
        <v>105</v>
      </c>
      <c r="B301" t="s">
        <v>11</v>
      </c>
      <c r="C301" t="s">
        <v>84</v>
      </c>
      <c r="D301" t="s">
        <v>852</v>
      </c>
      <c r="E301">
        <v>9300000</v>
      </c>
      <c r="F301">
        <v>9599973.5399999991</v>
      </c>
      <c r="G301">
        <v>1</v>
      </c>
    </row>
    <row r="302" spans="1:8" x14ac:dyDescent="0.2">
      <c r="A302">
        <v>4</v>
      </c>
      <c r="B302" t="s">
        <v>11</v>
      </c>
      <c r="C302" t="s">
        <v>95</v>
      </c>
      <c r="D302" t="s">
        <v>853</v>
      </c>
      <c r="E302">
        <v>9247000</v>
      </c>
      <c r="F302">
        <v>9600000</v>
      </c>
      <c r="G302">
        <v>1</v>
      </c>
    </row>
    <row r="303" spans="1:8" x14ac:dyDescent="0.2">
      <c r="A303">
        <v>4</v>
      </c>
      <c r="B303" t="s">
        <v>11</v>
      </c>
      <c r="C303" t="s">
        <v>95</v>
      </c>
      <c r="D303" t="s">
        <v>853</v>
      </c>
      <c r="E303">
        <v>9267857.1428571399</v>
      </c>
      <c r="F303">
        <v>14357571.428571399</v>
      </c>
      <c r="G303">
        <v>7</v>
      </c>
    </row>
    <row r="304" spans="1:8" x14ac:dyDescent="0.2">
      <c r="A304">
        <v>87</v>
      </c>
      <c r="B304" t="s">
        <v>11</v>
      </c>
      <c r="C304" t="s">
        <v>95</v>
      </c>
      <c r="D304" t="s">
        <v>853</v>
      </c>
      <c r="E304">
        <v>9250000</v>
      </c>
      <c r="F304">
        <v>9561732</v>
      </c>
      <c r="G304">
        <v>1</v>
      </c>
    </row>
    <row r="305" spans="1:7" x14ac:dyDescent="0.2">
      <c r="A305">
        <v>93</v>
      </c>
      <c r="B305" t="s">
        <v>11</v>
      </c>
      <c r="C305" t="s">
        <v>95</v>
      </c>
      <c r="D305" t="s">
        <v>853</v>
      </c>
      <c r="E305">
        <v>9280000</v>
      </c>
      <c r="F305">
        <v>16430904.289999999</v>
      </c>
      <c r="G305">
        <v>1</v>
      </c>
    </row>
    <row r="306" spans="1:7" x14ac:dyDescent="0.2">
      <c r="A306">
        <v>116</v>
      </c>
      <c r="B306" t="s">
        <v>11</v>
      </c>
      <c r="C306" t="s">
        <v>95</v>
      </c>
      <c r="D306" t="s">
        <v>853</v>
      </c>
      <c r="E306">
        <v>4650000</v>
      </c>
      <c r="F306">
        <v>9466708.0800000001</v>
      </c>
      <c r="G306">
        <v>2</v>
      </c>
    </row>
    <row r="307" spans="1:7" x14ac:dyDescent="0.2">
      <c r="A307">
        <v>96</v>
      </c>
      <c r="B307" t="s">
        <v>11</v>
      </c>
      <c r="C307" t="s">
        <v>95</v>
      </c>
      <c r="D307" t="s">
        <v>853</v>
      </c>
      <c r="E307">
        <v>9130500</v>
      </c>
      <c r="F307">
        <v>9604331.5099999998</v>
      </c>
      <c r="G307">
        <v>2</v>
      </c>
    </row>
    <row r="308" spans="1:7" x14ac:dyDescent="0.2">
      <c r="A308">
        <v>93</v>
      </c>
      <c r="B308" t="s">
        <v>73</v>
      </c>
      <c r="C308" t="s">
        <v>759</v>
      </c>
      <c r="D308" t="s">
        <v>853</v>
      </c>
      <c r="E308">
        <v>9300000</v>
      </c>
      <c r="F308">
        <v>9750000</v>
      </c>
      <c r="G308">
        <v>1</v>
      </c>
    </row>
    <row r="309" spans="1:7" x14ac:dyDescent="0.2">
      <c r="A309">
        <v>27</v>
      </c>
      <c r="B309" t="s">
        <v>73</v>
      </c>
      <c r="C309" t="s">
        <v>759</v>
      </c>
      <c r="D309" t="s">
        <v>853</v>
      </c>
      <c r="E309">
        <v>9227000</v>
      </c>
      <c r="F309">
        <v>10753000</v>
      </c>
      <c r="G309">
        <v>1</v>
      </c>
    </row>
    <row r="310" spans="1:7" x14ac:dyDescent="0.2">
      <c r="A310">
        <v>4</v>
      </c>
      <c r="B310" t="s">
        <v>74</v>
      </c>
      <c r="C310" t="s">
        <v>75</v>
      </c>
      <c r="D310" t="s">
        <v>854</v>
      </c>
      <c r="E310">
        <v>11625000</v>
      </c>
      <c r="F310">
        <v>11990136.455</v>
      </c>
      <c r="G310">
        <v>2</v>
      </c>
    </row>
    <row r="311" spans="1:7" x14ac:dyDescent="0.2">
      <c r="A311">
        <v>87</v>
      </c>
      <c r="B311" t="s">
        <v>74</v>
      </c>
      <c r="C311" t="s">
        <v>75</v>
      </c>
      <c r="D311" t="s">
        <v>854</v>
      </c>
      <c r="E311">
        <v>13950000</v>
      </c>
      <c r="F311">
        <v>14095765.960000001</v>
      </c>
      <c r="G311">
        <v>1</v>
      </c>
    </row>
    <row r="312" spans="1:7" x14ac:dyDescent="0.2">
      <c r="A312">
        <v>93</v>
      </c>
      <c r="B312" t="s">
        <v>74</v>
      </c>
      <c r="C312" t="s">
        <v>75</v>
      </c>
      <c r="D312" t="s">
        <v>854</v>
      </c>
      <c r="E312">
        <v>9221000</v>
      </c>
      <c r="F312">
        <v>9550000</v>
      </c>
      <c r="G312">
        <v>1</v>
      </c>
    </row>
    <row r="313" spans="1:7" x14ac:dyDescent="0.2">
      <c r="A313">
        <v>93</v>
      </c>
      <c r="B313" t="s">
        <v>74</v>
      </c>
      <c r="C313" t="s">
        <v>75</v>
      </c>
      <c r="D313" t="s">
        <v>854</v>
      </c>
      <c r="E313">
        <v>8730500</v>
      </c>
      <c r="F313">
        <v>9725000</v>
      </c>
      <c r="G313">
        <v>2</v>
      </c>
    </row>
    <row r="314" spans="1:7" x14ac:dyDescent="0.2">
      <c r="A314">
        <v>96</v>
      </c>
      <c r="B314" t="s">
        <v>74</v>
      </c>
      <c r="C314" t="s">
        <v>75</v>
      </c>
      <c r="D314" t="s">
        <v>854</v>
      </c>
      <c r="E314">
        <v>9300000</v>
      </c>
      <c r="F314">
        <v>9604557.5099999998</v>
      </c>
      <c r="G314">
        <v>1</v>
      </c>
    </row>
    <row r="315" spans="1:7" x14ac:dyDescent="0.2">
      <c r="A315">
        <v>105</v>
      </c>
      <c r="B315" t="s">
        <v>74</v>
      </c>
      <c r="C315" t="s">
        <v>75</v>
      </c>
      <c r="D315" t="s">
        <v>854</v>
      </c>
      <c r="E315">
        <v>9300000</v>
      </c>
      <c r="F315">
        <v>9599973.5399999991</v>
      </c>
      <c r="G315">
        <v>1</v>
      </c>
    </row>
    <row r="316" spans="1:7" x14ac:dyDescent="0.2">
      <c r="A316">
        <v>105</v>
      </c>
      <c r="B316" t="s">
        <v>74</v>
      </c>
      <c r="C316" t="s">
        <v>75</v>
      </c>
      <c r="D316" t="s">
        <v>854</v>
      </c>
      <c r="E316">
        <v>9300000</v>
      </c>
      <c r="F316">
        <v>9599973.5399999991</v>
      </c>
      <c r="G316">
        <v>2</v>
      </c>
    </row>
    <row r="317" spans="1:7" x14ac:dyDescent="0.2">
      <c r="A317">
        <v>4</v>
      </c>
      <c r="B317" t="s">
        <v>105</v>
      </c>
      <c r="C317" t="s">
        <v>835</v>
      </c>
      <c r="D317" t="s">
        <v>835</v>
      </c>
      <c r="E317">
        <v>6178000</v>
      </c>
      <c r="F317">
        <v>9600000</v>
      </c>
      <c r="G317">
        <v>3</v>
      </c>
    </row>
    <row r="318" spans="1:7" x14ac:dyDescent="0.2">
      <c r="A318">
        <v>93</v>
      </c>
      <c r="B318" t="s">
        <v>105</v>
      </c>
      <c r="C318" t="s">
        <v>835</v>
      </c>
      <c r="D318" t="s">
        <v>835</v>
      </c>
      <c r="E318">
        <v>8933500</v>
      </c>
      <c r="F318">
        <v>17690000</v>
      </c>
      <c r="G318">
        <v>2</v>
      </c>
    </row>
    <row r="319" spans="1:7" x14ac:dyDescent="0.2">
      <c r="A319">
        <v>4</v>
      </c>
      <c r="B319" t="s">
        <v>105</v>
      </c>
      <c r="C319" t="s">
        <v>835</v>
      </c>
      <c r="D319" t="s">
        <v>855</v>
      </c>
      <c r="E319">
        <v>9293000</v>
      </c>
      <c r="F319">
        <v>9600000</v>
      </c>
      <c r="G319">
        <v>1</v>
      </c>
    </row>
    <row r="320" spans="1:7" x14ac:dyDescent="0.2">
      <c r="A320">
        <v>4</v>
      </c>
      <c r="B320" t="s">
        <v>105</v>
      </c>
      <c r="C320" t="s">
        <v>835</v>
      </c>
      <c r="D320" t="s">
        <v>855</v>
      </c>
      <c r="E320">
        <v>9300000</v>
      </c>
      <c r="F320">
        <v>9600000.1349999998</v>
      </c>
      <c r="G320">
        <v>2</v>
      </c>
    </row>
    <row r="321" spans="1:7" x14ac:dyDescent="0.2">
      <c r="A321">
        <v>93</v>
      </c>
      <c r="B321" t="s">
        <v>105</v>
      </c>
      <c r="C321" t="s">
        <v>835</v>
      </c>
      <c r="D321" t="s">
        <v>855</v>
      </c>
      <c r="E321">
        <v>9300000</v>
      </c>
      <c r="F321">
        <v>9600000</v>
      </c>
      <c r="G321">
        <v>1</v>
      </c>
    </row>
    <row r="322" spans="1:7" x14ac:dyDescent="0.2">
      <c r="A322">
        <v>4</v>
      </c>
      <c r="B322" t="s">
        <v>105</v>
      </c>
      <c r="C322" t="s">
        <v>486</v>
      </c>
      <c r="D322" t="s">
        <v>856</v>
      </c>
      <c r="E322">
        <v>9293000</v>
      </c>
      <c r="F322">
        <v>9965000</v>
      </c>
      <c r="G322">
        <v>1</v>
      </c>
    </row>
    <row r="323" spans="1:7" x14ac:dyDescent="0.2">
      <c r="A323">
        <v>87</v>
      </c>
      <c r="B323" t="s">
        <v>105</v>
      </c>
      <c r="C323" t="s">
        <v>486</v>
      </c>
      <c r="D323" t="s">
        <v>856</v>
      </c>
      <c r="E323">
        <v>9285000</v>
      </c>
      <c r="F323">
        <v>9372252.3000000007</v>
      </c>
      <c r="G323">
        <v>4</v>
      </c>
    </row>
    <row r="324" spans="1:7" x14ac:dyDescent="0.2">
      <c r="A324">
        <v>101</v>
      </c>
      <c r="B324" t="s">
        <v>105</v>
      </c>
      <c r="C324" t="s">
        <v>486</v>
      </c>
      <c r="D324" t="s">
        <v>856</v>
      </c>
      <c r="E324">
        <v>9286666.6666666698</v>
      </c>
      <c r="F324">
        <v>9542000</v>
      </c>
      <c r="G324">
        <v>3</v>
      </c>
    </row>
    <row r="325" spans="1:7" x14ac:dyDescent="0.2">
      <c r="A325">
        <v>101</v>
      </c>
      <c r="B325" t="s">
        <v>105</v>
      </c>
      <c r="C325" t="s">
        <v>486</v>
      </c>
      <c r="D325" t="s">
        <v>856</v>
      </c>
      <c r="E325">
        <v>9300000</v>
      </c>
      <c r="F325">
        <v>9542000</v>
      </c>
      <c r="G325">
        <v>1</v>
      </c>
    </row>
    <row r="326" spans="1:7" x14ac:dyDescent="0.2">
      <c r="A326">
        <v>28</v>
      </c>
      <c r="B326" t="s">
        <v>73</v>
      </c>
      <c r="C326" t="s">
        <v>839</v>
      </c>
      <c r="D326" t="s">
        <v>857</v>
      </c>
      <c r="E326">
        <v>9290000</v>
      </c>
      <c r="F326">
        <v>9596819.5150000006</v>
      </c>
      <c r="G326">
        <v>2</v>
      </c>
    </row>
    <row r="327" spans="1:7" x14ac:dyDescent="0.2">
      <c r="A327">
        <v>87</v>
      </c>
      <c r="B327" t="s">
        <v>73</v>
      </c>
      <c r="C327" t="s">
        <v>839</v>
      </c>
      <c r="D327" t="s">
        <v>857</v>
      </c>
      <c r="E327">
        <v>9300000</v>
      </c>
      <c r="F327">
        <v>9410581.6699999999</v>
      </c>
      <c r="G327">
        <v>1</v>
      </c>
    </row>
    <row r="328" spans="1:7" x14ac:dyDescent="0.2">
      <c r="A328">
        <v>93</v>
      </c>
      <c r="B328" t="s">
        <v>73</v>
      </c>
      <c r="C328" t="s">
        <v>839</v>
      </c>
      <c r="D328" t="s">
        <v>857</v>
      </c>
      <c r="E328">
        <v>7280000</v>
      </c>
      <c r="F328">
        <v>9748878.1300000008</v>
      </c>
      <c r="G328">
        <v>1</v>
      </c>
    </row>
    <row r="329" spans="1:7" x14ac:dyDescent="0.2">
      <c r="A329">
        <v>27</v>
      </c>
      <c r="B329" t="s">
        <v>73</v>
      </c>
      <c r="C329" t="s">
        <v>839</v>
      </c>
      <c r="D329" t="s">
        <v>857</v>
      </c>
      <c r="E329">
        <v>8749000</v>
      </c>
      <c r="F329">
        <v>14269000</v>
      </c>
      <c r="G329">
        <v>1</v>
      </c>
    </row>
    <row r="330" spans="1:7" x14ac:dyDescent="0.2">
      <c r="A330">
        <v>96</v>
      </c>
      <c r="B330" t="s">
        <v>73</v>
      </c>
      <c r="C330" t="s">
        <v>839</v>
      </c>
      <c r="D330" t="s">
        <v>857</v>
      </c>
      <c r="E330">
        <v>9300000</v>
      </c>
      <c r="F330">
        <v>12351685.51</v>
      </c>
      <c r="G330">
        <v>1</v>
      </c>
    </row>
    <row r="331" spans="1:7" x14ac:dyDescent="0.2">
      <c r="A331">
        <v>105</v>
      </c>
      <c r="B331" t="s">
        <v>73</v>
      </c>
      <c r="C331" t="s">
        <v>839</v>
      </c>
      <c r="D331" t="s">
        <v>857</v>
      </c>
      <c r="E331">
        <v>9300000</v>
      </c>
      <c r="F331">
        <v>9599973.5399999991</v>
      </c>
      <c r="G331">
        <v>1</v>
      </c>
    </row>
    <row r="332" spans="1:7" x14ac:dyDescent="0.2">
      <c r="A332">
        <v>4</v>
      </c>
      <c r="B332" t="s">
        <v>105</v>
      </c>
      <c r="C332" t="s">
        <v>105</v>
      </c>
      <c r="D332" t="s">
        <v>858</v>
      </c>
      <c r="E332">
        <v>9300000</v>
      </c>
      <c r="F332">
        <v>9600000</v>
      </c>
      <c r="G332">
        <v>1</v>
      </c>
    </row>
    <row r="333" spans="1:7" x14ac:dyDescent="0.2">
      <c r="A333">
        <v>87</v>
      </c>
      <c r="B333" t="s">
        <v>105</v>
      </c>
      <c r="C333" t="s">
        <v>105</v>
      </c>
      <c r="D333" t="s">
        <v>858</v>
      </c>
      <c r="E333">
        <v>9300000</v>
      </c>
      <c r="F333">
        <v>9571841.7899999991</v>
      </c>
      <c r="G333">
        <v>1</v>
      </c>
    </row>
    <row r="334" spans="1:7" x14ac:dyDescent="0.2">
      <c r="A334">
        <v>101</v>
      </c>
      <c r="B334" t="s">
        <v>105</v>
      </c>
      <c r="C334" t="s">
        <v>105</v>
      </c>
      <c r="D334" t="s">
        <v>858</v>
      </c>
      <c r="E334">
        <v>9300000</v>
      </c>
      <c r="F334">
        <v>9557000</v>
      </c>
      <c r="G334">
        <v>1</v>
      </c>
    </row>
    <row r="335" spans="1:7" x14ac:dyDescent="0.2">
      <c r="A335">
        <v>101</v>
      </c>
      <c r="B335" t="s">
        <v>105</v>
      </c>
      <c r="C335" t="s">
        <v>105</v>
      </c>
      <c r="D335" t="s">
        <v>858</v>
      </c>
      <c r="E335">
        <v>9258133.3333333302</v>
      </c>
      <c r="F335">
        <v>9557333.3466666695</v>
      </c>
      <c r="G335">
        <v>15</v>
      </c>
    </row>
    <row r="336" spans="1:7" x14ac:dyDescent="0.2">
      <c r="A336">
        <v>105</v>
      </c>
      <c r="B336" t="s">
        <v>105</v>
      </c>
      <c r="C336" t="s">
        <v>105</v>
      </c>
      <c r="D336" t="s">
        <v>858</v>
      </c>
      <c r="E336">
        <v>9267000</v>
      </c>
      <c r="F336">
        <v>9599600.6400000006</v>
      </c>
      <c r="G336">
        <v>1</v>
      </c>
    </row>
    <row r="337" spans="1:8" x14ac:dyDescent="0.2">
      <c r="A337">
        <v>4</v>
      </c>
      <c r="B337" t="s">
        <v>74</v>
      </c>
      <c r="C337" t="s">
        <v>751</v>
      </c>
      <c r="D337" t="s">
        <v>859</v>
      </c>
      <c r="E337">
        <v>9300000</v>
      </c>
      <c r="F337">
        <v>9600000</v>
      </c>
      <c r="G337">
        <v>1</v>
      </c>
    </row>
    <row r="338" spans="1:8" x14ac:dyDescent="0.2">
      <c r="A338">
        <v>4</v>
      </c>
      <c r="B338" t="s">
        <v>74</v>
      </c>
      <c r="C338" t="s">
        <v>751</v>
      </c>
      <c r="D338" t="s">
        <v>859</v>
      </c>
      <c r="E338">
        <v>9144333.3333333302</v>
      </c>
      <c r="F338">
        <v>9600000</v>
      </c>
      <c r="G338">
        <v>3</v>
      </c>
    </row>
    <row r="339" spans="1:8" x14ac:dyDescent="0.2">
      <c r="A339">
        <v>87</v>
      </c>
      <c r="B339" t="s">
        <v>74</v>
      </c>
      <c r="C339" t="s">
        <v>751</v>
      </c>
      <c r="D339" t="s">
        <v>859</v>
      </c>
      <c r="E339">
        <v>9285000</v>
      </c>
      <c r="F339">
        <v>9376399.1699999999</v>
      </c>
      <c r="G339">
        <v>1</v>
      </c>
    </row>
    <row r="340" spans="1:8" x14ac:dyDescent="0.2">
      <c r="A340">
        <v>96</v>
      </c>
      <c r="B340" t="s">
        <v>74</v>
      </c>
      <c r="C340" t="s">
        <v>751</v>
      </c>
      <c r="D340" t="s">
        <v>859</v>
      </c>
      <c r="E340">
        <v>9234000</v>
      </c>
      <c r="F340">
        <v>9604557.5099999998</v>
      </c>
      <c r="G340">
        <v>1</v>
      </c>
    </row>
    <row r="341" spans="1:8" x14ac:dyDescent="0.2">
      <c r="A341">
        <v>4</v>
      </c>
      <c r="B341" t="s">
        <v>105</v>
      </c>
      <c r="C341" t="s">
        <v>105</v>
      </c>
      <c r="D341" t="s">
        <v>860</v>
      </c>
      <c r="E341">
        <v>7657000</v>
      </c>
      <c r="F341">
        <v>24021000</v>
      </c>
      <c r="G341">
        <v>1</v>
      </c>
    </row>
    <row r="342" spans="1:8" x14ac:dyDescent="0.2">
      <c r="A342">
        <v>101</v>
      </c>
      <c r="B342" t="s">
        <v>105</v>
      </c>
      <c r="C342" t="s">
        <v>105</v>
      </c>
      <c r="D342" t="s">
        <v>860</v>
      </c>
      <c r="E342">
        <v>9284727.2727272697</v>
      </c>
      <c r="F342">
        <v>9557000</v>
      </c>
      <c r="G342">
        <v>11</v>
      </c>
    </row>
    <row r="343" spans="1:8" x14ac:dyDescent="0.2">
      <c r="A343">
        <v>22</v>
      </c>
      <c r="B343" t="s">
        <v>11</v>
      </c>
      <c r="C343" t="s">
        <v>95</v>
      </c>
      <c r="D343" t="s">
        <v>861</v>
      </c>
      <c r="E343">
        <v>9001000</v>
      </c>
      <c r="F343">
        <v>36043580</v>
      </c>
      <c r="G343">
        <v>1</v>
      </c>
    </row>
    <row r="344" spans="1:8" x14ac:dyDescent="0.2">
      <c r="A344">
        <v>121</v>
      </c>
      <c r="B344" t="s">
        <v>11</v>
      </c>
      <c r="C344" t="s">
        <v>95</v>
      </c>
      <c r="D344" t="s">
        <v>861</v>
      </c>
      <c r="E344">
        <v>9300000</v>
      </c>
      <c r="F344">
        <v>9645157.5</v>
      </c>
      <c r="G344">
        <v>1</v>
      </c>
    </row>
    <row r="345" spans="1:8" x14ac:dyDescent="0.2">
      <c r="A345">
        <v>4</v>
      </c>
      <c r="B345" t="s">
        <v>105</v>
      </c>
      <c r="C345" t="s">
        <v>835</v>
      </c>
      <c r="D345" t="s">
        <v>862</v>
      </c>
      <c r="E345">
        <v>9300000</v>
      </c>
      <c r="F345">
        <v>9600000.0099999998</v>
      </c>
      <c r="G345">
        <v>1</v>
      </c>
    </row>
    <row r="346" spans="1:8" x14ac:dyDescent="0.2">
      <c r="A346">
        <v>87</v>
      </c>
      <c r="B346" t="s">
        <v>105</v>
      </c>
      <c r="C346" t="s">
        <v>835</v>
      </c>
      <c r="D346" t="s">
        <v>862</v>
      </c>
      <c r="E346">
        <v>9300000</v>
      </c>
      <c r="F346">
        <v>9571841.7899999991</v>
      </c>
      <c r="G346">
        <v>1</v>
      </c>
    </row>
    <row r="347" spans="1:8" x14ac:dyDescent="0.2">
      <c r="A347">
        <v>101</v>
      </c>
      <c r="B347" t="s">
        <v>105</v>
      </c>
      <c r="C347" t="s">
        <v>835</v>
      </c>
      <c r="D347" t="s">
        <v>862</v>
      </c>
      <c r="E347">
        <v>13950000</v>
      </c>
      <c r="F347">
        <v>14334000</v>
      </c>
      <c r="G347">
        <v>1</v>
      </c>
    </row>
    <row r="348" spans="1:8" x14ac:dyDescent="0.2">
      <c r="A348">
        <v>22</v>
      </c>
      <c r="B348" t="s">
        <v>105</v>
      </c>
      <c r="C348" t="s">
        <v>835</v>
      </c>
      <c r="D348" t="s">
        <v>862</v>
      </c>
      <c r="E348">
        <v>8749000</v>
      </c>
      <c r="F348">
        <v>15749000</v>
      </c>
      <c r="G348">
        <v>1</v>
      </c>
    </row>
    <row r="349" spans="1:8" x14ac:dyDescent="0.2">
      <c r="A349">
        <v>22</v>
      </c>
      <c r="B349" t="s">
        <v>105</v>
      </c>
      <c r="C349" t="s">
        <v>835</v>
      </c>
      <c r="D349" t="s">
        <v>862</v>
      </c>
      <c r="E349">
        <v>9227000</v>
      </c>
      <c r="F349">
        <v>23007000</v>
      </c>
      <c r="G349">
        <v>1</v>
      </c>
    </row>
    <row r="350" spans="1:8" x14ac:dyDescent="0.2">
      <c r="A350">
        <v>93</v>
      </c>
      <c r="B350" t="s">
        <v>11</v>
      </c>
      <c r="C350" t="s">
        <v>104</v>
      </c>
      <c r="D350" t="s">
        <v>881</v>
      </c>
      <c r="E350">
        <v>22265550</v>
      </c>
      <c r="F350">
        <v>22345550</v>
      </c>
      <c r="H350">
        <v>1</v>
      </c>
    </row>
    <row r="351" spans="1:8" x14ac:dyDescent="0.2">
      <c r="A351">
        <v>27</v>
      </c>
      <c r="B351" t="s">
        <v>11</v>
      </c>
      <c r="C351" t="s">
        <v>104</v>
      </c>
      <c r="D351" t="s">
        <v>881</v>
      </c>
      <c r="E351">
        <v>7573000</v>
      </c>
      <c r="F351">
        <v>41071000</v>
      </c>
      <c r="G351">
        <v>1</v>
      </c>
    </row>
    <row r="352" spans="1:8" x14ac:dyDescent="0.2">
      <c r="A352">
        <v>93</v>
      </c>
      <c r="B352" t="s">
        <v>11</v>
      </c>
      <c r="C352" t="s">
        <v>829</v>
      </c>
      <c r="D352" t="s">
        <v>881</v>
      </c>
      <c r="E352">
        <v>6524000</v>
      </c>
      <c r="F352">
        <v>50400000</v>
      </c>
      <c r="G352">
        <v>1</v>
      </c>
    </row>
    <row r="353" spans="1:8" x14ac:dyDescent="0.2">
      <c r="A353">
        <v>116</v>
      </c>
      <c r="B353" t="s">
        <v>11</v>
      </c>
      <c r="C353" t="s">
        <v>829</v>
      </c>
      <c r="D353" t="s">
        <v>881</v>
      </c>
      <c r="E353">
        <v>9267000</v>
      </c>
      <c r="F353">
        <v>9454572.4499999993</v>
      </c>
      <c r="G353">
        <v>1</v>
      </c>
    </row>
    <row r="354" spans="1:8" x14ac:dyDescent="0.2">
      <c r="A354">
        <v>96</v>
      </c>
      <c r="B354" t="s">
        <v>12</v>
      </c>
      <c r="C354" t="s">
        <v>1106</v>
      </c>
      <c r="D354" t="s">
        <v>881</v>
      </c>
      <c r="E354">
        <v>9207000</v>
      </c>
      <c r="F354">
        <v>9490761.9199999999</v>
      </c>
      <c r="G354">
        <v>1</v>
      </c>
    </row>
    <row r="355" spans="1:8" x14ac:dyDescent="0.2">
      <c r="A355">
        <v>4</v>
      </c>
      <c r="B355" t="s">
        <v>103</v>
      </c>
      <c r="C355" t="s">
        <v>1194</v>
      </c>
      <c r="D355" t="s">
        <v>881</v>
      </c>
      <c r="E355">
        <v>9300000</v>
      </c>
      <c r="F355">
        <v>9600000</v>
      </c>
      <c r="G355">
        <v>1</v>
      </c>
    </row>
    <row r="356" spans="1:8" x14ac:dyDescent="0.2">
      <c r="A356">
        <v>4</v>
      </c>
      <c r="B356" t="s">
        <v>11</v>
      </c>
      <c r="C356" t="s">
        <v>84</v>
      </c>
      <c r="D356" t="s">
        <v>882</v>
      </c>
      <c r="E356">
        <v>9238000</v>
      </c>
      <c r="F356">
        <v>9575000</v>
      </c>
      <c r="G356">
        <v>10</v>
      </c>
    </row>
    <row r="357" spans="1:8" x14ac:dyDescent="0.2">
      <c r="A357">
        <v>28</v>
      </c>
      <c r="B357" t="s">
        <v>11</v>
      </c>
      <c r="C357" t="s">
        <v>84</v>
      </c>
      <c r="D357" t="s">
        <v>882</v>
      </c>
      <c r="E357">
        <v>9300000</v>
      </c>
      <c r="F357">
        <v>9587840</v>
      </c>
      <c r="G357">
        <v>1</v>
      </c>
    </row>
    <row r="358" spans="1:8" x14ac:dyDescent="0.2">
      <c r="A358">
        <v>87</v>
      </c>
      <c r="B358" t="s">
        <v>11</v>
      </c>
      <c r="C358" t="s">
        <v>84</v>
      </c>
      <c r="D358" t="s">
        <v>882</v>
      </c>
      <c r="E358">
        <v>9300000</v>
      </c>
      <c r="F358">
        <v>9577209</v>
      </c>
      <c r="G358">
        <v>1</v>
      </c>
    </row>
    <row r="359" spans="1:8" x14ac:dyDescent="0.2">
      <c r="A359">
        <v>105</v>
      </c>
      <c r="B359" t="s">
        <v>11</v>
      </c>
      <c r="C359" t="s">
        <v>84</v>
      </c>
      <c r="D359" t="s">
        <v>882</v>
      </c>
      <c r="E359">
        <v>11605000</v>
      </c>
      <c r="F359">
        <v>11995468.109999999</v>
      </c>
      <c r="G359">
        <v>2</v>
      </c>
    </row>
    <row r="360" spans="1:8" x14ac:dyDescent="0.2">
      <c r="A360">
        <v>96</v>
      </c>
      <c r="B360" t="s">
        <v>73</v>
      </c>
      <c r="C360" t="s">
        <v>841</v>
      </c>
      <c r="D360" t="s">
        <v>885</v>
      </c>
      <c r="E360">
        <v>9271333.3333333302</v>
      </c>
      <c r="F360">
        <v>9615951.6766666695</v>
      </c>
      <c r="G360">
        <v>3</v>
      </c>
    </row>
    <row r="361" spans="1:8" x14ac:dyDescent="0.2">
      <c r="A361">
        <v>4</v>
      </c>
      <c r="B361" t="s">
        <v>74</v>
      </c>
      <c r="C361" t="s">
        <v>751</v>
      </c>
      <c r="D361" t="s">
        <v>887</v>
      </c>
      <c r="E361">
        <v>8497000</v>
      </c>
      <c r="F361">
        <v>24497000</v>
      </c>
      <c r="G361">
        <v>2</v>
      </c>
    </row>
    <row r="362" spans="1:8" x14ac:dyDescent="0.2">
      <c r="A362">
        <v>28</v>
      </c>
      <c r="B362" t="s">
        <v>74</v>
      </c>
      <c r="C362" t="s">
        <v>751</v>
      </c>
      <c r="D362" t="s">
        <v>887</v>
      </c>
      <c r="E362">
        <v>9300000</v>
      </c>
      <c r="F362">
        <v>9606025.0299999993</v>
      </c>
      <c r="G362">
        <v>1</v>
      </c>
    </row>
    <row r="363" spans="1:8" x14ac:dyDescent="0.2">
      <c r="A363">
        <v>87</v>
      </c>
      <c r="B363" t="s">
        <v>74</v>
      </c>
      <c r="C363" t="s">
        <v>751</v>
      </c>
      <c r="D363" t="s">
        <v>887</v>
      </c>
      <c r="E363">
        <v>9300000</v>
      </c>
      <c r="F363">
        <v>9406434.8000000007</v>
      </c>
      <c r="G363">
        <v>1</v>
      </c>
    </row>
    <row r="364" spans="1:8" x14ac:dyDescent="0.2">
      <c r="A364">
        <v>88</v>
      </c>
      <c r="B364" t="s">
        <v>74</v>
      </c>
      <c r="C364" t="s">
        <v>751</v>
      </c>
      <c r="D364" t="s">
        <v>887</v>
      </c>
      <c r="E364">
        <v>22434508.02</v>
      </c>
      <c r="F364">
        <v>22620725.75</v>
      </c>
      <c r="H364">
        <v>1</v>
      </c>
    </row>
    <row r="365" spans="1:8" x14ac:dyDescent="0.2">
      <c r="A365">
        <v>32</v>
      </c>
      <c r="B365" t="s">
        <v>74</v>
      </c>
      <c r="C365" t="s">
        <v>751</v>
      </c>
      <c r="D365" t="s">
        <v>887</v>
      </c>
      <c r="E365">
        <v>20217209.177999999</v>
      </c>
      <c r="F365">
        <v>20217209.177999999</v>
      </c>
      <c r="H365">
        <v>65</v>
      </c>
    </row>
    <row r="366" spans="1:8" x14ac:dyDescent="0.2">
      <c r="A366">
        <v>96</v>
      </c>
      <c r="B366" t="s">
        <v>74</v>
      </c>
      <c r="C366" t="s">
        <v>751</v>
      </c>
      <c r="D366" t="s">
        <v>887</v>
      </c>
      <c r="E366">
        <v>9300000</v>
      </c>
      <c r="F366">
        <v>9570375.0099999998</v>
      </c>
      <c r="G366">
        <v>1</v>
      </c>
    </row>
    <row r="367" spans="1:8" x14ac:dyDescent="0.2">
      <c r="A367">
        <v>4</v>
      </c>
      <c r="B367" t="s">
        <v>105</v>
      </c>
      <c r="C367" t="s">
        <v>835</v>
      </c>
      <c r="D367" t="s">
        <v>888</v>
      </c>
      <c r="E367">
        <v>13950000</v>
      </c>
      <c r="F367">
        <v>14250000</v>
      </c>
      <c r="G367">
        <v>1</v>
      </c>
    </row>
    <row r="368" spans="1:8" x14ac:dyDescent="0.2">
      <c r="A368">
        <v>4</v>
      </c>
      <c r="B368" t="s">
        <v>105</v>
      </c>
      <c r="C368" t="s">
        <v>835</v>
      </c>
      <c r="D368" t="s">
        <v>888</v>
      </c>
      <c r="E368">
        <v>9300000</v>
      </c>
      <c r="F368">
        <v>9600000</v>
      </c>
      <c r="G368">
        <v>2</v>
      </c>
    </row>
    <row r="369" spans="1:8" x14ac:dyDescent="0.2">
      <c r="A369">
        <v>4</v>
      </c>
      <c r="B369" t="s">
        <v>105</v>
      </c>
      <c r="C369" t="s">
        <v>835</v>
      </c>
      <c r="D369" t="s">
        <v>888</v>
      </c>
      <c r="E369">
        <v>19997578.859999999</v>
      </c>
      <c r="F369">
        <v>19997578.859999999</v>
      </c>
      <c r="H369">
        <v>1</v>
      </c>
    </row>
    <row r="370" spans="1:8" x14ac:dyDescent="0.2">
      <c r="A370">
        <v>87</v>
      </c>
      <c r="B370" t="s">
        <v>105</v>
      </c>
      <c r="C370" t="s">
        <v>835</v>
      </c>
      <c r="D370" t="s">
        <v>888</v>
      </c>
      <c r="E370">
        <v>11618000</v>
      </c>
      <c r="F370">
        <v>11998328.475</v>
      </c>
      <c r="G370">
        <v>2</v>
      </c>
    </row>
    <row r="371" spans="1:8" x14ac:dyDescent="0.2">
      <c r="A371">
        <v>4</v>
      </c>
      <c r="B371" t="s">
        <v>105</v>
      </c>
      <c r="C371" t="s">
        <v>108</v>
      </c>
      <c r="D371" t="s">
        <v>889</v>
      </c>
      <c r="E371">
        <v>9241000</v>
      </c>
      <c r="F371">
        <v>9600000</v>
      </c>
      <c r="G371">
        <v>1</v>
      </c>
    </row>
    <row r="372" spans="1:8" x14ac:dyDescent="0.2">
      <c r="A372">
        <v>4</v>
      </c>
      <c r="B372" t="s">
        <v>103</v>
      </c>
      <c r="C372" t="s">
        <v>109</v>
      </c>
      <c r="D372" t="s">
        <v>890</v>
      </c>
      <c r="E372">
        <v>9300000</v>
      </c>
      <c r="F372">
        <v>9800000</v>
      </c>
      <c r="G372">
        <v>1</v>
      </c>
    </row>
    <row r="373" spans="1:8" x14ac:dyDescent="0.2">
      <c r="A373">
        <v>101</v>
      </c>
      <c r="B373" t="s">
        <v>103</v>
      </c>
      <c r="C373" t="s">
        <v>109</v>
      </c>
      <c r="D373" t="s">
        <v>890</v>
      </c>
      <c r="E373">
        <v>9260000</v>
      </c>
      <c r="F373">
        <v>9557000</v>
      </c>
      <c r="G373">
        <v>1</v>
      </c>
    </row>
    <row r="374" spans="1:8" x14ac:dyDescent="0.2">
      <c r="A374">
        <v>96</v>
      </c>
      <c r="B374" t="s">
        <v>103</v>
      </c>
      <c r="C374" t="s">
        <v>109</v>
      </c>
      <c r="D374" t="s">
        <v>890</v>
      </c>
      <c r="E374">
        <v>9273000</v>
      </c>
      <c r="F374">
        <v>9604557.5099999998</v>
      </c>
      <c r="G374">
        <v>1</v>
      </c>
    </row>
    <row r="375" spans="1:8" x14ac:dyDescent="0.2">
      <c r="A375">
        <v>4</v>
      </c>
      <c r="B375" t="s">
        <v>12</v>
      </c>
      <c r="C375" t="s">
        <v>12</v>
      </c>
      <c r="D375" t="s">
        <v>891</v>
      </c>
      <c r="E375">
        <v>8119000</v>
      </c>
      <c r="F375">
        <v>8419000</v>
      </c>
      <c r="G375">
        <v>1</v>
      </c>
    </row>
    <row r="376" spans="1:8" x14ac:dyDescent="0.2">
      <c r="A376">
        <v>93</v>
      </c>
      <c r="B376" t="s">
        <v>12</v>
      </c>
      <c r="C376" t="s">
        <v>12</v>
      </c>
      <c r="D376" t="s">
        <v>891</v>
      </c>
      <c r="E376">
        <v>42937585.310000002</v>
      </c>
      <c r="F376">
        <v>43083884.950000003</v>
      </c>
      <c r="H376">
        <v>1</v>
      </c>
    </row>
    <row r="377" spans="1:8" x14ac:dyDescent="0.2">
      <c r="A377">
        <v>27</v>
      </c>
      <c r="B377" t="s">
        <v>12</v>
      </c>
      <c r="C377" t="s">
        <v>12</v>
      </c>
      <c r="D377" t="s">
        <v>891</v>
      </c>
      <c r="E377">
        <v>5978000</v>
      </c>
      <c r="F377">
        <v>30805000</v>
      </c>
      <c r="G377">
        <v>1</v>
      </c>
    </row>
    <row r="378" spans="1:8" x14ac:dyDescent="0.2">
      <c r="A378">
        <v>93</v>
      </c>
      <c r="B378" t="s">
        <v>11</v>
      </c>
      <c r="C378" t="s">
        <v>849</v>
      </c>
      <c r="D378" t="s">
        <v>849</v>
      </c>
      <c r="E378">
        <v>25073895.98</v>
      </c>
      <c r="F378">
        <v>25073895.98</v>
      </c>
      <c r="H378">
        <v>1</v>
      </c>
    </row>
    <row r="379" spans="1:8" x14ac:dyDescent="0.2">
      <c r="A379">
        <v>96</v>
      </c>
      <c r="B379" t="s">
        <v>103</v>
      </c>
      <c r="C379" t="s">
        <v>109</v>
      </c>
      <c r="D379" t="s">
        <v>892</v>
      </c>
      <c r="E379">
        <v>9300000</v>
      </c>
      <c r="F379">
        <v>9604557.5099999998</v>
      </c>
      <c r="G379">
        <v>1</v>
      </c>
    </row>
    <row r="380" spans="1:8" x14ac:dyDescent="0.2">
      <c r="A380">
        <v>93</v>
      </c>
      <c r="B380" t="s">
        <v>11</v>
      </c>
      <c r="C380" t="s">
        <v>83</v>
      </c>
      <c r="D380" t="s">
        <v>894</v>
      </c>
      <c r="E380">
        <v>9182000</v>
      </c>
      <c r="F380">
        <v>15262821.130000001</v>
      </c>
      <c r="G380">
        <v>1</v>
      </c>
    </row>
    <row r="381" spans="1:8" x14ac:dyDescent="0.2">
      <c r="A381">
        <v>93</v>
      </c>
      <c r="B381" t="s">
        <v>11</v>
      </c>
      <c r="C381" t="s">
        <v>83</v>
      </c>
      <c r="D381" t="s">
        <v>894</v>
      </c>
      <c r="E381">
        <v>9300000</v>
      </c>
      <c r="F381">
        <v>9800000</v>
      </c>
      <c r="G381">
        <v>1</v>
      </c>
    </row>
    <row r="382" spans="1:8" x14ac:dyDescent="0.2">
      <c r="A382">
        <v>27</v>
      </c>
      <c r="B382" t="s">
        <v>11</v>
      </c>
      <c r="C382" t="s">
        <v>83</v>
      </c>
      <c r="D382" t="s">
        <v>894</v>
      </c>
      <c r="E382">
        <v>6902000</v>
      </c>
      <c r="F382">
        <v>14343000</v>
      </c>
      <c r="G382">
        <v>1</v>
      </c>
    </row>
    <row r="383" spans="1:8" x14ac:dyDescent="0.2">
      <c r="A383">
        <v>22</v>
      </c>
      <c r="B383" t="s">
        <v>11</v>
      </c>
      <c r="C383" t="s">
        <v>83</v>
      </c>
      <c r="D383" t="s">
        <v>894</v>
      </c>
      <c r="E383">
        <v>7322000</v>
      </c>
      <c r="F383">
        <v>62164970.329999998</v>
      </c>
      <c r="G383">
        <v>1</v>
      </c>
    </row>
    <row r="384" spans="1:8" x14ac:dyDescent="0.2">
      <c r="A384">
        <v>117</v>
      </c>
      <c r="B384" t="s">
        <v>11</v>
      </c>
      <c r="C384" t="s">
        <v>84</v>
      </c>
      <c r="D384" t="s">
        <v>908</v>
      </c>
      <c r="E384">
        <v>8833000</v>
      </c>
      <c r="F384">
        <v>9511293.75</v>
      </c>
      <c r="G384">
        <v>1</v>
      </c>
    </row>
    <row r="385" spans="1:8" x14ac:dyDescent="0.2">
      <c r="A385">
        <v>108</v>
      </c>
      <c r="B385" t="s">
        <v>11</v>
      </c>
      <c r="C385" t="s">
        <v>84</v>
      </c>
      <c r="D385" t="s">
        <v>908</v>
      </c>
      <c r="E385">
        <v>9300000</v>
      </c>
      <c r="F385">
        <v>9530000</v>
      </c>
      <c r="G385">
        <v>1</v>
      </c>
    </row>
    <row r="386" spans="1:8" x14ac:dyDescent="0.2">
      <c r="A386">
        <v>120</v>
      </c>
      <c r="B386" t="s">
        <v>11</v>
      </c>
      <c r="C386" t="s">
        <v>84</v>
      </c>
      <c r="D386" t="s">
        <v>908</v>
      </c>
      <c r="E386">
        <v>9300000</v>
      </c>
      <c r="F386">
        <v>9910665</v>
      </c>
      <c r="G386">
        <v>1</v>
      </c>
    </row>
    <row r="387" spans="1:8" x14ac:dyDescent="0.2">
      <c r="A387">
        <v>4</v>
      </c>
      <c r="B387" t="s">
        <v>105</v>
      </c>
      <c r="C387" t="s">
        <v>107</v>
      </c>
      <c r="D387" t="s">
        <v>909</v>
      </c>
      <c r="E387">
        <v>7154000</v>
      </c>
      <c r="F387">
        <v>9600000</v>
      </c>
      <c r="G387">
        <v>1</v>
      </c>
    </row>
    <row r="388" spans="1:8" x14ac:dyDescent="0.2">
      <c r="A388">
        <v>22</v>
      </c>
      <c r="B388" t="s">
        <v>105</v>
      </c>
      <c r="C388" t="s">
        <v>107</v>
      </c>
      <c r="D388" t="s">
        <v>909</v>
      </c>
      <c r="E388">
        <v>8791000</v>
      </c>
      <c r="F388">
        <v>29691000</v>
      </c>
      <c r="G388">
        <v>1</v>
      </c>
    </row>
    <row r="389" spans="1:8" x14ac:dyDescent="0.2">
      <c r="A389">
        <v>93</v>
      </c>
      <c r="B389" t="s">
        <v>11</v>
      </c>
      <c r="C389" t="s">
        <v>104</v>
      </c>
      <c r="D389" t="s">
        <v>910</v>
      </c>
      <c r="E389">
        <v>9257000</v>
      </c>
      <c r="F389">
        <v>26571687.405000001</v>
      </c>
      <c r="G389">
        <v>2</v>
      </c>
    </row>
    <row r="390" spans="1:8" x14ac:dyDescent="0.2">
      <c r="A390">
        <v>93</v>
      </c>
      <c r="B390" t="s">
        <v>11</v>
      </c>
      <c r="C390" t="s">
        <v>104</v>
      </c>
      <c r="D390" t="s">
        <v>910</v>
      </c>
      <c r="E390">
        <v>8962333.3333333302</v>
      </c>
      <c r="F390">
        <v>12302277.460000001</v>
      </c>
      <c r="G390">
        <v>3</v>
      </c>
    </row>
    <row r="391" spans="1:8" x14ac:dyDescent="0.2">
      <c r="A391">
        <v>32</v>
      </c>
      <c r="B391" t="s">
        <v>11</v>
      </c>
      <c r="C391" t="s">
        <v>104</v>
      </c>
      <c r="D391" t="s">
        <v>910</v>
      </c>
      <c r="E391">
        <v>9300000</v>
      </c>
      <c r="F391">
        <v>11561139.945</v>
      </c>
      <c r="G391">
        <v>2</v>
      </c>
    </row>
    <row r="392" spans="1:8" x14ac:dyDescent="0.2">
      <c r="A392">
        <v>117</v>
      </c>
      <c r="B392" t="s">
        <v>11</v>
      </c>
      <c r="C392" t="s">
        <v>104</v>
      </c>
      <c r="D392" t="s">
        <v>910</v>
      </c>
      <c r="E392">
        <v>9300000</v>
      </c>
      <c r="F392">
        <v>9511293.75</v>
      </c>
      <c r="G392">
        <v>2</v>
      </c>
    </row>
    <row r="393" spans="1:8" x14ac:dyDescent="0.2">
      <c r="A393">
        <v>28</v>
      </c>
      <c r="B393" t="s">
        <v>73</v>
      </c>
      <c r="C393" t="s">
        <v>839</v>
      </c>
      <c r="D393" t="s">
        <v>911</v>
      </c>
      <c r="E393">
        <v>9300000</v>
      </c>
      <c r="F393">
        <v>9606025.0299999993</v>
      </c>
      <c r="G393">
        <v>1</v>
      </c>
    </row>
    <row r="394" spans="1:8" x14ac:dyDescent="0.2">
      <c r="A394">
        <v>117</v>
      </c>
      <c r="B394" t="s">
        <v>73</v>
      </c>
      <c r="C394" t="s">
        <v>839</v>
      </c>
      <c r="D394" t="s">
        <v>911</v>
      </c>
      <c r="E394">
        <v>9001000</v>
      </c>
      <c r="F394">
        <v>9511293.75</v>
      </c>
      <c r="G394">
        <v>1</v>
      </c>
    </row>
    <row r="395" spans="1:8" x14ac:dyDescent="0.2">
      <c r="A395">
        <v>105</v>
      </c>
      <c r="B395" t="s">
        <v>73</v>
      </c>
      <c r="C395" t="s">
        <v>839</v>
      </c>
      <c r="D395" t="s">
        <v>911</v>
      </c>
      <c r="E395">
        <v>9242333.3333333302</v>
      </c>
      <c r="F395">
        <v>9599947.1733333301</v>
      </c>
      <c r="G395">
        <v>3</v>
      </c>
    </row>
    <row r="396" spans="1:8" x14ac:dyDescent="0.2">
      <c r="A396">
        <v>4</v>
      </c>
      <c r="B396" t="s">
        <v>103</v>
      </c>
      <c r="C396" t="s">
        <v>103</v>
      </c>
      <c r="D396" t="s">
        <v>912</v>
      </c>
      <c r="E396">
        <v>9300000</v>
      </c>
      <c r="F396">
        <v>9600000</v>
      </c>
      <c r="G396">
        <v>1</v>
      </c>
    </row>
    <row r="397" spans="1:8" x14ac:dyDescent="0.2">
      <c r="A397">
        <v>27</v>
      </c>
      <c r="B397" t="s">
        <v>103</v>
      </c>
      <c r="C397" t="s">
        <v>103</v>
      </c>
      <c r="D397" t="s">
        <v>912</v>
      </c>
      <c r="E397">
        <v>0</v>
      </c>
      <c r="F397">
        <v>2</v>
      </c>
      <c r="G397">
        <v>1</v>
      </c>
    </row>
    <row r="398" spans="1:8" x14ac:dyDescent="0.2">
      <c r="A398">
        <v>27</v>
      </c>
      <c r="B398" t="s">
        <v>103</v>
      </c>
      <c r="C398" t="s">
        <v>103</v>
      </c>
      <c r="D398" t="s">
        <v>912</v>
      </c>
      <c r="E398">
        <v>16973537.210000001</v>
      </c>
      <c r="F398">
        <v>16973537.210000001</v>
      </c>
      <c r="H398">
        <v>1</v>
      </c>
    </row>
    <row r="399" spans="1:8" x14ac:dyDescent="0.2">
      <c r="A399">
        <v>28</v>
      </c>
      <c r="B399" t="s">
        <v>74</v>
      </c>
      <c r="C399" t="s">
        <v>72</v>
      </c>
      <c r="D399" t="s">
        <v>913</v>
      </c>
      <c r="E399">
        <v>9293333.3333333302</v>
      </c>
      <c r="F399">
        <v>9587764.6666666698</v>
      </c>
      <c r="G399">
        <v>6</v>
      </c>
    </row>
    <row r="400" spans="1:8" x14ac:dyDescent="0.2">
      <c r="A400">
        <v>87</v>
      </c>
      <c r="B400" t="s">
        <v>74</v>
      </c>
      <c r="C400" t="s">
        <v>72</v>
      </c>
      <c r="D400" t="s">
        <v>913</v>
      </c>
      <c r="E400">
        <v>9300000</v>
      </c>
      <c r="F400">
        <v>9410581.6699999999</v>
      </c>
      <c r="G400">
        <v>1</v>
      </c>
    </row>
    <row r="401" spans="1:8" x14ac:dyDescent="0.2">
      <c r="A401">
        <v>88</v>
      </c>
      <c r="B401" t="s">
        <v>74</v>
      </c>
      <c r="C401" t="s">
        <v>72</v>
      </c>
      <c r="D401" t="s">
        <v>913</v>
      </c>
      <c r="E401">
        <v>16194046.130000001</v>
      </c>
      <c r="F401">
        <v>16345780.18</v>
      </c>
      <c r="H401">
        <v>1</v>
      </c>
    </row>
    <row r="402" spans="1:8" x14ac:dyDescent="0.2">
      <c r="A402">
        <v>4</v>
      </c>
      <c r="B402" t="s">
        <v>11</v>
      </c>
      <c r="C402" t="s">
        <v>95</v>
      </c>
      <c r="D402" t="s">
        <v>915</v>
      </c>
      <c r="E402">
        <v>9085000</v>
      </c>
      <c r="F402">
        <v>9385000</v>
      </c>
      <c r="G402">
        <v>1</v>
      </c>
    </row>
    <row r="403" spans="1:8" x14ac:dyDescent="0.2">
      <c r="A403">
        <v>121</v>
      </c>
      <c r="B403" t="s">
        <v>11</v>
      </c>
      <c r="C403" t="s">
        <v>95</v>
      </c>
      <c r="D403" t="s">
        <v>915</v>
      </c>
      <c r="E403">
        <v>9043000</v>
      </c>
      <c r="F403">
        <v>14015204.01</v>
      </c>
      <c r="G403">
        <v>1</v>
      </c>
    </row>
    <row r="404" spans="1:8" x14ac:dyDescent="0.2">
      <c r="A404">
        <v>4</v>
      </c>
      <c r="B404" t="s">
        <v>11</v>
      </c>
      <c r="C404" t="s">
        <v>84</v>
      </c>
      <c r="D404" t="s">
        <v>916</v>
      </c>
      <c r="E404">
        <v>13950000</v>
      </c>
      <c r="F404">
        <v>14250000</v>
      </c>
      <c r="G404">
        <v>1</v>
      </c>
    </row>
    <row r="405" spans="1:8" x14ac:dyDescent="0.2">
      <c r="A405">
        <v>105</v>
      </c>
      <c r="B405" t="s">
        <v>11</v>
      </c>
      <c r="C405" t="s">
        <v>84</v>
      </c>
      <c r="D405" t="s">
        <v>916</v>
      </c>
      <c r="E405">
        <v>9300000</v>
      </c>
      <c r="F405">
        <v>9599973.5399999991</v>
      </c>
      <c r="G405">
        <v>1</v>
      </c>
    </row>
    <row r="406" spans="1:8" x14ac:dyDescent="0.2">
      <c r="A406">
        <v>4</v>
      </c>
      <c r="B406" t="s">
        <v>11</v>
      </c>
      <c r="C406" t="s">
        <v>84</v>
      </c>
      <c r="D406" t="s">
        <v>917</v>
      </c>
      <c r="E406">
        <v>9256000</v>
      </c>
      <c r="F406">
        <v>9566666.6666666698</v>
      </c>
      <c r="G406">
        <v>3</v>
      </c>
    </row>
    <row r="407" spans="1:8" x14ac:dyDescent="0.2">
      <c r="A407">
        <v>4</v>
      </c>
      <c r="B407" t="s">
        <v>11</v>
      </c>
      <c r="C407" t="s">
        <v>84</v>
      </c>
      <c r="D407" t="s">
        <v>917</v>
      </c>
      <c r="E407">
        <v>8619571.4285714291</v>
      </c>
      <c r="F407">
        <v>10885714.2857143</v>
      </c>
      <c r="G407">
        <v>7</v>
      </c>
    </row>
    <row r="408" spans="1:8" x14ac:dyDescent="0.2">
      <c r="A408">
        <v>28</v>
      </c>
      <c r="B408" t="s">
        <v>11</v>
      </c>
      <c r="C408" t="s">
        <v>84</v>
      </c>
      <c r="D408" t="s">
        <v>917</v>
      </c>
      <c r="E408">
        <v>9267000</v>
      </c>
      <c r="F408">
        <v>9605652.1300000008</v>
      </c>
      <c r="G408">
        <v>1</v>
      </c>
    </row>
    <row r="409" spans="1:8" x14ac:dyDescent="0.2">
      <c r="A409">
        <v>116</v>
      </c>
      <c r="B409" t="s">
        <v>11</v>
      </c>
      <c r="C409" t="s">
        <v>84</v>
      </c>
      <c r="D409" t="s">
        <v>917</v>
      </c>
      <c r="E409">
        <v>9300000</v>
      </c>
      <c r="F409">
        <v>9466708.0800000001</v>
      </c>
      <c r="G409">
        <v>1</v>
      </c>
    </row>
    <row r="410" spans="1:8" x14ac:dyDescent="0.2">
      <c r="A410">
        <v>96</v>
      </c>
      <c r="B410" t="s">
        <v>11</v>
      </c>
      <c r="C410" t="s">
        <v>84</v>
      </c>
      <c r="D410" t="s">
        <v>917</v>
      </c>
      <c r="E410">
        <v>13950000</v>
      </c>
      <c r="F410">
        <v>14388245.75</v>
      </c>
      <c r="G410">
        <v>1</v>
      </c>
    </row>
    <row r="411" spans="1:8" x14ac:dyDescent="0.2">
      <c r="A411">
        <v>121</v>
      </c>
      <c r="B411" t="s">
        <v>11</v>
      </c>
      <c r="C411" t="s">
        <v>84</v>
      </c>
      <c r="D411" t="s">
        <v>917</v>
      </c>
      <c r="E411">
        <v>13950000</v>
      </c>
      <c r="F411">
        <v>14422720</v>
      </c>
      <c r="G411">
        <v>1</v>
      </c>
    </row>
    <row r="412" spans="1:8" x14ac:dyDescent="0.2">
      <c r="A412">
        <v>105</v>
      </c>
      <c r="B412" t="s">
        <v>11</v>
      </c>
      <c r="C412" t="s">
        <v>84</v>
      </c>
      <c r="D412" t="s">
        <v>917</v>
      </c>
      <c r="E412">
        <v>9280000</v>
      </c>
      <c r="F412">
        <v>9599747.5399999991</v>
      </c>
      <c r="G412">
        <v>1</v>
      </c>
    </row>
    <row r="413" spans="1:8" x14ac:dyDescent="0.2">
      <c r="A413">
        <v>105</v>
      </c>
      <c r="B413" t="s">
        <v>11</v>
      </c>
      <c r="C413" t="s">
        <v>84</v>
      </c>
      <c r="D413" t="s">
        <v>917</v>
      </c>
      <c r="E413">
        <v>9300000</v>
      </c>
      <c r="F413">
        <v>9599973.5399999991</v>
      </c>
      <c r="G413">
        <v>1</v>
      </c>
    </row>
    <row r="414" spans="1:8" x14ac:dyDescent="0.2">
      <c r="A414">
        <v>4</v>
      </c>
      <c r="B414" t="s">
        <v>11</v>
      </c>
      <c r="C414" t="s">
        <v>84</v>
      </c>
      <c r="D414" t="s">
        <v>918</v>
      </c>
      <c r="E414">
        <v>13775000</v>
      </c>
      <c r="F414">
        <v>14250000</v>
      </c>
      <c r="G414">
        <v>1</v>
      </c>
    </row>
    <row r="415" spans="1:8" x14ac:dyDescent="0.2">
      <c r="A415">
        <v>4</v>
      </c>
      <c r="B415" t="s">
        <v>11</v>
      </c>
      <c r="C415" t="s">
        <v>84</v>
      </c>
      <c r="D415" t="s">
        <v>918</v>
      </c>
      <c r="E415">
        <v>9115166.6666666698</v>
      </c>
      <c r="F415">
        <v>10205833.3333333</v>
      </c>
      <c r="G415">
        <v>6</v>
      </c>
    </row>
    <row r="416" spans="1:8" x14ac:dyDescent="0.2">
      <c r="A416">
        <v>28</v>
      </c>
      <c r="B416" t="s">
        <v>11</v>
      </c>
      <c r="C416" t="s">
        <v>521</v>
      </c>
      <c r="D416" t="s">
        <v>919</v>
      </c>
      <c r="E416">
        <v>8371000</v>
      </c>
      <c r="F416">
        <v>9595527.3300000001</v>
      </c>
      <c r="G416">
        <v>1</v>
      </c>
    </row>
    <row r="417" spans="1:8" x14ac:dyDescent="0.2">
      <c r="A417">
        <v>93</v>
      </c>
      <c r="B417" t="s">
        <v>11</v>
      </c>
      <c r="C417" t="s">
        <v>521</v>
      </c>
      <c r="D417" t="s">
        <v>919</v>
      </c>
      <c r="E417">
        <v>9267000</v>
      </c>
      <c r="F417">
        <v>13284000</v>
      </c>
      <c r="G417">
        <v>1</v>
      </c>
    </row>
    <row r="418" spans="1:8" x14ac:dyDescent="0.2">
      <c r="A418">
        <v>105</v>
      </c>
      <c r="B418" t="s">
        <v>11</v>
      </c>
      <c r="C418" t="s">
        <v>521</v>
      </c>
      <c r="D418" t="s">
        <v>919</v>
      </c>
      <c r="E418">
        <v>9296500</v>
      </c>
      <c r="F418">
        <v>9599973.5399999991</v>
      </c>
      <c r="G418">
        <v>2</v>
      </c>
    </row>
    <row r="419" spans="1:8" x14ac:dyDescent="0.2">
      <c r="A419">
        <v>28</v>
      </c>
      <c r="B419" t="s">
        <v>11</v>
      </c>
      <c r="C419" t="s">
        <v>99</v>
      </c>
      <c r="D419" t="s">
        <v>920</v>
      </c>
      <c r="E419">
        <v>9300000</v>
      </c>
      <c r="F419">
        <v>10344024.560000001</v>
      </c>
      <c r="G419">
        <v>1</v>
      </c>
    </row>
    <row r="420" spans="1:8" x14ac:dyDescent="0.2">
      <c r="A420">
        <v>96</v>
      </c>
      <c r="B420" t="s">
        <v>11</v>
      </c>
      <c r="C420" t="s">
        <v>99</v>
      </c>
      <c r="D420" t="s">
        <v>920</v>
      </c>
      <c r="E420">
        <v>9169000</v>
      </c>
      <c r="F420">
        <v>9483539.7599999998</v>
      </c>
      <c r="G420">
        <v>1</v>
      </c>
    </row>
    <row r="421" spans="1:8" x14ac:dyDescent="0.2">
      <c r="A421">
        <v>121</v>
      </c>
      <c r="B421" t="s">
        <v>11</v>
      </c>
      <c r="C421" t="s">
        <v>99</v>
      </c>
      <c r="D421" t="s">
        <v>920</v>
      </c>
      <c r="E421">
        <v>17313046.75</v>
      </c>
      <c r="F421">
        <v>17318046.75</v>
      </c>
      <c r="H421">
        <v>1</v>
      </c>
    </row>
    <row r="422" spans="1:8" x14ac:dyDescent="0.2">
      <c r="A422">
        <v>4</v>
      </c>
      <c r="B422" t="s">
        <v>73</v>
      </c>
      <c r="C422" t="s">
        <v>661</v>
      </c>
      <c r="D422" t="s">
        <v>921</v>
      </c>
      <c r="E422">
        <v>9300000</v>
      </c>
      <c r="F422">
        <v>9600000</v>
      </c>
      <c r="G422">
        <v>1</v>
      </c>
    </row>
    <row r="423" spans="1:8" x14ac:dyDescent="0.2">
      <c r="A423">
        <v>32</v>
      </c>
      <c r="B423" t="s">
        <v>73</v>
      </c>
      <c r="C423" t="s">
        <v>661</v>
      </c>
      <c r="D423" t="s">
        <v>921</v>
      </c>
      <c r="E423">
        <v>9280000</v>
      </c>
      <c r="F423">
        <v>11610187.439999999</v>
      </c>
      <c r="G423">
        <v>3</v>
      </c>
    </row>
    <row r="424" spans="1:8" x14ac:dyDescent="0.2">
      <c r="A424">
        <v>4</v>
      </c>
      <c r="B424" t="s">
        <v>11</v>
      </c>
      <c r="C424" t="s">
        <v>883</v>
      </c>
      <c r="D424" t="s">
        <v>921</v>
      </c>
      <c r="E424">
        <v>9300000</v>
      </c>
      <c r="F424">
        <v>9600000</v>
      </c>
      <c r="G424">
        <v>1</v>
      </c>
    </row>
    <row r="425" spans="1:8" x14ac:dyDescent="0.2">
      <c r="A425">
        <v>93</v>
      </c>
      <c r="B425" t="s">
        <v>11</v>
      </c>
      <c r="C425" t="s">
        <v>883</v>
      </c>
      <c r="D425" t="s">
        <v>921</v>
      </c>
      <c r="E425">
        <v>9227000</v>
      </c>
      <c r="F425">
        <v>19917000</v>
      </c>
      <c r="G425">
        <v>1</v>
      </c>
    </row>
    <row r="426" spans="1:8" x14ac:dyDescent="0.2">
      <c r="A426">
        <v>4</v>
      </c>
      <c r="B426" t="s">
        <v>12</v>
      </c>
      <c r="C426" t="s">
        <v>85</v>
      </c>
      <c r="D426" t="s">
        <v>922</v>
      </c>
      <c r="E426">
        <v>8160000</v>
      </c>
      <c r="F426">
        <v>8460000</v>
      </c>
      <c r="G426">
        <v>1</v>
      </c>
    </row>
    <row r="427" spans="1:8" x14ac:dyDescent="0.2">
      <c r="A427">
        <v>4</v>
      </c>
      <c r="B427" t="s">
        <v>74</v>
      </c>
      <c r="C427" t="s">
        <v>75</v>
      </c>
      <c r="D427" t="s">
        <v>923</v>
      </c>
      <c r="E427">
        <v>9286500</v>
      </c>
      <c r="F427">
        <v>17560145.82</v>
      </c>
      <c r="G427">
        <v>2</v>
      </c>
    </row>
    <row r="428" spans="1:8" x14ac:dyDescent="0.2">
      <c r="A428">
        <v>93</v>
      </c>
      <c r="B428" t="s">
        <v>74</v>
      </c>
      <c r="C428" t="s">
        <v>75</v>
      </c>
      <c r="D428" t="s">
        <v>923</v>
      </c>
      <c r="E428">
        <v>9188000</v>
      </c>
      <c r="F428">
        <v>23477203.609999999</v>
      </c>
      <c r="G428">
        <v>1</v>
      </c>
    </row>
    <row r="429" spans="1:8" x14ac:dyDescent="0.2">
      <c r="A429">
        <v>93</v>
      </c>
      <c r="B429" t="s">
        <v>74</v>
      </c>
      <c r="C429" t="s">
        <v>75</v>
      </c>
      <c r="D429" t="s">
        <v>923</v>
      </c>
      <c r="E429">
        <v>6503400</v>
      </c>
      <c r="F429">
        <v>10065070.800000001</v>
      </c>
      <c r="G429">
        <v>5</v>
      </c>
    </row>
    <row r="430" spans="1:8" x14ac:dyDescent="0.2">
      <c r="A430">
        <v>88</v>
      </c>
      <c r="B430" t="s">
        <v>74</v>
      </c>
      <c r="C430" t="s">
        <v>75</v>
      </c>
      <c r="D430" t="s">
        <v>923</v>
      </c>
      <c r="E430">
        <v>18911091.34</v>
      </c>
      <c r="F430">
        <v>19072059.059999999</v>
      </c>
      <c r="H430">
        <v>1</v>
      </c>
    </row>
    <row r="431" spans="1:8" x14ac:dyDescent="0.2">
      <c r="A431">
        <v>105</v>
      </c>
      <c r="B431" t="s">
        <v>74</v>
      </c>
      <c r="C431" t="s">
        <v>925</v>
      </c>
      <c r="D431" t="s">
        <v>925</v>
      </c>
      <c r="E431">
        <v>13950000</v>
      </c>
      <c r="F431">
        <v>14391414.68</v>
      </c>
      <c r="G431">
        <v>1</v>
      </c>
    </row>
    <row r="432" spans="1:8" x14ac:dyDescent="0.2">
      <c r="A432">
        <v>28</v>
      </c>
      <c r="B432" t="s">
        <v>105</v>
      </c>
      <c r="C432" t="s">
        <v>486</v>
      </c>
      <c r="D432" t="s">
        <v>926</v>
      </c>
      <c r="E432">
        <v>9267000</v>
      </c>
      <c r="F432">
        <v>9571390.5299999993</v>
      </c>
      <c r="G432">
        <v>1</v>
      </c>
    </row>
    <row r="433" spans="1:8" x14ac:dyDescent="0.2">
      <c r="A433">
        <v>93</v>
      </c>
      <c r="B433" t="s">
        <v>105</v>
      </c>
      <c r="C433" t="s">
        <v>486</v>
      </c>
      <c r="D433" t="s">
        <v>926</v>
      </c>
      <c r="E433">
        <v>16158468.029999999</v>
      </c>
      <c r="F433">
        <v>16304725.73</v>
      </c>
      <c r="H433">
        <v>1</v>
      </c>
    </row>
    <row r="434" spans="1:8" x14ac:dyDescent="0.2">
      <c r="A434">
        <v>108</v>
      </c>
      <c r="B434" t="s">
        <v>105</v>
      </c>
      <c r="C434" t="s">
        <v>486</v>
      </c>
      <c r="D434" t="s">
        <v>926</v>
      </c>
      <c r="E434">
        <v>9300000</v>
      </c>
      <c r="F434">
        <v>9530000</v>
      </c>
      <c r="G434">
        <v>1</v>
      </c>
    </row>
    <row r="435" spans="1:8" x14ac:dyDescent="0.2">
      <c r="A435">
        <v>4</v>
      </c>
      <c r="B435" t="s">
        <v>105</v>
      </c>
      <c r="C435" t="s">
        <v>108</v>
      </c>
      <c r="D435" t="s">
        <v>927</v>
      </c>
      <c r="E435">
        <v>7750000</v>
      </c>
      <c r="F435">
        <v>11066666.6666667</v>
      </c>
      <c r="G435">
        <v>3</v>
      </c>
    </row>
    <row r="436" spans="1:8" x14ac:dyDescent="0.2">
      <c r="A436">
        <v>117</v>
      </c>
      <c r="B436" t="s">
        <v>103</v>
      </c>
      <c r="C436" t="s">
        <v>828</v>
      </c>
      <c r="D436" t="s">
        <v>928</v>
      </c>
      <c r="E436">
        <v>9273000</v>
      </c>
      <c r="F436">
        <v>9511293.75</v>
      </c>
      <c r="G436">
        <v>1</v>
      </c>
    </row>
    <row r="437" spans="1:8" x14ac:dyDescent="0.2">
      <c r="A437">
        <v>4</v>
      </c>
      <c r="B437" t="s">
        <v>73</v>
      </c>
      <c r="C437" t="s">
        <v>929</v>
      </c>
      <c r="D437" t="s">
        <v>928</v>
      </c>
      <c r="E437">
        <v>9257000</v>
      </c>
      <c r="F437">
        <v>9550000</v>
      </c>
      <c r="G437">
        <v>2</v>
      </c>
    </row>
    <row r="438" spans="1:8" x14ac:dyDescent="0.2">
      <c r="A438">
        <v>27</v>
      </c>
      <c r="B438" t="s">
        <v>73</v>
      </c>
      <c r="C438" t="s">
        <v>929</v>
      </c>
      <c r="D438" t="s">
        <v>928</v>
      </c>
      <c r="E438">
        <v>8329000</v>
      </c>
      <c r="F438">
        <v>30034000</v>
      </c>
      <c r="G438">
        <v>1</v>
      </c>
    </row>
    <row r="439" spans="1:8" x14ac:dyDescent="0.2">
      <c r="A439">
        <v>32</v>
      </c>
      <c r="B439" t="s">
        <v>73</v>
      </c>
      <c r="C439" t="s">
        <v>929</v>
      </c>
      <c r="D439" t="s">
        <v>928</v>
      </c>
      <c r="E439">
        <v>9300000</v>
      </c>
      <c r="F439">
        <v>9957704.0700000003</v>
      </c>
      <c r="G439">
        <v>1</v>
      </c>
    </row>
    <row r="440" spans="1:8" x14ac:dyDescent="0.2">
      <c r="A440">
        <v>93</v>
      </c>
      <c r="B440" t="s">
        <v>73</v>
      </c>
      <c r="C440" t="s">
        <v>929</v>
      </c>
      <c r="D440" t="s">
        <v>929</v>
      </c>
      <c r="E440">
        <v>9257000</v>
      </c>
      <c r="F440">
        <v>9668000</v>
      </c>
      <c r="G440">
        <v>2</v>
      </c>
    </row>
    <row r="441" spans="1:8" x14ac:dyDescent="0.2">
      <c r="A441">
        <v>27</v>
      </c>
      <c r="B441" t="s">
        <v>73</v>
      </c>
      <c r="C441" t="s">
        <v>929</v>
      </c>
      <c r="D441" t="s">
        <v>929</v>
      </c>
      <c r="E441">
        <v>9127000</v>
      </c>
      <c r="F441">
        <v>26559000</v>
      </c>
      <c r="G441">
        <v>1</v>
      </c>
    </row>
    <row r="442" spans="1:8" x14ac:dyDescent="0.2">
      <c r="A442">
        <v>22</v>
      </c>
      <c r="B442" t="s">
        <v>73</v>
      </c>
      <c r="C442" t="s">
        <v>929</v>
      </c>
      <c r="D442" t="s">
        <v>929</v>
      </c>
      <c r="E442">
        <v>7741500</v>
      </c>
      <c r="F442">
        <v>43884999.994999997</v>
      </c>
      <c r="G442">
        <v>2</v>
      </c>
    </row>
    <row r="443" spans="1:8" x14ac:dyDescent="0.2">
      <c r="A443">
        <v>96</v>
      </c>
      <c r="B443" t="s">
        <v>73</v>
      </c>
      <c r="C443" t="s">
        <v>929</v>
      </c>
      <c r="D443" t="s">
        <v>929</v>
      </c>
      <c r="E443">
        <v>9300000</v>
      </c>
      <c r="F443">
        <v>9604557.5099999998</v>
      </c>
      <c r="G443">
        <v>1</v>
      </c>
    </row>
    <row r="444" spans="1:8" x14ac:dyDescent="0.2">
      <c r="A444">
        <v>116</v>
      </c>
      <c r="B444" t="s">
        <v>11</v>
      </c>
      <c r="C444" t="s">
        <v>763</v>
      </c>
      <c r="D444" t="s">
        <v>930</v>
      </c>
      <c r="E444">
        <v>9300000</v>
      </c>
      <c r="F444">
        <v>9466708.0800000001</v>
      </c>
      <c r="G444">
        <v>1</v>
      </c>
    </row>
    <row r="445" spans="1:8" x14ac:dyDescent="0.2">
      <c r="A445">
        <v>87</v>
      </c>
      <c r="B445" t="s">
        <v>103</v>
      </c>
      <c r="C445" t="s">
        <v>656</v>
      </c>
      <c r="D445" t="s">
        <v>931</v>
      </c>
      <c r="E445">
        <v>9300000</v>
      </c>
      <c r="F445">
        <v>9571841.7899999991</v>
      </c>
      <c r="G445">
        <v>1</v>
      </c>
    </row>
    <row r="446" spans="1:8" x14ac:dyDescent="0.2">
      <c r="A446">
        <v>93</v>
      </c>
      <c r="B446" t="s">
        <v>103</v>
      </c>
      <c r="C446" t="s">
        <v>764</v>
      </c>
      <c r="D446" t="s">
        <v>931</v>
      </c>
      <c r="E446">
        <v>6818000</v>
      </c>
      <c r="F446">
        <v>47157406.18</v>
      </c>
      <c r="G446">
        <v>1</v>
      </c>
    </row>
    <row r="447" spans="1:8" x14ac:dyDescent="0.2">
      <c r="A447">
        <v>32</v>
      </c>
      <c r="B447" t="s">
        <v>103</v>
      </c>
      <c r="C447" t="s">
        <v>764</v>
      </c>
      <c r="D447" t="s">
        <v>931</v>
      </c>
      <c r="E447">
        <v>7364000</v>
      </c>
      <c r="F447">
        <v>14143782.449999999</v>
      </c>
      <c r="G447">
        <v>1</v>
      </c>
    </row>
    <row r="448" spans="1:8" x14ac:dyDescent="0.2">
      <c r="A448">
        <v>22</v>
      </c>
      <c r="B448" t="s">
        <v>103</v>
      </c>
      <c r="C448" t="s">
        <v>764</v>
      </c>
      <c r="D448" t="s">
        <v>931</v>
      </c>
      <c r="E448">
        <v>7615000</v>
      </c>
      <c r="F448">
        <v>31867000</v>
      </c>
      <c r="G448">
        <v>1</v>
      </c>
    </row>
    <row r="449" spans="1:8" x14ac:dyDescent="0.2">
      <c r="A449">
        <v>27</v>
      </c>
      <c r="B449" t="s">
        <v>11</v>
      </c>
      <c r="C449" t="s">
        <v>11</v>
      </c>
      <c r="D449" t="s">
        <v>931</v>
      </c>
      <c r="E449">
        <v>7804500</v>
      </c>
      <c r="F449">
        <v>48954000</v>
      </c>
      <c r="G449">
        <v>2</v>
      </c>
    </row>
    <row r="450" spans="1:8" x14ac:dyDescent="0.2">
      <c r="A450">
        <v>28</v>
      </c>
      <c r="B450" t="s">
        <v>73</v>
      </c>
      <c r="C450" t="s">
        <v>841</v>
      </c>
      <c r="D450" t="s">
        <v>931</v>
      </c>
      <c r="E450">
        <v>9215833.3333333302</v>
      </c>
      <c r="F450">
        <v>9605073.9466666691</v>
      </c>
      <c r="G450">
        <v>6</v>
      </c>
    </row>
    <row r="451" spans="1:8" x14ac:dyDescent="0.2">
      <c r="A451">
        <v>32</v>
      </c>
      <c r="B451" t="s">
        <v>73</v>
      </c>
      <c r="C451" t="s">
        <v>841</v>
      </c>
      <c r="D451" t="s">
        <v>931</v>
      </c>
      <c r="E451">
        <v>9260500</v>
      </c>
      <c r="F451">
        <v>11232826.59</v>
      </c>
      <c r="G451">
        <v>2</v>
      </c>
    </row>
    <row r="452" spans="1:8" x14ac:dyDescent="0.2">
      <c r="A452">
        <v>96</v>
      </c>
      <c r="B452" t="s">
        <v>73</v>
      </c>
      <c r="C452" t="s">
        <v>841</v>
      </c>
      <c r="D452" t="s">
        <v>931</v>
      </c>
      <c r="E452">
        <v>9240500</v>
      </c>
      <c r="F452">
        <v>9604405.0099999998</v>
      </c>
      <c r="G452">
        <v>2</v>
      </c>
    </row>
    <row r="453" spans="1:8" x14ac:dyDescent="0.2">
      <c r="A453">
        <v>92</v>
      </c>
      <c r="B453" t="s">
        <v>103</v>
      </c>
      <c r="C453" t="s">
        <v>937</v>
      </c>
      <c r="D453" t="s">
        <v>931</v>
      </c>
      <c r="E453">
        <v>8119000</v>
      </c>
      <c r="F453">
        <v>16161000</v>
      </c>
      <c r="G453">
        <v>1</v>
      </c>
    </row>
    <row r="454" spans="1:8" x14ac:dyDescent="0.2">
      <c r="A454">
        <v>93</v>
      </c>
      <c r="B454" t="s">
        <v>103</v>
      </c>
      <c r="C454" t="s">
        <v>1204</v>
      </c>
      <c r="D454" t="s">
        <v>931</v>
      </c>
      <c r="E454">
        <v>8833000</v>
      </c>
      <c r="F454">
        <v>15498343.92</v>
      </c>
      <c r="G454">
        <v>1</v>
      </c>
    </row>
    <row r="455" spans="1:8" x14ac:dyDescent="0.2">
      <c r="A455">
        <v>32</v>
      </c>
      <c r="B455" t="s">
        <v>73</v>
      </c>
      <c r="C455" t="s">
        <v>841</v>
      </c>
      <c r="D455" t="s">
        <v>932</v>
      </c>
      <c r="E455">
        <v>8630000</v>
      </c>
      <c r="F455">
        <v>14717224.289999999</v>
      </c>
      <c r="G455">
        <v>2</v>
      </c>
    </row>
    <row r="456" spans="1:8" x14ac:dyDescent="0.2">
      <c r="A456">
        <v>28</v>
      </c>
      <c r="B456" t="s">
        <v>73</v>
      </c>
      <c r="C456" t="s">
        <v>86</v>
      </c>
      <c r="D456" t="s">
        <v>933</v>
      </c>
      <c r="E456">
        <v>7364000</v>
      </c>
      <c r="F456">
        <v>9584148.2300000004</v>
      </c>
      <c r="G456">
        <v>1</v>
      </c>
    </row>
    <row r="457" spans="1:8" x14ac:dyDescent="0.2">
      <c r="A457">
        <v>87</v>
      </c>
      <c r="B457" t="s">
        <v>74</v>
      </c>
      <c r="C457" t="s">
        <v>87</v>
      </c>
      <c r="D457" t="s">
        <v>934</v>
      </c>
      <c r="E457">
        <v>9300000</v>
      </c>
      <c r="F457">
        <v>9410581.6699999999</v>
      </c>
      <c r="G457">
        <v>1</v>
      </c>
    </row>
    <row r="458" spans="1:8" x14ac:dyDescent="0.2">
      <c r="A458">
        <v>93</v>
      </c>
      <c r="B458" t="s">
        <v>74</v>
      </c>
      <c r="C458" t="s">
        <v>87</v>
      </c>
      <c r="D458" t="s">
        <v>934</v>
      </c>
      <c r="E458">
        <v>8203000</v>
      </c>
      <c r="F458">
        <v>26975000</v>
      </c>
      <c r="G458">
        <v>1</v>
      </c>
    </row>
    <row r="459" spans="1:8" x14ac:dyDescent="0.2">
      <c r="A459">
        <v>87</v>
      </c>
      <c r="B459" t="s">
        <v>74</v>
      </c>
      <c r="C459" t="s">
        <v>74</v>
      </c>
      <c r="D459" t="s">
        <v>936</v>
      </c>
      <c r="E459">
        <v>17925837.710000001</v>
      </c>
      <c r="F459">
        <v>17925837.710000001</v>
      </c>
      <c r="H459">
        <v>1</v>
      </c>
    </row>
    <row r="460" spans="1:8" x14ac:dyDescent="0.2">
      <c r="A460">
        <v>93</v>
      </c>
      <c r="B460" t="s">
        <v>74</v>
      </c>
      <c r="C460" t="s">
        <v>74</v>
      </c>
      <c r="D460" t="s">
        <v>936</v>
      </c>
      <c r="E460">
        <v>8791000</v>
      </c>
      <c r="F460">
        <v>14951642.970000001</v>
      </c>
      <c r="G460">
        <v>1</v>
      </c>
    </row>
    <row r="461" spans="1:8" x14ac:dyDescent="0.2">
      <c r="A461">
        <v>116</v>
      </c>
      <c r="B461" t="s">
        <v>74</v>
      </c>
      <c r="C461" t="s">
        <v>74</v>
      </c>
      <c r="D461" t="s">
        <v>936</v>
      </c>
      <c r="E461">
        <v>9043000</v>
      </c>
      <c r="F461">
        <v>9466708.0800000001</v>
      </c>
      <c r="G461">
        <v>1</v>
      </c>
    </row>
    <row r="462" spans="1:8" x14ac:dyDescent="0.2">
      <c r="A462">
        <v>32</v>
      </c>
      <c r="B462" t="s">
        <v>74</v>
      </c>
      <c r="C462" t="s">
        <v>74</v>
      </c>
      <c r="D462" t="s">
        <v>936</v>
      </c>
      <c r="E462">
        <v>9001000</v>
      </c>
      <c r="F462">
        <v>16585162.43</v>
      </c>
      <c r="G462">
        <v>1</v>
      </c>
    </row>
    <row r="463" spans="1:8" x14ac:dyDescent="0.2">
      <c r="A463">
        <v>22</v>
      </c>
      <c r="B463" t="s">
        <v>74</v>
      </c>
      <c r="C463" t="s">
        <v>74</v>
      </c>
      <c r="D463" t="s">
        <v>936</v>
      </c>
      <c r="E463">
        <v>9280000</v>
      </c>
      <c r="F463">
        <v>17700000</v>
      </c>
      <c r="G463">
        <v>1</v>
      </c>
    </row>
    <row r="464" spans="1:8" x14ac:dyDescent="0.2">
      <c r="A464">
        <v>22</v>
      </c>
      <c r="B464" t="s">
        <v>74</v>
      </c>
      <c r="C464" t="s">
        <v>74</v>
      </c>
      <c r="D464" t="s">
        <v>936</v>
      </c>
      <c r="E464">
        <v>9280000</v>
      </c>
      <c r="F464">
        <v>17700000</v>
      </c>
      <c r="G464">
        <v>1</v>
      </c>
    </row>
    <row r="465" spans="1:8" x14ac:dyDescent="0.2">
      <c r="A465">
        <v>96</v>
      </c>
      <c r="B465" t="s">
        <v>74</v>
      </c>
      <c r="C465" t="s">
        <v>74</v>
      </c>
      <c r="D465" t="s">
        <v>936</v>
      </c>
      <c r="E465">
        <v>8471000</v>
      </c>
      <c r="F465">
        <v>9595190.0099999998</v>
      </c>
      <c r="G465">
        <v>3</v>
      </c>
    </row>
    <row r="466" spans="1:8" x14ac:dyDescent="0.2">
      <c r="A466">
        <v>4</v>
      </c>
      <c r="B466" t="s">
        <v>73</v>
      </c>
      <c r="C466" t="s">
        <v>759</v>
      </c>
      <c r="D466" t="s">
        <v>940</v>
      </c>
      <c r="E466">
        <v>9300000</v>
      </c>
      <c r="F466">
        <v>9600000</v>
      </c>
      <c r="G466">
        <v>1</v>
      </c>
    </row>
    <row r="467" spans="1:8" x14ac:dyDescent="0.2">
      <c r="A467">
        <v>93</v>
      </c>
      <c r="B467" t="s">
        <v>73</v>
      </c>
      <c r="C467" t="s">
        <v>759</v>
      </c>
      <c r="D467" t="s">
        <v>940</v>
      </c>
      <c r="E467">
        <v>30600000</v>
      </c>
      <c r="F467">
        <v>30600000</v>
      </c>
      <c r="H467">
        <v>4</v>
      </c>
    </row>
    <row r="468" spans="1:8" x14ac:dyDescent="0.2">
      <c r="A468">
        <v>108</v>
      </c>
      <c r="B468" t="s">
        <v>73</v>
      </c>
      <c r="C468" t="s">
        <v>759</v>
      </c>
      <c r="D468" t="s">
        <v>940</v>
      </c>
      <c r="E468">
        <v>9300000</v>
      </c>
      <c r="F468">
        <v>9530000</v>
      </c>
      <c r="G468">
        <v>1</v>
      </c>
    </row>
    <row r="469" spans="1:8" x14ac:dyDescent="0.2">
      <c r="A469">
        <v>108</v>
      </c>
      <c r="B469" t="s">
        <v>73</v>
      </c>
      <c r="C469" t="s">
        <v>759</v>
      </c>
      <c r="D469" t="s">
        <v>940</v>
      </c>
      <c r="E469">
        <v>9300000</v>
      </c>
      <c r="F469">
        <v>9530000</v>
      </c>
      <c r="G469">
        <v>1</v>
      </c>
    </row>
    <row r="470" spans="1:8" x14ac:dyDescent="0.2">
      <c r="A470">
        <v>4</v>
      </c>
      <c r="B470" t="s">
        <v>74</v>
      </c>
      <c r="C470" t="s">
        <v>97</v>
      </c>
      <c r="D470" t="s">
        <v>97</v>
      </c>
      <c r="E470">
        <v>9300000</v>
      </c>
      <c r="F470">
        <v>13100000</v>
      </c>
      <c r="G470">
        <v>1</v>
      </c>
    </row>
    <row r="471" spans="1:8" x14ac:dyDescent="0.2">
      <c r="A471">
        <v>28</v>
      </c>
      <c r="B471" t="s">
        <v>74</v>
      </c>
      <c r="C471" t="s">
        <v>97</v>
      </c>
      <c r="D471" t="s">
        <v>97</v>
      </c>
      <c r="E471">
        <v>9267000</v>
      </c>
      <c r="F471">
        <v>9605652.1300000008</v>
      </c>
      <c r="G471">
        <v>2</v>
      </c>
    </row>
    <row r="472" spans="1:8" x14ac:dyDescent="0.2">
      <c r="A472">
        <v>87</v>
      </c>
      <c r="B472" t="s">
        <v>74</v>
      </c>
      <c r="C472" t="s">
        <v>97</v>
      </c>
      <c r="D472" t="s">
        <v>97</v>
      </c>
      <c r="E472">
        <v>9188000</v>
      </c>
      <c r="F472">
        <v>9606024.2899999991</v>
      </c>
      <c r="G472">
        <v>1</v>
      </c>
    </row>
    <row r="473" spans="1:8" x14ac:dyDescent="0.2">
      <c r="A473">
        <v>4</v>
      </c>
      <c r="B473" t="s">
        <v>73</v>
      </c>
      <c r="C473" t="s">
        <v>661</v>
      </c>
      <c r="D473" t="s">
        <v>941</v>
      </c>
      <c r="E473">
        <v>13950000</v>
      </c>
      <c r="F473">
        <v>14250000</v>
      </c>
      <c r="G473">
        <v>1</v>
      </c>
    </row>
    <row r="474" spans="1:8" x14ac:dyDescent="0.2">
      <c r="A474">
        <v>28</v>
      </c>
      <c r="B474" t="s">
        <v>73</v>
      </c>
      <c r="C474" t="s">
        <v>661</v>
      </c>
      <c r="D474" t="s">
        <v>941</v>
      </c>
      <c r="E474">
        <v>9043000</v>
      </c>
      <c r="F474">
        <v>9603132.5899999999</v>
      </c>
      <c r="G474">
        <v>1</v>
      </c>
    </row>
    <row r="475" spans="1:8" x14ac:dyDescent="0.2">
      <c r="A475">
        <v>116</v>
      </c>
      <c r="B475" t="s">
        <v>73</v>
      </c>
      <c r="C475" t="s">
        <v>661</v>
      </c>
      <c r="D475" t="s">
        <v>941</v>
      </c>
      <c r="E475">
        <v>8791000</v>
      </c>
      <c r="F475">
        <v>9466708.0800000001</v>
      </c>
      <c r="G475">
        <v>1</v>
      </c>
    </row>
    <row r="476" spans="1:8" x14ac:dyDescent="0.2">
      <c r="A476">
        <v>93</v>
      </c>
      <c r="B476" t="s">
        <v>74</v>
      </c>
      <c r="C476" t="s">
        <v>74</v>
      </c>
      <c r="D476" t="s">
        <v>942</v>
      </c>
      <c r="E476">
        <v>8875000</v>
      </c>
      <c r="F476">
        <v>9600000</v>
      </c>
      <c r="G476">
        <v>1</v>
      </c>
    </row>
    <row r="477" spans="1:8" x14ac:dyDescent="0.2">
      <c r="A477">
        <v>4</v>
      </c>
      <c r="B477" t="s">
        <v>105</v>
      </c>
      <c r="C477" t="s">
        <v>512</v>
      </c>
      <c r="D477" t="s">
        <v>943</v>
      </c>
      <c r="E477">
        <v>8257333.3333333302</v>
      </c>
      <c r="F477">
        <v>11248833.3783333</v>
      </c>
      <c r="G477">
        <v>6</v>
      </c>
    </row>
    <row r="478" spans="1:8" x14ac:dyDescent="0.2">
      <c r="A478">
        <v>28</v>
      </c>
      <c r="B478" t="s">
        <v>105</v>
      </c>
      <c r="C478" t="s">
        <v>512</v>
      </c>
      <c r="D478" t="s">
        <v>943</v>
      </c>
      <c r="E478">
        <v>9300000</v>
      </c>
      <c r="F478">
        <v>9606025.0299999993</v>
      </c>
      <c r="G478">
        <v>1</v>
      </c>
    </row>
    <row r="479" spans="1:8" x14ac:dyDescent="0.2">
      <c r="A479">
        <v>93</v>
      </c>
      <c r="B479" t="s">
        <v>105</v>
      </c>
      <c r="C479" t="s">
        <v>512</v>
      </c>
      <c r="D479" t="s">
        <v>943</v>
      </c>
      <c r="E479">
        <v>30536188.359999999</v>
      </c>
      <c r="F479">
        <v>30536188.359999999</v>
      </c>
      <c r="H479">
        <v>8</v>
      </c>
    </row>
    <row r="480" spans="1:8" x14ac:dyDescent="0.2">
      <c r="A480">
        <v>32</v>
      </c>
      <c r="B480" t="s">
        <v>11</v>
      </c>
      <c r="C480" t="s">
        <v>83</v>
      </c>
      <c r="D480" t="s">
        <v>946</v>
      </c>
      <c r="E480">
        <v>9300000</v>
      </c>
      <c r="F480">
        <v>12130372.58</v>
      </c>
      <c r="G480">
        <v>1</v>
      </c>
    </row>
    <row r="481" spans="1:7" x14ac:dyDescent="0.2">
      <c r="A481">
        <v>93</v>
      </c>
      <c r="B481" t="s">
        <v>12</v>
      </c>
      <c r="C481" t="s">
        <v>12</v>
      </c>
      <c r="D481" t="s">
        <v>947</v>
      </c>
      <c r="E481">
        <v>9103000</v>
      </c>
      <c r="F481">
        <v>9603910.6099999994</v>
      </c>
      <c r="G481">
        <v>1</v>
      </c>
    </row>
    <row r="482" spans="1:7" x14ac:dyDescent="0.2">
      <c r="A482">
        <v>93</v>
      </c>
      <c r="B482" t="s">
        <v>12</v>
      </c>
      <c r="C482" t="s">
        <v>12</v>
      </c>
      <c r="D482" t="s">
        <v>947</v>
      </c>
      <c r="E482">
        <v>9100000</v>
      </c>
      <c r="F482">
        <v>9550000</v>
      </c>
      <c r="G482">
        <v>1</v>
      </c>
    </row>
    <row r="483" spans="1:7" x14ac:dyDescent="0.2">
      <c r="A483">
        <v>27</v>
      </c>
      <c r="B483" t="s">
        <v>12</v>
      </c>
      <c r="C483" t="s">
        <v>12</v>
      </c>
      <c r="D483" t="s">
        <v>947</v>
      </c>
      <c r="E483">
        <v>8371000</v>
      </c>
      <c r="F483">
        <v>40330000</v>
      </c>
      <c r="G483">
        <v>1</v>
      </c>
    </row>
    <row r="484" spans="1:7" x14ac:dyDescent="0.2">
      <c r="A484">
        <v>4</v>
      </c>
      <c r="B484" t="s">
        <v>73</v>
      </c>
      <c r="C484" t="s">
        <v>519</v>
      </c>
      <c r="D484" t="s">
        <v>948</v>
      </c>
      <c r="E484">
        <v>9227000</v>
      </c>
      <c r="F484">
        <v>9500000</v>
      </c>
      <c r="G484">
        <v>1</v>
      </c>
    </row>
    <row r="485" spans="1:7" x14ac:dyDescent="0.2">
      <c r="A485">
        <v>93</v>
      </c>
      <c r="B485" t="s">
        <v>73</v>
      </c>
      <c r="C485" t="s">
        <v>519</v>
      </c>
      <c r="D485" t="s">
        <v>948</v>
      </c>
      <c r="E485">
        <v>9300000</v>
      </c>
      <c r="F485">
        <v>9650000</v>
      </c>
      <c r="G485">
        <v>1</v>
      </c>
    </row>
    <row r="486" spans="1:7" x14ac:dyDescent="0.2">
      <c r="A486">
        <v>87</v>
      </c>
      <c r="B486" t="s">
        <v>74</v>
      </c>
      <c r="C486" t="s">
        <v>72</v>
      </c>
      <c r="D486" t="s">
        <v>949</v>
      </c>
      <c r="E486">
        <v>9300000</v>
      </c>
      <c r="F486">
        <v>9406434.8000000007</v>
      </c>
      <c r="G486">
        <v>1</v>
      </c>
    </row>
    <row r="487" spans="1:7" x14ac:dyDescent="0.2">
      <c r="A487">
        <v>93</v>
      </c>
      <c r="B487" t="s">
        <v>74</v>
      </c>
      <c r="C487" t="s">
        <v>72</v>
      </c>
      <c r="D487" t="s">
        <v>949</v>
      </c>
      <c r="E487">
        <v>9300000</v>
      </c>
      <c r="F487">
        <v>9550000</v>
      </c>
      <c r="G487">
        <v>1</v>
      </c>
    </row>
    <row r="488" spans="1:7" x14ac:dyDescent="0.2">
      <c r="A488">
        <v>93</v>
      </c>
      <c r="B488" t="s">
        <v>74</v>
      </c>
      <c r="C488" t="s">
        <v>72</v>
      </c>
      <c r="D488" t="s">
        <v>949</v>
      </c>
      <c r="E488">
        <v>9267000</v>
      </c>
      <c r="F488">
        <v>13492881.8333333</v>
      </c>
      <c r="G488">
        <v>3</v>
      </c>
    </row>
    <row r="489" spans="1:7" x14ac:dyDescent="0.2">
      <c r="A489">
        <v>105</v>
      </c>
      <c r="B489" t="s">
        <v>74</v>
      </c>
      <c r="C489" t="s">
        <v>87</v>
      </c>
      <c r="D489" t="s">
        <v>950</v>
      </c>
      <c r="E489">
        <v>9293000</v>
      </c>
      <c r="F489">
        <v>9599973.5399999991</v>
      </c>
      <c r="G489">
        <v>1</v>
      </c>
    </row>
    <row r="490" spans="1:7" x14ac:dyDescent="0.2">
      <c r="A490">
        <v>105</v>
      </c>
      <c r="B490" t="s">
        <v>74</v>
      </c>
      <c r="C490" t="s">
        <v>87</v>
      </c>
      <c r="D490" t="s">
        <v>950</v>
      </c>
      <c r="E490">
        <v>9293000</v>
      </c>
      <c r="F490">
        <v>9599973.5399999991</v>
      </c>
      <c r="G490">
        <v>1</v>
      </c>
    </row>
    <row r="491" spans="1:7" x14ac:dyDescent="0.2">
      <c r="A491">
        <v>4</v>
      </c>
      <c r="B491" t="s">
        <v>103</v>
      </c>
      <c r="C491" t="s">
        <v>944</v>
      </c>
      <c r="D491" t="s">
        <v>951</v>
      </c>
      <c r="E491">
        <v>6975000</v>
      </c>
      <c r="F491">
        <v>11825000</v>
      </c>
      <c r="G491">
        <v>2</v>
      </c>
    </row>
    <row r="492" spans="1:7" x14ac:dyDescent="0.2">
      <c r="A492">
        <v>4</v>
      </c>
      <c r="B492" t="s">
        <v>103</v>
      </c>
      <c r="C492" t="s">
        <v>109</v>
      </c>
      <c r="D492" t="s">
        <v>952</v>
      </c>
      <c r="E492">
        <v>9300000</v>
      </c>
      <c r="F492">
        <v>9699057.6899999995</v>
      </c>
      <c r="G492">
        <v>1</v>
      </c>
    </row>
    <row r="493" spans="1:7" x14ac:dyDescent="0.2">
      <c r="A493">
        <v>28</v>
      </c>
      <c r="B493" t="s">
        <v>103</v>
      </c>
      <c r="C493" t="s">
        <v>109</v>
      </c>
      <c r="D493" t="s">
        <v>952</v>
      </c>
      <c r="E493">
        <v>9201000</v>
      </c>
      <c r="F493">
        <v>9570723.8300000001</v>
      </c>
      <c r="G493">
        <v>1</v>
      </c>
    </row>
    <row r="494" spans="1:7" x14ac:dyDescent="0.2">
      <c r="A494">
        <v>93</v>
      </c>
      <c r="B494" t="s">
        <v>103</v>
      </c>
      <c r="C494" t="s">
        <v>109</v>
      </c>
      <c r="D494" t="s">
        <v>952</v>
      </c>
      <c r="E494">
        <v>9300000</v>
      </c>
      <c r="F494">
        <v>9600000</v>
      </c>
      <c r="G494">
        <v>1</v>
      </c>
    </row>
    <row r="495" spans="1:7" x14ac:dyDescent="0.2">
      <c r="A495">
        <v>96</v>
      </c>
      <c r="B495" t="s">
        <v>103</v>
      </c>
      <c r="C495" t="s">
        <v>109</v>
      </c>
      <c r="D495" t="s">
        <v>952</v>
      </c>
      <c r="E495">
        <v>9300000</v>
      </c>
      <c r="F495">
        <v>9604558</v>
      </c>
      <c r="G495">
        <v>1</v>
      </c>
    </row>
    <row r="496" spans="1:7" x14ac:dyDescent="0.2">
      <c r="A496">
        <v>93</v>
      </c>
      <c r="B496" t="s">
        <v>73</v>
      </c>
      <c r="C496" t="s">
        <v>620</v>
      </c>
      <c r="D496" t="s">
        <v>953</v>
      </c>
      <c r="E496">
        <v>9300000</v>
      </c>
      <c r="F496">
        <v>9750000</v>
      </c>
      <c r="G496">
        <v>1</v>
      </c>
    </row>
    <row r="497" spans="1:8" x14ac:dyDescent="0.2">
      <c r="A497">
        <v>87</v>
      </c>
      <c r="B497" t="s">
        <v>105</v>
      </c>
      <c r="C497" t="s">
        <v>512</v>
      </c>
      <c r="D497" t="s">
        <v>512</v>
      </c>
      <c r="E497">
        <v>9300000</v>
      </c>
      <c r="F497">
        <v>9584698.75</v>
      </c>
      <c r="G497">
        <v>2</v>
      </c>
    </row>
    <row r="498" spans="1:8" x14ac:dyDescent="0.2">
      <c r="A498">
        <v>87</v>
      </c>
      <c r="B498" t="s">
        <v>105</v>
      </c>
      <c r="C498" t="s">
        <v>512</v>
      </c>
      <c r="D498" t="s">
        <v>512</v>
      </c>
      <c r="E498">
        <v>19689056.275588199</v>
      </c>
      <c r="F498">
        <v>19689056.275588199</v>
      </c>
      <c r="H498">
        <v>34</v>
      </c>
    </row>
    <row r="499" spans="1:8" x14ac:dyDescent="0.2">
      <c r="A499">
        <v>121</v>
      </c>
      <c r="B499" t="s">
        <v>105</v>
      </c>
      <c r="C499" t="s">
        <v>512</v>
      </c>
      <c r="D499" t="s">
        <v>512</v>
      </c>
      <c r="E499">
        <v>9247000</v>
      </c>
      <c r="F499">
        <v>9644558.5999999996</v>
      </c>
      <c r="G499">
        <v>1</v>
      </c>
    </row>
    <row r="500" spans="1:8" x14ac:dyDescent="0.2">
      <c r="A500">
        <v>4</v>
      </c>
      <c r="B500" t="s">
        <v>11</v>
      </c>
      <c r="C500" t="s">
        <v>11</v>
      </c>
      <c r="D500" t="s">
        <v>106</v>
      </c>
      <c r="E500">
        <v>11625000</v>
      </c>
      <c r="F500">
        <v>11925000</v>
      </c>
      <c r="G500">
        <v>2</v>
      </c>
    </row>
    <row r="501" spans="1:8" x14ac:dyDescent="0.2">
      <c r="A501">
        <v>4</v>
      </c>
      <c r="B501" t="s">
        <v>74</v>
      </c>
      <c r="C501" t="s">
        <v>886</v>
      </c>
      <c r="D501" t="s">
        <v>989</v>
      </c>
      <c r="E501">
        <v>9300000</v>
      </c>
      <c r="F501">
        <v>9950000</v>
      </c>
      <c r="G501">
        <v>1</v>
      </c>
    </row>
    <row r="502" spans="1:8" x14ac:dyDescent="0.2">
      <c r="A502">
        <v>96</v>
      </c>
      <c r="B502" t="s">
        <v>74</v>
      </c>
      <c r="C502" t="s">
        <v>886</v>
      </c>
      <c r="D502" t="s">
        <v>989</v>
      </c>
      <c r="E502">
        <v>12437000</v>
      </c>
      <c r="F502">
        <v>14371148.85</v>
      </c>
      <c r="G502">
        <v>1</v>
      </c>
    </row>
    <row r="503" spans="1:8" x14ac:dyDescent="0.2">
      <c r="A503">
        <v>105</v>
      </c>
      <c r="B503" t="s">
        <v>74</v>
      </c>
      <c r="C503" t="s">
        <v>886</v>
      </c>
      <c r="D503" t="s">
        <v>989</v>
      </c>
      <c r="E503">
        <v>9085000</v>
      </c>
      <c r="F503">
        <v>9599973.5399999991</v>
      </c>
      <c r="G503">
        <v>1</v>
      </c>
    </row>
    <row r="504" spans="1:8" x14ac:dyDescent="0.2">
      <c r="A504">
        <v>4</v>
      </c>
      <c r="B504" t="s">
        <v>105</v>
      </c>
      <c r="C504" t="s">
        <v>108</v>
      </c>
      <c r="D504" t="s">
        <v>992</v>
      </c>
      <c r="E504">
        <v>9300000</v>
      </c>
      <c r="F504">
        <v>9600000</v>
      </c>
      <c r="G504">
        <v>1</v>
      </c>
    </row>
    <row r="505" spans="1:8" x14ac:dyDescent="0.2">
      <c r="A505">
        <v>27</v>
      </c>
      <c r="B505" t="s">
        <v>11</v>
      </c>
      <c r="C505" t="s">
        <v>840</v>
      </c>
      <c r="D505" t="s">
        <v>992</v>
      </c>
      <c r="E505">
        <v>8875000</v>
      </c>
      <c r="F505">
        <v>33462000</v>
      </c>
      <c r="G505">
        <v>1</v>
      </c>
    </row>
    <row r="506" spans="1:8" x14ac:dyDescent="0.2">
      <c r="A506">
        <v>4</v>
      </c>
      <c r="B506" t="s">
        <v>12</v>
      </c>
      <c r="C506" t="s">
        <v>832</v>
      </c>
      <c r="D506" t="s">
        <v>995</v>
      </c>
      <c r="E506">
        <v>9300000</v>
      </c>
      <c r="F506">
        <v>9665783.1400000006</v>
      </c>
      <c r="G506">
        <v>2</v>
      </c>
    </row>
    <row r="507" spans="1:8" x14ac:dyDescent="0.2">
      <c r="A507">
        <v>117</v>
      </c>
      <c r="B507" t="s">
        <v>12</v>
      </c>
      <c r="C507" t="s">
        <v>832</v>
      </c>
      <c r="D507" t="s">
        <v>995</v>
      </c>
      <c r="E507">
        <v>9182000</v>
      </c>
      <c r="F507">
        <v>9511293.75</v>
      </c>
      <c r="G507">
        <v>1</v>
      </c>
    </row>
    <row r="508" spans="1:8" x14ac:dyDescent="0.2">
      <c r="A508">
        <v>93</v>
      </c>
      <c r="B508" t="s">
        <v>11</v>
      </c>
      <c r="C508" t="s">
        <v>849</v>
      </c>
      <c r="D508" t="s">
        <v>996</v>
      </c>
      <c r="E508">
        <v>9300000</v>
      </c>
      <c r="F508">
        <v>20583213.93</v>
      </c>
      <c r="G508">
        <v>1</v>
      </c>
    </row>
    <row r="509" spans="1:8" x14ac:dyDescent="0.2">
      <c r="A509">
        <v>93</v>
      </c>
      <c r="B509" t="s">
        <v>11</v>
      </c>
      <c r="C509" t="s">
        <v>849</v>
      </c>
      <c r="D509" t="s">
        <v>996</v>
      </c>
      <c r="E509">
        <v>9234000</v>
      </c>
      <c r="F509">
        <v>26015000</v>
      </c>
      <c r="G509">
        <v>1</v>
      </c>
    </row>
    <row r="510" spans="1:8" x14ac:dyDescent="0.2">
      <c r="A510">
        <v>93</v>
      </c>
      <c r="B510" t="s">
        <v>74</v>
      </c>
      <c r="C510" t="s">
        <v>74</v>
      </c>
      <c r="D510" t="s">
        <v>997</v>
      </c>
      <c r="E510">
        <v>9280000</v>
      </c>
      <c r="F510">
        <v>9836723.5700000003</v>
      </c>
      <c r="G510">
        <v>1</v>
      </c>
    </row>
    <row r="511" spans="1:8" x14ac:dyDescent="0.2">
      <c r="A511">
        <v>116</v>
      </c>
      <c r="B511" t="s">
        <v>74</v>
      </c>
      <c r="C511" t="s">
        <v>74</v>
      </c>
      <c r="D511" t="s">
        <v>1018</v>
      </c>
      <c r="E511">
        <v>8959000</v>
      </c>
      <c r="F511">
        <v>9466708.0800000001</v>
      </c>
      <c r="G511">
        <v>1</v>
      </c>
    </row>
    <row r="512" spans="1:8" x14ac:dyDescent="0.2">
      <c r="A512">
        <v>116</v>
      </c>
      <c r="B512" t="s">
        <v>74</v>
      </c>
      <c r="C512" t="s">
        <v>74</v>
      </c>
      <c r="D512" t="s">
        <v>1018</v>
      </c>
      <c r="E512">
        <v>13950000</v>
      </c>
      <c r="F512">
        <v>14200062.119999999</v>
      </c>
      <c r="G512">
        <v>1</v>
      </c>
    </row>
    <row r="513" spans="1:8" x14ac:dyDescent="0.2">
      <c r="A513">
        <v>32</v>
      </c>
      <c r="B513" t="s">
        <v>74</v>
      </c>
      <c r="C513" t="s">
        <v>74</v>
      </c>
      <c r="D513" t="s">
        <v>1018</v>
      </c>
      <c r="E513">
        <v>22183987.120000001</v>
      </c>
      <c r="F513">
        <v>22325560.59</v>
      </c>
      <c r="H513">
        <v>2</v>
      </c>
    </row>
    <row r="514" spans="1:8" x14ac:dyDescent="0.2">
      <c r="A514">
        <v>108</v>
      </c>
      <c r="B514" t="s">
        <v>74</v>
      </c>
      <c r="C514" t="s">
        <v>74</v>
      </c>
      <c r="D514" t="s">
        <v>1018</v>
      </c>
      <c r="E514">
        <v>7238000</v>
      </c>
      <c r="F514">
        <v>12365191.16</v>
      </c>
      <c r="G514">
        <v>1</v>
      </c>
    </row>
    <row r="515" spans="1:8" x14ac:dyDescent="0.2">
      <c r="A515">
        <v>93</v>
      </c>
      <c r="B515" t="s">
        <v>11</v>
      </c>
      <c r="C515" t="s">
        <v>104</v>
      </c>
      <c r="D515" t="s">
        <v>1022</v>
      </c>
      <c r="E515">
        <v>9085000</v>
      </c>
      <c r="F515">
        <v>15635000</v>
      </c>
      <c r="G515">
        <v>1</v>
      </c>
    </row>
    <row r="516" spans="1:8" x14ac:dyDescent="0.2">
      <c r="A516">
        <v>92</v>
      </c>
      <c r="B516" t="s">
        <v>103</v>
      </c>
      <c r="C516" t="s">
        <v>755</v>
      </c>
      <c r="D516" t="s">
        <v>1022</v>
      </c>
      <c r="E516">
        <v>9201000</v>
      </c>
      <c r="F516">
        <v>22780000</v>
      </c>
      <c r="G516">
        <v>1</v>
      </c>
    </row>
    <row r="517" spans="1:8" x14ac:dyDescent="0.2">
      <c r="A517">
        <v>4</v>
      </c>
      <c r="B517" t="s">
        <v>73</v>
      </c>
      <c r="C517" t="s">
        <v>839</v>
      </c>
      <c r="D517" t="s">
        <v>1024</v>
      </c>
      <c r="E517">
        <v>9300000</v>
      </c>
      <c r="F517">
        <v>10000000</v>
      </c>
      <c r="G517">
        <v>1</v>
      </c>
    </row>
    <row r="518" spans="1:8" x14ac:dyDescent="0.2">
      <c r="A518">
        <v>28</v>
      </c>
      <c r="B518" t="s">
        <v>73</v>
      </c>
      <c r="C518" t="s">
        <v>839</v>
      </c>
      <c r="D518" t="s">
        <v>1024</v>
      </c>
      <c r="E518">
        <v>8859666.6666666698</v>
      </c>
      <c r="F518">
        <v>9601049.2633333299</v>
      </c>
      <c r="G518">
        <v>3</v>
      </c>
    </row>
    <row r="519" spans="1:8" x14ac:dyDescent="0.2">
      <c r="A519">
        <v>93</v>
      </c>
      <c r="B519" t="s">
        <v>73</v>
      </c>
      <c r="C519" t="s">
        <v>839</v>
      </c>
      <c r="D519" t="s">
        <v>1024</v>
      </c>
      <c r="E519">
        <v>9043000</v>
      </c>
      <c r="F519">
        <v>9600000</v>
      </c>
      <c r="G519">
        <v>1</v>
      </c>
    </row>
    <row r="520" spans="1:8" x14ac:dyDescent="0.2">
      <c r="A520">
        <v>27</v>
      </c>
      <c r="B520" t="s">
        <v>73</v>
      </c>
      <c r="C520" t="s">
        <v>839</v>
      </c>
      <c r="D520" t="s">
        <v>1024</v>
      </c>
      <c r="E520">
        <v>9241000</v>
      </c>
      <c r="F520">
        <v>32910000</v>
      </c>
      <c r="G520">
        <v>1</v>
      </c>
    </row>
    <row r="521" spans="1:8" x14ac:dyDescent="0.2">
      <c r="A521">
        <v>116</v>
      </c>
      <c r="B521" t="s">
        <v>73</v>
      </c>
      <c r="C521" t="s">
        <v>839</v>
      </c>
      <c r="D521" t="s">
        <v>1024</v>
      </c>
      <c r="E521">
        <v>9237000</v>
      </c>
      <c r="F521">
        <v>9466708.0800000001</v>
      </c>
      <c r="G521">
        <v>2</v>
      </c>
    </row>
    <row r="522" spans="1:8" x14ac:dyDescent="0.2">
      <c r="A522">
        <v>117</v>
      </c>
      <c r="B522" t="s">
        <v>73</v>
      </c>
      <c r="C522" t="s">
        <v>839</v>
      </c>
      <c r="D522" t="s">
        <v>1024</v>
      </c>
      <c r="E522">
        <v>9273000</v>
      </c>
      <c r="F522">
        <v>9511293.75</v>
      </c>
      <c r="G522">
        <v>1</v>
      </c>
    </row>
    <row r="523" spans="1:8" x14ac:dyDescent="0.2">
      <c r="A523">
        <v>4</v>
      </c>
      <c r="B523" t="s">
        <v>103</v>
      </c>
      <c r="C523" t="s">
        <v>109</v>
      </c>
      <c r="D523" t="s">
        <v>1025</v>
      </c>
      <c r="E523">
        <v>9300000</v>
      </c>
      <c r="F523">
        <v>9755000</v>
      </c>
      <c r="G523">
        <v>1</v>
      </c>
    </row>
    <row r="524" spans="1:8" x14ac:dyDescent="0.2">
      <c r="A524">
        <v>93</v>
      </c>
      <c r="B524" t="s">
        <v>103</v>
      </c>
      <c r="C524" t="s">
        <v>109</v>
      </c>
      <c r="D524" t="s">
        <v>1025</v>
      </c>
      <c r="E524">
        <v>9300000</v>
      </c>
      <c r="F524">
        <v>9550000</v>
      </c>
      <c r="G524">
        <v>1</v>
      </c>
    </row>
    <row r="525" spans="1:8" x14ac:dyDescent="0.2">
      <c r="A525">
        <v>93</v>
      </c>
      <c r="B525" t="s">
        <v>74</v>
      </c>
      <c r="C525" t="s">
        <v>87</v>
      </c>
      <c r="D525" t="s">
        <v>1026</v>
      </c>
      <c r="E525">
        <v>9241000</v>
      </c>
      <c r="F525">
        <v>9650000</v>
      </c>
      <c r="G525">
        <v>1</v>
      </c>
    </row>
    <row r="526" spans="1:8" x14ac:dyDescent="0.2">
      <c r="A526">
        <v>32</v>
      </c>
      <c r="B526" t="s">
        <v>74</v>
      </c>
      <c r="C526" t="s">
        <v>87</v>
      </c>
      <c r="D526" t="s">
        <v>1026</v>
      </c>
      <c r="E526">
        <v>19905612.9375</v>
      </c>
      <c r="F526">
        <v>19905612.9375</v>
      </c>
      <c r="H526">
        <v>4</v>
      </c>
    </row>
    <row r="527" spans="1:8" x14ac:dyDescent="0.2">
      <c r="A527">
        <v>116</v>
      </c>
      <c r="B527" t="s">
        <v>74</v>
      </c>
      <c r="C527" t="s">
        <v>74</v>
      </c>
      <c r="D527" t="s">
        <v>74</v>
      </c>
      <c r="E527">
        <v>9208000</v>
      </c>
      <c r="F527">
        <v>11604351.84</v>
      </c>
      <c r="G527">
        <v>1</v>
      </c>
    </row>
    <row r="528" spans="1:8" x14ac:dyDescent="0.2">
      <c r="A528">
        <v>87</v>
      </c>
      <c r="B528" t="s">
        <v>74</v>
      </c>
      <c r="C528" t="s">
        <v>768</v>
      </c>
      <c r="D528" t="s">
        <v>1027</v>
      </c>
      <c r="E528">
        <v>24117526.342142899</v>
      </c>
      <c r="F528">
        <v>24205073.155000001</v>
      </c>
      <c r="H528">
        <v>28</v>
      </c>
    </row>
    <row r="529" spans="1:7" x14ac:dyDescent="0.2">
      <c r="A529">
        <v>27</v>
      </c>
      <c r="B529" t="s">
        <v>74</v>
      </c>
      <c r="C529" t="s">
        <v>768</v>
      </c>
      <c r="D529" t="s">
        <v>1027</v>
      </c>
      <c r="E529">
        <v>7322000</v>
      </c>
      <c r="F529">
        <v>53453000</v>
      </c>
      <c r="G529">
        <v>2</v>
      </c>
    </row>
    <row r="530" spans="1:7" x14ac:dyDescent="0.2">
      <c r="A530">
        <v>116</v>
      </c>
      <c r="B530" t="s">
        <v>74</v>
      </c>
      <c r="C530" t="s">
        <v>768</v>
      </c>
      <c r="D530" t="s">
        <v>1027</v>
      </c>
      <c r="E530">
        <v>9300000</v>
      </c>
      <c r="F530">
        <v>9466708.0800000001</v>
      </c>
      <c r="G530">
        <v>1</v>
      </c>
    </row>
    <row r="531" spans="1:7" x14ac:dyDescent="0.2">
      <c r="A531">
        <v>4</v>
      </c>
      <c r="B531" t="s">
        <v>11</v>
      </c>
      <c r="C531" t="s">
        <v>521</v>
      </c>
      <c r="D531" t="s">
        <v>1028</v>
      </c>
      <c r="E531">
        <v>9300000</v>
      </c>
      <c r="F531">
        <v>9600000</v>
      </c>
      <c r="G531">
        <v>4</v>
      </c>
    </row>
    <row r="532" spans="1:7" x14ac:dyDescent="0.2">
      <c r="A532">
        <v>96</v>
      </c>
      <c r="B532" t="s">
        <v>11</v>
      </c>
      <c r="C532" t="s">
        <v>521</v>
      </c>
      <c r="D532" t="s">
        <v>1028</v>
      </c>
      <c r="E532">
        <v>9247000</v>
      </c>
      <c r="F532">
        <v>9604558</v>
      </c>
      <c r="G532">
        <v>1</v>
      </c>
    </row>
    <row r="533" spans="1:7" x14ac:dyDescent="0.2">
      <c r="A533">
        <v>105</v>
      </c>
      <c r="B533" t="s">
        <v>11</v>
      </c>
      <c r="C533" t="s">
        <v>521</v>
      </c>
      <c r="D533" t="s">
        <v>1028</v>
      </c>
      <c r="E533">
        <v>9300000</v>
      </c>
      <c r="F533">
        <v>9599973.5399999991</v>
      </c>
      <c r="G533">
        <v>2</v>
      </c>
    </row>
    <row r="534" spans="1:7" x14ac:dyDescent="0.2">
      <c r="A534">
        <v>4</v>
      </c>
      <c r="B534" t="s">
        <v>74</v>
      </c>
      <c r="C534" t="s">
        <v>886</v>
      </c>
      <c r="D534" t="s">
        <v>886</v>
      </c>
      <c r="E534">
        <v>9300000</v>
      </c>
      <c r="F534">
        <v>9600000</v>
      </c>
      <c r="G534">
        <v>1</v>
      </c>
    </row>
    <row r="535" spans="1:7" x14ac:dyDescent="0.2">
      <c r="A535">
        <v>87</v>
      </c>
      <c r="B535" t="s">
        <v>74</v>
      </c>
      <c r="C535" t="s">
        <v>886</v>
      </c>
      <c r="D535" t="s">
        <v>886</v>
      </c>
      <c r="E535">
        <v>9260000</v>
      </c>
      <c r="F535">
        <v>9571841.7899999991</v>
      </c>
      <c r="G535">
        <v>1</v>
      </c>
    </row>
    <row r="536" spans="1:7" x14ac:dyDescent="0.2">
      <c r="A536">
        <v>105</v>
      </c>
      <c r="B536" t="s">
        <v>74</v>
      </c>
      <c r="C536" t="s">
        <v>886</v>
      </c>
      <c r="D536" t="s">
        <v>886</v>
      </c>
      <c r="E536">
        <v>11625000</v>
      </c>
      <c r="F536">
        <v>11969380.359999999</v>
      </c>
      <c r="G536">
        <v>2</v>
      </c>
    </row>
    <row r="537" spans="1:7" x14ac:dyDescent="0.2">
      <c r="A537">
        <v>28</v>
      </c>
      <c r="B537" t="s">
        <v>73</v>
      </c>
      <c r="C537" t="s">
        <v>841</v>
      </c>
      <c r="D537" t="s">
        <v>1029</v>
      </c>
      <c r="E537">
        <v>9300000</v>
      </c>
      <c r="F537">
        <v>9606025.0299999993</v>
      </c>
      <c r="G537">
        <v>1</v>
      </c>
    </row>
    <row r="538" spans="1:7" x14ac:dyDescent="0.2">
      <c r="A538">
        <v>4</v>
      </c>
      <c r="B538" t="s">
        <v>73</v>
      </c>
      <c r="C538" t="s">
        <v>748</v>
      </c>
      <c r="D538" t="s">
        <v>748</v>
      </c>
      <c r="E538">
        <v>13950000</v>
      </c>
      <c r="F538">
        <v>14250000</v>
      </c>
      <c r="G538">
        <v>1</v>
      </c>
    </row>
    <row r="539" spans="1:7" x14ac:dyDescent="0.2">
      <c r="A539">
        <v>4</v>
      </c>
      <c r="B539" t="s">
        <v>73</v>
      </c>
      <c r="C539" t="s">
        <v>748</v>
      </c>
      <c r="D539" t="s">
        <v>748</v>
      </c>
      <c r="E539">
        <v>9300000</v>
      </c>
      <c r="F539">
        <v>9600000</v>
      </c>
      <c r="G539">
        <v>1</v>
      </c>
    </row>
    <row r="540" spans="1:7" x14ac:dyDescent="0.2">
      <c r="A540">
        <v>28</v>
      </c>
      <c r="B540" t="s">
        <v>73</v>
      </c>
      <c r="C540" t="s">
        <v>748</v>
      </c>
      <c r="D540" t="s">
        <v>748</v>
      </c>
      <c r="E540">
        <v>11625000</v>
      </c>
      <c r="F540">
        <v>11994818.789999999</v>
      </c>
      <c r="G540">
        <v>2</v>
      </c>
    </row>
    <row r="541" spans="1:7" x14ac:dyDescent="0.2">
      <c r="A541">
        <v>28</v>
      </c>
      <c r="B541" t="s">
        <v>73</v>
      </c>
      <c r="C541" t="s">
        <v>842</v>
      </c>
      <c r="D541" t="s">
        <v>842</v>
      </c>
      <c r="E541">
        <v>9300000</v>
      </c>
      <c r="F541">
        <v>9587840</v>
      </c>
      <c r="G541">
        <v>1</v>
      </c>
    </row>
    <row r="542" spans="1:7" x14ac:dyDescent="0.2">
      <c r="A542">
        <v>32</v>
      </c>
      <c r="B542" t="s">
        <v>73</v>
      </c>
      <c r="C542" t="s">
        <v>842</v>
      </c>
      <c r="D542" t="s">
        <v>842</v>
      </c>
      <c r="E542">
        <v>9258000</v>
      </c>
      <c r="F542">
        <v>12268905.973333299</v>
      </c>
      <c r="G542">
        <v>3</v>
      </c>
    </row>
    <row r="543" spans="1:7" x14ac:dyDescent="0.2">
      <c r="A543">
        <v>4</v>
      </c>
      <c r="B543" t="s">
        <v>11</v>
      </c>
      <c r="C543" t="s">
        <v>883</v>
      </c>
      <c r="D543" t="s">
        <v>1040</v>
      </c>
      <c r="E543">
        <v>9241000</v>
      </c>
      <c r="F543">
        <v>9600000.2699999996</v>
      </c>
      <c r="G543">
        <v>1</v>
      </c>
    </row>
    <row r="544" spans="1:7" x14ac:dyDescent="0.2">
      <c r="A544">
        <v>93</v>
      </c>
      <c r="B544" t="s">
        <v>11</v>
      </c>
      <c r="C544" t="s">
        <v>883</v>
      </c>
      <c r="D544" t="s">
        <v>1040</v>
      </c>
      <c r="E544">
        <v>9260000</v>
      </c>
      <c r="F544">
        <v>16000000</v>
      </c>
      <c r="G544">
        <v>1</v>
      </c>
    </row>
    <row r="545" spans="1:7" x14ac:dyDescent="0.2">
      <c r="A545">
        <v>93</v>
      </c>
      <c r="B545" t="s">
        <v>11</v>
      </c>
      <c r="C545" t="s">
        <v>883</v>
      </c>
      <c r="D545" t="s">
        <v>1040</v>
      </c>
      <c r="E545">
        <v>9300000</v>
      </c>
      <c r="F545">
        <v>15700000</v>
      </c>
      <c r="G545">
        <v>1</v>
      </c>
    </row>
    <row r="546" spans="1:7" x14ac:dyDescent="0.2">
      <c r="A546">
        <v>117</v>
      </c>
      <c r="B546" t="s">
        <v>11</v>
      </c>
      <c r="C546" t="s">
        <v>83</v>
      </c>
      <c r="D546" t="s">
        <v>1042</v>
      </c>
      <c r="E546">
        <v>8077000</v>
      </c>
      <c r="F546">
        <v>8411293.75</v>
      </c>
      <c r="G546">
        <v>1</v>
      </c>
    </row>
    <row r="547" spans="1:7" x14ac:dyDescent="0.2">
      <c r="A547">
        <v>92</v>
      </c>
      <c r="B547" t="s">
        <v>103</v>
      </c>
      <c r="C547" t="s">
        <v>755</v>
      </c>
      <c r="D547" t="s">
        <v>1043</v>
      </c>
      <c r="E547">
        <v>9199250</v>
      </c>
      <c r="F547">
        <v>13751500</v>
      </c>
      <c r="G547">
        <v>4</v>
      </c>
    </row>
    <row r="548" spans="1:7" x14ac:dyDescent="0.2">
      <c r="A548">
        <v>92</v>
      </c>
      <c r="B548" t="s">
        <v>103</v>
      </c>
      <c r="C548" t="s">
        <v>755</v>
      </c>
      <c r="D548" t="s">
        <v>1043</v>
      </c>
      <c r="E548">
        <v>13950000</v>
      </c>
      <c r="F548">
        <v>14269000</v>
      </c>
      <c r="G548">
        <v>1</v>
      </c>
    </row>
    <row r="549" spans="1:7" x14ac:dyDescent="0.2">
      <c r="A549">
        <v>108</v>
      </c>
      <c r="B549" t="s">
        <v>103</v>
      </c>
      <c r="C549" t="s">
        <v>755</v>
      </c>
      <c r="D549" t="s">
        <v>1043</v>
      </c>
      <c r="E549">
        <v>9300000</v>
      </c>
      <c r="F549">
        <v>9530000</v>
      </c>
      <c r="G549">
        <v>1</v>
      </c>
    </row>
    <row r="550" spans="1:7" x14ac:dyDescent="0.2">
      <c r="A550">
        <v>108</v>
      </c>
      <c r="B550" t="s">
        <v>11</v>
      </c>
      <c r="C550" t="s">
        <v>11</v>
      </c>
      <c r="D550" t="s">
        <v>11</v>
      </c>
      <c r="E550">
        <v>8245000</v>
      </c>
      <c r="F550">
        <v>8624000</v>
      </c>
      <c r="G550">
        <v>1</v>
      </c>
    </row>
    <row r="551" spans="1:7" x14ac:dyDescent="0.2">
      <c r="A551">
        <v>27</v>
      </c>
      <c r="B551" t="s">
        <v>11</v>
      </c>
      <c r="C551" t="s">
        <v>11</v>
      </c>
      <c r="D551" t="s">
        <v>1045</v>
      </c>
      <c r="E551">
        <v>9001000</v>
      </c>
      <c r="F551">
        <v>35161000</v>
      </c>
      <c r="G551">
        <v>1</v>
      </c>
    </row>
    <row r="552" spans="1:7" x14ac:dyDescent="0.2">
      <c r="A552">
        <v>93</v>
      </c>
      <c r="B552" t="s">
        <v>73</v>
      </c>
      <c r="C552" t="s">
        <v>767</v>
      </c>
      <c r="D552" t="s">
        <v>767</v>
      </c>
      <c r="E552">
        <v>9180000</v>
      </c>
      <c r="F552">
        <v>9430183.6600000001</v>
      </c>
      <c r="G552">
        <v>1</v>
      </c>
    </row>
    <row r="553" spans="1:7" x14ac:dyDescent="0.2">
      <c r="A553">
        <v>93</v>
      </c>
      <c r="B553" t="s">
        <v>73</v>
      </c>
      <c r="C553" t="s">
        <v>767</v>
      </c>
      <c r="D553" t="s">
        <v>767</v>
      </c>
      <c r="E553">
        <v>9280000</v>
      </c>
      <c r="F553">
        <v>9575000</v>
      </c>
      <c r="G553">
        <v>2</v>
      </c>
    </row>
    <row r="554" spans="1:7" x14ac:dyDescent="0.2">
      <c r="A554">
        <v>27</v>
      </c>
      <c r="B554" t="s">
        <v>73</v>
      </c>
      <c r="C554" t="s">
        <v>767</v>
      </c>
      <c r="D554" t="s">
        <v>767</v>
      </c>
      <c r="E554">
        <v>9043000</v>
      </c>
      <c r="F554">
        <v>34042000</v>
      </c>
      <c r="G554">
        <v>1</v>
      </c>
    </row>
    <row r="555" spans="1:7" x14ac:dyDescent="0.2">
      <c r="A555">
        <v>22</v>
      </c>
      <c r="B555" t="s">
        <v>73</v>
      </c>
      <c r="C555" t="s">
        <v>767</v>
      </c>
      <c r="D555" t="s">
        <v>767</v>
      </c>
      <c r="E555">
        <v>9201000</v>
      </c>
      <c r="F555">
        <v>39701000</v>
      </c>
      <c r="G555">
        <v>1</v>
      </c>
    </row>
    <row r="556" spans="1:7" x14ac:dyDescent="0.2">
      <c r="A556">
        <v>28</v>
      </c>
      <c r="B556" t="s">
        <v>73</v>
      </c>
      <c r="C556" t="s">
        <v>842</v>
      </c>
      <c r="D556" t="s">
        <v>1047</v>
      </c>
      <c r="E556">
        <v>9300000</v>
      </c>
      <c r="F556">
        <v>9587840</v>
      </c>
      <c r="G556">
        <v>2</v>
      </c>
    </row>
    <row r="557" spans="1:7" x14ac:dyDescent="0.2">
      <c r="A557">
        <v>93</v>
      </c>
      <c r="B557" t="s">
        <v>73</v>
      </c>
      <c r="C557" t="s">
        <v>842</v>
      </c>
      <c r="D557" t="s">
        <v>1047</v>
      </c>
      <c r="E557">
        <v>9300000</v>
      </c>
      <c r="F557">
        <v>9600000</v>
      </c>
      <c r="G557">
        <v>1</v>
      </c>
    </row>
    <row r="558" spans="1:7" x14ac:dyDescent="0.2">
      <c r="A558">
        <v>32</v>
      </c>
      <c r="B558" t="s">
        <v>103</v>
      </c>
      <c r="C558" t="s">
        <v>764</v>
      </c>
      <c r="D558" t="s">
        <v>1048</v>
      </c>
      <c r="E558">
        <v>8917000</v>
      </c>
      <c r="F558">
        <v>13855536.4</v>
      </c>
      <c r="G558">
        <v>1</v>
      </c>
    </row>
    <row r="559" spans="1:7" x14ac:dyDescent="0.2">
      <c r="A559">
        <v>32</v>
      </c>
      <c r="B559" t="s">
        <v>73</v>
      </c>
      <c r="C559" t="s">
        <v>842</v>
      </c>
      <c r="D559" t="s">
        <v>1049</v>
      </c>
      <c r="E559">
        <v>9221000</v>
      </c>
      <c r="F559">
        <v>12100780.529999999</v>
      </c>
      <c r="G559">
        <v>1</v>
      </c>
    </row>
    <row r="560" spans="1:7" x14ac:dyDescent="0.2">
      <c r="A560">
        <v>93</v>
      </c>
      <c r="B560" t="s">
        <v>103</v>
      </c>
      <c r="C560" t="s">
        <v>1050</v>
      </c>
      <c r="D560" t="s">
        <v>1051</v>
      </c>
      <c r="E560">
        <v>8245000</v>
      </c>
      <c r="F560">
        <v>39800000</v>
      </c>
      <c r="G560">
        <v>1</v>
      </c>
    </row>
    <row r="561" spans="1:8" x14ac:dyDescent="0.2">
      <c r="A561">
        <v>93</v>
      </c>
      <c r="B561" t="s">
        <v>11</v>
      </c>
      <c r="C561" t="s">
        <v>757</v>
      </c>
      <c r="D561" t="s">
        <v>1052</v>
      </c>
      <c r="E561">
        <v>9208000</v>
      </c>
      <c r="F561">
        <v>30704860.260000002</v>
      </c>
      <c r="G561">
        <v>1</v>
      </c>
    </row>
    <row r="562" spans="1:8" x14ac:dyDescent="0.2">
      <c r="A562">
        <v>22</v>
      </c>
      <c r="B562" t="s">
        <v>11</v>
      </c>
      <c r="C562" t="s">
        <v>757</v>
      </c>
      <c r="D562" t="s">
        <v>1052</v>
      </c>
      <c r="E562">
        <v>8287000</v>
      </c>
      <c r="F562">
        <v>46287000</v>
      </c>
      <c r="G562">
        <v>1</v>
      </c>
    </row>
    <row r="563" spans="1:8" x14ac:dyDescent="0.2">
      <c r="A563">
        <v>93</v>
      </c>
      <c r="B563" t="s">
        <v>74</v>
      </c>
      <c r="C563" t="s">
        <v>74</v>
      </c>
      <c r="D563" t="s">
        <v>1053</v>
      </c>
      <c r="E563">
        <v>9201000</v>
      </c>
      <c r="F563">
        <v>16550000</v>
      </c>
      <c r="G563">
        <v>1</v>
      </c>
    </row>
    <row r="564" spans="1:8" x14ac:dyDescent="0.2">
      <c r="A564">
        <v>101</v>
      </c>
      <c r="B564" t="s">
        <v>74</v>
      </c>
      <c r="C564" t="s">
        <v>74</v>
      </c>
      <c r="D564" t="s">
        <v>1053</v>
      </c>
      <c r="E564">
        <v>9300000</v>
      </c>
      <c r="F564">
        <v>9557000</v>
      </c>
      <c r="G564">
        <v>1</v>
      </c>
    </row>
    <row r="565" spans="1:8" x14ac:dyDescent="0.2">
      <c r="A565">
        <v>96</v>
      </c>
      <c r="B565" t="s">
        <v>74</v>
      </c>
      <c r="C565" t="s">
        <v>74</v>
      </c>
      <c r="D565" t="s">
        <v>1053</v>
      </c>
      <c r="E565">
        <v>9300000</v>
      </c>
      <c r="F565">
        <v>9604557.5099999998</v>
      </c>
      <c r="G565">
        <v>1</v>
      </c>
    </row>
    <row r="566" spans="1:8" x14ac:dyDescent="0.2">
      <c r="A566">
        <v>93</v>
      </c>
      <c r="B566" t="s">
        <v>103</v>
      </c>
      <c r="C566" t="s">
        <v>1044</v>
      </c>
      <c r="D566" t="s">
        <v>1054</v>
      </c>
      <c r="E566">
        <v>9300000</v>
      </c>
      <c r="F566">
        <v>9564501.3200000003</v>
      </c>
      <c r="G566">
        <v>1</v>
      </c>
    </row>
    <row r="567" spans="1:8" x14ac:dyDescent="0.2">
      <c r="A567">
        <v>92</v>
      </c>
      <c r="B567" t="s">
        <v>103</v>
      </c>
      <c r="C567" t="s">
        <v>1044</v>
      </c>
      <c r="D567" t="s">
        <v>1054</v>
      </c>
      <c r="E567">
        <v>9300000</v>
      </c>
      <c r="F567">
        <v>9523000</v>
      </c>
      <c r="G567">
        <v>1</v>
      </c>
    </row>
    <row r="568" spans="1:8" x14ac:dyDescent="0.2">
      <c r="A568">
        <v>116</v>
      </c>
      <c r="B568" t="s">
        <v>73</v>
      </c>
      <c r="C568" t="s">
        <v>767</v>
      </c>
      <c r="D568" t="s">
        <v>1056</v>
      </c>
      <c r="E568">
        <v>9300000</v>
      </c>
      <c r="F568">
        <v>9466708.0800000001</v>
      </c>
      <c r="G568">
        <v>1</v>
      </c>
    </row>
    <row r="569" spans="1:8" x14ac:dyDescent="0.2">
      <c r="A569">
        <v>27</v>
      </c>
      <c r="B569" t="s">
        <v>103</v>
      </c>
      <c r="C569" t="s">
        <v>103</v>
      </c>
      <c r="D569" t="s">
        <v>1057</v>
      </c>
      <c r="E569">
        <v>7867000</v>
      </c>
      <c r="F569">
        <v>43883000</v>
      </c>
      <c r="G569">
        <v>1</v>
      </c>
    </row>
    <row r="570" spans="1:8" x14ac:dyDescent="0.2">
      <c r="A570">
        <v>4</v>
      </c>
      <c r="B570" t="s">
        <v>105</v>
      </c>
      <c r="C570" t="s">
        <v>486</v>
      </c>
      <c r="D570" t="s">
        <v>1059</v>
      </c>
      <c r="E570">
        <v>9280000</v>
      </c>
      <c r="F570">
        <v>9842000</v>
      </c>
      <c r="G570">
        <v>1</v>
      </c>
    </row>
    <row r="571" spans="1:8" x14ac:dyDescent="0.2">
      <c r="A571">
        <v>105</v>
      </c>
      <c r="B571" t="s">
        <v>74</v>
      </c>
      <c r="C571" t="s">
        <v>72</v>
      </c>
      <c r="D571" t="s">
        <v>1061</v>
      </c>
      <c r="E571">
        <v>9297666.6666666698</v>
      </c>
      <c r="F571">
        <v>9599973.5399999991</v>
      </c>
      <c r="G571">
        <v>3</v>
      </c>
    </row>
    <row r="572" spans="1:8" x14ac:dyDescent="0.2">
      <c r="A572">
        <v>105</v>
      </c>
      <c r="B572" t="s">
        <v>74</v>
      </c>
      <c r="C572" t="s">
        <v>72</v>
      </c>
      <c r="D572" t="s">
        <v>1061</v>
      </c>
      <c r="E572">
        <v>14338787.18</v>
      </c>
      <c r="F572">
        <v>14338787.18</v>
      </c>
      <c r="H572">
        <v>1</v>
      </c>
    </row>
    <row r="573" spans="1:8" x14ac:dyDescent="0.2">
      <c r="A573">
        <v>87</v>
      </c>
      <c r="B573" t="s">
        <v>73</v>
      </c>
      <c r="C573" t="s">
        <v>86</v>
      </c>
      <c r="D573" t="s">
        <v>1063</v>
      </c>
      <c r="E573">
        <v>9188000</v>
      </c>
      <c r="F573">
        <v>9606024.2899999991</v>
      </c>
      <c r="G573">
        <v>1</v>
      </c>
    </row>
    <row r="574" spans="1:8" x14ac:dyDescent="0.2">
      <c r="A574">
        <v>93</v>
      </c>
      <c r="B574" t="s">
        <v>73</v>
      </c>
      <c r="C574" t="s">
        <v>86</v>
      </c>
      <c r="D574" t="s">
        <v>1063</v>
      </c>
      <c r="E574">
        <v>9267000</v>
      </c>
      <c r="F574">
        <v>20402000</v>
      </c>
      <c r="G574">
        <v>1</v>
      </c>
    </row>
    <row r="575" spans="1:8" x14ac:dyDescent="0.2">
      <c r="A575">
        <v>87</v>
      </c>
      <c r="B575" t="s">
        <v>12</v>
      </c>
      <c r="C575" t="s">
        <v>85</v>
      </c>
      <c r="D575" t="s">
        <v>1064</v>
      </c>
      <c r="E575">
        <v>19727149.218571398</v>
      </c>
      <c r="F575">
        <v>19727149.218571398</v>
      </c>
      <c r="H575">
        <v>7</v>
      </c>
    </row>
    <row r="576" spans="1:8" x14ac:dyDescent="0.2">
      <c r="A576">
        <v>32</v>
      </c>
      <c r="B576" t="s">
        <v>73</v>
      </c>
      <c r="C576" t="s">
        <v>842</v>
      </c>
      <c r="D576" t="s">
        <v>1065</v>
      </c>
      <c r="E576">
        <v>8576000</v>
      </c>
      <c r="F576">
        <v>12875247.185000001</v>
      </c>
      <c r="G576">
        <v>2</v>
      </c>
    </row>
    <row r="577" spans="1:8" x14ac:dyDescent="0.2">
      <c r="A577">
        <v>93</v>
      </c>
      <c r="B577" t="s">
        <v>11</v>
      </c>
      <c r="C577" t="s">
        <v>829</v>
      </c>
      <c r="D577" t="s">
        <v>1066</v>
      </c>
      <c r="E577">
        <v>6734000</v>
      </c>
      <c r="F577">
        <v>19558418.260000002</v>
      </c>
      <c r="G577">
        <v>1</v>
      </c>
    </row>
    <row r="578" spans="1:8" x14ac:dyDescent="0.2">
      <c r="A578">
        <v>4</v>
      </c>
      <c r="B578" t="s">
        <v>103</v>
      </c>
      <c r="C578" t="s">
        <v>828</v>
      </c>
      <c r="D578" t="s">
        <v>1080</v>
      </c>
      <c r="E578">
        <v>9300000</v>
      </c>
      <c r="F578">
        <v>9600000</v>
      </c>
      <c r="G578">
        <v>1</v>
      </c>
    </row>
    <row r="579" spans="1:8" x14ac:dyDescent="0.2">
      <c r="A579">
        <v>4</v>
      </c>
      <c r="B579" t="s">
        <v>103</v>
      </c>
      <c r="C579" t="s">
        <v>1082</v>
      </c>
      <c r="D579" t="s">
        <v>1083</v>
      </c>
      <c r="E579">
        <v>9300000</v>
      </c>
      <c r="F579">
        <v>9600000</v>
      </c>
      <c r="G579">
        <v>1</v>
      </c>
    </row>
    <row r="580" spans="1:8" x14ac:dyDescent="0.2">
      <c r="A580">
        <v>93</v>
      </c>
      <c r="B580" t="s">
        <v>103</v>
      </c>
      <c r="C580" t="s">
        <v>1082</v>
      </c>
      <c r="D580" t="s">
        <v>1083</v>
      </c>
      <c r="E580">
        <v>28938020.75</v>
      </c>
      <c r="F580">
        <v>28938020.75</v>
      </c>
      <c r="H580">
        <v>1</v>
      </c>
    </row>
    <row r="581" spans="1:8" x14ac:dyDescent="0.2">
      <c r="A581">
        <v>32</v>
      </c>
      <c r="B581" t="s">
        <v>103</v>
      </c>
      <c r="C581" t="s">
        <v>762</v>
      </c>
      <c r="D581" t="s">
        <v>1085</v>
      </c>
      <c r="E581">
        <v>9194666.6666666698</v>
      </c>
      <c r="F581">
        <v>15863397.0133333</v>
      </c>
      <c r="G581">
        <v>3</v>
      </c>
    </row>
    <row r="582" spans="1:8" x14ac:dyDescent="0.2">
      <c r="A582">
        <v>4</v>
      </c>
      <c r="B582" t="s">
        <v>11</v>
      </c>
      <c r="C582" t="s">
        <v>840</v>
      </c>
      <c r="D582" t="s">
        <v>840</v>
      </c>
      <c r="E582">
        <v>8623000</v>
      </c>
      <c r="F582">
        <v>9600000</v>
      </c>
      <c r="G582">
        <v>1</v>
      </c>
    </row>
    <row r="583" spans="1:8" x14ac:dyDescent="0.2">
      <c r="A583">
        <v>93</v>
      </c>
      <c r="B583" t="s">
        <v>11</v>
      </c>
      <c r="C583" t="s">
        <v>840</v>
      </c>
      <c r="D583" t="s">
        <v>840</v>
      </c>
      <c r="E583">
        <v>9184666.6666666698</v>
      </c>
      <c r="F583">
        <v>9501749.9199999999</v>
      </c>
      <c r="G583">
        <v>3</v>
      </c>
    </row>
    <row r="584" spans="1:8" x14ac:dyDescent="0.2">
      <c r="A584">
        <v>4</v>
      </c>
      <c r="B584" t="s">
        <v>11</v>
      </c>
      <c r="C584" t="s">
        <v>84</v>
      </c>
      <c r="D584" t="s">
        <v>1086</v>
      </c>
      <c r="E584">
        <v>9280000</v>
      </c>
      <c r="F584">
        <v>9600000</v>
      </c>
      <c r="G584">
        <v>1</v>
      </c>
    </row>
    <row r="585" spans="1:8" x14ac:dyDescent="0.2">
      <c r="A585">
        <v>4</v>
      </c>
      <c r="B585" t="s">
        <v>11</v>
      </c>
      <c r="C585" t="s">
        <v>84</v>
      </c>
      <c r="D585" t="s">
        <v>1086</v>
      </c>
      <c r="E585">
        <v>9228333.3333333302</v>
      </c>
      <c r="F585">
        <v>9600000</v>
      </c>
      <c r="G585">
        <v>3</v>
      </c>
    </row>
    <row r="586" spans="1:8" x14ac:dyDescent="0.2">
      <c r="A586">
        <v>28</v>
      </c>
      <c r="B586" t="s">
        <v>11</v>
      </c>
      <c r="C586" t="s">
        <v>84</v>
      </c>
      <c r="D586" t="s">
        <v>1086</v>
      </c>
      <c r="E586">
        <v>9300000</v>
      </c>
      <c r="F586">
        <v>9587840</v>
      </c>
      <c r="G586">
        <v>1</v>
      </c>
    </row>
    <row r="587" spans="1:8" x14ac:dyDescent="0.2">
      <c r="A587">
        <v>93</v>
      </c>
      <c r="B587" t="s">
        <v>11</v>
      </c>
      <c r="C587" t="s">
        <v>84</v>
      </c>
      <c r="D587" t="s">
        <v>1086</v>
      </c>
      <c r="E587">
        <v>6975000</v>
      </c>
      <c r="F587">
        <v>9931301.7599999998</v>
      </c>
      <c r="G587">
        <v>2</v>
      </c>
    </row>
    <row r="588" spans="1:8" x14ac:dyDescent="0.2">
      <c r="A588">
        <v>105</v>
      </c>
      <c r="B588" t="s">
        <v>11</v>
      </c>
      <c r="C588" t="s">
        <v>84</v>
      </c>
      <c r="D588" t="s">
        <v>1086</v>
      </c>
      <c r="E588">
        <v>9300000</v>
      </c>
      <c r="F588">
        <v>9599973.5399999991</v>
      </c>
      <c r="G588">
        <v>1</v>
      </c>
    </row>
    <row r="589" spans="1:8" x14ac:dyDescent="0.2">
      <c r="A589">
        <v>22</v>
      </c>
      <c r="B589" t="s">
        <v>12</v>
      </c>
      <c r="C589" t="s">
        <v>376</v>
      </c>
      <c r="D589" t="s">
        <v>1087</v>
      </c>
      <c r="E589">
        <v>8917000</v>
      </c>
      <c r="F589">
        <v>23519564.460000001</v>
      </c>
      <c r="G589">
        <v>1</v>
      </c>
    </row>
    <row r="590" spans="1:8" x14ac:dyDescent="0.2">
      <c r="A590">
        <v>93</v>
      </c>
      <c r="B590" t="s">
        <v>12</v>
      </c>
      <c r="C590" t="s">
        <v>85</v>
      </c>
      <c r="D590" t="s">
        <v>1088</v>
      </c>
      <c r="E590">
        <v>9267000</v>
      </c>
      <c r="F590">
        <v>9500004.6300000008</v>
      </c>
      <c r="G590">
        <v>1</v>
      </c>
    </row>
    <row r="591" spans="1:8" x14ac:dyDescent="0.2">
      <c r="A591">
        <v>93</v>
      </c>
      <c r="B591" t="s">
        <v>12</v>
      </c>
      <c r="C591" t="s">
        <v>85</v>
      </c>
      <c r="D591" t="s">
        <v>1088</v>
      </c>
      <c r="E591">
        <v>9280000</v>
      </c>
      <c r="F591">
        <v>9650003.5099999998</v>
      </c>
      <c r="G591">
        <v>1</v>
      </c>
    </row>
    <row r="592" spans="1:8" x14ac:dyDescent="0.2">
      <c r="A592">
        <v>4</v>
      </c>
      <c r="B592" t="s">
        <v>13</v>
      </c>
      <c r="C592" t="s">
        <v>106</v>
      </c>
      <c r="D592" t="s">
        <v>1090</v>
      </c>
      <c r="E592">
        <v>9300000</v>
      </c>
      <c r="F592">
        <v>9600000</v>
      </c>
      <c r="G592">
        <v>2</v>
      </c>
    </row>
    <row r="593" spans="1:8" x14ac:dyDescent="0.2">
      <c r="A593">
        <v>28</v>
      </c>
      <c r="B593" t="s">
        <v>13</v>
      </c>
      <c r="C593" t="s">
        <v>106</v>
      </c>
      <c r="D593" t="s">
        <v>1090</v>
      </c>
      <c r="E593">
        <v>8959000</v>
      </c>
      <c r="F593">
        <v>9567989.2300000004</v>
      </c>
      <c r="G593">
        <v>1</v>
      </c>
    </row>
    <row r="594" spans="1:8" x14ac:dyDescent="0.2">
      <c r="A594">
        <v>93</v>
      </c>
      <c r="B594" t="s">
        <v>13</v>
      </c>
      <c r="C594" t="s">
        <v>106</v>
      </c>
      <c r="D594" t="s">
        <v>1090</v>
      </c>
      <c r="E594">
        <v>9169000</v>
      </c>
      <c r="F594">
        <v>9650000</v>
      </c>
      <c r="G594">
        <v>1</v>
      </c>
    </row>
    <row r="595" spans="1:8" x14ac:dyDescent="0.2">
      <c r="A595">
        <v>22</v>
      </c>
      <c r="B595" t="s">
        <v>13</v>
      </c>
      <c r="C595" t="s">
        <v>106</v>
      </c>
      <c r="D595" t="s">
        <v>1090</v>
      </c>
      <c r="E595">
        <v>8833000</v>
      </c>
      <c r="F595">
        <v>16833919.890000001</v>
      </c>
      <c r="G595">
        <v>1</v>
      </c>
    </row>
    <row r="596" spans="1:8" x14ac:dyDescent="0.2">
      <c r="A596">
        <v>96</v>
      </c>
      <c r="B596" t="s">
        <v>13</v>
      </c>
      <c r="C596" t="s">
        <v>106</v>
      </c>
      <c r="D596" t="s">
        <v>1090</v>
      </c>
      <c r="E596">
        <v>9108500</v>
      </c>
      <c r="F596">
        <v>9602394.0099999998</v>
      </c>
      <c r="G596">
        <v>2</v>
      </c>
    </row>
    <row r="597" spans="1:8" x14ac:dyDescent="0.2">
      <c r="A597">
        <v>93</v>
      </c>
      <c r="B597" t="s">
        <v>73</v>
      </c>
      <c r="C597" t="s">
        <v>86</v>
      </c>
      <c r="D597" t="s">
        <v>1091</v>
      </c>
      <c r="E597">
        <v>13484000</v>
      </c>
      <c r="F597">
        <v>14200000</v>
      </c>
      <c r="G597">
        <v>1</v>
      </c>
    </row>
    <row r="598" spans="1:8" x14ac:dyDescent="0.2">
      <c r="A598">
        <v>4</v>
      </c>
      <c r="B598" t="s">
        <v>73</v>
      </c>
      <c r="C598" t="s">
        <v>748</v>
      </c>
      <c r="D598" t="s">
        <v>1092</v>
      </c>
      <c r="E598">
        <v>9300000</v>
      </c>
      <c r="F598">
        <v>9600000</v>
      </c>
      <c r="G598">
        <v>1</v>
      </c>
    </row>
    <row r="599" spans="1:8" x14ac:dyDescent="0.2">
      <c r="A599">
        <v>4</v>
      </c>
      <c r="B599" t="s">
        <v>73</v>
      </c>
      <c r="C599" t="s">
        <v>748</v>
      </c>
      <c r="D599" t="s">
        <v>1092</v>
      </c>
      <c r="E599">
        <v>9300000</v>
      </c>
      <c r="F599">
        <v>9600000</v>
      </c>
      <c r="G599">
        <v>1</v>
      </c>
    </row>
    <row r="600" spans="1:8" x14ac:dyDescent="0.2">
      <c r="A600">
        <v>105</v>
      </c>
      <c r="B600" t="s">
        <v>73</v>
      </c>
      <c r="C600" t="s">
        <v>748</v>
      </c>
      <c r="D600" t="s">
        <v>1092</v>
      </c>
      <c r="E600">
        <v>9214000</v>
      </c>
      <c r="F600">
        <v>9599001.7400000002</v>
      </c>
      <c r="G600">
        <v>1</v>
      </c>
    </row>
    <row r="601" spans="1:8" x14ac:dyDescent="0.2">
      <c r="A601">
        <v>4</v>
      </c>
      <c r="B601" t="s">
        <v>74</v>
      </c>
      <c r="C601" t="s">
        <v>97</v>
      </c>
      <c r="D601" t="s">
        <v>1093</v>
      </c>
      <c r="E601">
        <v>9300000</v>
      </c>
      <c r="F601">
        <v>9600000</v>
      </c>
      <c r="G601">
        <v>2</v>
      </c>
    </row>
    <row r="602" spans="1:8" x14ac:dyDescent="0.2">
      <c r="A602">
        <v>87</v>
      </c>
      <c r="B602" t="s">
        <v>74</v>
      </c>
      <c r="C602" t="s">
        <v>97</v>
      </c>
      <c r="D602" t="s">
        <v>1093</v>
      </c>
      <c r="E602">
        <v>9300000</v>
      </c>
      <c r="F602">
        <v>9410581.6699999999</v>
      </c>
      <c r="G602">
        <v>1</v>
      </c>
    </row>
    <row r="603" spans="1:8" x14ac:dyDescent="0.2">
      <c r="A603">
        <v>93</v>
      </c>
      <c r="B603" t="s">
        <v>74</v>
      </c>
      <c r="C603" t="s">
        <v>97</v>
      </c>
      <c r="D603" t="s">
        <v>1093</v>
      </c>
      <c r="E603">
        <v>9300000</v>
      </c>
      <c r="F603">
        <v>9650000</v>
      </c>
      <c r="G603">
        <v>1</v>
      </c>
    </row>
    <row r="604" spans="1:8" x14ac:dyDescent="0.2">
      <c r="A604">
        <v>32</v>
      </c>
      <c r="B604" t="s">
        <v>74</v>
      </c>
      <c r="C604" t="s">
        <v>97</v>
      </c>
      <c r="D604" t="s">
        <v>1093</v>
      </c>
      <c r="E604">
        <v>20199661.267499998</v>
      </c>
      <c r="F604">
        <v>20199661.267499998</v>
      </c>
      <c r="H604">
        <v>4</v>
      </c>
    </row>
    <row r="605" spans="1:8" x14ac:dyDescent="0.2">
      <c r="A605">
        <v>4</v>
      </c>
      <c r="B605" t="s">
        <v>74</v>
      </c>
      <c r="C605" t="s">
        <v>751</v>
      </c>
      <c r="D605" t="s">
        <v>1094</v>
      </c>
      <c r="E605">
        <v>9300000</v>
      </c>
      <c r="F605">
        <v>9500000</v>
      </c>
      <c r="G605">
        <v>1</v>
      </c>
    </row>
    <row r="606" spans="1:8" x14ac:dyDescent="0.2">
      <c r="A606">
        <v>4</v>
      </c>
      <c r="B606" t="s">
        <v>74</v>
      </c>
      <c r="C606" t="s">
        <v>751</v>
      </c>
      <c r="D606" t="s">
        <v>1094</v>
      </c>
      <c r="E606">
        <v>9136333.3333333302</v>
      </c>
      <c r="F606">
        <v>9608333.3333333302</v>
      </c>
      <c r="G606">
        <v>6</v>
      </c>
    </row>
    <row r="607" spans="1:8" x14ac:dyDescent="0.2">
      <c r="A607">
        <v>96</v>
      </c>
      <c r="B607" t="s">
        <v>74</v>
      </c>
      <c r="C607" t="s">
        <v>751</v>
      </c>
      <c r="D607" t="s">
        <v>1094</v>
      </c>
      <c r="E607">
        <v>9300000</v>
      </c>
      <c r="F607">
        <v>9604557.5099999998</v>
      </c>
      <c r="G607">
        <v>1</v>
      </c>
    </row>
    <row r="608" spans="1:8" x14ac:dyDescent="0.2">
      <c r="A608">
        <v>105</v>
      </c>
      <c r="B608" t="s">
        <v>74</v>
      </c>
      <c r="C608" t="s">
        <v>751</v>
      </c>
      <c r="D608" t="s">
        <v>1094</v>
      </c>
      <c r="E608">
        <v>13950000</v>
      </c>
      <c r="F608">
        <v>14391414.68</v>
      </c>
      <c r="G608">
        <v>1</v>
      </c>
    </row>
    <row r="609" spans="1:8" x14ac:dyDescent="0.2">
      <c r="A609">
        <v>105</v>
      </c>
      <c r="B609" t="s">
        <v>74</v>
      </c>
      <c r="C609" t="s">
        <v>751</v>
      </c>
      <c r="D609" t="s">
        <v>1094</v>
      </c>
      <c r="E609">
        <v>11625000</v>
      </c>
      <c r="F609">
        <v>11995694.109999999</v>
      </c>
      <c r="G609">
        <v>2</v>
      </c>
    </row>
    <row r="610" spans="1:8" x14ac:dyDescent="0.2">
      <c r="A610">
        <v>4</v>
      </c>
      <c r="B610" t="s">
        <v>105</v>
      </c>
      <c r="C610" t="s">
        <v>835</v>
      </c>
      <c r="D610" t="s">
        <v>1096</v>
      </c>
      <c r="E610">
        <v>7750000</v>
      </c>
      <c r="F610">
        <v>11083333.336666699</v>
      </c>
      <c r="G610">
        <v>3</v>
      </c>
    </row>
    <row r="611" spans="1:8" x14ac:dyDescent="0.2">
      <c r="A611">
        <v>93</v>
      </c>
      <c r="B611" t="s">
        <v>105</v>
      </c>
      <c r="C611" t="s">
        <v>835</v>
      </c>
      <c r="D611" t="s">
        <v>1096</v>
      </c>
      <c r="E611">
        <v>8749000</v>
      </c>
      <c r="F611">
        <v>9650000</v>
      </c>
      <c r="G611">
        <v>1</v>
      </c>
    </row>
    <row r="612" spans="1:8" x14ac:dyDescent="0.2">
      <c r="A612">
        <v>4</v>
      </c>
      <c r="B612" t="s">
        <v>105</v>
      </c>
      <c r="C612" t="s">
        <v>835</v>
      </c>
      <c r="D612" t="s">
        <v>1097</v>
      </c>
      <c r="E612">
        <v>9260000</v>
      </c>
      <c r="F612">
        <v>9600000</v>
      </c>
      <c r="G612">
        <v>1</v>
      </c>
    </row>
    <row r="613" spans="1:8" x14ac:dyDescent="0.2">
      <c r="A613">
        <v>4</v>
      </c>
      <c r="B613" t="s">
        <v>105</v>
      </c>
      <c r="C613" t="s">
        <v>835</v>
      </c>
      <c r="D613" t="s">
        <v>1098</v>
      </c>
      <c r="E613">
        <v>9280000</v>
      </c>
      <c r="F613">
        <v>9600000</v>
      </c>
      <c r="G613">
        <v>1</v>
      </c>
    </row>
    <row r="614" spans="1:8" x14ac:dyDescent="0.2">
      <c r="A614">
        <v>87</v>
      </c>
      <c r="B614" t="s">
        <v>103</v>
      </c>
      <c r="C614" t="s">
        <v>828</v>
      </c>
      <c r="D614" t="s">
        <v>1100</v>
      </c>
      <c r="E614">
        <v>9300000</v>
      </c>
      <c r="F614">
        <v>9612843.9600000009</v>
      </c>
      <c r="G614">
        <v>1</v>
      </c>
    </row>
    <row r="615" spans="1:8" x14ac:dyDescent="0.2">
      <c r="A615">
        <v>4</v>
      </c>
      <c r="B615" t="s">
        <v>103</v>
      </c>
      <c r="C615" t="s">
        <v>94</v>
      </c>
      <c r="D615" t="s">
        <v>1101</v>
      </c>
      <c r="E615">
        <v>8581000</v>
      </c>
      <c r="F615">
        <v>9600000</v>
      </c>
      <c r="G615">
        <v>1</v>
      </c>
    </row>
    <row r="616" spans="1:8" x14ac:dyDescent="0.2">
      <c r="A616">
        <v>93</v>
      </c>
      <c r="B616" t="s">
        <v>103</v>
      </c>
      <c r="C616" t="s">
        <v>94</v>
      </c>
      <c r="D616" t="s">
        <v>1101</v>
      </c>
      <c r="E616">
        <v>9175000</v>
      </c>
      <c r="F616">
        <v>31200000</v>
      </c>
      <c r="G616">
        <v>1</v>
      </c>
    </row>
    <row r="617" spans="1:8" x14ac:dyDescent="0.2">
      <c r="A617">
        <v>93</v>
      </c>
      <c r="B617" t="s">
        <v>103</v>
      </c>
      <c r="C617" t="s">
        <v>94</v>
      </c>
      <c r="D617" t="s">
        <v>1101</v>
      </c>
      <c r="E617">
        <v>30375780</v>
      </c>
      <c r="F617">
        <v>30425780</v>
      </c>
      <c r="H617">
        <v>1</v>
      </c>
    </row>
    <row r="618" spans="1:8" x14ac:dyDescent="0.2">
      <c r="A618">
        <v>117</v>
      </c>
      <c r="B618" t="s">
        <v>103</v>
      </c>
      <c r="C618" t="s">
        <v>94</v>
      </c>
      <c r="D618" t="s">
        <v>1101</v>
      </c>
      <c r="E618">
        <v>9254000</v>
      </c>
      <c r="F618">
        <v>9511293.75</v>
      </c>
      <c r="G618">
        <v>1</v>
      </c>
    </row>
    <row r="619" spans="1:8" x14ac:dyDescent="0.2">
      <c r="A619">
        <v>32</v>
      </c>
      <c r="B619" t="s">
        <v>11</v>
      </c>
      <c r="C619" t="s">
        <v>104</v>
      </c>
      <c r="D619" t="s">
        <v>1103</v>
      </c>
      <c r="E619">
        <v>8077000</v>
      </c>
      <c r="F619">
        <v>32573130.93</v>
      </c>
      <c r="G619">
        <v>1</v>
      </c>
    </row>
    <row r="620" spans="1:8" x14ac:dyDescent="0.2">
      <c r="A620">
        <v>27</v>
      </c>
      <c r="B620" t="s">
        <v>103</v>
      </c>
      <c r="C620" t="s">
        <v>656</v>
      </c>
      <c r="D620" t="s">
        <v>1103</v>
      </c>
      <c r="E620">
        <v>0</v>
      </c>
      <c r="F620">
        <v>2</v>
      </c>
      <c r="G620">
        <v>1</v>
      </c>
    </row>
    <row r="621" spans="1:8" x14ac:dyDescent="0.2">
      <c r="A621">
        <v>27</v>
      </c>
      <c r="B621" t="s">
        <v>103</v>
      </c>
      <c r="C621" t="s">
        <v>656</v>
      </c>
      <c r="D621" t="s">
        <v>1103</v>
      </c>
      <c r="E621">
        <v>17239580.210000001</v>
      </c>
      <c r="F621">
        <v>17239580.210000001</v>
      </c>
      <c r="H621">
        <v>1</v>
      </c>
    </row>
    <row r="622" spans="1:8" x14ac:dyDescent="0.2">
      <c r="A622">
        <v>93</v>
      </c>
      <c r="B622" t="s">
        <v>12</v>
      </c>
      <c r="C622" t="s">
        <v>12</v>
      </c>
      <c r="D622" t="s">
        <v>1105</v>
      </c>
      <c r="E622">
        <v>9300000</v>
      </c>
      <c r="F622">
        <v>9550000</v>
      </c>
      <c r="G622">
        <v>1</v>
      </c>
    </row>
    <row r="623" spans="1:8" x14ac:dyDescent="0.2">
      <c r="A623">
        <v>93</v>
      </c>
      <c r="B623" t="s">
        <v>73</v>
      </c>
      <c r="C623" t="s">
        <v>620</v>
      </c>
      <c r="D623" t="s">
        <v>1109</v>
      </c>
      <c r="E623">
        <v>9214000</v>
      </c>
      <c r="F623">
        <v>11914000</v>
      </c>
      <c r="G623">
        <v>1</v>
      </c>
    </row>
    <row r="624" spans="1:8" x14ac:dyDescent="0.2">
      <c r="A624">
        <v>93</v>
      </c>
      <c r="B624" t="s">
        <v>73</v>
      </c>
      <c r="C624" t="s">
        <v>620</v>
      </c>
      <c r="D624" t="s">
        <v>1109</v>
      </c>
      <c r="E624">
        <v>8812000</v>
      </c>
      <c r="F624">
        <v>9683333.3333333302</v>
      </c>
      <c r="G624">
        <v>3</v>
      </c>
    </row>
    <row r="625" spans="1:8" x14ac:dyDescent="0.2">
      <c r="A625">
        <v>116</v>
      </c>
      <c r="B625" t="s">
        <v>103</v>
      </c>
      <c r="C625" t="s">
        <v>1110</v>
      </c>
      <c r="D625" t="s">
        <v>1111</v>
      </c>
      <c r="E625">
        <v>9188000</v>
      </c>
      <c r="F625">
        <v>9466708.0800000001</v>
      </c>
      <c r="G625">
        <v>1</v>
      </c>
    </row>
    <row r="626" spans="1:8" x14ac:dyDescent="0.2">
      <c r="A626">
        <v>28</v>
      </c>
      <c r="B626" t="s">
        <v>11</v>
      </c>
      <c r="C626" t="s">
        <v>1112</v>
      </c>
      <c r="D626" t="s">
        <v>1114</v>
      </c>
      <c r="E626">
        <v>11625000</v>
      </c>
      <c r="F626">
        <v>12086696.994999999</v>
      </c>
      <c r="G626">
        <v>2</v>
      </c>
    </row>
    <row r="627" spans="1:8" x14ac:dyDescent="0.2">
      <c r="A627">
        <v>87</v>
      </c>
      <c r="B627" t="s">
        <v>11</v>
      </c>
      <c r="C627" t="s">
        <v>1112</v>
      </c>
      <c r="D627" t="s">
        <v>1114</v>
      </c>
      <c r="E627">
        <v>9208000</v>
      </c>
      <c r="F627">
        <v>9601790</v>
      </c>
      <c r="G627">
        <v>1</v>
      </c>
    </row>
    <row r="628" spans="1:8" x14ac:dyDescent="0.2">
      <c r="A628">
        <v>93</v>
      </c>
      <c r="B628" t="s">
        <v>11</v>
      </c>
      <c r="C628" t="s">
        <v>1112</v>
      </c>
      <c r="D628" t="s">
        <v>1114</v>
      </c>
      <c r="E628">
        <v>9241000</v>
      </c>
      <c r="F628">
        <v>22501000</v>
      </c>
      <c r="G628">
        <v>1</v>
      </c>
    </row>
    <row r="629" spans="1:8" x14ac:dyDescent="0.2">
      <c r="A629">
        <v>28</v>
      </c>
      <c r="B629" t="s">
        <v>11</v>
      </c>
      <c r="C629" t="s">
        <v>763</v>
      </c>
      <c r="D629" t="s">
        <v>1115</v>
      </c>
      <c r="E629">
        <v>9300000</v>
      </c>
      <c r="F629">
        <v>9606025.0299999993</v>
      </c>
      <c r="G629">
        <v>1</v>
      </c>
    </row>
    <row r="630" spans="1:8" x14ac:dyDescent="0.2">
      <c r="A630">
        <v>87</v>
      </c>
      <c r="B630" t="s">
        <v>11</v>
      </c>
      <c r="C630" t="s">
        <v>99</v>
      </c>
      <c r="D630" t="s">
        <v>1116</v>
      </c>
      <c r="E630">
        <v>9300000</v>
      </c>
      <c r="F630">
        <v>9567607.5</v>
      </c>
      <c r="G630">
        <v>1</v>
      </c>
    </row>
    <row r="631" spans="1:8" x14ac:dyDescent="0.2">
      <c r="A631">
        <v>22</v>
      </c>
      <c r="B631" t="s">
        <v>11</v>
      </c>
      <c r="C631" t="s">
        <v>99</v>
      </c>
      <c r="D631" t="s">
        <v>1116</v>
      </c>
      <c r="E631">
        <v>22764485.496538501</v>
      </c>
      <c r="F631">
        <v>22837065.529615398</v>
      </c>
      <c r="H631">
        <v>26</v>
      </c>
    </row>
    <row r="632" spans="1:8" x14ac:dyDescent="0.2">
      <c r="A632">
        <v>105</v>
      </c>
      <c r="B632" t="s">
        <v>11</v>
      </c>
      <c r="C632" t="s">
        <v>99</v>
      </c>
      <c r="D632" t="s">
        <v>1116</v>
      </c>
      <c r="E632">
        <v>9260000</v>
      </c>
      <c r="F632">
        <v>9599521.5399999991</v>
      </c>
      <c r="G632">
        <v>1</v>
      </c>
    </row>
    <row r="633" spans="1:8" x14ac:dyDescent="0.2">
      <c r="A633">
        <v>96</v>
      </c>
      <c r="B633" t="s">
        <v>11</v>
      </c>
      <c r="C633" t="s">
        <v>99</v>
      </c>
      <c r="D633" t="s">
        <v>1117</v>
      </c>
      <c r="E633">
        <v>8480000</v>
      </c>
      <c r="F633">
        <v>8480000</v>
      </c>
      <c r="G633">
        <v>1</v>
      </c>
    </row>
    <row r="634" spans="1:8" x14ac:dyDescent="0.2">
      <c r="A634">
        <v>96</v>
      </c>
      <c r="B634" t="s">
        <v>73</v>
      </c>
      <c r="C634" t="s">
        <v>841</v>
      </c>
      <c r="D634" t="s">
        <v>1118</v>
      </c>
      <c r="E634">
        <v>7657000</v>
      </c>
      <c r="F634">
        <v>9604558</v>
      </c>
      <c r="G634">
        <v>1</v>
      </c>
    </row>
    <row r="635" spans="1:8" x14ac:dyDescent="0.2">
      <c r="A635">
        <v>105</v>
      </c>
      <c r="B635" t="s">
        <v>73</v>
      </c>
      <c r="C635" t="s">
        <v>841</v>
      </c>
      <c r="D635" t="s">
        <v>1118</v>
      </c>
      <c r="E635">
        <v>9300000</v>
      </c>
      <c r="F635">
        <v>9599973.5399999991</v>
      </c>
      <c r="G635">
        <v>3</v>
      </c>
    </row>
    <row r="636" spans="1:8" x14ac:dyDescent="0.2">
      <c r="A636">
        <v>4</v>
      </c>
      <c r="B636" t="s">
        <v>73</v>
      </c>
      <c r="C636" t="s">
        <v>841</v>
      </c>
      <c r="D636" t="s">
        <v>1119</v>
      </c>
      <c r="E636">
        <v>9221000</v>
      </c>
      <c r="F636">
        <v>9600000</v>
      </c>
      <c r="G636">
        <v>1</v>
      </c>
    </row>
    <row r="637" spans="1:8" x14ac:dyDescent="0.2">
      <c r="A637">
        <v>32</v>
      </c>
      <c r="B637" t="s">
        <v>73</v>
      </c>
      <c r="C637" t="s">
        <v>841</v>
      </c>
      <c r="D637" t="s">
        <v>1119</v>
      </c>
      <c r="E637">
        <v>9267000</v>
      </c>
      <c r="F637">
        <v>18329212.91</v>
      </c>
      <c r="G637">
        <v>1</v>
      </c>
    </row>
    <row r="638" spans="1:8" x14ac:dyDescent="0.2">
      <c r="A638">
        <v>105</v>
      </c>
      <c r="B638" t="s">
        <v>73</v>
      </c>
      <c r="C638" t="s">
        <v>841</v>
      </c>
      <c r="D638" t="s">
        <v>1119</v>
      </c>
      <c r="E638">
        <v>9300000</v>
      </c>
      <c r="F638">
        <v>9599973.5399999991</v>
      </c>
      <c r="G638">
        <v>1</v>
      </c>
    </row>
    <row r="639" spans="1:8" x14ac:dyDescent="0.2">
      <c r="A639">
        <v>28</v>
      </c>
      <c r="B639" t="s">
        <v>73</v>
      </c>
      <c r="C639" t="s">
        <v>86</v>
      </c>
      <c r="D639" t="s">
        <v>1120</v>
      </c>
      <c r="E639">
        <v>4650000</v>
      </c>
      <c r="F639">
        <v>9587840</v>
      </c>
      <c r="G639">
        <v>2</v>
      </c>
    </row>
    <row r="640" spans="1:8" x14ac:dyDescent="0.2">
      <c r="A640">
        <v>87</v>
      </c>
      <c r="B640" t="s">
        <v>74</v>
      </c>
      <c r="C640" t="s">
        <v>87</v>
      </c>
      <c r="D640" t="s">
        <v>1121</v>
      </c>
      <c r="E640">
        <v>9300000</v>
      </c>
      <c r="F640">
        <v>11374902.470000001</v>
      </c>
      <c r="G640">
        <v>1</v>
      </c>
    </row>
    <row r="641" spans="1:7" x14ac:dyDescent="0.2">
      <c r="A641">
        <v>87</v>
      </c>
      <c r="B641" t="s">
        <v>74</v>
      </c>
      <c r="C641" t="s">
        <v>87</v>
      </c>
      <c r="D641" t="s">
        <v>1121</v>
      </c>
      <c r="E641">
        <v>8814500</v>
      </c>
      <c r="F641">
        <v>11313055.83</v>
      </c>
      <c r="G641">
        <v>2</v>
      </c>
    </row>
    <row r="642" spans="1:7" x14ac:dyDescent="0.2">
      <c r="A642">
        <v>4</v>
      </c>
      <c r="B642" t="s">
        <v>11</v>
      </c>
      <c r="C642" t="s">
        <v>104</v>
      </c>
      <c r="D642" t="s">
        <v>1123</v>
      </c>
      <c r="E642">
        <v>6650000</v>
      </c>
      <c r="F642">
        <v>70598753.159999996</v>
      </c>
      <c r="G642">
        <v>1</v>
      </c>
    </row>
    <row r="643" spans="1:7" x14ac:dyDescent="0.2">
      <c r="A643">
        <v>32</v>
      </c>
      <c r="B643" t="s">
        <v>11</v>
      </c>
      <c r="C643" t="s">
        <v>104</v>
      </c>
      <c r="D643" t="s">
        <v>1123</v>
      </c>
      <c r="E643">
        <v>9280000</v>
      </c>
      <c r="F643">
        <v>12589135.555</v>
      </c>
      <c r="G643">
        <v>2</v>
      </c>
    </row>
    <row r="644" spans="1:7" x14ac:dyDescent="0.2">
      <c r="A644">
        <v>87</v>
      </c>
      <c r="B644" t="s">
        <v>73</v>
      </c>
      <c r="C644" t="s">
        <v>839</v>
      </c>
      <c r="D644" t="s">
        <v>1124</v>
      </c>
      <c r="E644">
        <v>9300000</v>
      </c>
      <c r="F644">
        <v>9406434.8000000007</v>
      </c>
      <c r="G644">
        <v>1</v>
      </c>
    </row>
    <row r="645" spans="1:7" x14ac:dyDescent="0.2">
      <c r="A645">
        <v>116</v>
      </c>
      <c r="B645" t="s">
        <v>74</v>
      </c>
      <c r="C645" t="s">
        <v>74</v>
      </c>
      <c r="D645" t="s">
        <v>1125</v>
      </c>
      <c r="E645">
        <v>9300000</v>
      </c>
      <c r="F645">
        <v>9466708.0800000001</v>
      </c>
      <c r="G645">
        <v>1</v>
      </c>
    </row>
    <row r="646" spans="1:7" x14ac:dyDescent="0.2">
      <c r="A646">
        <v>93</v>
      </c>
      <c r="B646" t="s">
        <v>103</v>
      </c>
      <c r="C646" t="s">
        <v>94</v>
      </c>
      <c r="D646" t="s">
        <v>1127</v>
      </c>
      <c r="E646">
        <v>8940500</v>
      </c>
      <c r="F646">
        <v>13033469.515000001</v>
      </c>
      <c r="G646">
        <v>2</v>
      </c>
    </row>
    <row r="647" spans="1:7" x14ac:dyDescent="0.2">
      <c r="A647">
        <v>108</v>
      </c>
      <c r="B647" t="s">
        <v>103</v>
      </c>
      <c r="C647" t="s">
        <v>94</v>
      </c>
      <c r="D647" t="s">
        <v>1127</v>
      </c>
      <c r="E647">
        <v>8045000</v>
      </c>
      <c r="F647">
        <v>8275000</v>
      </c>
      <c r="G647">
        <v>1</v>
      </c>
    </row>
    <row r="648" spans="1:7" x14ac:dyDescent="0.2">
      <c r="A648">
        <v>108</v>
      </c>
      <c r="B648" t="s">
        <v>103</v>
      </c>
      <c r="C648" t="s">
        <v>94</v>
      </c>
      <c r="D648" t="s">
        <v>1127</v>
      </c>
      <c r="E648">
        <v>8045000</v>
      </c>
      <c r="F648">
        <v>8275000</v>
      </c>
      <c r="G648">
        <v>1</v>
      </c>
    </row>
    <row r="649" spans="1:7" x14ac:dyDescent="0.2">
      <c r="A649">
        <v>96</v>
      </c>
      <c r="B649" t="s">
        <v>103</v>
      </c>
      <c r="C649" t="s">
        <v>109</v>
      </c>
      <c r="D649" t="s">
        <v>1128</v>
      </c>
      <c r="E649">
        <v>9300000</v>
      </c>
      <c r="F649">
        <v>9604557.5099999998</v>
      </c>
      <c r="G649">
        <v>2</v>
      </c>
    </row>
    <row r="650" spans="1:7" x14ac:dyDescent="0.2">
      <c r="A650">
        <v>93</v>
      </c>
      <c r="B650" t="s">
        <v>11</v>
      </c>
      <c r="C650" t="s">
        <v>104</v>
      </c>
      <c r="D650" t="s">
        <v>1129</v>
      </c>
      <c r="E650">
        <v>8035000</v>
      </c>
      <c r="F650">
        <v>37583778.219999999</v>
      </c>
      <c r="G650">
        <v>1</v>
      </c>
    </row>
    <row r="651" spans="1:7" x14ac:dyDescent="0.2">
      <c r="A651">
        <v>93</v>
      </c>
      <c r="B651" t="s">
        <v>11</v>
      </c>
      <c r="C651" t="s">
        <v>757</v>
      </c>
      <c r="D651" t="s">
        <v>1131</v>
      </c>
      <c r="E651">
        <v>8791000</v>
      </c>
      <c r="F651">
        <v>27847587.98</v>
      </c>
      <c r="G651">
        <v>1</v>
      </c>
    </row>
    <row r="652" spans="1:7" x14ac:dyDescent="0.2">
      <c r="A652">
        <v>32</v>
      </c>
      <c r="B652" t="s">
        <v>11</v>
      </c>
      <c r="C652" t="s">
        <v>757</v>
      </c>
      <c r="D652" t="s">
        <v>1131</v>
      </c>
      <c r="E652">
        <v>9280000</v>
      </c>
      <c r="F652">
        <v>16834521.27</v>
      </c>
      <c r="G652">
        <v>1</v>
      </c>
    </row>
    <row r="653" spans="1:7" x14ac:dyDescent="0.2">
      <c r="A653">
        <v>93</v>
      </c>
      <c r="B653" t="s">
        <v>11</v>
      </c>
      <c r="C653" t="s">
        <v>829</v>
      </c>
      <c r="D653" t="s">
        <v>1132</v>
      </c>
      <c r="E653">
        <v>6104000</v>
      </c>
      <c r="F653">
        <v>46709023.200000003</v>
      </c>
      <c r="G653">
        <v>1</v>
      </c>
    </row>
    <row r="654" spans="1:7" x14ac:dyDescent="0.2">
      <c r="A654">
        <v>93</v>
      </c>
      <c r="B654" t="s">
        <v>11</v>
      </c>
      <c r="C654" t="s">
        <v>994</v>
      </c>
      <c r="D654" t="s">
        <v>1133</v>
      </c>
      <c r="E654">
        <v>9201000</v>
      </c>
      <c r="F654">
        <v>18420275.640000001</v>
      </c>
      <c r="G654">
        <v>1</v>
      </c>
    </row>
    <row r="655" spans="1:7" x14ac:dyDescent="0.2">
      <c r="A655">
        <v>4</v>
      </c>
      <c r="B655" t="s">
        <v>12</v>
      </c>
      <c r="C655" t="s">
        <v>85</v>
      </c>
      <c r="D655" t="s">
        <v>1134</v>
      </c>
      <c r="E655">
        <v>9221000</v>
      </c>
      <c r="F655">
        <v>24083122.399999999</v>
      </c>
      <c r="G655">
        <v>1</v>
      </c>
    </row>
    <row r="656" spans="1:7" x14ac:dyDescent="0.2">
      <c r="A656">
        <v>93</v>
      </c>
      <c r="B656" t="s">
        <v>12</v>
      </c>
      <c r="C656" t="s">
        <v>85</v>
      </c>
      <c r="D656" t="s">
        <v>1134</v>
      </c>
      <c r="E656">
        <v>4650000</v>
      </c>
      <c r="F656">
        <v>14222726.675000001</v>
      </c>
      <c r="G656">
        <v>2</v>
      </c>
    </row>
    <row r="657" spans="1:8" x14ac:dyDescent="0.2">
      <c r="A657">
        <v>93</v>
      </c>
      <c r="B657" t="s">
        <v>12</v>
      </c>
      <c r="C657" t="s">
        <v>85</v>
      </c>
      <c r="D657" t="s">
        <v>1134</v>
      </c>
      <c r="E657">
        <v>9234000</v>
      </c>
      <c r="F657">
        <v>9800000</v>
      </c>
      <c r="G657">
        <v>1</v>
      </c>
    </row>
    <row r="658" spans="1:8" x14ac:dyDescent="0.2">
      <c r="A658">
        <v>116</v>
      </c>
      <c r="B658" t="s">
        <v>12</v>
      </c>
      <c r="C658" t="s">
        <v>85</v>
      </c>
      <c r="D658" t="s">
        <v>1134</v>
      </c>
      <c r="E658">
        <v>9127000</v>
      </c>
      <c r="F658">
        <v>9352700.4100000001</v>
      </c>
      <c r="G658">
        <v>1</v>
      </c>
    </row>
    <row r="659" spans="1:8" x14ac:dyDescent="0.2">
      <c r="A659">
        <v>116</v>
      </c>
      <c r="B659" t="s">
        <v>74</v>
      </c>
      <c r="C659" t="s">
        <v>74</v>
      </c>
      <c r="D659" t="s">
        <v>1136</v>
      </c>
      <c r="E659">
        <v>13950000</v>
      </c>
      <c r="F659">
        <v>14200062.119999999</v>
      </c>
      <c r="G659">
        <v>1</v>
      </c>
    </row>
    <row r="660" spans="1:8" x14ac:dyDescent="0.2">
      <c r="A660">
        <v>32</v>
      </c>
      <c r="B660" t="s">
        <v>105</v>
      </c>
      <c r="C660" t="s">
        <v>486</v>
      </c>
      <c r="D660" t="s">
        <v>1138</v>
      </c>
      <c r="E660">
        <v>17845523.800000001</v>
      </c>
      <c r="F660">
        <v>17845523.800000001</v>
      </c>
      <c r="H660">
        <v>1</v>
      </c>
    </row>
    <row r="661" spans="1:8" x14ac:dyDescent="0.2">
      <c r="A661">
        <v>4</v>
      </c>
      <c r="B661" t="s">
        <v>103</v>
      </c>
      <c r="C661" t="s">
        <v>828</v>
      </c>
      <c r="D661" t="s">
        <v>1139</v>
      </c>
      <c r="E661">
        <v>9300000</v>
      </c>
      <c r="F661">
        <v>9600000</v>
      </c>
      <c r="G661">
        <v>1</v>
      </c>
    </row>
    <row r="662" spans="1:8" x14ac:dyDescent="0.2">
      <c r="A662">
        <v>4</v>
      </c>
      <c r="B662" t="s">
        <v>11</v>
      </c>
      <c r="C662" t="s">
        <v>883</v>
      </c>
      <c r="D662" t="s">
        <v>883</v>
      </c>
      <c r="E662">
        <v>9127000</v>
      </c>
      <c r="F662">
        <v>9600000</v>
      </c>
      <c r="G662">
        <v>1</v>
      </c>
    </row>
    <row r="663" spans="1:8" x14ac:dyDescent="0.2">
      <c r="A663">
        <v>87</v>
      </c>
      <c r="B663" t="s">
        <v>11</v>
      </c>
      <c r="C663" t="s">
        <v>883</v>
      </c>
      <c r="D663" t="s">
        <v>883</v>
      </c>
      <c r="E663">
        <v>9300000</v>
      </c>
      <c r="F663">
        <v>9601790</v>
      </c>
      <c r="G663">
        <v>1</v>
      </c>
    </row>
    <row r="664" spans="1:8" x14ac:dyDescent="0.2">
      <c r="A664">
        <v>93</v>
      </c>
      <c r="B664" t="s">
        <v>11</v>
      </c>
      <c r="C664" t="s">
        <v>883</v>
      </c>
      <c r="D664" t="s">
        <v>883</v>
      </c>
      <c r="E664">
        <v>9175000</v>
      </c>
      <c r="F664">
        <v>25130000</v>
      </c>
      <c r="G664">
        <v>1</v>
      </c>
    </row>
    <row r="665" spans="1:8" x14ac:dyDescent="0.2">
      <c r="A665">
        <v>4</v>
      </c>
      <c r="B665" t="s">
        <v>12</v>
      </c>
      <c r="C665" t="s">
        <v>12</v>
      </c>
      <c r="D665" t="s">
        <v>1143</v>
      </c>
      <c r="E665">
        <v>6188000</v>
      </c>
      <c r="F665">
        <v>71307464.150000006</v>
      </c>
      <c r="G665">
        <v>1</v>
      </c>
    </row>
    <row r="666" spans="1:8" x14ac:dyDescent="0.2">
      <c r="A666">
        <v>4</v>
      </c>
      <c r="B666" t="s">
        <v>12</v>
      </c>
      <c r="C666" t="s">
        <v>12</v>
      </c>
      <c r="D666" t="s">
        <v>1144</v>
      </c>
      <c r="E666">
        <v>9300000</v>
      </c>
      <c r="F666">
        <v>9600000</v>
      </c>
      <c r="G666">
        <v>1</v>
      </c>
    </row>
    <row r="667" spans="1:8" x14ac:dyDescent="0.2">
      <c r="A667">
        <v>96</v>
      </c>
      <c r="B667" t="s">
        <v>12</v>
      </c>
      <c r="C667" t="s">
        <v>12</v>
      </c>
      <c r="D667" t="s">
        <v>1144</v>
      </c>
      <c r="E667">
        <v>9300000</v>
      </c>
      <c r="F667">
        <v>9882617.4499999993</v>
      </c>
      <c r="G667">
        <v>1</v>
      </c>
    </row>
    <row r="668" spans="1:8" x14ac:dyDescent="0.2">
      <c r="A668">
        <v>116</v>
      </c>
      <c r="B668" t="s">
        <v>74</v>
      </c>
      <c r="C668" t="s">
        <v>768</v>
      </c>
      <c r="D668" t="s">
        <v>1147</v>
      </c>
      <c r="E668">
        <v>7699000</v>
      </c>
      <c r="F668">
        <v>13591708.08</v>
      </c>
      <c r="G668">
        <v>1</v>
      </c>
    </row>
    <row r="669" spans="1:8" x14ac:dyDescent="0.2">
      <c r="A669">
        <v>4</v>
      </c>
      <c r="B669" t="s">
        <v>11</v>
      </c>
      <c r="C669" t="s">
        <v>11</v>
      </c>
      <c r="D669" t="s">
        <v>1148</v>
      </c>
      <c r="E669">
        <v>7448000</v>
      </c>
      <c r="F669">
        <v>41848000</v>
      </c>
      <c r="G669">
        <v>1</v>
      </c>
    </row>
    <row r="670" spans="1:8" x14ac:dyDescent="0.2">
      <c r="A670">
        <v>101</v>
      </c>
      <c r="B670" t="s">
        <v>11</v>
      </c>
      <c r="C670" t="s">
        <v>11</v>
      </c>
      <c r="D670" t="s">
        <v>1148</v>
      </c>
      <c r="E670">
        <v>9254000</v>
      </c>
      <c r="F670">
        <v>9557000</v>
      </c>
      <c r="G670">
        <v>1</v>
      </c>
    </row>
    <row r="671" spans="1:8" x14ac:dyDescent="0.2">
      <c r="A671">
        <v>116</v>
      </c>
      <c r="B671" t="s">
        <v>11</v>
      </c>
      <c r="C671" t="s">
        <v>763</v>
      </c>
      <c r="D671" t="s">
        <v>1151</v>
      </c>
      <c r="E671">
        <v>8791000</v>
      </c>
      <c r="F671">
        <v>13466708</v>
      </c>
      <c r="G671">
        <v>1</v>
      </c>
    </row>
    <row r="672" spans="1:8" x14ac:dyDescent="0.2">
      <c r="A672">
        <v>14</v>
      </c>
      <c r="B672" t="s">
        <v>103</v>
      </c>
      <c r="C672" t="s">
        <v>944</v>
      </c>
      <c r="D672" t="s">
        <v>1157</v>
      </c>
      <c r="E672">
        <v>7783000</v>
      </c>
      <c r="F672">
        <v>14624183.449999999</v>
      </c>
      <c r="G672">
        <v>1</v>
      </c>
    </row>
    <row r="673" spans="1:7" x14ac:dyDescent="0.2">
      <c r="A673">
        <v>93</v>
      </c>
      <c r="B673" t="s">
        <v>11</v>
      </c>
      <c r="C673" t="s">
        <v>104</v>
      </c>
      <c r="D673" t="s">
        <v>104</v>
      </c>
      <c r="E673">
        <v>8791000</v>
      </c>
      <c r="F673">
        <v>38950000</v>
      </c>
      <c r="G673">
        <v>1</v>
      </c>
    </row>
    <row r="674" spans="1:7" x14ac:dyDescent="0.2">
      <c r="A674">
        <v>4</v>
      </c>
      <c r="B674" t="s">
        <v>12</v>
      </c>
      <c r="C674" t="s">
        <v>376</v>
      </c>
      <c r="D674" t="s">
        <v>1162</v>
      </c>
      <c r="E674">
        <v>8840000</v>
      </c>
      <c r="F674">
        <v>26406500</v>
      </c>
      <c r="G674">
        <v>2</v>
      </c>
    </row>
    <row r="675" spans="1:7" x14ac:dyDescent="0.2">
      <c r="A675">
        <v>101</v>
      </c>
      <c r="B675" t="s">
        <v>74</v>
      </c>
      <c r="C675" t="s">
        <v>72</v>
      </c>
      <c r="D675" t="s">
        <v>1166</v>
      </c>
      <c r="E675">
        <v>9300000</v>
      </c>
      <c r="F675">
        <v>9542000</v>
      </c>
      <c r="G675">
        <v>1</v>
      </c>
    </row>
    <row r="676" spans="1:7" x14ac:dyDescent="0.2">
      <c r="A676">
        <v>101</v>
      </c>
      <c r="B676" t="s">
        <v>74</v>
      </c>
      <c r="C676" t="s">
        <v>72</v>
      </c>
      <c r="D676" t="s">
        <v>1167</v>
      </c>
      <c r="E676">
        <v>9290444.4444444403</v>
      </c>
      <c r="F676">
        <v>9542000</v>
      </c>
      <c r="G676">
        <v>9</v>
      </c>
    </row>
    <row r="677" spans="1:7" x14ac:dyDescent="0.2">
      <c r="A677">
        <v>93</v>
      </c>
      <c r="B677" t="s">
        <v>11</v>
      </c>
      <c r="C677" t="s">
        <v>938</v>
      </c>
      <c r="D677" t="s">
        <v>1171</v>
      </c>
      <c r="E677">
        <v>9241000</v>
      </c>
      <c r="F677">
        <v>23200000.140000001</v>
      </c>
      <c r="G677">
        <v>1</v>
      </c>
    </row>
    <row r="678" spans="1:7" x14ac:dyDescent="0.2">
      <c r="A678">
        <v>87</v>
      </c>
      <c r="B678" t="s">
        <v>11</v>
      </c>
      <c r="C678" t="s">
        <v>840</v>
      </c>
      <c r="D678" t="s">
        <v>1173</v>
      </c>
      <c r="E678">
        <v>9227000</v>
      </c>
      <c r="F678">
        <v>9606024.2899999991</v>
      </c>
      <c r="G678">
        <v>1</v>
      </c>
    </row>
    <row r="679" spans="1:7" x14ac:dyDescent="0.2">
      <c r="A679">
        <v>108</v>
      </c>
      <c r="B679" t="s">
        <v>12</v>
      </c>
      <c r="C679" t="s">
        <v>884</v>
      </c>
      <c r="D679" t="s">
        <v>1174</v>
      </c>
      <c r="E679">
        <v>9300000</v>
      </c>
      <c r="F679">
        <v>9530000</v>
      </c>
      <c r="G679">
        <v>1</v>
      </c>
    </row>
    <row r="680" spans="1:7" x14ac:dyDescent="0.2">
      <c r="A680">
        <v>22</v>
      </c>
      <c r="B680" t="s">
        <v>13</v>
      </c>
      <c r="C680" t="s">
        <v>13</v>
      </c>
      <c r="D680" t="s">
        <v>1181</v>
      </c>
      <c r="E680">
        <v>6776000</v>
      </c>
      <c r="F680">
        <v>48810000</v>
      </c>
      <c r="G680">
        <v>1</v>
      </c>
    </row>
    <row r="681" spans="1:7" x14ac:dyDescent="0.2">
      <c r="A681">
        <v>27</v>
      </c>
      <c r="B681" t="s">
        <v>13</v>
      </c>
      <c r="C681" t="s">
        <v>546</v>
      </c>
      <c r="D681" t="s">
        <v>1181</v>
      </c>
      <c r="E681">
        <v>6902000</v>
      </c>
      <c r="F681">
        <v>49166000</v>
      </c>
      <c r="G681">
        <v>1</v>
      </c>
    </row>
    <row r="682" spans="1:7" x14ac:dyDescent="0.2">
      <c r="A682">
        <v>27</v>
      </c>
      <c r="B682" t="s">
        <v>13</v>
      </c>
      <c r="C682" t="s">
        <v>13</v>
      </c>
      <c r="D682" t="s">
        <v>1182</v>
      </c>
      <c r="E682">
        <v>8203000</v>
      </c>
      <c r="F682">
        <v>60078000</v>
      </c>
      <c r="G682">
        <v>1</v>
      </c>
    </row>
    <row r="683" spans="1:7" x14ac:dyDescent="0.2">
      <c r="A683">
        <v>4</v>
      </c>
      <c r="B683" t="s">
        <v>73</v>
      </c>
      <c r="C683" t="s">
        <v>661</v>
      </c>
      <c r="D683" t="s">
        <v>1183</v>
      </c>
      <c r="E683">
        <v>8132500</v>
      </c>
      <c r="F683">
        <v>10762500</v>
      </c>
      <c r="G683">
        <v>4</v>
      </c>
    </row>
    <row r="684" spans="1:7" x14ac:dyDescent="0.2">
      <c r="A684">
        <v>28</v>
      </c>
      <c r="B684" t="s">
        <v>73</v>
      </c>
      <c r="C684" t="s">
        <v>661</v>
      </c>
      <c r="D684" t="s">
        <v>1183</v>
      </c>
      <c r="E684">
        <v>9192500</v>
      </c>
      <c r="F684">
        <v>9604810.2799999993</v>
      </c>
      <c r="G684">
        <v>2</v>
      </c>
    </row>
    <row r="685" spans="1:7" x14ac:dyDescent="0.2">
      <c r="A685">
        <v>93</v>
      </c>
      <c r="B685" t="s">
        <v>73</v>
      </c>
      <c r="C685" t="s">
        <v>661</v>
      </c>
      <c r="D685" t="s">
        <v>1183</v>
      </c>
      <c r="E685">
        <v>9293000</v>
      </c>
      <c r="F685">
        <v>9550000.2100000009</v>
      </c>
      <c r="G685">
        <v>1</v>
      </c>
    </row>
    <row r="686" spans="1:7" x14ac:dyDescent="0.2">
      <c r="A686">
        <v>4</v>
      </c>
      <c r="B686" t="s">
        <v>73</v>
      </c>
      <c r="C686" t="s">
        <v>661</v>
      </c>
      <c r="D686" t="s">
        <v>1184</v>
      </c>
      <c r="E686">
        <v>4640000</v>
      </c>
      <c r="F686">
        <v>9500000</v>
      </c>
      <c r="G686">
        <v>2</v>
      </c>
    </row>
    <row r="687" spans="1:7" x14ac:dyDescent="0.2">
      <c r="A687">
        <v>32</v>
      </c>
      <c r="B687" t="s">
        <v>73</v>
      </c>
      <c r="C687" t="s">
        <v>661</v>
      </c>
      <c r="D687" t="s">
        <v>1184</v>
      </c>
      <c r="E687">
        <v>9300000</v>
      </c>
      <c r="F687">
        <v>9569173</v>
      </c>
      <c r="G687">
        <v>1</v>
      </c>
    </row>
    <row r="688" spans="1:7" x14ac:dyDescent="0.2">
      <c r="A688">
        <v>93</v>
      </c>
      <c r="B688" t="s">
        <v>103</v>
      </c>
      <c r="C688" t="s">
        <v>103</v>
      </c>
      <c r="D688" t="s">
        <v>1185</v>
      </c>
      <c r="E688">
        <v>9286000</v>
      </c>
      <c r="F688">
        <v>9550471.1500000004</v>
      </c>
      <c r="G688">
        <v>1</v>
      </c>
    </row>
    <row r="689" spans="1:8" x14ac:dyDescent="0.2">
      <c r="A689">
        <v>93</v>
      </c>
      <c r="B689" t="s">
        <v>103</v>
      </c>
      <c r="C689" t="s">
        <v>944</v>
      </c>
      <c r="D689" t="s">
        <v>944</v>
      </c>
      <c r="E689">
        <v>9300000</v>
      </c>
      <c r="F689">
        <v>9550994.6199999992</v>
      </c>
      <c r="G689">
        <v>1</v>
      </c>
    </row>
    <row r="690" spans="1:8" x14ac:dyDescent="0.2">
      <c r="A690">
        <v>93</v>
      </c>
      <c r="B690" t="s">
        <v>103</v>
      </c>
      <c r="C690" t="s">
        <v>944</v>
      </c>
      <c r="D690" t="s">
        <v>944</v>
      </c>
      <c r="E690">
        <v>9300000</v>
      </c>
      <c r="F690">
        <v>9550994.6199999992</v>
      </c>
      <c r="G690">
        <v>1</v>
      </c>
    </row>
    <row r="691" spans="1:8" x14ac:dyDescent="0.2">
      <c r="A691">
        <v>101</v>
      </c>
      <c r="B691" t="s">
        <v>103</v>
      </c>
      <c r="C691" t="s">
        <v>944</v>
      </c>
      <c r="D691" t="s">
        <v>944</v>
      </c>
      <c r="E691">
        <v>30989417.120000001</v>
      </c>
      <c r="F691">
        <v>30989417.120000001</v>
      </c>
      <c r="H691">
        <v>1</v>
      </c>
    </row>
    <row r="692" spans="1:8" x14ac:dyDescent="0.2">
      <c r="A692">
        <v>93</v>
      </c>
      <c r="B692" t="s">
        <v>11</v>
      </c>
      <c r="C692" t="s">
        <v>938</v>
      </c>
      <c r="D692" t="s">
        <v>938</v>
      </c>
      <c r="E692">
        <v>9300000</v>
      </c>
      <c r="F692">
        <v>9550004.4199999999</v>
      </c>
      <c r="G692">
        <v>1</v>
      </c>
    </row>
    <row r="693" spans="1:8" x14ac:dyDescent="0.2">
      <c r="A693">
        <v>93</v>
      </c>
      <c r="B693" t="s">
        <v>11</v>
      </c>
      <c r="C693" t="s">
        <v>938</v>
      </c>
      <c r="D693" t="s">
        <v>1186</v>
      </c>
      <c r="E693">
        <v>9208000</v>
      </c>
      <c r="F693">
        <v>16600000.119999999</v>
      </c>
      <c r="G693">
        <v>1</v>
      </c>
    </row>
    <row r="694" spans="1:8" x14ac:dyDescent="0.2">
      <c r="A694">
        <v>93</v>
      </c>
      <c r="B694" t="s">
        <v>12</v>
      </c>
      <c r="C694" t="s">
        <v>1106</v>
      </c>
      <c r="D694" t="s">
        <v>1187</v>
      </c>
      <c r="E694">
        <v>6986000</v>
      </c>
      <c r="F694">
        <v>42700000</v>
      </c>
      <c r="G694">
        <v>1</v>
      </c>
    </row>
    <row r="695" spans="1:8" x14ac:dyDescent="0.2">
      <c r="A695">
        <v>96</v>
      </c>
      <c r="B695" t="s">
        <v>12</v>
      </c>
      <c r="C695" t="s">
        <v>1106</v>
      </c>
      <c r="D695" t="s">
        <v>1187</v>
      </c>
      <c r="E695">
        <v>7862000</v>
      </c>
      <c r="F695">
        <v>8142628.5499999998</v>
      </c>
      <c r="G695">
        <v>1</v>
      </c>
    </row>
    <row r="696" spans="1:8" x14ac:dyDescent="0.2">
      <c r="A696">
        <v>93</v>
      </c>
      <c r="B696" t="s">
        <v>74</v>
      </c>
      <c r="C696" t="s">
        <v>768</v>
      </c>
      <c r="D696" t="s">
        <v>1188</v>
      </c>
      <c r="E696">
        <v>8791000</v>
      </c>
      <c r="F696">
        <v>9650000</v>
      </c>
      <c r="G696">
        <v>1</v>
      </c>
    </row>
    <row r="697" spans="1:8" x14ac:dyDescent="0.2">
      <c r="A697">
        <v>116</v>
      </c>
      <c r="B697" t="s">
        <v>74</v>
      </c>
      <c r="C697" t="s">
        <v>768</v>
      </c>
      <c r="D697" t="s">
        <v>1188</v>
      </c>
      <c r="E697">
        <v>8917000</v>
      </c>
      <c r="F697">
        <v>9466708.0800000001</v>
      </c>
      <c r="G697">
        <v>1</v>
      </c>
    </row>
    <row r="698" spans="1:8" x14ac:dyDescent="0.2">
      <c r="A698">
        <v>96</v>
      </c>
      <c r="B698" t="s">
        <v>103</v>
      </c>
      <c r="C698" t="s">
        <v>828</v>
      </c>
      <c r="D698" t="s">
        <v>1189</v>
      </c>
      <c r="E698">
        <v>9300000</v>
      </c>
      <c r="F698">
        <v>9643755</v>
      </c>
      <c r="G698">
        <v>1</v>
      </c>
    </row>
    <row r="699" spans="1:8" x14ac:dyDescent="0.2">
      <c r="A699">
        <v>4</v>
      </c>
      <c r="B699" t="s">
        <v>12</v>
      </c>
      <c r="C699" t="s">
        <v>12</v>
      </c>
      <c r="D699" t="s">
        <v>1190</v>
      </c>
      <c r="E699">
        <v>9300000</v>
      </c>
      <c r="F699">
        <v>9600000</v>
      </c>
      <c r="G699">
        <v>1</v>
      </c>
    </row>
    <row r="700" spans="1:8" x14ac:dyDescent="0.2">
      <c r="A700">
        <v>96</v>
      </c>
      <c r="B700" t="s">
        <v>12</v>
      </c>
      <c r="C700" t="s">
        <v>12</v>
      </c>
      <c r="D700" t="s">
        <v>1190</v>
      </c>
      <c r="E700">
        <v>9267000</v>
      </c>
      <c r="F700">
        <v>10452992.539999999</v>
      </c>
      <c r="G700">
        <v>1</v>
      </c>
    </row>
    <row r="701" spans="1:8" x14ac:dyDescent="0.2">
      <c r="A701">
        <v>96</v>
      </c>
      <c r="B701" t="s">
        <v>74</v>
      </c>
      <c r="C701" t="s">
        <v>935</v>
      </c>
      <c r="D701" t="s">
        <v>1191</v>
      </c>
      <c r="E701">
        <v>9300000</v>
      </c>
      <c r="F701">
        <v>9604558</v>
      </c>
      <c r="G701">
        <v>1</v>
      </c>
    </row>
    <row r="702" spans="1:8" x14ac:dyDescent="0.2">
      <c r="A702">
        <v>117</v>
      </c>
      <c r="B702" t="s">
        <v>12</v>
      </c>
      <c r="C702" t="s">
        <v>529</v>
      </c>
      <c r="D702" t="s">
        <v>1192</v>
      </c>
      <c r="E702">
        <v>9043000</v>
      </c>
      <c r="F702">
        <v>9511293.75</v>
      </c>
      <c r="G702">
        <v>1</v>
      </c>
    </row>
    <row r="703" spans="1:8" x14ac:dyDescent="0.2">
      <c r="A703">
        <v>4</v>
      </c>
      <c r="B703" t="s">
        <v>103</v>
      </c>
      <c r="C703" t="s">
        <v>944</v>
      </c>
      <c r="D703" t="s">
        <v>1193</v>
      </c>
      <c r="E703">
        <v>9182000</v>
      </c>
      <c r="F703">
        <v>9600000</v>
      </c>
      <c r="G703">
        <v>1</v>
      </c>
    </row>
    <row r="704" spans="1:8" x14ac:dyDescent="0.2">
      <c r="A704">
        <v>4</v>
      </c>
      <c r="B704" t="s">
        <v>12</v>
      </c>
      <c r="C704" t="s">
        <v>833</v>
      </c>
      <c r="D704" t="s">
        <v>1195</v>
      </c>
      <c r="E704">
        <v>9227000</v>
      </c>
      <c r="F704">
        <v>9527000</v>
      </c>
      <c r="G704">
        <v>1</v>
      </c>
    </row>
    <row r="705" spans="1:7" x14ac:dyDescent="0.2">
      <c r="A705">
        <v>4</v>
      </c>
      <c r="B705" t="s">
        <v>73</v>
      </c>
      <c r="C705" t="s">
        <v>767</v>
      </c>
      <c r="D705" t="s">
        <v>1196</v>
      </c>
      <c r="E705">
        <v>9188000</v>
      </c>
      <c r="F705">
        <v>9500000</v>
      </c>
      <c r="G705">
        <v>1</v>
      </c>
    </row>
    <row r="706" spans="1:7" x14ac:dyDescent="0.2">
      <c r="A706">
        <v>27</v>
      </c>
      <c r="B706" t="s">
        <v>103</v>
      </c>
      <c r="C706" t="s">
        <v>1194</v>
      </c>
      <c r="D706" t="s">
        <v>1197</v>
      </c>
      <c r="E706">
        <v>7448000</v>
      </c>
      <c r="F706">
        <v>21178000</v>
      </c>
      <c r="G706">
        <v>1</v>
      </c>
    </row>
    <row r="707" spans="1:7" x14ac:dyDescent="0.2">
      <c r="A707">
        <v>27</v>
      </c>
      <c r="B707" t="s">
        <v>11</v>
      </c>
      <c r="C707" t="s">
        <v>11</v>
      </c>
      <c r="D707" t="s">
        <v>1198</v>
      </c>
      <c r="E707">
        <v>6566000</v>
      </c>
      <c r="F707">
        <v>37397000</v>
      </c>
      <c r="G707">
        <v>1</v>
      </c>
    </row>
    <row r="708" spans="1:7" x14ac:dyDescent="0.2">
      <c r="A708">
        <v>27</v>
      </c>
      <c r="B708" t="s">
        <v>12</v>
      </c>
      <c r="C708" t="s">
        <v>884</v>
      </c>
      <c r="D708" t="s">
        <v>1199</v>
      </c>
      <c r="E708">
        <v>7825000</v>
      </c>
      <c r="F708">
        <v>60572000</v>
      </c>
      <c r="G708">
        <v>1</v>
      </c>
    </row>
    <row r="709" spans="1:7" x14ac:dyDescent="0.2">
      <c r="A709">
        <v>32</v>
      </c>
      <c r="B709" t="s">
        <v>103</v>
      </c>
      <c r="C709" t="s">
        <v>1082</v>
      </c>
      <c r="D709" t="s">
        <v>1200</v>
      </c>
      <c r="E709">
        <v>9286000</v>
      </c>
      <c r="F709">
        <v>13831834.75</v>
      </c>
      <c r="G709">
        <v>1</v>
      </c>
    </row>
    <row r="710" spans="1:7" x14ac:dyDescent="0.2">
      <c r="A710">
        <v>93</v>
      </c>
      <c r="B710" t="s">
        <v>11</v>
      </c>
      <c r="C710" t="s">
        <v>757</v>
      </c>
      <c r="D710" t="s">
        <v>1201</v>
      </c>
      <c r="E710">
        <v>8665000</v>
      </c>
      <c r="F710">
        <v>26777131.460000001</v>
      </c>
      <c r="G710">
        <v>1</v>
      </c>
    </row>
    <row r="711" spans="1:7" x14ac:dyDescent="0.2">
      <c r="A711">
        <v>32</v>
      </c>
      <c r="B711" t="s">
        <v>11</v>
      </c>
      <c r="C711" t="s">
        <v>757</v>
      </c>
      <c r="D711" t="s">
        <v>1201</v>
      </c>
      <c r="E711">
        <v>9247000</v>
      </c>
      <c r="F711">
        <v>18857217.23</v>
      </c>
      <c r="G711">
        <v>1</v>
      </c>
    </row>
    <row r="712" spans="1:7" x14ac:dyDescent="0.2">
      <c r="A712">
        <v>87</v>
      </c>
      <c r="B712" t="s">
        <v>74</v>
      </c>
      <c r="C712" t="s">
        <v>751</v>
      </c>
      <c r="D712" t="s">
        <v>1202</v>
      </c>
      <c r="E712">
        <v>9300000</v>
      </c>
      <c r="F712">
        <v>13671690</v>
      </c>
      <c r="G712">
        <v>1</v>
      </c>
    </row>
    <row r="713" spans="1:7" x14ac:dyDescent="0.2">
      <c r="A713">
        <v>93</v>
      </c>
      <c r="B713" t="s">
        <v>103</v>
      </c>
      <c r="C713" t="s">
        <v>103</v>
      </c>
      <c r="D713" t="s">
        <v>1203</v>
      </c>
      <c r="E713">
        <v>8538000</v>
      </c>
      <c r="F713">
        <v>8788999.9800000004</v>
      </c>
      <c r="G713">
        <v>1</v>
      </c>
    </row>
    <row r="714" spans="1:7" x14ac:dyDescent="0.2">
      <c r="A714">
        <v>93</v>
      </c>
      <c r="B714" t="s">
        <v>103</v>
      </c>
      <c r="C714" t="s">
        <v>1194</v>
      </c>
      <c r="D714" t="s">
        <v>1205</v>
      </c>
      <c r="E714">
        <v>9290000</v>
      </c>
      <c r="F714">
        <v>16417972.074999999</v>
      </c>
      <c r="G714">
        <v>2</v>
      </c>
    </row>
    <row r="715" spans="1:7" x14ac:dyDescent="0.2">
      <c r="A715">
        <v>93</v>
      </c>
      <c r="B715" t="s">
        <v>11</v>
      </c>
      <c r="C715" t="s">
        <v>83</v>
      </c>
      <c r="D715" t="s">
        <v>1206</v>
      </c>
      <c r="E715">
        <v>6818000</v>
      </c>
      <c r="F715">
        <v>56780000</v>
      </c>
      <c r="G715">
        <v>1</v>
      </c>
    </row>
    <row r="716" spans="1:7" x14ac:dyDescent="0.2">
      <c r="A716">
        <v>93</v>
      </c>
      <c r="B716" t="s">
        <v>11</v>
      </c>
      <c r="C716" t="s">
        <v>849</v>
      </c>
      <c r="D716" t="s">
        <v>1207</v>
      </c>
      <c r="E716">
        <v>9260000</v>
      </c>
      <c r="F716">
        <v>25413185.670000002</v>
      </c>
      <c r="G716">
        <v>1</v>
      </c>
    </row>
    <row r="717" spans="1:7" x14ac:dyDescent="0.2">
      <c r="A717">
        <v>93</v>
      </c>
      <c r="B717" t="s">
        <v>73</v>
      </c>
      <c r="C717" t="s">
        <v>759</v>
      </c>
      <c r="D717" t="s">
        <v>1208</v>
      </c>
      <c r="E717">
        <v>9300000</v>
      </c>
      <c r="F717">
        <v>9600000</v>
      </c>
      <c r="G717">
        <v>1</v>
      </c>
    </row>
    <row r="718" spans="1:7" x14ac:dyDescent="0.2">
      <c r="A718">
        <v>93</v>
      </c>
      <c r="B718" t="s">
        <v>73</v>
      </c>
      <c r="C718" t="s">
        <v>767</v>
      </c>
      <c r="D718" t="s">
        <v>1209</v>
      </c>
      <c r="E718">
        <v>9273000</v>
      </c>
      <c r="F718">
        <v>9600000</v>
      </c>
      <c r="G718">
        <v>1</v>
      </c>
    </row>
    <row r="719" spans="1:7" x14ac:dyDescent="0.2">
      <c r="A719">
        <v>105</v>
      </c>
      <c r="B719" t="s">
        <v>74</v>
      </c>
      <c r="C719" t="s">
        <v>75</v>
      </c>
      <c r="D719" t="s">
        <v>1210</v>
      </c>
      <c r="E719">
        <v>9247500</v>
      </c>
      <c r="F719">
        <v>9599975.0399999991</v>
      </c>
      <c r="G719">
        <v>2</v>
      </c>
    </row>
    <row r="720" spans="1:7" x14ac:dyDescent="0.2">
      <c r="A720">
        <v>116</v>
      </c>
      <c r="B720" t="s">
        <v>12</v>
      </c>
      <c r="C720" t="s">
        <v>376</v>
      </c>
      <c r="D720" t="s">
        <v>1211</v>
      </c>
      <c r="E720">
        <v>9300000</v>
      </c>
      <c r="F720">
        <v>9466708.0800000001</v>
      </c>
      <c r="G720">
        <v>1</v>
      </c>
    </row>
    <row r="721" spans="1:7" x14ac:dyDescent="0.2">
      <c r="A721">
        <v>116</v>
      </c>
      <c r="B721" t="s">
        <v>74</v>
      </c>
      <c r="C721" t="s">
        <v>935</v>
      </c>
      <c r="D721" t="s">
        <v>1212</v>
      </c>
      <c r="E721">
        <v>11625000</v>
      </c>
      <c r="F721">
        <v>11833385.1</v>
      </c>
      <c r="G721">
        <v>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9026C-7CC9-4FEF-A182-C5C29C180288}">
  <sheetPr>
    <tabColor rgb="FFFFFF00"/>
  </sheetPr>
  <dimension ref="A1:H1076"/>
  <sheetViews>
    <sheetView workbookViewId="0">
      <selection activeCell="A3" sqref="A3:H1076"/>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427" t="s">
        <v>1175</v>
      </c>
    </row>
    <row r="3" spans="1:8" x14ac:dyDescent="0.2">
      <c r="A3" t="s">
        <v>81</v>
      </c>
      <c r="B3" t="s">
        <v>358</v>
      </c>
      <c r="C3" t="s">
        <v>359</v>
      </c>
      <c r="D3" t="s">
        <v>360</v>
      </c>
      <c r="E3" t="s">
        <v>275</v>
      </c>
      <c r="F3" t="s">
        <v>276</v>
      </c>
      <c r="G3" t="s">
        <v>277</v>
      </c>
      <c r="H3" t="s">
        <v>278</v>
      </c>
    </row>
    <row r="4" spans="1:8" x14ac:dyDescent="0.2">
      <c r="A4">
        <v>4</v>
      </c>
      <c r="B4" t="s">
        <v>11</v>
      </c>
      <c r="C4" t="s">
        <v>95</v>
      </c>
      <c r="D4" t="s">
        <v>101</v>
      </c>
      <c r="E4">
        <v>9300000</v>
      </c>
      <c r="F4">
        <v>9600000.0675000008</v>
      </c>
      <c r="G4">
        <v>4</v>
      </c>
    </row>
    <row r="5" spans="1:8" x14ac:dyDescent="0.2">
      <c r="A5">
        <v>4</v>
      </c>
      <c r="B5" t="s">
        <v>11</v>
      </c>
      <c r="C5" t="s">
        <v>95</v>
      </c>
      <c r="D5" t="s">
        <v>101</v>
      </c>
      <c r="E5">
        <v>9817125</v>
      </c>
      <c r="F5">
        <v>11758250</v>
      </c>
      <c r="G5">
        <v>8</v>
      </c>
    </row>
    <row r="6" spans="1:8" x14ac:dyDescent="0.2">
      <c r="A6">
        <v>87</v>
      </c>
      <c r="B6" t="s">
        <v>11</v>
      </c>
      <c r="C6" t="s">
        <v>95</v>
      </c>
      <c r="D6" t="s">
        <v>101</v>
      </c>
      <c r="E6">
        <v>9300000</v>
      </c>
      <c r="F6">
        <v>9601790</v>
      </c>
      <c r="G6">
        <v>1</v>
      </c>
    </row>
    <row r="7" spans="1:8" x14ac:dyDescent="0.2">
      <c r="A7">
        <v>93</v>
      </c>
      <c r="B7" t="s">
        <v>11</v>
      </c>
      <c r="C7" t="s">
        <v>95</v>
      </c>
      <c r="D7" t="s">
        <v>101</v>
      </c>
      <c r="E7">
        <v>10191800</v>
      </c>
      <c r="F7">
        <v>13478115.934</v>
      </c>
      <c r="G7">
        <v>5</v>
      </c>
    </row>
    <row r="8" spans="1:8" x14ac:dyDescent="0.2">
      <c r="A8">
        <v>93</v>
      </c>
      <c r="B8" t="s">
        <v>11</v>
      </c>
      <c r="C8" t="s">
        <v>95</v>
      </c>
      <c r="D8" t="s">
        <v>101</v>
      </c>
      <c r="E8">
        <v>10176000</v>
      </c>
      <c r="F8">
        <v>21872974.489999998</v>
      </c>
      <c r="G8">
        <v>5</v>
      </c>
    </row>
    <row r="9" spans="1:8" x14ac:dyDescent="0.2">
      <c r="A9">
        <v>93</v>
      </c>
      <c r="B9" t="s">
        <v>11</v>
      </c>
      <c r="C9" t="s">
        <v>95</v>
      </c>
      <c r="D9" t="s">
        <v>101</v>
      </c>
      <c r="E9">
        <v>26296954.399999999</v>
      </c>
      <c r="F9">
        <v>26527077.719999999</v>
      </c>
      <c r="H9">
        <v>1</v>
      </c>
    </row>
    <row r="10" spans="1:8" x14ac:dyDescent="0.2">
      <c r="A10">
        <v>27</v>
      </c>
      <c r="B10" t="s">
        <v>11</v>
      </c>
      <c r="C10" t="s">
        <v>95</v>
      </c>
      <c r="D10" t="s">
        <v>101</v>
      </c>
      <c r="E10">
        <v>9267000</v>
      </c>
      <c r="F10">
        <v>26250000</v>
      </c>
      <c r="G10">
        <v>1</v>
      </c>
    </row>
    <row r="11" spans="1:8" x14ac:dyDescent="0.2">
      <c r="A11">
        <v>121</v>
      </c>
      <c r="B11" t="s">
        <v>11</v>
      </c>
      <c r="C11" t="s">
        <v>95</v>
      </c>
      <c r="D11" t="s">
        <v>101</v>
      </c>
      <c r="E11">
        <v>9796000</v>
      </c>
      <c r="F11">
        <v>10621724.25625</v>
      </c>
      <c r="G11">
        <v>8</v>
      </c>
    </row>
    <row r="12" spans="1:8" x14ac:dyDescent="0.2">
      <c r="A12">
        <v>121</v>
      </c>
      <c r="B12" t="s">
        <v>11</v>
      </c>
      <c r="C12" t="s">
        <v>95</v>
      </c>
      <c r="D12" t="s">
        <v>101</v>
      </c>
      <c r="E12">
        <v>8512666.6666666698</v>
      </c>
      <c r="F12">
        <v>9646260.6333333291</v>
      </c>
      <c r="G12">
        <v>3</v>
      </c>
    </row>
    <row r="13" spans="1:8" x14ac:dyDescent="0.2">
      <c r="A13">
        <v>105</v>
      </c>
      <c r="B13" t="s">
        <v>11</v>
      </c>
      <c r="C13" t="s">
        <v>95</v>
      </c>
      <c r="D13" t="s">
        <v>101</v>
      </c>
      <c r="E13">
        <v>8119000</v>
      </c>
      <c r="F13">
        <v>28300000</v>
      </c>
      <c r="G13">
        <v>1</v>
      </c>
    </row>
    <row r="14" spans="1:8" x14ac:dyDescent="0.2">
      <c r="A14">
        <v>4</v>
      </c>
      <c r="B14" t="s">
        <v>105</v>
      </c>
      <c r="C14" t="s">
        <v>107</v>
      </c>
      <c r="D14" t="s">
        <v>77</v>
      </c>
      <c r="E14">
        <v>11287500</v>
      </c>
      <c r="F14">
        <v>11691437.5</v>
      </c>
      <c r="G14">
        <v>16</v>
      </c>
    </row>
    <row r="15" spans="1:8" x14ac:dyDescent="0.2">
      <c r="A15">
        <v>4</v>
      </c>
      <c r="B15" t="s">
        <v>105</v>
      </c>
      <c r="C15" t="s">
        <v>107</v>
      </c>
      <c r="D15" t="s">
        <v>77</v>
      </c>
      <c r="E15">
        <v>11409727.272727299</v>
      </c>
      <c r="F15">
        <v>12374272.727272701</v>
      </c>
      <c r="G15">
        <v>22</v>
      </c>
    </row>
    <row r="16" spans="1:8" x14ac:dyDescent="0.2">
      <c r="A16">
        <v>87</v>
      </c>
      <c r="B16" t="s">
        <v>105</v>
      </c>
      <c r="C16" t="s">
        <v>107</v>
      </c>
      <c r="D16" t="s">
        <v>77</v>
      </c>
      <c r="E16">
        <v>13950000</v>
      </c>
      <c r="F16">
        <v>14340252.5</v>
      </c>
      <c r="G16">
        <v>1</v>
      </c>
    </row>
    <row r="17" spans="1:8" x14ac:dyDescent="0.2">
      <c r="A17">
        <v>87</v>
      </c>
      <c r="B17" t="s">
        <v>105</v>
      </c>
      <c r="C17" t="s">
        <v>107</v>
      </c>
      <c r="D17" t="s">
        <v>77</v>
      </c>
      <c r="E17">
        <v>7821857.1428571399</v>
      </c>
      <c r="F17">
        <v>12329467.527142899</v>
      </c>
      <c r="G17">
        <v>7</v>
      </c>
    </row>
    <row r="18" spans="1:8" x14ac:dyDescent="0.2">
      <c r="A18">
        <v>93</v>
      </c>
      <c r="B18" t="s">
        <v>105</v>
      </c>
      <c r="C18" t="s">
        <v>107</v>
      </c>
      <c r="D18" t="s">
        <v>77</v>
      </c>
      <c r="E18">
        <v>12400000</v>
      </c>
      <c r="F18">
        <v>12716666.6666667</v>
      </c>
      <c r="G18">
        <v>3</v>
      </c>
    </row>
    <row r="19" spans="1:8" x14ac:dyDescent="0.2">
      <c r="A19">
        <v>93</v>
      </c>
      <c r="B19" t="s">
        <v>105</v>
      </c>
      <c r="C19" t="s">
        <v>107</v>
      </c>
      <c r="D19" t="s">
        <v>77</v>
      </c>
      <c r="E19">
        <v>13134222.2222222</v>
      </c>
      <c r="F19">
        <v>14988888.888888899</v>
      </c>
      <c r="G19">
        <v>9</v>
      </c>
    </row>
    <row r="20" spans="1:8" x14ac:dyDescent="0.2">
      <c r="A20">
        <v>93</v>
      </c>
      <c r="B20" t="s">
        <v>105</v>
      </c>
      <c r="C20" t="s">
        <v>107</v>
      </c>
      <c r="D20" t="s">
        <v>77</v>
      </c>
      <c r="E20">
        <v>15429722.5</v>
      </c>
      <c r="F20">
        <v>15513505</v>
      </c>
      <c r="H20">
        <v>1</v>
      </c>
    </row>
    <row r="21" spans="1:8" x14ac:dyDescent="0.2">
      <c r="A21">
        <v>93</v>
      </c>
      <c r="B21" t="s">
        <v>105</v>
      </c>
      <c r="C21" t="s">
        <v>107</v>
      </c>
      <c r="D21" t="s">
        <v>77</v>
      </c>
      <c r="E21">
        <v>23683468.25</v>
      </c>
      <c r="F21">
        <v>23710349.899999999</v>
      </c>
      <c r="H21">
        <v>1</v>
      </c>
    </row>
    <row r="22" spans="1:8" x14ac:dyDescent="0.2">
      <c r="A22">
        <v>117</v>
      </c>
      <c r="B22" t="s">
        <v>105</v>
      </c>
      <c r="C22" t="s">
        <v>107</v>
      </c>
      <c r="D22" t="s">
        <v>77</v>
      </c>
      <c r="E22">
        <v>6975000</v>
      </c>
      <c r="F22">
        <v>14298868.15</v>
      </c>
      <c r="G22">
        <v>2</v>
      </c>
    </row>
    <row r="23" spans="1:8" x14ac:dyDescent="0.2">
      <c r="A23">
        <v>96</v>
      </c>
      <c r="B23" t="s">
        <v>105</v>
      </c>
      <c r="C23" t="s">
        <v>107</v>
      </c>
      <c r="D23" t="s">
        <v>77</v>
      </c>
      <c r="E23">
        <v>8814500</v>
      </c>
      <c r="F23">
        <v>12837615.505000001</v>
      </c>
      <c r="G23">
        <v>2</v>
      </c>
    </row>
    <row r="24" spans="1:8" x14ac:dyDescent="0.2">
      <c r="A24">
        <v>96</v>
      </c>
      <c r="B24" t="s">
        <v>105</v>
      </c>
      <c r="C24" t="s">
        <v>107</v>
      </c>
      <c r="D24" t="s">
        <v>77</v>
      </c>
      <c r="E24">
        <v>8329000</v>
      </c>
      <c r="F24">
        <v>16070673.5</v>
      </c>
      <c r="G24">
        <v>1</v>
      </c>
    </row>
    <row r="25" spans="1:8" x14ac:dyDescent="0.2">
      <c r="A25">
        <v>96</v>
      </c>
      <c r="B25" t="s">
        <v>105</v>
      </c>
      <c r="C25" t="s">
        <v>107</v>
      </c>
      <c r="D25" t="s">
        <v>77</v>
      </c>
      <c r="E25">
        <v>18536040.690000001</v>
      </c>
      <c r="F25">
        <v>18536040.690000001</v>
      </c>
      <c r="H25">
        <v>2</v>
      </c>
    </row>
    <row r="26" spans="1:8" x14ac:dyDescent="0.2">
      <c r="A26">
        <v>96</v>
      </c>
      <c r="B26" t="s">
        <v>105</v>
      </c>
      <c r="C26" t="s">
        <v>107</v>
      </c>
      <c r="D26" t="s">
        <v>77</v>
      </c>
      <c r="E26">
        <v>18536040.690000001</v>
      </c>
      <c r="F26">
        <v>18536040.690000001</v>
      </c>
      <c r="H26">
        <v>1</v>
      </c>
    </row>
    <row r="27" spans="1:8" x14ac:dyDescent="0.2">
      <c r="A27">
        <v>121</v>
      </c>
      <c r="B27" t="s">
        <v>105</v>
      </c>
      <c r="C27" t="s">
        <v>107</v>
      </c>
      <c r="D27" t="s">
        <v>77</v>
      </c>
      <c r="E27">
        <v>10850000</v>
      </c>
      <c r="F27">
        <v>11245678.3333333</v>
      </c>
      <c r="G27">
        <v>3</v>
      </c>
    </row>
    <row r="28" spans="1:8" x14ac:dyDescent="0.2">
      <c r="A28">
        <v>4</v>
      </c>
      <c r="B28" t="s">
        <v>103</v>
      </c>
      <c r="C28" t="s">
        <v>109</v>
      </c>
      <c r="D28" t="s">
        <v>82</v>
      </c>
      <c r="E28">
        <v>9195000</v>
      </c>
      <c r="F28">
        <v>9600000</v>
      </c>
      <c r="G28">
        <v>1</v>
      </c>
    </row>
    <row r="29" spans="1:8" x14ac:dyDescent="0.2">
      <c r="A29">
        <v>28</v>
      </c>
      <c r="B29" t="s">
        <v>103</v>
      </c>
      <c r="C29" t="s">
        <v>109</v>
      </c>
      <c r="D29" t="s">
        <v>82</v>
      </c>
      <c r="E29">
        <v>9300000</v>
      </c>
      <c r="F29">
        <v>9606025.0299999993</v>
      </c>
      <c r="G29">
        <v>1</v>
      </c>
    </row>
    <row r="30" spans="1:8" x14ac:dyDescent="0.2">
      <c r="A30">
        <v>28</v>
      </c>
      <c r="B30" t="s">
        <v>103</v>
      </c>
      <c r="C30" t="s">
        <v>109</v>
      </c>
      <c r="D30" t="s">
        <v>82</v>
      </c>
      <c r="E30">
        <v>4650000</v>
      </c>
      <c r="F30">
        <v>9453013.0150000006</v>
      </c>
      <c r="G30">
        <v>2</v>
      </c>
    </row>
    <row r="31" spans="1:8" x14ac:dyDescent="0.2">
      <c r="A31">
        <v>87</v>
      </c>
      <c r="B31" t="s">
        <v>103</v>
      </c>
      <c r="C31" t="s">
        <v>109</v>
      </c>
      <c r="D31" t="s">
        <v>82</v>
      </c>
      <c r="E31">
        <v>6482000</v>
      </c>
      <c r="F31">
        <v>45798458.43</v>
      </c>
      <c r="G31">
        <v>1</v>
      </c>
    </row>
    <row r="32" spans="1:8" x14ac:dyDescent="0.2">
      <c r="A32">
        <v>93</v>
      </c>
      <c r="B32" t="s">
        <v>103</v>
      </c>
      <c r="C32" t="s">
        <v>109</v>
      </c>
      <c r="D32" t="s">
        <v>82</v>
      </c>
      <c r="E32">
        <v>10836666.6666667</v>
      </c>
      <c r="F32">
        <v>11100834.903333301</v>
      </c>
      <c r="G32">
        <v>3</v>
      </c>
    </row>
    <row r="33" spans="1:8" x14ac:dyDescent="0.2">
      <c r="A33">
        <v>93</v>
      </c>
      <c r="B33" t="s">
        <v>103</v>
      </c>
      <c r="C33" t="s">
        <v>109</v>
      </c>
      <c r="D33" t="s">
        <v>82</v>
      </c>
      <c r="E33">
        <v>11695333.3333333</v>
      </c>
      <c r="F33">
        <v>15872222.624444401</v>
      </c>
      <c r="G33">
        <v>9</v>
      </c>
    </row>
    <row r="34" spans="1:8" x14ac:dyDescent="0.2">
      <c r="A34">
        <v>93</v>
      </c>
      <c r="B34" t="s">
        <v>103</v>
      </c>
      <c r="C34" t="s">
        <v>109</v>
      </c>
      <c r="D34" t="s">
        <v>82</v>
      </c>
      <c r="E34">
        <v>14104002</v>
      </c>
      <c r="F34">
        <v>14104002</v>
      </c>
      <c r="H34">
        <v>1</v>
      </c>
    </row>
    <row r="35" spans="1:8" x14ac:dyDescent="0.2">
      <c r="A35">
        <v>88</v>
      </c>
      <c r="B35" t="s">
        <v>103</v>
      </c>
      <c r="C35" t="s">
        <v>109</v>
      </c>
      <c r="D35" t="s">
        <v>82</v>
      </c>
      <c r="E35">
        <v>9240500</v>
      </c>
      <c r="F35">
        <v>9746862.875</v>
      </c>
      <c r="G35">
        <v>2</v>
      </c>
    </row>
    <row r="36" spans="1:8" x14ac:dyDescent="0.2">
      <c r="A36">
        <v>88</v>
      </c>
      <c r="B36" t="s">
        <v>103</v>
      </c>
      <c r="C36" t="s">
        <v>109</v>
      </c>
      <c r="D36" t="s">
        <v>82</v>
      </c>
      <c r="E36">
        <v>12397666.6666667</v>
      </c>
      <c r="F36">
        <v>12895849.516666699</v>
      </c>
      <c r="G36">
        <v>3</v>
      </c>
    </row>
    <row r="37" spans="1:8" x14ac:dyDescent="0.2">
      <c r="A37">
        <v>105</v>
      </c>
      <c r="B37" t="s">
        <v>103</v>
      </c>
      <c r="C37" t="s">
        <v>109</v>
      </c>
      <c r="D37" t="s">
        <v>82</v>
      </c>
      <c r="E37">
        <v>13950000</v>
      </c>
      <c r="F37">
        <v>14391414.68</v>
      </c>
      <c r="G37">
        <v>1</v>
      </c>
    </row>
    <row r="38" spans="1:8" x14ac:dyDescent="0.2">
      <c r="A38">
        <v>4</v>
      </c>
      <c r="B38" t="s">
        <v>11</v>
      </c>
      <c r="C38" t="s">
        <v>95</v>
      </c>
      <c r="D38" t="s">
        <v>96</v>
      </c>
      <c r="E38">
        <v>11603250</v>
      </c>
      <c r="F38">
        <v>12061875</v>
      </c>
      <c r="G38">
        <v>4</v>
      </c>
    </row>
    <row r="39" spans="1:8" x14ac:dyDescent="0.2">
      <c r="A39">
        <v>4</v>
      </c>
      <c r="B39" t="s">
        <v>11</v>
      </c>
      <c r="C39" t="s">
        <v>95</v>
      </c>
      <c r="D39" t="s">
        <v>96</v>
      </c>
      <c r="E39">
        <v>10919800</v>
      </c>
      <c r="F39">
        <v>11460000</v>
      </c>
      <c r="G39">
        <v>5</v>
      </c>
    </row>
    <row r="40" spans="1:8" x14ac:dyDescent="0.2">
      <c r="A40">
        <v>28</v>
      </c>
      <c r="B40" t="s">
        <v>11</v>
      </c>
      <c r="C40" t="s">
        <v>95</v>
      </c>
      <c r="D40" t="s">
        <v>96</v>
      </c>
      <c r="E40">
        <v>9300000</v>
      </c>
      <c r="F40">
        <v>9571842.5299999993</v>
      </c>
      <c r="G40">
        <v>1</v>
      </c>
    </row>
    <row r="41" spans="1:8" x14ac:dyDescent="0.2">
      <c r="A41">
        <v>93</v>
      </c>
      <c r="B41" t="s">
        <v>11</v>
      </c>
      <c r="C41" t="s">
        <v>95</v>
      </c>
      <c r="D41" t="s">
        <v>96</v>
      </c>
      <c r="E41">
        <v>9280000</v>
      </c>
      <c r="F41">
        <v>24454298.809999999</v>
      </c>
      <c r="G41">
        <v>1</v>
      </c>
    </row>
    <row r="42" spans="1:8" x14ac:dyDescent="0.2">
      <c r="A42">
        <v>93</v>
      </c>
      <c r="B42" t="s">
        <v>11</v>
      </c>
      <c r="C42" t="s">
        <v>95</v>
      </c>
      <c r="D42" t="s">
        <v>96</v>
      </c>
      <c r="E42">
        <v>6608000</v>
      </c>
      <c r="F42">
        <v>20025000</v>
      </c>
      <c r="G42">
        <v>1</v>
      </c>
    </row>
    <row r="43" spans="1:8" x14ac:dyDescent="0.2">
      <c r="A43">
        <v>117</v>
      </c>
      <c r="B43" t="s">
        <v>11</v>
      </c>
      <c r="C43" t="s">
        <v>95</v>
      </c>
      <c r="D43" t="s">
        <v>96</v>
      </c>
      <c r="E43">
        <v>9125000</v>
      </c>
      <c r="F43">
        <v>9336293.75</v>
      </c>
      <c r="G43">
        <v>2</v>
      </c>
    </row>
    <row r="44" spans="1:8" x14ac:dyDescent="0.2">
      <c r="A44">
        <v>96</v>
      </c>
      <c r="B44" t="s">
        <v>11</v>
      </c>
      <c r="C44" t="s">
        <v>95</v>
      </c>
      <c r="D44" t="s">
        <v>96</v>
      </c>
      <c r="E44">
        <v>13950000</v>
      </c>
      <c r="F44">
        <v>14354063.25</v>
      </c>
      <c r="G44">
        <v>1</v>
      </c>
    </row>
    <row r="45" spans="1:8" x14ac:dyDescent="0.2">
      <c r="A45">
        <v>121</v>
      </c>
      <c r="B45" t="s">
        <v>11</v>
      </c>
      <c r="C45" t="s">
        <v>95</v>
      </c>
      <c r="D45" t="s">
        <v>96</v>
      </c>
      <c r="E45">
        <v>9300000</v>
      </c>
      <c r="F45">
        <v>9655157.5</v>
      </c>
      <c r="G45">
        <v>1</v>
      </c>
    </row>
    <row r="46" spans="1:8" x14ac:dyDescent="0.2">
      <c r="A46">
        <v>4</v>
      </c>
      <c r="B46" t="s">
        <v>105</v>
      </c>
      <c r="C46" t="s">
        <v>108</v>
      </c>
      <c r="D46" t="s">
        <v>108</v>
      </c>
      <c r="E46">
        <v>9197800</v>
      </c>
      <c r="F46">
        <v>12350000</v>
      </c>
      <c r="G46">
        <v>5</v>
      </c>
    </row>
    <row r="47" spans="1:8" x14ac:dyDescent="0.2">
      <c r="A47">
        <v>4</v>
      </c>
      <c r="B47" t="s">
        <v>105</v>
      </c>
      <c r="C47" t="s">
        <v>108</v>
      </c>
      <c r="D47" t="s">
        <v>108</v>
      </c>
      <c r="E47">
        <v>10074750</v>
      </c>
      <c r="F47">
        <v>10756750</v>
      </c>
      <c r="G47">
        <v>4</v>
      </c>
    </row>
    <row r="48" spans="1:8" x14ac:dyDescent="0.2">
      <c r="A48">
        <v>93</v>
      </c>
      <c r="B48" t="s">
        <v>105</v>
      </c>
      <c r="C48" t="s">
        <v>108</v>
      </c>
      <c r="D48" t="s">
        <v>108</v>
      </c>
      <c r="E48">
        <v>9117666.6666666698</v>
      </c>
      <c r="F48">
        <v>17707000</v>
      </c>
      <c r="G48">
        <v>6</v>
      </c>
    </row>
    <row r="49" spans="1:8" x14ac:dyDescent="0.2">
      <c r="A49">
        <v>93</v>
      </c>
      <c r="B49" t="s">
        <v>105</v>
      </c>
      <c r="C49" t="s">
        <v>108</v>
      </c>
      <c r="D49" t="s">
        <v>108</v>
      </c>
      <c r="E49">
        <v>12607285.7142857</v>
      </c>
      <c r="F49">
        <v>15467857.142857101</v>
      </c>
      <c r="G49">
        <v>7</v>
      </c>
    </row>
    <row r="50" spans="1:8" x14ac:dyDescent="0.2">
      <c r="A50">
        <v>93</v>
      </c>
      <c r="B50" t="s">
        <v>105</v>
      </c>
      <c r="C50" t="s">
        <v>108</v>
      </c>
      <c r="D50" t="s">
        <v>108</v>
      </c>
      <c r="E50">
        <v>15617322.359999999</v>
      </c>
      <c r="F50">
        <v>15701921.699999999</v>
      </c>
      <c r="H50">
        <v>1</v>
      </c>
    </row>
    <row r="51" spans="1:8" x14ac:dyDescent="0.2">
      <c r="A51">
        <v>27</v>
      </c>
      <c r="B51" t="s">
        <v>105</v>
      </c>
      <c r="C51" t="s">
        <v>108</v>
      </c>
      <c r="D51" t="s">
        <v>108</v>
      </c>
      <c r="E51">
        <v>9221000</v>
      </c>
      <c r="F51">
        <v>19734000</v>
      </c>
      <c r="G51">
        <v>1</v>
      </c>
    </row>
    <row r="52" spans="1:8" x14ac:dyDescent="0.2">
      <c r="A52">
        <v>96</v>
      </c>
      <c r="B52" t="s">
        <v>105</v>
      </c>
      <c r="C52" t="s">
        <v>108</v>
      </c>
      <c r="D52" t="s">
        <v>108</v>
      </c>
      <c r="E52">
        <v>9300000</v>
      </c>
      <c r="F52">
        <v>9633528</v>
      </c>
      <c r="G52">
        <v>1</v>
      </c>
    </row>
    <row r="53" spans="1:8" x14ac:dyDescent="0.2">
      <c r="A53">
        <v>121</v>
      </c>
      <c r="B53" t="s">
        <v>105</v>
      </c>
      <c r="C53" t="s">
        <v>108</v>
      </c>
      <c r="D53" t="s">
        <v>108</v>
      </c>
      <c r="E53">
        <v>7867000</v>
      </c>
      <c r="F53">
        <v>9628964.5999999996</v>
      </c>
      <c r="G53">
        <v>1</v>
      </c>
    </row>
    <row r="54" spans="1:8" x14ac:dyDescent="0.2">
      <c r="A54">
        <v>4</v>
      </c>
      <c r="B54" t="s">
        <v>105</v>
      </c>
      <c r="C54" t="s">
        <v>107</v>
      </c>
      <c r="D54" t="s">
        <v>110</v>
      </c>
      <c r="E54">
        <v>7238000</v>
      </c>
      <c r="F54">
        <v>7538000</v>
      </c>
      <c r="G54">
        <v>1</v>
      </c>
    </row>
    <row r="55" spans="1:8" x14ac:dyDescent="0.2">
      <c r="A55">
        <v>4</v>
      </c>
      <c r="B55" t="s">
        <v>105</v>
      </c>
      <c r="C55" t="s">
        <v>107</v>
      </c>
      <c r="D55" t="s">
        <v>110</v>
      </c>
      <c r="E55">
        <v>10010000</v>
      </c>
      <c r="F55">
        <v>10717666.8333333</v>
      </c>
      <c r="G55">
        <v>6</v>
      </c>
    </row>
    <row r="56" spans="1:8" x14ac:dyDescent="0.2">
      <c r="A56">
        <v>93</v>
      </c>
      <c r="B56" t="s">
        <v>105</v>
      </c>
      <c r="C56" t="s">
        <v>107</v>
      </c>
      <c r="D56" t="s">
        <v>110</v>
      </c>
      <c r="E56">
        <v>12054400</v>
      </c>
      <c r="F56">
        <v>16616000</v>
      </c>
      <c r="G56">
        <v>5</v>
      </c>
    </row>
    <row r="57" spans="1:8" x14ac:dyDescent="0.2">
      <c r="A57">
        <v>93</v>
      </c>
      <c r="B57" t="s">
        <v>105</v>
      </c>
      <c r="C57" t="s">
        <v>107</v>
      </c>
      <c r="D57" t="s">
        <v>110</v>
      </c>
      <c r="E57">
        <v>13950000</v>
      </c>
      <c r="F57">
        <v>14233333.3333333</v>
      </c>
      <c r="G57">
        <v>3</v>
      </c>
    </row>
    <row r="58" spans="1:8" x14ac:dyDescent="0.2">
      <c r="A58">
        <v>117</v>
      </c>
      <c r="B58" t="s">
        <v>105</v>
      </c>
      <c r="C58" t="s">
        <v>107</v>
      </c>
      <c r="D58" t="s">
        <v>110</v>
      </c>
      <c r="E58">
        <v>9300000</v>
      </c>
      <c r="F58">
        <v>9551293.75</v>
      </c>
      <c r="G58">
        <v>1</v>
      </c>
    </row>
    <row r="59" spans="1:8" x14ac:dyDescent="0.2">
      <c r="A59">
        <v>22</v>
      </c>
      <c r="B59" t="s">
        <v>105</v>
      </c>
      <c r="C59" t="s">
        <v>107</v>
      </c>
      <c r="D59" t="s">
        <v>110</v>
      </c>
      <c r="E59">
        <v>7364000</v>
      </c>
      <c r="F59">
        <v>20164000</v>
      </c>
      <c r="G59">
        <v>1</v>
      </c>
    </row>
    <row r="60" spans="1:8" x14ac:dyDescent="0.2">
      <c r="A60">
        <v>121</v>
      </c>
      <c r="B60" t="s">
        <v>105</v>
      </c>
      <c r="C60" t="s">
        <v>107</v>
      </c>
      <c r="D60" t="s">
        <v>110</v>
      </c>
      <c r="E60">
        <v>9300000</v>
      </c>
      <c r="F60">
        <v>9652157.5</v>
      </c>
      <c r="G60">
        <v>1</v>
      </c>
    </row>
    <row r="61" spans="1:8" x14ac:dyDescent="0.2">
      <c r="A61">
        <v>121</v>
      </c>
      <c r="B61" t="s">
        <v>105</v>
      </c>
      <c r="C61" t="s">
        <v>107</v>
      </c>
      <c r="D61" t="s">
        <v>110</v>
      </c>
      <c r="E61">
        <v>9280000</v>
      </c>
      <c r="F61">
        <v>9665014.8000000007</v>
      </c>
      <c r="G61">
        <v>1</v>
      </c>
    </row>
    <row r="62" spans="1:8" x14ac:dyDescent="0.2">
      <c r="A62">
        <v>122</v>
      </c>
      <c r="B62" t="s">
        <v>105</v>
      </c>
      <c r="C62" t="s">
        <v>107</v>
      </c>
      <c r="D62" t="s">
        <v>110</v>
      </c>
      <c r="E62">
        <v>8119000</v>
      </c>
      <c r="F62">
        <v>20163419.559999999</v>
      </c>
      <c r="G62">
        <v>1</v>
      </c>
    </row>
    <row r="63" spans="1:8" x14ac:dyDescent="0.2">
      <c r="A63">
        <v>4</v>
      </c>
      <c r="B63" t="s">
        <v>105</v>
      </c>
      <c r="C63" t="s">
        <v>107</v>
      </c>
      <c r="D63" t="s">
        <v>76</v>
      </c>
      <c r="E63">
        <v>11414800</v>
      </c>
      <c r="F63">
        <v>12383700.009</v>
      </c>
      <c r="G63">
        <v>10</v>
      </c>
    </row>
    <row r="64" spans="1:8" x14ac:dyDescent="0.2">
      <c r="A64">
        <v>4</v>
      </c>
      <c r="B64" t="s">
        <v>105</v>
      </c>
      <c r="C64" t="s">
        <v>107</v>
      </c>
      <c r="D64" t="s">
        <v>76</v>
      </c>
      <c r="E64">
        <v>10117363.636363599</v>
      </c>
      <c r="F64">
        <v>12173272.727272701</v>
      </c>
      <c r="G64">
        <v>11</v>
      </c>
    </row>
    <row r="65" spans="1:8" x14ac:dyDescent="0.2">
      <c r="A65">
        <v>87</v>
      </c>
      <c r="B65" t="s">
        <v>105</v>
      </c>
      <c r="C65" t="s">
        <v>107</v>
      </c>
      <c r="D65" t="s">
        <v>76</v>
      </c>
      <c r="E65">
        <v>9260000</v>
      </c>
      <c r="F65">
        <v>9567607.5</v>
      </c>
      <c r="G65">
        <v>1</v>
      </c>
    </row>
    <row r="66" spans="1:8" x14ac:dyDescent="0.2">
      <c r="A66">
        <v>93</v>
      </c>
      <c r="B66" t="s">
        <v>105</v>
      </c>
      <c r="C66" t="s">
        <v>107</v>
      </c>
      <c r="D66" t="s">
        <v>76</v>
      </c>
      <c r="E66">
        <v>11160000</v>
      </c>
      <c r="F66">
        <v>11470000</v>
      </c>
      <c r="G66">
        <v>5</v>
      </c>
    </row>
    <row r="67" spans="1:8" x14ac:dyDescent="0.2">
      <c r="A67">
        <v>93</v>
      </c>
      <c r="B67" t="s">
        <v>105</v>
      </c>
      <c r="C67" t="s">
        <v>107</v>
      </c>
      <c r="D67" t="s">
        <v>76</v>
      </c>
      <c r="E67">
        <v>15520472.43</v>
      </c>
      <c r="F67">
        <v>15605113.35</v>
      </c>
      <c r="H67">
        <v>2</v>
      </c>
    </row>
    <row r="68" spans="1:8" x14ac:dyDescent="0.2">
      <c r="A68">
        <v>121</v>
      </c>
      <c r="B68" t="s">
        <v>105</v>
      </c>
      <c r="C68" t="s">
        <v>107</v>
      </c>
      <c r="D68" t="s">
        <v>76</v>
      </c>
      <c r="E68">
        <v>10433000</v>
      </c>
      <c r="F68">
        <v>10847714.775</v>
      </c>
      <c r="G68">
        <v>4</v>
      </c>
    </row>
    <row r="69" spans="1:8" x14ac:dyDescent="0.2">
      <c r="A69">
        <v>105</v>
      </c>
      <c r="B69" t="s">
        <v>105</v>
      </c>
      <c r="C69" t="s">
        <v>107</v>
      </c>
      <c r="D69" t="s">
        <v>76</v>
      </c>
      <c r="E69">
        <v>20178368.112500001</v>
      </c>
      <c r="F69">
        <v>20232982.392499998</v>
      </c>
      <c r="H69">
        <v>4</v>
      </c>
    </row>
    <row r="70" spans="1:8" x14ac:dyDescent="0.2">
      <c r="A70">
        <v>4</v>
      </c>
      <c r="B70" t="s">
        <v>105</v>
      </c>
      <c r="C70" t="s">
        <v>107</v>
      </c>
      <c r="D70" t="s">
        <v>92</v>
      </c>
      <c r="E70">
        <v>11595500</v>
      </c>
      <c r="F70">
        <v>11925000</v>
      </c>
      <c r="G70">
        <v>2</v>
      </c>
    </row>
    <row r="71" spans="1:8" x14ac:dyDescent="0.2">
      <c r="A71">
        <v>4</v>
      </c>
      <c r="B71" t="s">
        <v>105</v>
      </c>
      <c r="C71" t="s">
        <v>107</v>
      </c>
      <c r="D71" t="s">
        <v>92</v>
      </c>
      <c r="E71">
        <v>12216333.3333333</v>
      </c>
      <c r="F71">
        <v>12516333.3333333</v>
      </c>
      <c r="G71">
        <v>3</v>
      </c>
    </row>
    <row r="72" spans="1:8" x14ac:dyDescent="0.2">
      <c r="A72">
        <v>28</v>
      </c>
      <c r="B72" t="s">
        <v>105</v>
      </c>
      <c r="C72" t="s">
        <v>107</v>
      </c>
      <c r="D72" t="s">
        <v>92</v>
      </c>
      <c r="E72">
        <v>9300000</v>
      </c>
      <c r="F72">
        <v>9606025.0299999993</v>
      </c>
      <c r="G72">
        <v>1</v>
      </c>
    </row>
    <row r="73" spans="1:8" x14ac:dyDescent="0.2">
      <c r="A73">
        <v>93</v>
      </c>
      <c r="B73" t="s">
        <v>105</v>
      </c>
      <c r="C73" t="s">
        <v>107</v>
      </c>
      <c r="D73" t="s">
        <v>92</v>
      </c>
      <c r="E73">
        <v>11588500</v>
      </c>
      <c r="F73">
        <v>15225000</v>
      </c>
      <c r="G73">
        <v>2</v>
      </c>
    </row>
    <row r="74" spans="1:8" x14ac:dyDescent="0.2">
      <c r="A74">
        <v>93</v>
      </c>
      <c r="B74" t="s">
        <v>105</v>
      </c>
      <c r="C74" t="s">
        <v>107</v>
      </c>
      <c r="D74" t="s">
        <v>92</v>
      </c>
      <c r="E74">
        <v>13950000</v>
      </c>
      <c r="F74">
        <v>14250000</v>
      </c>
      <c r="G74">
        <v>1</v>
      </c>
    </row>
    <row r="75" spans="1:8" x14ac:dyDescent="0.2">
      <c r="A75">
        <v>93</v>
      </c>
      <c r="B75" t="s">
        <v>105</v>
      </c>
      <c r="C75" t="s">
        <v>107</v>
      </c>
      <c r="D75" t="s">
        <v>92</v>
      </c>
      <c r="E75">
        <v>15622522.359999999</v>
      </c>
      <c r="F75">
        <v>15707121.699999999</v>
      </c>
      <c r="H75">
        <v>1</v>
      </c>
    </row>
    <row r="76" spans="1:8" x14ac:dyDescent="0.2">
      <c r="A76">
        <v>121</v>
      </c>
      <c r="B76" t="s">
        <v>105</v>
      </c>
      <c r="C76" t="s">
        <v>107</v>
      </c>
      <c r="D76" t="s">
        <v>92</v>
      </c>
      <c r="E76">
        <v>9195000</v>
      </c>
      <c r="F76">
        <v>9669927.1300000008</v>
      </c>
      <c r="G76">
        <v>1</v>
      </c>
    </row>
    <row r="77" spans="1:8" x14ac:dyDescent="0.2">
      <c r="A77">
        <v>121</v>
      </c>
      <c r="B77" t="s">
        <v>105</v>
      </c>
      <c r="C77" t="s">
        <v>107</v>
      </c>
      <c r="D77" t="s">
        <v>92</v>
      </c>
      <c r="E77">
        <v>9300000</v>
      </c>
      <c r="F77">
        <v>9655157.5</v>
      </c>
      <c r="G77">
        <v>1</v>
      </c>
    </row>
    <row r="78" spans="1:8" x14ac:dyDescent="0.2">
      <c r="A78">
        <v>105</v>
      </c>
      <c r="B78" t="s">
        <v>105</v>
      </c>
      <c r="C78" t="s">
        <v>107</v>
      </c>
      <c r="D78" t="s">
        <v>92</v>
      </c>
      <c r="E78">
        <v>18165346.32</v>
      </c>
      <c r="F78">
        <v>18321815.18</v>
      </c>
      <c r="H78">
        <v>1</v>
      </c>
    </row>
    <row r="79" spans="1:8" x14ac:dyDescent="0.2">
      <c r="A79">
        <v>28</v>
      </c>
      <c r="B79" t="s">
        <v>74</v>
      </c>
      <c r="C79" t="s">
        <v>87</v>
      </c>
      <c r="D79" t="s">
        <v>98</v>
      </c>
      <c r="E79">
        <v>9300000</v>
      </c>
      <c r="F79">
        <v>9587840</v>
      </c>
      <c r="G79">
        <v>1</v>
      </c>
    </row>
    <row r="80" spans="1:8" x14ac:dyDescent="0.2">
      <c r="A80">
        <v>28</v>
      </c>
      <c r="B80" t="s">
        <v>74</v>
      </c>
      <c r="C80" t="s">
        <v>87</v>
      </c>
      <c r="D80" t="s">
        <v>98</v>
      </c>
      <c r="E80">
        <v>9077333.3333333302</v>
      </c>
      <c r="F80">
        <v>10954687.7266667</v>
      </c>
      <c r="G80">
        <v>3</v>
      </c>
    </row>
    <row r="81" spans="1:7" x14ac:dyDescent="0.2">
      <c r="A81">
        <v>87</v>
      </c>
      <c r="B81" t="s">
        <v>74</v>
      </c>
      <c r="C81" t="s">
        <v>87</v>
      </c>
      <c r="D81" t="s">
        <v>98</v>
      </c>
      <c r="E81">
        <v>10600333.3333333</v>
      </c>
      <c r="F81">
        <v>11586369.766666699</v>
      </c>
      <c r="G81">
        <v>3</v>
      </c>
    </row>
    <row r="82" spans="1:7" x14ac:dyDescent="0.2">
      <c r="A82">
        <v>88</v>
      </c>
      <c r="B82" t="s">
        <v>74</v>
      </c>
      <c r="C82" t="s">
        <v>87</v>
      </c>
      <c r="D82" t="s">
        <v>98</v>
      </c>
      <c r="E82">
        <v>12787500</v>
      </c>
      <c r="F82">
        <v>13230084.07</v>
      </c>
      <c r="G82">
        <v>4</v>
      </c>
    </row>
    <row r="83" spans="1:7" x14ac:dyDescent="0.2">
      <c r="A83">
        <v>88</v>
      </c>
      <c r="B83" t="s">
        <v>74</v>
      </c>
      <c r="C83" t="s">
        <v>87</v>
      </c>
      <c r="D83" t="s">
        <v>98</v>
      </c>
      <c r="E83">
        <v>9765000</v>
      </c>
      <c r="F83">
        <v>12939923.174000001</v>
      </c>
      <c r="G83">
        <v>10</v>
      </c>
    </row>
    <row r="84" spans="1:7" x14ac:dyDescent="0.2">
      <c r="A84">
        <v>96</v>
      </c>
      <c r="B84" t="s">
        <v>74</v>
      </c>
      <c r="C84" t="s">
        <v>87</v>
      </c>
      <c r="D84" t="s">
        <v>98</v>
      </c>
      <c r="E84">
        <v>9040666.6666666698</v>
      </c>
      <c r="F84">
        <v>9788163.1533333305</v>
      </c>
      <c r="G84">
        <v>3</v>
      </c>
    </row>
    <row r="85" spans="1:7" x14ac:dyDescent="0.2">
      <c r="A85">
        <v>96</v>
      </c>
      <c r="B85" t="s">
        <v>74</v>
      </c>
      <c r="C85" t="s">
        <v>87</v>
      </c>
      <c r="D85" t="s">
        <v>98</v>
      </c>
      <c r="E85">
        <v>13950000</v>
      </c>
      <c r="F85">
        <v>15665145.35</v>
      </c>
      <c r="G85">
        <v>1</v>
      </c>
    </row>
    <row r="86" spans="1:7" x14ac:dyDescent="0.2">
      <c r="A86">
        <v>4</v>
      </c>
      <c r="B86" t="s">
        <v>11</v>
      </c>
      <c r="C86" t="s">
        <v>104</v>
      </c>
      <c r="D86" t="s">
        <v>520</v>
      </c>
      <c r="E86">
        <v>9236333.3333333302</v>
      </c>
      <c r="F86">
        <v>9600000.0033333302</v>
      </c>
      <c r="G86">
        <v>3</v>
      </c>
    </row>
    <row r="87" spans="1:7" x14ac:dyDescent="0.2">
      <c r="A87">
        <v>93</v>
      </c>
      <c r="B87" t="s">
        <v>11</v>
      </c>
      <c r="C87" t="s">
        <v>104</v>
      </c>
      <c r="D87" t="s">
        <v>520</v>
      </c>
      <c r="E87">
        <v>8415500</v>
      </c>
      <c r="F87">
        <v>14221699.92</v>
      </c>
      <c r="G87">
        <v>2</v>
      </c>
    </row>
    <row r="88" spans="1:7" x14ac:dyDescent="0.2">
      <c r="A88">
        <v>117</v>
      </c>
      <c r="B88" t="s">
        <v>11</v>
      </c>
      <c r="C88" t="s">
        <v>104</v>
      </c>
      <c r="D88" t="s">
        <v>520</v>
      </c>
      <c r="E88">
        <v>6975000</v>
      </c>
      <c r="F88">
        <v>14298868.15</v>
      </c>
      <c r="G88">
        <v>2</v>
      </c>
    </row>
    <row r="89" spans="1:7" x14ac:dyDescent="0.2">
      <c r="A89">
        <v>121</v>
      </c>
      <c r="B89" t="s">
        <v>11</v>
      </c>
      <c r="C89" t="s">
        <v>104</v>
      </c>
      <c r="D89" t="s">
        <v>520</v>
      </c>
      <c r="E89">
        <v>11625000</v>
      </c>
      <c r="F89">
        <v>12027356.25</v>
      </c>
      <c r="G89">
        <v>2</v>
      </c>
    </row>
    <row r="90" spans="1:7" x14ac:dyDescent="0.2">
      <c r="A90">
        <v>121</v>
      </c>
      <c r="B90" t="s">
        <v>11</v>
      </c>
      <c r="C90" t="s">
        <v>104</v>
      </c>
      <c r="D90" t="s">
        <v>520</v>
      </c>
      <c r="E90">
        <v>10832333.3333333</v>
      </c>
      <c r="F90">
        <v>11236423.699999999</v>
      </c>
      <c r="G90">
        <v>3</v>
      </c>
    </row>
    <row r="91" spans="1:7" x14ac:dyDescent="0.2">
      <c r="A91">
        <v>4</v>
      </c>
      <c r="B91" t="s">
        <v>11</v>
      </c>
      <c r="C91" t="s">
        <v>521</v>
      </c>
      <c r="D91" t="s">
        <v>521</v>
      </c>
      <c r="E91">
        <v>13950000</v>
      </c>
      <c r="F91">
        <v>14250000</v>
      </c>
      <c r="G91">
        <v>1</v>
      </c>
    </row>
    <row r="92" spans="1:7" x14ac:dyDescent="0.2">
      <c r="A92">
        <v>28</v>
      </c>
      <c r="B92" t="s">
        <v>11</v>
      </c>
      <c r="C92" t="s">
        <v>521</v>
      </c>
      <c r="D92" t="s">
        <v>521</v>
      </c>
      <c r="E92">
        <v>9300000</v>
      </c>
      <c r="F92">
        <v>9643954.6549999993</v>
      </c>
      <c r="G92">
        <v>2</v>
      </c>
    </row>
    <row r="93" spans="1:7" x14ac:dyDescent="0.2">
      <c r="A93">
        <v>87</v>
      </c>
      <c r="B93" t="s">
        <v>11</v>
      </c>
      <c r="C93" t="s">
        <v>521</v>
      </c>
      <c r="D93" t="s">
        <v>521</v>
      </c>
      <c r="E93">
        <v>9300000</v>
      </c>
      <c r="F93">
        <v>9406434.8000000007</v>
      </c>
      <c r="G93">
        <v>2</v>
      </c>
    </row>
    <row r="94" spans="1:7" x14ac:dyDescent="0.2">
      <c r="A94">
        <v>93</v>
      </c>
      <c r="B94" t="s">
        <v>11</v>
      </c>
      <c r="C94" t="s">
        <v>521</v>
      </c>
      <c r="D94" t="s">
        <v>521</v>
      </c>
      <c r="E94">
        <v>9175000</v>
      </c>
      <c r="F94">
        <v>17355000</v>
      </c>
      <c r="G94">
        <v>1</v>
      </c>
    </row>
    <row r="95" spans="1:7" x14ac:dyDescent="0.2">
      <c r="A95">
        <v>116</v>
      </c>
      <c r="B95" t="s">
        <v>11</v>
      </c>
      <c r="C95" t="s">
        <v>521</v>
      </c>
      <c r="D95" t="s">
        <v>521</v>
      </c>
      <c r="E95">
        <v>9300000</v>
      </c>
      <c r="F95">
        <v>9466708.0800000001</v>
      </c>
      <c r="G95">
        <v>1</v>
      </c>
    </row>
    <row r="96" spans="1:7" x14ac:dyDescent="0.2">
      <c r="A96">
        <v>121</v>
      </c>
      <c r="B96" t="s">
        <v>11</v>
      </c>
      <c r="C96" t="s">
        <v>521</v>
      </c>
      <c r="D96" t="s">
        <v>521</v>
      </c>
      <c r="E96">
        <v>9267000</v>
      </c>
      <c r="F96">
        <v>9651784.5999999996</v>
      </c>
      <c r="G96">
        <v>1</v>
      </c>
    </row>
    <row r="97" spans="1:8" x14ac:dyDescent="0.2">
      <c r="A97">
        <v>105</v>
      </c>
      <c r="B97" t="s">
        <v>11</v>
      </c>
      <c r="C97" t="s">
        <v>521</v>
      </c>
      <c r="D97" t="s">
        <v>521</v>
      </c>
      <c r="E97">
        <v>9298600</v>
      </c>
      <c r="F97">
        <v>9599957.7200000007</v>
      </c>
      <c r="G97">
        <v>5</v>
      </c>
    </row>
    <row r="98" spans="1:8" x14ac:dyDescent="0.2">
      <c r="A98">
        <v>105</v>
      </c>
      <c r="B98" t="s">
        <v>11</v>
      </c>
      <c r="C98" t="s">
        <v>521</v>
      </c>
      <c r="D98" t="s">
        <v>521</v>
      </c>
      <c r="E98">
        <v>9138166.6666666698</v>
      </c>
      <c r="F98">
        <v>9598144.8233333305</v>
      </c>
      <c r="G98">
        <v>6</v>
      </c>
    </row>
    <row r="99" spans="1:8" x14ac:dyDescent="0.2">
      <c r="A99">
        <v>4</v>
      </c>
      <c r="B99" t="s">
        <v>13</v>
      </c>
      <c r="C99" t="s">
        <v>106</v>
      </c>
      <c r="D99" t="s">
        <v>527</v>
      </c>
      <c r="E99">
        <v>12159571.428571399</v>
      </c>
      <c r="F99">
        <v>12654171.428571399</v>
      </c>
      <c r="G99">
        <v>14</v>
      </c>
    </row>
    <row r="100" spans="1:8" x14ac:dyDescent="0.2">
      <c r="A100">
        <v>4</v>
      </c>
      <c r="B100" t="s">
        <v>13</v>
      </c>
      <c r="C100" t="s">
        <v>106</v>
      </c>
      <c r="D100" t="s">
        <v>527</v>
      </c>
      <c r="E100">
        <v>12423750</v>
      </c>
      <c r="F100">
        <v>12863718.238125</v>
      </c>
      <c r="G100">
        <v>16</v>
      </c>
    </row>
    <row r="101" spans="1:8" x14ac:dyDescent="0.2">
      <c r="A101">
        <v>28</v>
      </c>
      <c r="B101" t="s">
        <v>13</v>
      </c>
      <c r="C101" t="s">
        <v>106</v>
      </c>
      <c r="D101" t="s">
        <v>527</v>
      </c>
      <c r="E101">
        <v>8532750</v>
      </c>
      <c r="F101">
        <v>9612985.3300000001</v>
      </c>
      <c r="G101">
        <v>4</v>
      </c>
    </row>
    <row r="102" spans="1:8" x14ac:dyDescent="0.2">
      <c r="A102">
        <v>28</v>
      </c>
      <c r="B102" t="s">
        <v>13</v>
      </c>
      <c r="C102" t="s">
        <v>106</v>
      </c>
      <c r="D102" t="s">
        <v>527</v>
      </c>
      <c r="E102">
        <v>9300000</v>
      </c>
      <c r="F102">
        <v>9606025.0299999993</v>
      </c>
      <c r="G102">
        <v>2</v>
      </c>
    </row>
    <row r="103" spans="1:8" x14ac:dyDescent="0.2">
      <c r="A103">
        <v>87</v>
      </c>
      <c r="B103" t="s">
        <v>13</v>
      </c>
      <c r="C103" t="s">
        <v>106</v>
      </c>
      <c r="D103" t="s">
        <v>527</v>
      </c>
      <c r="E103">
        <v>9300000</v>
      </c>
      <c r="F103">
        <v>9601790</v>
      </c>
      <c r="G103">
        <v>2</v>
      </c>
    </row>
    <row r="104" spans="1:8" x14ac:dyDescent="0.2">
      <c r="A104">
        <v>93</v>
      </c>
      <c r="B104" t="s">
        <v>13</v>
      </c>
      <c r="C104" t="s">
        <v>106</v>
      </c>
      <c r="D104" t="s">
        <v>527</v>
      </c>
      <c r="E104">
        <v>11042400</v>
      </c>
      <c r="F104">
        <v>15670000</v>
      </c>
      <c r="G104">
        <v>5</v>
      </c>
    </row>
    <row r="105" spans="1:8" x14ac:dyDescent="0.2">
      <c r="A105">
        <v>93</v>
      </c>
      <c r="B105" t="s">
        <v>13</v>
      </c>
      <c r="C105" t="s">
        <v>106</v>
      </c>
      <c r="D105" t="s">
        <v>527</v>
      </c>
      <c r="E105">
        <v>12926600</v>
      </c>
      <c r="F105">
        <v>14540800</v>
      </c>
      <c r="G105">
        <v>5</v>
      </c>
    </row>
    <row r="106" spans="1:8" x14ac:dyDescent="0.2">
      <c r="A106">
        <v>93</v>
      </c>
      <c r="B106" t="s">
        <v>13</v>
      </c>
      <c r="C106" t="s">
        <v>106</v>
      </c>
      <c r="D106" t="s">
        <v>527</v>
      </c>
      <c r="E106">
        <v>15311834.949999999</v>
      </c>
      <c r="F106">
        <v>15395142.914999999</v>
      </c>
      <c r="H106">
        <v>2</v>
      </c>
    </row>
    <row r="107" spans="1:8" x14ac:dyDescent="0.2">
      <c r="A107">
        <v>32</v>
      </c>
      <c r="B107" t="s">
        <v>13</v>
      </c>
      <c r="C107" t="s">
        <v>106</v>
      </c>
      <c r="D107" t="s">
        <v>527</v>
      </c>
      <c r="E107">
        <v>9241000</v>
      </c>
      <c r="F107">
        <v>9585597.5500000007</v>
      </c>
      <c r="G107">
        <v>2</v>
      </c>
    </row>
    <row r="108" spans="1:8" x14ac:dyDescent="0.2">
      <c r="A108">
        <v>32</v>
      </c>
      <c r="B108" t="s">
        <v>13</v>
      </c>
      <c r="C108" t="s">
        <v>106</v>
      </c>
      <c r="D108" t="s">
        <v>527</v>
      </c>
      <c r="E108">
        <v>9300000</v>
      </c>
      <c r="F108">
        <v>9586264.25</v>
      </c>
      <c r="G108">
        <v>1</v>
      </c>
    </row>
    <row r="109" spans="1:8" x14ac:dyDescent="0.2">
      <c r="A109">
        <v>101</v>
      </c>
      <c r="B109" t="s">
        <v>13</v>
      </c>
      <c r="C109" t="s">
        <v>106</v>
      </c>
      <c r="D109" t="s">
        <v>527</v>
      </c>
      <c r="E109">
        <v>13950000</v>
      </c>
      <c r="F109">
        <v>14334000</v>
      </c>
      <c r="G109">
        <v>1</v>
      </c>
    </row>
    <row r="110" spans="1:8" x14ac:dyDescent="0.2">
      <c r="A110">
        <v>101</v>
      </c>
      <c r="B110" t="s">
        <v>13</v>
      </c>
      <c r="C110" t="s">
        <v>106</v>
      </c>
      <c r="D110" t="s">
        <v>527</v>
      </c>
      <c r="E110">
        <v>11621500</v>
      </c>
      <c r="F110">
        <v>11945500</v>
      </c>
      <c r="G110">
        <v>2</v>
      </c>
    </row>
    <row r="111" spans="1:8" x14ac:dyDescent="0.2">
      <c r="A111">
        <v>96</v>
      </c>
      <c r="B111" t="s">
        <v>13</v>
      </c>
      <c r="C111" t="s">
        <v>106</v>
      </c>
      <c r="D111" t="s">
        <v>527</v>
      </c>
      <c r="E111">
        <v>9300000</v>
      </c>
      <c r="F111">
        <v>9604557.5099999998</v>
      </c>
      <c r="G111">
        <v>1</v>
      </c>
    </row>
    <row r="112" spans="1:8" x14ac:dyDescent="0.2">
      <c r="A112">
        <v>121</v>
      </c>
      <c r="B112" t="s">
        <v>13</v>
      </c>
      <c r="C112" t="s">
        <v>106</v>
      </c>
      <c r="D112" t="s">
        <v>527</v>
      </c>
      <c r="E112">
        <v>9278500</v>
      </c>
      <c r="F112">
        <v>9654794.6999999993</v>
      </c>
      <c r="G112">
        <v>4</v>
      </c>
    </row>
    <row r="113" spans="1:8" x14ac:dyDescent="0.2">
      <c r="A113">
        <v>121</v>
      </c>
      <c r="B113" t="s">
        <v>13</v>
      </c>
      <c r="C113" t="s">
        <v>106</v>
      </c>
      <c r="D113" t="s">
        <v>527</v>
      </c>
      <c r="E113">
        <v>9290600</v>
      </c>
      <c r="F113">
        <v>9665872.4900000002</v>
      </c>
      <c r="G113">
        <v>5</v>
      </c>
    </row>
    <row r="114" spans="1:8" x14ac:dyDescent="0.2">
      <c r="A114">
        <v>32</v>
      </c>
      <c r="B114" t="s">
        <v>11</v>
      </c>
      <c r="C114" t="s">
        <v>104</v>
      </c>
      <c r="D114" t="s">
        <v>546</v>
      </c>
      <c r="E114">
        <v>11130500</v>
      </c>
      <c r="F114">
        <v>17336811.524999999</v>
      </c>
      <c r="G114">
        <v>2</v>
      </c>
    </row>
    <row r="115" spans="1:8" x14ac:dyDescent="0.2">
      <c r="A115">
        <v>22</v>
      </c>
      <c r="B115" t="s">
        <v>11</v>
      </c>
      <c r="C115" t="s">
        <v>104</v>
      </c>
      <c r="D115" t="s">
        <v>546</v>
      </c>
      <c r="E115">
        <v>7783000</v>
      </c>
      <c r="F115">
        <v>41223000</v>
      </c>
      <c r="G115">
        <v>1</v>
      </c>
    </row>
    <row r="116" spans="1:8" x14ac:dyDescent="0.2">
      <c r="A116">
        <v>93</v>
      </c>
      <c r="B116" t="s">
        <v>74</v>
      </c>
      <c r="C116" t="s">
        <v>752</v>
      </c>
      <c r="D116" t="s">
        <v>546</v>
      </c>
      <c r="E116">
        <v>7825000</v>
      </c>
      <c r="F116">
        <v>34412181.729999997</v>
      </c>
      <c r="G116">
        <v>1</v>
      </c>
    </row>
    <row r="117" spans="1:8" x14ac:dyDescent="0.2">
      <c r="A117">
        <v>27</v>
      </c>
      <c r="B117" t="s">
        <v>11</v>
      </c>
      <c r="C117" t="s">
        <v>11</v>
      </c>
      <c r="D117" t="s">
        <v>546</v>
      </c>
      <c r="E117">
        <v>6566000</v>
      </c>
      <c r="F117">
        <v>59358000</v>
      </c>
      <c r="G117">
        <v>1</v>
      </c>
    </row>
    <row r="118" spans="1:8" x14ac:dyDescent="0.2">
      <c r="A118">
        <v>108</v>
      </c>
      <c r="B118" t="s">
        <v>12</v>
      </c>
      <c r="C118" t="s">
        <v>884</v>
      </c>
      <c r="D118" t="s">
        <v>546</v>
      </c>
      <c r="E118">
        <v>9300000</v>
      </c>
      <c r="F118">
        <v>9550000</v>
      </c>
      <c r="G118">
        <v>1</v>
      </c>
    </row>
    <row r="119" spans="1:8" x14ac:dyDescent="0.2">
      <c r="A119">
        <v>4</v>
      </c>
      <c r="B119" t="s">
        <v>103</v>
      </c>
      <c r="C119" t="s">
        <v>993</v>
      </c>
      <c r="D119" t="s">
        <v>546</v>
      </c>
      <c r="E119">
        <v>9300000</v>
      </c>
      <c r="F119">
        <v>9600000</v>
      </c>
      <c r="G119">
        <v>1</v>
      </c>
    </row>
    <row r="120" spans="1:8" x14ac:dyDescent="0.2">
      <c r="A120">
        <v>4</v>
      </c>
      <c r="B120" t="s">
        <v>74</v>
      </c>
      <c r="C120" t="s">
        <v>97</v>
      </c>
      <c r="D120" t="s">
        <v>601</v>
      </c>
      <c r="E120">
        <v>11625000</v>
      </c>
      <c r="F120">
        <v>11977500</v>
      </c>
      <c r="G120">
        <v>2</v>
      </c>
    </row>
    <row r="121" spans="1:8" x14ac:dyDescent="0.2">
      <c r="A121">
        <v>4</v>
      </c>
      <c r="B121" t="s">
        <v>74</v>
      </c>
      <c r="C121" t="s">
        <v>97</v>
      </c>
      <c r="D121" t="s">
        <v>601</v>
      </c>
      <c r="E121">
        <v>13950000</v>
      </c>
      <c r="F121">
        <v>14285000</v>
      </c>
      <c r="G121">
        <v>3</v>
      </c>
    </row>
    <row r="122" spans="1:8" x14ac:dyDescent="0.2">
      <c r="A122">
        <v>28</v>
      </c>
      <c r="B122" t="s">
        <v>74</v>
      </c>
      <c r="C122" t="s">
        <v>97</v>
      </c>
      <c r="D122" t="s">
        <v>601</v>
      </c>
      <c r="E122">
        <v>9300000</v>
      </c>
      <c r="F122">
        <v>9606025.0299999993</v>
      </c>
      <c r="G122">
        <v>1</v>
      </c>
    </row>
    <row r="123" spans="1:8" x14ac:dyDescent="0.2">
      <c r="A123">
        <v>28</v>
      </c>
      <c r="B123" t="s">
        <v>74</v>
      </c>
      <c r="C123" t="s">
        <v>97</v>
      </c>
      <c r="D123" t="s">
        <v>601</v>
      </c>
      <c r="E123">
        <v>9300000</v>
      </c>
      <c r="F123">
        <v>9606025.0299999993</v>
      </c>
      <c r="G123">
        <v>1</v>
      </c>
    </row>
    <row r="124" spans="1:8" x14ac:dyDescent="0.2">
      <c r="A124">
        <v>87</v>
      </c>
      <c r="B124" t="s">
        <v>74</v>
      </c>
      <c r="C124" t="s">
        <v>97</v>
      </c>
      <c r="D124" t="s">
        <v>601</v>
      </c>
      <c r="E124">
        <v>9300000</v>
      </c>
      <c r="F124">
        <v>9406434.8000000007</v>
      </c>
      <c r="G124">
        <v>1</v>
      </c>
    </row>
    <row r="125" spans="1:8" x14ac:dyDescent="0.2">
      <c r="A125">
        <v>87</v>
      </c>
      <c r="B125" t="s">
        <v>74</v>
      </c>
      <c r="C125" t="s">
        <v>97</v>
      </c>
      <c r="D125" t="s">
        <v>601</v>
      </c>
      <c r="E125">
        <v>9247000</v>
      </c>
      <c r="F125">
        <v>9611790</v>
      </c>
      <c r="G125">
        <v>1</v>
      </c>
    </row>
    <row r="126" spans="1:8" x14ac:dyDescent="0.2">
      <c r="A126">
        <v>93</v>
      </c>
      <c r="B126" t="s">
        <v>74</v>
      </c>
      <c r="C126" t="s">
        <v>97</v>
      </c>
      <c r="D126" t="s">
        <v>601</v>
      </c>
      <c r="E126">
        <v>7601500</v>
      </c>
      <c r="F126">
        <v>25684500</v>
      </c>
      <c r="G126">
        <v>2</v>
      </c>
    </row>
    <row r="127" spans="1:8" x14ac:dyDescent="0.2">
      <c r="A127">
        <v>93</v>
      </c>
      <c r="B127" t="s">
        <v>74</v>
      </c>
      <c r="C127" t="s">
        <v>97</v>
      </c>
      <c r="D127" t="s">
        <v>601</v>
      </c>
      <c r="E127">
        <v>8623000</v>
      </c>
      <c r="F127">
        <v>24550000</v>
      </c>
      <c r="G127">
        <v>1</v>
      </c>
    </row>
    <row r="128" spans="1:8" x14ac:dyDescent="0.2">
      <c r="A128">
        <v>93</v>
      </c>
      <c r="B128" t="s">
        <v>74</v>
      </c>
      <c r="C128" t="s">
        <v>97</v>
      </c>
      <c r="D128" t="s">
        <v>601</v>
      </c>
      <c r="E128">
        <v>20029735.899999999</v>
      </c>
      <c r="F128">
        <v>20029735.899999999</v>
      </c>
      <c r="H128">
        <v>1</v>
      </c>
    </row>
    <row r="129" spans="1:8" x14ac:dyDescent="0.2">
      <c r="A129">
        <v>27</v>
      </c>
      <c r="B129" t="s">
        <v>74</v>
      </c>
      <c r="C129" t="s">
        <v>97</v>
      </c>
      <c r="D129" t="s">
        <v>601</v>
      </c>
      <c r="E129">
        <v>4600500</v>
      </c>
      <c r="F129">
        <v>4719144.5199999996</v>
      </c>
      <c r="G129">
        <v>2</v>
      </c>
    </row>
    <row r="130" spans="1:8" x14ac:dyDescent="0.2">
      <c r="A130">
        <v>27</v>
      </c>
      <c r="B130" t="s">
        <v>74</v>
      </c>
      <c r="C130" t="s">
        <v>97</v>
      </c>
      <c r="D130" t="s">
        <v>601</v>
      </c>
      <c r="E130">
        <v>8539000</v>
      </c>
      <c r="F130">
        <v>9438287</v>
      </c>
      <c r="G130">
        <v>1</v>
      </c>
    </row>
    <row r="131" spans="1:8" x14ac:dyDescent="0.2">
      <c r="A131">
        <v>116</v>
      </c>
      <c r="B131" t="s">
        <v>74</v>
      </c>
      <c r="C131" t="s">
        <v>97</v>
      </c>
      <c r="D131" t="s">
        <v>601</v>
      </c>
      <c r="E131">
        <v>9300000</v>
      </c>
      <c r="F131">
        <v>9466708.0800000001</v>
      </c>
      <c r="G131">
        <v>1</v>
      </c>
    </row>
    <row r="132" spans="1:8" x14ac:dyDescent="0.2">
      <c r="A132">
        <v>116</v>
      </c>
      <c r="B132" t="s">
        <v>74</v>
      </c>
      <c r="C132" t="s">
        <v>97</v>
      </c>
      <c r="D132" t="s">
        <v>601</v>
      </c>
      <c r="E132">
        <v>9300000</v>
      </c>
      <c r="F132">
        <v>9466708.0800000001</v>
      </c>
      <c r="G132">
        <v>1</v>
      </c>
    </row>
    <row r="133" spans="1:8" x14ac:dyDescent="0.2">
      <c r="A133">
        <v>88</v>
      </c>
      <c r="B133" t="s">
        <v>74</v>
      </c>
      <c r="C133" t="s">
        <v>97</v>
      </c>
      <c r="D133" t="s">
        <v>601</v>
      </c>
      <c r="E133">
        <v>13950000</v>
      </c>
      <c r="F133">
        <v>14406767.9</v>
      </c>
      <c r="G133">
        <v>1</v>
      </c>
    </row>
    <row r="134" spans="1:8" x14ac:dyDescent="0.2">
      <c r="A134">
        <v>88</v>
      </c>
      <c r="B134" t="s">
        <v>74</v>
      </c>
      <c r="C134" t="s">
        <v>97</v>
      </c>
      <c r="D134" t="s">
        <v>601</v>
      </c>
      <c r="E134">
        <v>13950000</v>
      </c>
      <c r="F134">
        <v>14406767.9</v>
      </c>
      <c r="G134">
        <v>1</v>
      </c>
    </row>
    <row r="135" spans="1:8" x14ac:dyDescent="0.2">
      <c r="A135">
        <v>88</v>
      </c>
      <c r="B135" t="s">
        <v>74</v>
      </c>
      <c r="C135" t="s">
        <v>97</v>
      </c>
      <c r="D135" t="s">
        <v>601</v>
      </c>
      <c r="E135">
        <v>25790078.510000002</v>
      </c>
      <c r="F135">
        <v>25926048.795000002</v>
      </c>
      <c r="H135">
        <v>2</v>
      </c>
    </row>
    <row r="136" spans="1:8" x14ac:dyDescent="0.2">
      <c r="A136">
        <v>105</v>
      </c>
      <c r="B136" t="s">
        <v>74</v>
      </c>
      <c r="C136" t="s">
        <v>97</v>
      </c>
      <c r="D136" t="s">
        <v>601</v>
      </c>
      <c r="E136">
        <v>13950000</v>
      </c>
      <c r="F136">
        <v>14338787.18</v>
      </c>
      <c r="G136">
        <v>1</v>
      </c>
    </row>
    <row r="137" spans="1:8" x14ac:dyDescent="0.2">
      <c r="A137">
        <v>105</v>
      </c>
      <c r="B137" t="s">
        <v>74</v>
      </c>
      <c r="C137" t="s">
        <v>97</v>
      </c>
      <c r="D137" t="s">
        <v>601</v>
      </c>
      <c r="E137">
        <v>13950000</v>
      </c>
      <c r="F137">
        <v>14338787.18</v>
      </c>
      <c r="G137">
        <v>1</v>
      </c>
    </row>
    <row r="138" spans="1:8" x14ac:dyDescent="0.2">
      <c r="A138">
        <v>4</v>
      </c>
      <c r="B138" t="s">
        <v>105</v>
      </c>
      <c r="C138" t="s">
        <v>108</v>
      </c>
      <c r="D138" t="s">
        <v>610</v>
      </c>
      <c r="E138">
        <v>9300000</v>
      </c>
      <c r="F138">
        <v>9600000</v>
      </c>
      <c r="G138">
        <v>1</v>
      </c>
    </row>
    <row r="139" spans="1:8" x14ac:dyDescent="0.2">
      <c r="A139">
        <v>4</v>
      </c>
      <c r="B139" t="s">
        <v>105</v>
      </c>
      <c r="C139" t="s">
        <v>108</v>
      </c>
      <c r="D139" t="s">
        <v>610</v>
      </c>
      <c r="E139">
        <v>10836666.6666667</v>
      </c>
      <c r="F139">
        <v>11150000</v>
      </c>
      <c r="G139">
        <v>3</v>
      </c>
    </row>
    <row r="140" spans="1:8" x14ac:dyDescent="0.2">
      <c r="A140">
        <v>4</v>
      </c>
      <c r="B140" t="s">
        <v>105</v>
      </c>
      <c r="C140" t="s">
        <v>108</v>
      </c>
      <c r="D140" t="s">
        <v>610</v>
      </c>
      <c r="E140">
        <v>18177750</v>
      </c>
      <c r="F140">
        <v>18177750</v>
      </c>
      <c r="H140">
        <v>1</v>
      </c>
    </row>
    <row r="141" spans="1:8" x14ac:dyDescent="0.2">
      <c r="A141">
        <v>93</v>
      </c>
      <c r="B141" t="s">
        <v>105</v>
      </c>
      <c r="C141" t="s">
        <v>108</v>
      </c>
      <c r="D141" t="s">
        <v>610</v>
      </c>
      <c r="E141">
        <v>10849666.6666667</v>
      </c>
      <c r="F141">
        <v>11149985.063333301</v>
      </c>
      <c r="G141">
        <v>3</v>
      </c>
    </row>
    <row r="142" spans="1:8" x14ac:dyDescent="0.2">
      <c r="A142">
        <v>93</v>
      </c>
      <c r="B142" t="s">
        <v>105</v>
      </c>
      <c r="C142" t="s">
        <v>108</v>
      </c>
      <c r="D142" t="s">
        <v>610</v>
      </c>
      <c r="E142">
        <v>10426250</v>
      </c>
      <c r="F142">
        <v>15020000</v>
      </c>
      <c r="G142">
        <v>4</v>
      </c>
    </row>
    <row r="143" spans="1:8" x14ac:dyDescent="0.2">
      <c r="A143">
        <v>88</v>
      </c>
      <c r="B143" t="s">
        <v>105</v>
      </c>
      <c r="C143" t="s">
        <v>108</v>
      </c>
      <c r="D143" t="s">
        <v>610</v>
      </c>
      <c r="E143">
        <v>9260000</v>
      </c>
      <c r="F143">
        <v>9620526.5999999996</v>
      </c>
      <c r="G143">
        <v>1</v>
      </c>
    </row>
    <row r="144" spans="1:8" x14ac:dyDescent="0.2">
      <c r="A144">
        <v>4</v>
      </c>
      <c r="B144" t="s">
        <v>13</v>
      </c>
      <c r="C144" t="s">
        <v>106</v>
      </c>
      <c r="D144" t="s">
        <v>619</v>
      </c>
      <c r="E144">
        <v>9300000</v>
      </c>
      <c r="F144">
        <v>9600000</v>
      </c>
      <c r="G144">
        <v>1</v>
      </c>
    </row>
    <row r="145" spans="1:7" x14ac:dyDescent="0.2">
      <c r="A145">
        <v>4</v>
      </c>
      <c r="B145" t="s">
        <v>13</v>
      </c>
      <c r="C145" t="s">
        <v>106</v>
      </c>
      <c r="D145" t="s">
        <v>619</v>
      </c>
      <c r="E145">
        <v>9029200</v>
      </c>
      <c r="F145">
        <v>9600000</v>
      </c>
      <c r="G145">
        <v>5</v>
      </c>
    </row>
    <row r="146" spans="1:7" x14ac:dyDescent="0.2">
      <c r="A146">
        <v>28</v>
      </c>
      <c r="B146" t="s">
        <v>13</v>
      </c>
      <c r="C146" t="s">
        <v>106</v>
      </c>
      <c r="D146" t="s">
        <v>619</v>
      </c>
      <c r="E146">
        <v>9293000</v>
      </c>
      <c r="F146">
        <v>9605945.9299999997</v>
      </c>
      <c r="G146">
        <v>1</v>
      </c>
    </row>
    <row r="147" spans="1:7" x14ac:dyDescent="0.2">
      <c r="A147">
        <v>28</v>
      </c>
      <c r="B147" t="s">
        <v>13</v>
      </c>
      <c r="C147" t="s">
        <v>106</v>
      </c>
      <c r="D147" t="s">
        <v>619</v>
      </c>
      <c r="E147">
        <v>9273750</v>
      </c>
      <c r="F147">
        <v>9588637.1549999993</v>
      </c>
      <c r="G147">
        <v>4</v>
      </c>
    </row>
    <row r="148" spans="1:7" x14ac:dyDescent="0.2">
      <c r="A148">
        <v>93</v>
      </c>
      <c r="B148" t="s">
        <v>13</v>
      </c>
      <c r="C148" t="s">
        <v>106</v>
      </c>
      <c r="D148" t="s">
        <v>619</v>
      </c>
      <c r="E148">
        <v>12382333.3333333</v>
      </c>
      <c r="F148">
        <v>15000000</v>
      </c>
      <c r="G148">
        <v>3</v>
      </c>
    </row>
    <row r="149" spans="1:7" x14ac:dyDescent="0.2">
      <c r="A149">
        <v>93</v>
      </c>
      <c r="B149" t="s">
        <v>13</v>
      </c>
      <c r="C149" t="s">
        <v>106</v>
      </c>
      <c r="D149" t="s">
        <v>619</v>
      </c>
      <c r="E149">
        <v>10850000</v>
      </c>
      <c r="F149">
        <v>13516666.6666667</v>
      </c>
      <c r="G149">
        <v>6</v>
      </c>
    </row>
    <row r="150" spans="1:7" x14ac:dyDescent="0.2">
      <c r="A150">
        <v>121</v>
      </c>
      <c r="B150" t="s">
        <v>13</v>
      </c>
      <c r="C150" t="s">
        <v>106</v>
      </c>
      <c r="D150" t="s">
        <v>619</v>
      </c>
      <c r="E150">
        <v>9300000</v>
      </c>
      <c r="F150">
        <v>9645157.5</v>
      </c>
      <c r="G150">
        <v>1</v>
      </c>
    </row>
    <row r="151" spans="1:7" x14ac:dyDescent="0.2">
      <c r="A151">
        <v>14</v>
      </c>
      <c r="B151" t="s">
        <v>103</v>
      </c>
      <c r="C151" t="s">
        <v>656</v>
      </c>
      <c r="D151" t="s">
        <v>657</v>
      </c>
      <c r="E151">
        <v>5779000</v>
      </c>
      <c r="F151">
        <v>5843390.3775000004</v>
      </c>
      <c r="G151">
        <v>4</v>
      </c>
    </row>
    <row r="152" spans="1:7" x14ac:dyDescent="0.2">
      <c r="A152">
        <v>87</v>
      </c>
      <c r="B152" t="s">
        <v>103</v>
      </c>
      <c r="C152" t="s">
        <v>656</v>
      </c>
      <c r="D152" t="s">
        <v>657</v>
      </c>
      <c r="E152">
        <v>8329000</v>
      </c>
      <c r="F152">
        <v>9512858.0800000001</v>
      </c>
      <c r="G152">
        <v>1</v>
      </c>
    </row>
    <row r="153" spans="1:7" x14ac:dyDescent="0.2">
      <c r="A153">
        <v>22</v>
      </c>
      <c r="B153" t="s">
        <v>103</v>
      </c>
      <c r="C153" t="s">
        <v>656</v>
      </c>
      <c r="D153" t="s">
        <v>657</v>
      </c>
      <c r="E153">
        <v>7657000</v>
      </c>
      <c r="F153">
        <v>42000000</v>
      </c>
      <c r="G153">
        <v>1</v>
      </c>
    </row>
    <row r="154" spans="1:7" x14ac:dyDescent="0.2">
      <c r="A154">
        <v>93</v>
      </c>
      <c r="B154" t="s">
        <v>11</v>
      </c>
      <c r="C154" t="s">
        <v>95</v>
      </c>
      <c r="D154" t="s">
        <v>658</v>
      </c>
      <c r="E154">
        <v>9296500</v>
      </c>
      <c r="F154">
        <v>14419688.539999999</v>
      </c>
      <c r="G154">
        <v>2</v>
      </c>
    </row>
    <row r="155" spans="1:7" x14ac:dyDescent="0.2">
      <c r="A155">
        <v>27</v>
      </c>
      <c r="B155" t="s">
        <v>11</v>
      </c>
      <c r="C155" t="s">
        <v>95</v>
      </c>
      <c r="D155" t="s">
        <v>658</v>
      </c>
      <c r="E155">
        <v>9155000</v>
      </c>
      <c r="F155">
        <v>22852500</v>
      </c>
      <c r="G155">
        <v>2</v>
      </c>
    </row>
    <row r="156" spans="1:7" x14ac:dyDescent="0.2">
      <c r="A156">
        <v>117</v>
      </c>
      <c r="B156" t="s">
        <v>11</v>
      </c>
      <c r="C156" t="s">
        <v>95</v>
      </c>
      <c r="D156" t="s">
        <v>658</v>
      </c>
      <c r="E156">
        <v>9300000</v>
      </c>
      <c r="F156">
        <v>9511293.75</v>
      </c>
      <c r="G156">
        <v>2</v>
      </c>
    </row>
    <row r="157" spans="1:7" x14ac:dyDescent="0.2">
      <c r="A157">
        <v>121</v>
      </c>
      <c r="B157" t="s">
        <v>11</v>
      </c>
      <c r="C157" t="s">
        <v>95</v>
      </c>
      <c r="D157" t="s">
        <v>658</v>
      </c>
      <c r="E157">
        <v>10850000</v>
      </c>
      <c r="F157">
        <v>11249345</v>
      </c>
      <c r="G157">
        <v>3</v>
      </c>
    </row>
    <row r="158" spans="1:7" x14ac:dyDescent="0.2">
      <c r="A158">
        <v>4</v>
      </c>
      <c r="B158" t="s">
        <v>12</v>
      </c>
      <c r="C158" t="s">
        <v>85</v>
      </c>
      <c r="D158" t="s">
        <v>85</v>
      </c>
      <c r="E158">
        <v>9300000</v>
      </c>
      <c r="F158">
        <v>9600000</v>
      </c>
      <c r="G158">
        <v>1</v>
      </c>
    </row>
    <row r="159" spans="1:7" x14ac:dyDescent="0.2">
      <c r="A159">
        <v>93</v>
      </c>
      <c r="B159" t="s">
        <v>12</v>
      </c>
      <c r="C159" t="s">
        <v>85</v>
      </c>
      <c r="D159" t="s">
        <v>85</v>
      </c>
      <c r="E159">
        <v>9227000</v>
      </c>
      <c r="F159">
        <v>9550001.2799999993</v>
      </c>
      <c r="G159">
        <v>1</v>
      </c>
    </row>
    <row r="160" spans="1:7" x14ac:dyDescent="0.2">
      <c r="A160">
        <v>93</v>
      </c>
      <c r="B160" t="s">
        <v>12</v>
      </c>
      <c r="C160" t="s">
        <v>85</v>
      </c>
      <c r="D160" t="s">
        <v>85</v>
      </c>
      <c r="E160">
        <v>13950000</v>
      </c>
      <c r="F160">
        <v>14200030.17</v>
      </c>
      <c r="G160">
        <v>1</v>
      </c>
    </row>
    <row r="161" spans="1:7" x14ac:dyDescent="0.2">
      <c r="A161">
        <v>4</v>
      </c>
      <c r="B161" t="s">
        <v>105</v>
      </c>
      <c r="C161" t="s">
        <v>512</v>
      </c>
      <c r="D161" t="s">
        <v>666</v>
      </c>
      <c r="E161">
        <v>10314250</v>
      </c>
      <c r="F161">
        <v>10729750</v>
      </c>
      <c r="G161">
        <v>4</v>
      </c>
    </row>
    <row r="162" spans="1:7" x14ac:dyDescent="0.2">
      <c r="A162">
        <v>4</v>
      </c>
      <c r="B162" t="s">
        <v>105</v>
      </c>
      <c r="C162" t="s">
        <v>512</v>
      </c>
      <c r="D162" t="s">
        <v>666</v>
      </c>
      <c r="E162">
        <v>10774888.888888899</v>
      </c>
      <c r="F162">
        <v>11150000</v>
      </c>
      <c r="G162">
        <v>9</v>
      </c>
    </row>
    <row r="163" spans="1:7" x14ac:dyDescent="0.2">
      <c r="A163">
        <v>28</v>
      </c>
      <c r="B163" t="s">
        <v>105</v>
      </c>
      <c r="C163" t="s">
        <v>512</v>
      </c>
      <c r="D163" t="s">
        <v>666</v>
      </c>
      <c r="E163">
        <v>10830333.3333333</v>
      </c>
      <c r="F163">
        <v>11487399.786666701</v>
      </c>
      <c r="G163">
        <v>3</v>
      </c>
    </row>
    <row r="164" spans="1:7" x14ac:dyDescent="0.2">
      <c r="A164">
        <v>28</v>
      </c>
      <c r="B164" t="s">
        <v>105</v>
      </c>
      <c r="C164" t="s">
        <v>512</v>
      </c>
      <c r="D164" t="s">
        <v>666</v>
      </c>
      <c r="E164">
        <v>9221000</v>
      </c>
      <c r="F164">
        <v>9570949.8300000001</v>
      </c>
      <c r="G164">
        <v>1</v>
      </c>
    </row>
    <row r="165" spans="1:7" x14ac:dyDescent="0.2">
      <c r="A165">
        <v>93</v>
      </c>
      <c r="B165" t="s">
        <v>105</v>
      </c>
      <c r="C165" t="s">
        <v>512</v>
      </c>
      <c r="D165" t="s">
        <v>666</v>
      </c>
      <c r="E165">
        <v>11588500</v>
      </c>
      <c r="F165">
        <v>11975000</v>
      </c>
      <c r="G165">
        <v>2</v>
      </c>
    </row>
    <row r="166" spans="1:7" x14ac:dyDescent="0.2">
      <c r="A166">
        <v>93</v>
      </c>
      <c r="B166" t="s">
        <v>105</v>
      </c>
      <c r="C166" t="s">
        <v>512</v>
      </c>
      <c r="D166" t="s">
        <v>666</v>
      </c>
      <c r="E166">
        <v>11588500</v>
      </c>
      <c r="F166">
        <v>11975000</v>
      </c>
      <c r="G166">
        <v>2</v>
      </c>
    </row>
    <row r="167" spans="1:7" x14ac:dyDescent="0.2">
      <c r="A167">
        <v>117</v>
      </c>
      <c r="B167" t="s">
        <v>105</v>
      </c>
      <c r="C167" t="s">
        <v>512</v>
      </c>
      <c r="D167" t="s">
        <v>666</v>
      </c>
      <c r="E167">
        <v>6189000</v>
      </c>
      <c r="F167">
        <v>9511293.75</v>
      </c>
      <c r="G167">
        <v>3</v>
      </c>
    </row>
    <row r="168" spans="1:7" x14ac:dyDescent="0.2">
      <c r="A168">
        <v>101</v>
      </c>
      <c r="B168" t="s">
        <v>105</v>
      </c>
      <c r="C168" t="s">
        <v>512</v>
      </c>
      <c r="D168" t="s">
        <v>666</v>
      </c>
      <c r="E168">
        <v>13950000</v>
      </c>
      <c r="F168">
        <v>14334000</v>
      </c>
      <c r="G168">
        <v>1</v>
      </c>
    </row>
    <row r="169" spans="1:7" x14ac:dyDescent="0.2">
      <c r="A169">
        <v>121</v>
      </c>
      <c r="B169" t="s">
        <v>105</v>
      </c>
      <c r="C169" t="s">
        <v>512</v>
      </c>
      <c r="D169" t="s">
        <v>666</v>
      </c>
      <c r="E169">
        <v>9282800</v>
      </c>
      <c r="F169">
        <v>9651763.1400000006</v>
      </c>
      <c r="G169">
        <v>5</v>
      </c>
    </row>
    <row r="170" spans="1:7" x14ac:dyDescent="0.2">
      <c r="A170">
        <v>4</v>
      </c>
      <c r="B170" t="s">
        <v>73</v>
      </c>
      <c r="C170" t="s">
        <v>661</v>
      </c>
      <c r="D170" t="s">
        <v>676</v>
      </c>
      <c r="E170">
        <v>6975000</v>
      </c>
      <c r="F170">
        <v>11825000</v>
      </c>
      <c r="G170">
        <v>2</v>
      </c>
    </row>
    <row r="171" spans="1:7" x14ac:dyDescent="0.2">
      <c r="A171">
        <v>28</v>
      </c>
      <c r="B171" t="s">
        <v>73</v>
      </c>
      <c r="C171" t="s">
        <v>661</v>
      </c>
      <c r="D171" t="s">
        <v>676</v>
      </c>
      <c r="E171">
        <v>9300000</v>
      </c>
      <c r="F171">
        <v>9606025.0299999993</v>
      </c>
      <c r="G171">
        <v>1</v>
      </c>
    </row>
    <row r="172" spans="1:7" x14ac:dyDescent="0.2">
      <c r="A172">
        <v>116</v>
      </c>
      <c r="B172" t="s">
        <v>73</v>
      </c>
      <c r="C172" t="s">
        <v>661</v>
      </c>
      <c r="D172" t="s">
        <v>676</v>
      </c>
      <c r="E172">
        <v>9300000</v>
      </c>
      <c r="F172">
        <v>9466708.0800000001</v>
      </c>
      <c r="G172">
        <v>1</v>
      </c>
    </row>
    <row r="173" spans="1:7" x14ac:dyDescent="0.2">
      <c r="A173">
        <v>121</v>
      </c>
      <c r="B173" t="s">
        <v>73</v>
      </c>
      <c r="C173" t="s">
        <v>661</v>
      </c>
      <c r="D173" t="s">
        <v>676</v>
      </c>
      <c r="E173">
        <v>9254000</v>
      </c>
      <c r="F173">
        <v>9651637.6999999993</v>
      </c>
      <c r="G173">
        <v>1</v>
      </c>
    </row>
    <row r="174" spans="1:7" x14ac:dyDescent="0.2">
      <c r="A174">
        <v>32</v>
      </c>
      <c r="B174" t="s">
        <v>103</v>
      </c>
      <c r="C174" t="s">
        <v>937</v>
      </c>
      <c r="D174" t="s">
        <v>676</v>
      </c>
      <c r="E174">
        <v>9234000</v>
      </c>
      <c r="F174">
        <v>15676082.550000001</v>
      </c>
      <c r="G174">
        <v>1</v>
      </c>
    </row>
    <row r="175" spans="1:7" x14ac:dyDescent="0.2">
      <c r="A175">
        <v>22</v>
      </c>
      <c r="B175" t="s">
        <v>103</v>
      </c>
      <c r="C175" t="s">
        <v>937</v>
      </c>
      <c r="D175" t="s">
        <v>676</v>
      </c>
      <c r="E175">
        <v>8329000</v>
      </c>
      <c r="F175">
        <v>38079000</v>
      </c>
      <c r="G175">
        <v>1</v>
      </c>
    </row>
    <row r="176" spans="1:7" x14ac:dyDescent="0.2">
      <c r="A176">
        <v>92</v>
      </c>
      <c r="B176" t="s">
        <v>103</v>
      </c>
      <c r="C176" t="s">
        <v>937</v>
      </c>
      <c r="D176" t="s">
        <v>676</v>
      </c>
      <c r="E176">
        <v>9300000</v>
      </c>
      <c r="F176">
        <v>9524000</v>
      </c>
      <c r="G176">
        <v>1</v>
      </c>
    </row>
    <row r="177" spans="1:8" x14ac:dyDescent="0.2">
      <c r="A177">
        <v>92</v>
      </c>
      <c r="B177" t="s">
        <v>103</v>
      </c>
      <c r="C177" t="s">
        <v>937</v>
      </c>
      <c r="D177" t="s">
        <v>676</v>
      </c>
      <c r="E177">
        <v>9300000</v>
      </c>
      <c r="F177">
        <v>9522000</v>
      </c>
      <c r="G177">
        <v>1</v>
      </c>
    </row>
    <row r="178" spans="1:8" x14ac:dyDescent="0.2">
      <c r="A178">
        <v>117</v>
      </c>
      <c r="B178" t="s">
        <v>103</v>
      </c>
      <c r="C178" t="s">
        <v>1110</v>
      </c>
      <c r="D178" t="s">
        <v>676</v>
      </c>
      <c r="E178">
        <v>9286000</v>
      </c>
      <c r="F178">
        <v>9511293.75</v>
      </c>
      <c r="G178">
        <v>1</v>
      </c>
    </row>
    <row r="179" spans="1:8" x14ac:dyDescent="0.2">
      <c r="A179">
        <v>121</v>
      </c>
      <c r="B179" t="s">
        <v>103</v>
      </c>
      <c r="C179" t="s">
        <v>1110</v>
      </c>
      <c r="D179" t="s">
        <v>676</v>
      </c>
      <c r="E179">
        <v>9300000</v>
      </c>
      <c r="F179">
        <v>10103223.75</v>
      </c>
      <c r="G179">
        <v>1</v>
      </c>
    </row>
    <row r="180" spans="1:8" x14ac:dyDescent="0.2">
      <c r="A180">
        <v>117</v>
      </c>
      <c r="B180" t="s">
        <v>13</v>
      </c>
      <c r="C180" t="s">
        <v>1243</v>
      </c>
      <c r="D180" t="s">
        <v>676</v>
      </c>
      <c r="E180">
        <v>9150000</v>
      </c>
      <c r="F180">
        <v>9361293.75</v>
      </c>
      <c r="G180">
        <v>1</v>
      </c>
    </row>
    <row r="181" spans="1:8" x14ac:dyDescent="0.2">
      <c r="A181">
        <v>4</v>
      </c>
      <c r="B181" t="s">
        <v>103</v>
      </c>
      <c r="C181" t="s">
        <v>109</v>
      </c>
      <c r="D181" t="s">
        <v>747</v>
      </c>
      <c r="E181">
        <v>9286000</v>
      </c>
      <c r="F181">
        <v>9699057.6899999995</v>
      </c>
      <c r="G181">
        <v>1</v>
      </c>
    </row>
    <row r="182" spans="1:8" x14ac:dyDescent="0.2">
      <c r="A182">
        <v>4</v>
      </c>
      <c r="B182" t="s">
        <v>103</v>
      </c>
      <c r="C182" t="s">
        <v>109</v>
      </c>
      <c r="D182" t="s">
        <v>747</v>
      </c>
      <c r="E182">
        <v>9300000</v>
      </c>
      <c r="F182">
        <v>9600000</v>
      </c>
      <c r="G182">
        <v>1</v>
      </c>
    </row>
    <row r="183" spans="1:8" x14ac:dyDescent="0.2">
      <c r="A183">
        <v>93</v>
      </c>
      <c r="B183" t="s">
        <v>103</v>
      </c>
      <c r="C183" t="s">
        <v>109</v>
      </c>
      <c r="D183" t="s">
        <v>747</v>
      </c>
      <c r="E183">
        <v>12787500</v>
      </c>
      <c r="F183">
        <v>13087500</v>
      </c>
      <c r="G183">
        <v>4</v>
      </c>
    </row>
    <row r="184" spans="1:8" x14ac:dyDescent="0.2">
      <c r="A184">
        <v>93</v>
      </c>
      <c r="B184" t="s">
        <v>103</v>
      </c>
      <c r="C184" t="s">
        <v>109</v>
      </c>
      <c r="D184" t="s">
        <v>747</v>
      </c>
      <c r="E184">
        <v>10865125</v>
      </c>
      <c r="F184">
        <v>11635036.731249999</v>
      </c>
      <c r="G184">
        <v>8</v>
      </c>
    </row>
    <row r="185" spans="1:8" x14ac:dyDescent="0.2">
      <c r="A185">
        <v>93</v>
      </c>
      <c r="B185" t="s">
        <v>103</v>
      </c>
      <c r="C185" t="s">
        <v>109</v>
      </c>
      <c r="D185" t="s">
        <v>747</v>
      </c>
      <c r="E185">
        <v>14238693.67</v>
      </c>
      <c r="F185">
        <v>14238693.67</v>
      </c>
      <c r="H185">
        <v>1</v>
      </c>
    </row>
    <row r="186" spans="1:8" x14ac:dyDescent="0.2">
      <c r="A186">
        <v>88</v>
      </c>
      <c r="B186" t="s">
        <v>103</v>
      </c>
      <c r="C186" t="s">
        <v>109</v>
      </c>
      <c r="D186" t="s">
        <v>747</v>
      </c>
      <c r="E186">
        <v>9300000</v>
      </c>
      <c r="F186">
        <v>9620978.5999999996</v>
      </c>
      <c r="G186">
        <v>1</v>
      </c>
    </row>
    <row r="187" spans="1:8" x14ac:dyDescent="0.2">
      <c r="A187">
        <v>117</v>
      </c>
      <c r="B187" t="s">
        <v>11</v>
      </c>
      <c r="C187" t="s">
        <v>829</v>
      </c>
      <c r="D187" t="s">
        <v>747</v>
      </c>
      <c r="E187">
        <v>8371000</v>
      </c>
      <c r="F187">
        <v>9511293.75</v>
      </c>
      <c r="G187">
        <v>1</v>
      </c>
    </row>
    <row r="188" spans="1:8" x14ac:dyDescent="0.2">
      <c r="A188">
        <v>93</v>
      </c>
      <c r="B188" t="s">
        <v>11</v>
      </c>
      <c r="C188" t="s">
        <v>994</v>
      </c>
      <c r="D188" t="s">
        <v>747</v>
      </c>
      <c r="E188">
        <v>6650000</v>
      </c>
      <c r="F188">
        <v>26312538.670000002</v>
      </c>
      <c r="G188">
        <v>1</v>
      </c>
    </row>
    <row r="189" spans="1:8" x14ac:dyDescent="0.2">
      <c r="A189">
        <v>116</v>
      </c>
      <c r="B189" t="s">
        <v>11</v>
      </c>
      <c r="C189" t="s">
        <v>994</v>
      </c>
      <c r="D189" t="s">
        <v>747</v>
      </c>
      <c r="E189">
        <v>13950000</v>
      </c>
      <c r="F189">
        <v>14200062.119999999</v>
      </c>
      <c r="G189">
        <v>2</v>
      </c>
    </row>
    <row r="190" spans="1:8" x14ac:dyDescent="0.2">
      <c r="A190">
        <v>117</v>
      </c>
      <c r="B190" t="s">
        <v>11</v>
      </c>
      <c r="C190" t="s">
        <v>994</v>
      </c>
      <c r="D190" t="s">
        <v>747</v>
      </c>
      <c r="E190">
        <v>9300000</v>
      </c>
      <c r="F190">
        <v>9511293.75</v>
      </c>
      <c r="G190">
        <v>1</v>
      </c>
    </row>
    <row r="191" spans="1:8" x14ac:dyDescent="0.2">
      <c r="A191">
        <v>4</v>
      </c>
      <c r="B191" t="s">
        <v>73</v>
      </c>
      <c r="C191" t="s">
        <v>748</v>
      </c>
      <c r="D191" t="s">
        <v>749</v>
      </c>
      <c r="E191">
        <v>11625000</v>
      </c>
      <c r="F191">
        <v>11925000</v>
      </c>
      <c r="G191">
        <v>2</v>
      </c>
    </row>
    <row r="192" spans="1:8" x14ac:dyDescent="0.2">
      <c r="A192">
        <v>93</v>
      </c>
      <c r="B192" t="s">
        <v>73</v>
      </c>
      <c r="C192" t="s">
        <v>748</v>
      </c>
      <c r="D192" t="s">
        <v>749</v>
      </c>
      <c r="E192">
        <v>9300000</v>
      </c>
      <c r="F192">
        <v>9600000</v>
      </c>
      <c r="G192">
        <v>1</v>
      </c>
    </row>
    <row r="193" spans="1:7" x14ac:dyDescent="0.2">
      <c r="A193">
        <v>121</v>
      </c>
      <c r="B193" t="s">
        <v>73</v>
      </c>
      <c r="C193" t="s">
        <v>748</v>
      </c>
      <c r="D193" t="s">
        <v>749</v>
      </c>
      <c r="E193">
        <v>9182000</v>
      </c>
      <c r="F193">
        <v>9653824.0999999996</v>
      </c>
      <c r="G193">
        <v>1</v>
      </c>
    </row>
    <row r="194" spans="1:7" x14ac:dyDescent="0.2">
      <c r="A194">
        <v>121</v>
      </c>
      <c r="B194" t="s">
        <v>73</v>
      </c>
      <c r="C194" t="s">
        <v>748</v>
      </c>
      <c r="D194" t="s">
        <v>749</v>
      </c>
      <c r="E194">
        <v>9234000</v>
      </c>
      <c r="F194">
        <v>9654411.6999999993</v>
      </c>
      <c r="G194">
        <v>1</v>
      </c>
    </row>
    <row r="195" spans="1:7" x14ac:dyDescent="0.2">
      <c r="A195">
        <v>105</v>
      </c>
      <c r="B195" t="s">
        <v>73</v>
      </c>
      <c r="C195" t="s">
        <v>748</v>
      </c>
      <c r="D195" t="s">
        <v>749</v>
      </c>
      <c r="E195">
        <v>9300000</v>
      </c>
      <c r="F195">
        <v>9599973.5</v>
      </c>
      <c r="G195">
        <v>1</v>
      </c>
    </row>
    <row r="196" spans="1:7" x14ac:dyDescent="0.2">
      <c r="A196">
        <v>4</v>
      </c>
      <c r="B196" t="s">
        <v>74</v>
      </c>
      <c r="C196" t="s">
        <v>750</v>
      </c>
      <c r="D196" t="s">
        <v>750</v>
      </c>
      <c r="E196">
        <v>10070500</v>
      </c>
      <c r="F196">
        <v>10375000</v>
      </c>
      <c r="G196">
        <v>6</v>
      </c>
    </row>
    <row r="197" spans="1:7" x14ac:dyDescent="0.2">
      <c r="A197">
        <v>4</v>
      </c>
      <c r="B197" t="s">
        <v>74</v>
      </c>
      <c r="C197" t="s">
        <v>750</v>
      </c>
      <c r="D197" t="s">
        <v>750</v>
      </c>
      <c r="E197">
        <v>10834333.3333333</v>
      </c>
      <c r="F197">
        <v>11150000</v>
      </c>
      <c r="G197">
        <v>3</v>
      </c>
    </row>
    <row r="198" spans="1:7" x14ac:dyDescent="0.2">
      <c r="A198">
        <v>28</v>
      </c>
      <c r="B198" t="s">
        <v>74</v>
      </c>
      <c r="C198" t="s">
        <v>750</v>
      </c>
      <c r="D198" t="s">
        <v>750</v>
      </c>
      <c r="E198">
        <v>13950000</v>
      </c>
      <c r="F198">
        <v>14349430.050000001</v>
      </c>
      <c r="G198">
        <v>1</v>
      </c>
    </row>
    <row r="199" spans="1:7" x14ac:dyDescent="0.2">
      <c r="A199">
        <v>93</v>
      </c>
      <c r="B199" t="s">
        <v>74</v>
      </c>
      <c r="C199" t="s">
        <v>750</v>
      </c>
      <c r="D199" t="s">
        <v>750</v>
      </c>
      <c r="E199">
        <v>9214000</v>
      </c>
      <c r="F199">
        <v>9600000</v>
      </c>
      <c r="G199">
        <v>1</v>
      </c>
    </row>
    <row r="200" spans="1:7" x14ac:dyDescent="0.2">
      <c r="A200">
        <v>93</v>
      </c>
      <c r="B200" t="s">
        <v>74</v>
      </c>
      <c r="C200" t="s">
        <v>750</v>
      </c>
      <c r="D200" t="s">
        <v>750</v>
      </c>
      <c r="E200">
        <v>13950000</v>
      </c>
      <c r="F200">
        <v>14250000</v>
      </c>
      <c r="G200">
        <v>1</v>
      </c>
    </row>
    <row r="201" spans="1:7" x14ac:dyDescent="0.2">
      <c r="A201">
        <v>116</v>
      </c>
      <c r="B201" t="s">
        <v>74</v>
      </c>
      <c r="C201" t="s">
        <v>750</v>
      </c>
      <c r="D201" t="s">
        <v>750</v>
      </c>
      <c r="E201">
        <v>4646500</v>
      </c>
      <c r="F201">
        <v>9466708.0800000001</v>
      </c>
      <c r="G201">
        <v>2</v>
      </c>
    </row>
    <row r="202" spans="1:7" x14ac:dyDescent="0.2">
      <c r="A202">
        <v>88</v>
      </c>
      <c r="B202" t="s">
        <v>74</v>
      </c>
      <c r="C202" t="s">
        <v>750</v>
      </c>
      <c r="D202" t="s">
        <v>750</v>
      </c>
      <c r="E202">
        <v>11625000</v>
      </c>
      <c r="F202">
        <v>12013873.25</v>
      </c>
      <c r="G202">
        <v>2</v>
      </c>
    </row>
    <row r="203" spans="1:7" x14ac:dyDescent="0.2">
      <c r="A203">
        <v>121</v>
      </c>
      <c r="B203" t="s">
        <v>74</v>
      </c>
      <c r="C203" t="s">
        <v>750</v>
      </c>
      <c r="D203" t="s">
        <v>750</v>
      </c>
      <c r="E203">
        <v>4479500</v>
      </c>
      <c r="F203">
        <v>9651304.1999999993</v>
      </c>
      <c r="G203">
        <v>2</v>
      </c>
    </row>
    <row r="204" spans="1:7" x14ac:dyDescent="0.2">
      <c r="A204">
        <v>105</v>
      </c>
      <c r="B204" t="s">
        <v>74</v>
      </c>
      <c r="C204" t="s">
        <v>750</v>
      </c>
      <c r="D204" t="s">
        <v>750</v>
      </c>
      <c r="E204">
        <v>9256333.3333333302</v>
      </c>
      <c r="F204">
        <v>9599480.1066666692</v>
      </c>
      <c r="G204">
        <v>3</v>
      </c>
    </row>
    <row r="205" spans="1:7" x14ac:dyDescent="0.2">
      <c r="A205">
        <v>93</v>
      </c>
      <c r="B205" t="s">
        <v>74</v>
      </c>
      <c r="C205" t="s">
        <v>752</v>
      </c>
      <c r="D205" t="s">
        <v>753</v>
      </c>
      <c r="E205">
        <v>8983000</v>
      </c>
      <c r="F205">
        <v>18675000</v>
      </c>
      <c r="G205">
        <v>2</v>
      </c>
    </row>
    <row r="206" spans="1:7" x14ac:dyDescent="0.2">
      <c r="A206">
        <v>4</v>
      </c>
      <c r="B206" t="s">
        <v>105</v>
      </c>
      <c r="C206" t="s">
        <v>107</v>
      </c>
      <c r="D206" t="s">
        <v>529</v>
      </c>
      <c r="E206">
        <v>11604166.6666667</v>
      </c>
      <c r="F206">
        <v>11984666.6666667</v>
      </c>
      <c r="G206">
        <v>6</v>
      </c>
    </row>
    <row r="207" spans="1:7" x14ac:dyDescent="0.2">
      <c r="A207">
        <v>4</v>
      </c>
      <c r="B207" t="s">
        <v>105</v>
      </c>
      <c r="C207" t="s">
        <v>107</v>
      </c>
      <c r="D207" t="s">
        <v>529</v>
      </c>
      <c r="E207">
        <v>12079400</v>
      </c>
      <c r="F207">
        <v>12390000</v>
      </c>
      <c r="G207">
        <v>5</v>
      </c>
    </row>
    <row r="208" spans="1:7" x14ac:dyDescent="0.2">
      <c r="A208">
        <v>93</v>
      </c>
      <c r="B208" t="s">
        <v>105</v>
      </c>
      <c r="C208" t="s">
        <v>107</v>
      </c>
      <c r="D208" t="s">
        <v>529</v>
      </c>
      <c r="E208">
        <v>9009428.5714285709</v>
      </c>
      <c r="F208">
        <v>13320269.322857101</v>
      </c>
      <c r="G208">
        <v>7</v>
      </c>
    </row>
    <row r="209" spans="1:8" x14ac:dyDescent="0.2">
      <c r="A209">
        <v>93</v>
      </c>
      <c r="B209" t="s">
        <v>105</v>
      </c>
      <c r="C209" t="s">
        <v>107</v>
      </c>
      <c r="D209" t="s">
        <v>529</v>
      </c>
      <c r="E209">
        <v>14812459.43</v>
      </c>
      <c r="F209">
        <v>14853648.800000001</v>
      </c>
      <c r="H209">
        <v>1</v>
      </c>
    </row>
    <row r="210" spans="1:8" x14ac:dyDescent="0.2">
      <c r="A210">
        <v>22</v>
      </c>
      <c r="B210" t="s">
        <v>105</v>
      </c>
      <c r="C210" t="s">
        <v>107</v>
      </c>
      <c r="D210" t="s">
        <v>529</v>
      </c>
      <c r="E210">
        <v>9221000</v>
      </c>
      <c r="F210">
        <v>24221000</v>
      </c>
      <c r="G210">
        <v>1</v>
      </c>
    </row>
    <row r="211" spans="1:8" x14ac:dyDescent="0.2">
      <c r="A211">
        <v>87</v>
      </c>
      <c r="B211" t="s">
        <v>74</v>
      </c>
      <c r="C211" t="s">
        <v>74</v>
      </c>
      <c r="D211" t="s">
        <v>754</v>
      </c>
      <c r="E211">
        <v>8623000</v>
      </c>
      <c r="F211">
        <v>19164402.059999999</v>
      </c>
      <c r="G211">
        <v>1</v>
      </c>
    </row>
    <row r="212" spans="1:8" x14ac:dyDescent="0.2">
      <c r="A212">
        <v>116</v>
      </c>
      <c r="B212" t="s">
        <v>74</v>
      </c>
      <c r="C212" t="s">
        <v>74</v>
      </c>
      <c r="D212" t="s">
        <v>754</v>
      </c>
      <c r="E212">
        <v>6510000</v>
      </c>
      <c r="F212">
        <v>10422407.356000001</v>
      </c>
      <c r="G212">
        <v>5</v>
      </c>
    </row>
    <row r="213" spans="1:8" x14ac:dyDescent="0.2">
      <c r="A213">
        <v>88</v>
      </c>
      <c r="B213" t="s">
        <v>74</v>
      </c>
      <c r="C213" t="s">
        <v>74</v>
      </c>
      <c r="D213" t="s">
        <v>754</v>
      </c>
      <c r="E213">
        <v>9221000</v>
      </c>
      <c r="F213">
        <v>9620085.9000000004</v>
      </c>
      <c r="G213">
        <v>1</v>
      </c>
    </row>
    <row r="214" spans="1:8" x14ac:dyDescent="0.2">
      <c r="A214">
        <v>88</v>
      </c>
      <c r="B214" t="s">
        <v>74</v>
      </c>
      <c r="C214" t="s">
        <v>74</v>
      </c>
      <c r="D214" t="s">
        <v>754</v>
      </c>
      <c r="E214">
        <v>9198000</v>
      </c>
      <c r="F214">
        <v>9619826</v>
      </c>
      <c r="G214">
        <v>2</v>
      </c>
    </row>
    <row r="215" spans="1:8" x14ac:dyDescent="0.2">
      <c r="A215">
        <v>101</v>
      </c>
      <c r="B215" t="s">
        <v>74</v>
      </c>
      <c r="C215" t="s">
        <v>74</v>
      </c>
      <c r="D215" t="s">
        <v>754</v>
      </c>
      <c r="E215">
        <v>9286000</v>
      </c>
      <c r="F215">
        <v>9557000</v>
      </c>
      <c r="G215">
        <v>1</v>
      </c>
    </row>
    <row r="216" spans="1:8" x14ac:dyDescent="0.2">
      <c r="A216">
        <v>4</v>
      </c>
      <c r="B216" t="s">
        <v>103</v>
      </c>
      <c r="C216" t="s">
        <v>109</v>
      </c>
      <c r="D216" t="s">
        <v>756</v>
      </c>
      <c r="E216">
        <v>10848600</v>
      </c>
      <c r="F216">
        <v>17770999.993999999</v>
      </c>
      <c r="G216">
        <v>5</v>
      </c>
    </row>
    <row r="217" spans="1:8" x14ac:dyDescent="0.2">
      <c r="A217">
        <v>4</v>
      </c>
      <c r="B217" t="s">
        <v>103</v>
      </c>
      <c r="C217" t="s">
        <v>109</v>
      </c>
      <c r="D217" t="s">
        <v>756</v>
      </c>
      <c r="E217">
        <v>12400000</v>
      </c>
      <c r="F217">
        <v>12716666.6666667</v>
      </c>
      <c r="G217">
        <v>3</v>
      </c>
    </row>
    <row r="218" spans="1:8" x14ac:dyDescent="0.2">
      <c r="A218">
        <v>28</v>
      </c>
      <c r="B218" t="s">
        <v>103</v>
      </c>
      <c r="C218" t="s">
        <v>109</v>
      </c>
      <c r="D218" t="s">
        <v>756</v>
      </c>
      <c r="E218">
        <v>9300000</v>
      </c>
      <c r="F218">
        <v>9915760.6233333293</v>
      </c>
      <c r="G218">
        <v>3</v>
      </c>
    </row>
    <row r="219" spans="1:8" x14ac:dyDescent="0.2">
      <c r="A219">
        <v>87</v>
      </c>
      <c r="B219" t="s">
        <v>103</v>
      </c>
      <c r="C219" t="s">
        <v>109</v>
      </c>
      <c r="D219" t="s">
        <v>756</v>
      </c>
      <c r="E219">
        <v>13935000</v>
      </c>
      <c r="F219">
        <v>14055359.5</v>
      </c>
      <c r="G219">
        <v>1</v>
      </c>
    </row>
    <row r="220" spans="1:8" x14ac:dyDescent="0.2">
      <c r="A220">
        <v>93</v>
      </c>
      <c r="B220" t="s">
        <v>103</v>
      </c>
      <c r="C220" t="s">
        <v>109</v>
      </c>
      <c r="D220" t="s">
        <v>756</v>
      </c>
      <c r="E220">
        <v>10005500</v>
      </c>
      <c r="F220">
        <v>14784070.9216667</v>
      </c>
      <c r="G220">
        <v>6</v>
      </c>
    </row>
    <row r="221" spans="1:8" x14ac:dyDescent="0.2">
      <c r="A221">
        <v>93</v>
      </c>
      <c r="B221" t="s">
        <v>103</v>
      </c>
      <c r="C221" t="s">
        <v>109</v>
      </c>
      <c r="D221" t="s">
        <v>756</v>
      </c>
      <c r="E221">
        <v>9791000</v>
      </c>
      <c r="F221">
        <v>19408498.327142902</v>
      </c>
      <c r="G221">
        <v>7</v>
      </c>
    </row>
    <row r="222" spans="1:8" x14ac:dyDescent="0.2">
      <c r="A222">
        <v>27</v>
      </c>
      <c r="B222" t="s">
        <v>103</v>
      </c>
      <c r="C222" t="s">
        <v>109</v>
      </c>
      <c r="D222" t="s">
        <v>756</v>
      </c>
      <c r="E222">
        <v>7909000</v>
      </c>
      <c r="F222">
        <v>17369000</v>
      </c>
      <c r="G222">
        <v>1</v>
      </c>
    </row>
    <row r="223" spans="1:8" x14ac:dyDescent="0.2">
      <c r="A223">
        <v>88</v>
      </c>
      <c r="B223" t="s">
        <v>103</v>
      </c>
      <c r="C223" t="s">
        <v>109</v>
      </c>
      <c r="D223" t="s">
        <v>756</v>
      </c>
      <c r="E223">
        <v>9267000</v>
      </c>
      <c r="F223">
        <v>10155725.630000001</v>
      </c>
      <c r="G223">
        <v>1</v>
      </c>
    </row>
    <row r="224" spans="1:8" x14ac:dyDescent="0.2">
      <c r="A224">
        <v>88</v>
      </c>
      <c r="B224" t="s">
        <v>103</v>
      </c>
      <c r="C224" t="s">
        <v>109</v>
      </c>
      <c r="D224" t="s">
        <v>756</v>
      </c>
      <c r="E224">
        <v>9300000</v>
      </c>
      <c r="F224">
        <v>9620978.5999999996</v>
      </c>
      <c r="G224">
        <v>1</v>
      </c>
    </row>
    <row r="225" spans="1:7" x14ac:dyDescent="0.2">
      <c r="A225">
        <v>22</v>
      </c>
      <c r="B225" t="s">
        <v>103</v>
      </c>
      <c r="C225" t="s">
        <v>109</v>
      </c>
      <c r="D225" t="s">
        <v>756</v>
      </c>
      <c r="E225">
        <v>9234000</v>
      </c>
      <c r="F225">
        <v>23334000</v>
      </c>
      <c r="G225">
        <v>1</v>
      </c>
    </row>
    <row r="226" spans="1:7" x14ac:dyDescent="0.2">
      <c r="A226">
        <v>121</v>
      </c>
      <c r="B226" t="s">
        <v>103</v>
      </c>
      <c r="C226" t="s">
        <v>109</v>
      </c>
      <c r="D226" t="s">
        <v>756</v>
      </c>
      <c r="E226">
        <v>9267000</v>
      </c>
      <c r="F226">
        <v>9654784.5999999996</v>
      </c>
      <c r="G226">
        <v>1</v>
      </c>
    </row>
    <row r="227" spans="1:7" x14ac:dyDescent="0.2">
      <c r="A227">
        <v>105</v>
      </c>
      <c r="B227" t="s">
        <v>103</v>
      </c>
      <c r="C227" t="s">
        <v>109</v>
      </c>
      <c r="D227" t="s">
        <v>756</v>
      </c>
      <c r="E227">
        <v>8371000</v>
      </c>
      <c r="F227">
        <v>9599973.5399999991</v>
      </c>
      <c r="G227">
        <v>1</v>
      </c>
    </row>
    <row r="228" spans="1:7" x14ac:dyDescent="0.2">
      <c r="A228">
        <v>4</v>
      </c>
      <c r="B228" t="s">
        <v>11</v>
      </c>
      <c r="C228" t="s">
        <v>95</v>
      </c>
      <c r="D228" t="s">
        <v>758</v>
      </c>
      <c r="E228">
        <v>11625000</v>
      </c>
      <c r="F228">
        <v>11925000</v>
      </c>
      <c r="G228">
        <v>2</v>
      </c>
    </row>
    <row r="229" spans="1:7" x14ac:dyDescent="0.2">
      <c r="A229">
        <v>4</v>
      </c>
      <c r="B229" t="s">
        <v>11</v>
      </c>
      <c r="C229" t="s">
        <v>95</v>
      </c>
      <c r="D229" t="s">
        <v>758</v>
      </c>
      <c r="E229">
        <v>10797333.3333333</v>
      </c>
      <c r="F229">
        <v>11150000</v>
      </c>
      <c r="G229">
        <v>3</v>
      </c>
    </row>
    <row r="230" spans="1:7" x14ac:dyDescent="0.2">
      <c r="A230">
        <v>28</v>
      </c>
      <c r="B230" t="s">
        <v>11</v>
      </c>
      <c r="C230" t="s">
        <v>95</v>
      </c>
      <c r="D230" t="s">
        <v>758</v>
      </c>
      <c r="E230">
        <v>9280000</v>
      </c>
      <c r="F230">
        <v>9605799.0299999993</v>
      </c>
      <c r="G230">
        <v>1</v>
      </c>
    </row>
    <row r="231" spans="1:7" x14ac:dyDescent="0.2">
      <c r="A231">
        <v>117</v>
      </c>
      <c r="B231" t="s">
        <v>11</v>
      </c>
      <c r="C231" t="s">
        <v>95</v>
      </c>
      <c r="D231" t="s">
        <v>758</v>
      </c>
      <c r="E231">
        <v>6975000</v>
      </c>
      <c r="F231">
        <v>14243743.15</v>
      </c>
      <c r="G231">
        <v>2</v>
      </c>
    </row>
    <row r="232" spans="1:7" x14ac:dyDescent="0.2">
      <c r="A232">
        <v>121</v>
      </c>
      <c r="B232" t="s">
        <v>11</v>
      </c>
      <c r="C232" t="s">
        <v>95</v>
      </c>
      <c r="D232" t="s">
        <v>758</v>
      </c>
      <c r="E232">
        <v>11625000</v>
      </c>
      <c r="F232">
        <v>12038938.75</v>
      </c>
      <c r="G232">
        <v>2</v>
      </c>
    </row>
    <row r="233" spans="1:7" x14ac:dyDescent="0.2">
      <c r="A233">
        <v>121</v>
      </c>
      <c r="B233" t="s">
        <v>11</v>
      </c>
      <c r="C233" t="s">
        <v>95</v>
      </c>
      <c r="D233" t="s">
        <v>758</v>
      </c>
      <c r="E233">
        <v>11625000</v>
      </c>
      <c r="F233">
        <v>12046438.75</v>
      </c>
      <c r="G233">
        <v>2</v>
      </c>
    </row>
    <row r="234" spans="1:7" x14ac:dyDescent="0.2">
      <c r="A234">
        <v>4</v>
      </c>
      <c r="B234" t="s">
        <v>73</v>
      </c>
      <c r="C234" t="s">
        <v>759</v>
      </c>
      <c r="D234" t="s">
        <v>759</v>
      </c>
      <c r="E234">
        <v>13950000</v>
      </c>
      <c r="F234">
        <v>14250000</v>
      </c>
      <c r="G234">
        <v>1</v>
      </c>
    </row>
    <row r="235" spans="1:7" x14ac:dyDescent="0.2">
      <c r="A235">
        <v>4</v>
      </c>
      <c r="B235" t="s">
        <v>73</v>
      </c>
      <c r="C235" t="s">
        <v>759</v>
      </c>
      <c r="D235" t="s">
        <v>759</v>
      </c>
      <c r="E235">
        <v>10850000</v>
      </c>
      <c r="F235">
        <v>11150000</v>
      </c>
      <c r="G235">
        <v>3</v>
      </c>
    </row>
    <row r="236" spans="1:7" x14ac:dyDescent="0.2">
      <c r="A236">
        <v>87</v>
      </c>
      <c r="B236" t="s">
        <v>73</v>
      </c>
      <c r="C236" t="s">
        <v>759</v>
      </c>
      <c r="D236" t="s">
        <v>759</v>
      </c>
      <c r="E236">
        <v>9300000</v>
      </c>
      <c r="F236">
        <v>9567607.5</v>
      </c>
      <c r="G236">
        <v>1</v>
      </c>
    </row>
    <row r="237" spans="1:7" x14ac:dyDescent="0.2">
      <c r="A237">
        <v>93</v>
      </c>
      <c r="B237" t="s">
        <v>73</v>
      </c>
      <c r="C237" t="s">
        <v>759</v>
      </c>
      <c r="D237" t="s">
        <v>759</v>
      </c>
      <c r="E237">
        <v>10817000</v>
      </c>
      <c r="F237">
        <v>13858041.6666667</v>
      </c>
      <c r="G237">
        <v>3</v>
      </c>
    </row>
    <row r="238" spans="1:7" x14ac:dyDescent="0.2">
      <c r="A238">
        <v>93</v>
      </c>
      <c r="B238" t="s">
        <v>73</v>
      </c>
      <c r="C238" t="s">
        <v>759</v>
      </c>
      <c r="D238" t="s">
        <v>759</v>
      </c>
      <c r="E238">
        <v>13950000</v>
      </c>
      <c r="F238">
        <v>14400000</v>
      </c>
      <c r="G238">
        <v>1</v>
      </c>
    </row>
    <row r="239" spans="1:7" x14ac:dyDescent="0.2">
      <c r="A239">
        <v>27</v>
      </c>
      <c r="B239" t="s">
        <v>73</v>
      </c>
      <c r="C239" t="s">
        <v>759</v>
      </c>
      <c r="D239" t="s">
        <v>759</v>
      </c>
      <c r="E239">
        <v>9260000</v>
      </c>
      <c r="F239">
        <v>19480000</v>
      </c>
      <c r="G239">
        <v>1</v>
      </c>
    </row>
    <row r="240" spans="1:7" x14ac:dyDescent="0.2">
      <c r="A240">
        <v>27</v>
      </c>
      <c r="B240" t="s">
        <v>73</v>
      </c>
      <c r="C240" t="s">
        <v>759</v>
      </c>
      <c r="D240" t="s">
        <v>759</v>
      </c>
      <c r="E240">
        <v>7448000</v>
      </c>
      <c r="F240">
        <v>11569000</v>
      </c>
      <c r="G240">
        <v>1</v>
      </c>
    </row>
    <row r="241" spans="1:7" x14ac:dyDescent="0.2">
      <c r="A241">
        <v>32</v>
      </c>
      <c r="B241" t="s">
        <v>73</v>
      </c>
      <c r="C241" t="s">
        <v>759</v>
      </c>
      <c r="D241" t="s">
        <v>759</v>
      </c>
      <c r="E241">
        <v>9221000</v>
      </c>
      <c r="F241">
        <v>9585371.5500000007</v>
      </c>
      <c r="G241">
        <v>1</v>
      </c>
    </row>
    <row r="242" spans="1:7" x14ac:dyDescent="0.2">
      <c r="A242">
        <v>121</v>
      </c>
      <c r="B242" t="s">
        <v>73</v>
      </c>
      <c r="C242" t="s">
        <v>759</v>
      </c>
      <c r="D242" t="s">
        <v>759</v>
      </c>
      <c r="E242">
        <v>9300000</v>
      </c>
      <c r="F242">
        <v>9645157.5</v>
      </c>
      <c r="G242">
        <v>1</v>
      </c>
    </row>
    <row r="243" spans="1:7" x14ac:dyDescent="0.2">
      <c r="A243">
        <v>93</v>
      </c>
      <c r="B243" t="s">
        <v>74</v>
      </c>
      <c r="C243" t="s">
        <v>74</v>
      </c>
      <c r="D243" t="s">
        <v>760</v>
      </c>
      <c r="E243">
        <v>9001000</v>
      </c>
      <c r="F243">
        <v>25075000</v>
      </c>
      <c r="G243">
        <v>2</v>
      </c>
    </row>
    <row r="244" spans="1:7" x14ac:dyDescent="0.2">
      <c r="A244">
        <v>93</v>
      </c>
      <c r="B244" t="s">
        <v>74</v>
      </c>
      <c r="C244" t="s">
        <v>74</v>
      </c>
      <c r="D244" t="s">
        <v>760</v>
      </c>
      <c r="E244">
        <v>13193000</v>
      </c>
      <c r="F244">
        <v>24650000</v>
      </c>
      <c r="G244">
        <v>1</v>
      </c>
    </row>
    <row r="245" spans="1:7" x14ac:dyDescent="0.2">
      <c r="A245">
        <v>116</v>
      </c>
      <c r="B245" t="s">
        <v>74</v>
      </c>
      <c r="C245" t="s">
        <v>74</v>
      </c>
      <c r="D245" t="s">
        <v>760</v>
      </c>
      <c r="E245">
        <v>8623000</v>
      </c>
      <c r="F245">
        <v>9466708.0800000001</v>
      </c>
      <c r="G245">
        <v>1</v>
      </c>
    </row>
    <row r="246" spans="1:7" x14ac:dyDescent="0.2">
      <c r="A246">
        <v>116</v>
      </c>
      <c r="B246" t="s">
        <v>74</v>
      </c>
      <c r="C246" t="s">
        <v>74</v>
      </c>
      <c r="D246" t="s">
        <v>760</v>
      </c>
      <c r="E246">
        <v>9254000</v>
      </c>
      <c r="F246">
        <v>9466708.0800000001</v>
      </c>
      <c r="G246">
        <v>1</v>
      </c>
    </row>
    <row r="247" spans="1:7" x14ac:dyDescent="0.2">
      <c r="A247">
        <v>122</v>
      </c>
      <c r="B247" t="s">
        <v>74</v>
      </c>
      <c r="C247" t="s">
        <v>74</v>
      </c>
      <c r="D247" t="s">
        <v>760</v>
      </c>
      <c r="E247">
        <v>9195000</v>
      </c>
      <c r="F247">
        <v>25498111.66</v>
      </c>
      <c r="G247">
        <v>1</v>
      </c>
    </row>
    <row r="248" spans="1:7" x14ac:dyDescent="0.2">
      <c r="A248">
        <v>4</v>
      </c>
      <c r="B248" t="s">
        <v>74</v>
      </c>
      <c r="C248" t="s">
        <v>72</v>
      </c>
      <c r="D248" t="s">
        <v>761</v>
      </c>
      <c r="E248">
        <v>13950000</v>
      </c>
      <c r="F248">
        <v>14250000</v>
      </c>
      <c r="G248">
        <v>1</v>
      </c>
    </row>
    <row r="249" spans="1:7" x14ac:dyDescent="0.2">
      <c r="A249">
        <v>4</v>
      </c>
      <c r="B249" t="s">
        <v>74</v>
      </c>
      <c r="C249" t="s">
        <v>72</v>
      </c>
      <c r="D249" t="s">
        <v>761</v>
      </c>
      <c r="E249">
        <v>13950000</v>
      </c>
      <c r="F249">
        <v>14250000</v>
      </c>
      <c r="G249">
        <v>1</v>
      </c>
    </row>
    <row r="250" spans="1:7" x14ac:dyDescent="0.2">
      <c r="A250">
        <v>28</v>
      </c>
      <c r="B250" t="s">
        <v>74</v>
      </c>
      <c r="C250" t="s">
        <v>72</v>
      </c>
      <c r="D250" t="s">
        <v>761</v>
      </c>
      <c r="E250">
        <v>9300000</v>
      </c>
      <c r="F250">
        <v>9553657.5</v>
      </c>
      <c r="G250">
        <v>1</v>
      </c>
    </row>
    <row r="251" spans="1:7" x14ac:dyDescent="0.2">
      <c r="A251">
        <v>87</v>
      </c>
      <c r="B251" t="s">
        <v>74</v>
      </c>
      <c r="C251" t="s">
        <v>72</v>
      </c>
      <c r="D251" t="s">
        <v>761</v>
      </c>
      <c r="E251">
        <v>9290000</v>
      </c>
      <c r="F251">
        <v>9383646.4666666705</v>
      </c>
      <c r="G251">
        <v>3</v>
      </c>
    </row>
    <row r="252" spans="1:7" x14ac:dyDescent="0.2">
      <c r="A252">
        <v>87</v>
      </c>
      <c r="B252" t="s">
        <v>74</v>
      </c>
      <c r="C252" t="s">
        <v>72</v>
      </c>
      <c r="D252" t="s">
        <v>761</v>
      </c>
      <c r="E252">
        <v>8245000</v>
      </c>
      <c r="F252">
        <v>9567607.5</v>
      </c>
      <c r="G252">
        <v>1</v>
      </c>
    </row>
    <row r="253" spans="1:7" x14ac:dyDescent="0.2">
      <c r="A253">
        <v>88</v>
      </c>
      <c r="B253" t="s">
        <v>74</v>
      </c>
      <c r="C253" t="s">
        <v>72</v>
      </c>
      <c r="D253" t="s">
        <v>761</v>
      </c>
      <c r="E253">
        <v>9300000</v>
      </c>
      <c r="F253">
        <v>9620978.5999999996</v>
      </c>
      <c r="G253">
        <v>1</v>
      </c>
    </row>
    <row r="254" spans="1:7" x14ac:dyDescent="0.2">
      <c r="A254">
        <v>88</v>
      </c>
      <c r="B254" t="s">
        <v>74</v>
      </c>
      <c r="C254" t="s">
        <v>72</v>
      </c>
      <c r="D254" t="s">
        <v>761</v>
      </c>
      <c r="E254">
        <v>13950000</v>
      </c>
      <c r="F254">
        <v>14406767.9</v>
      </c>
      <c r="G254">
        <v>1</v>
      </c>
    </row>
    <row r="255" spans="1:7" x14ac:dyDescent="0.2">
      <c r="A255">
        <v>101</v>
      </c>
      <c r="B255" t="s">
        <v>74</v>
      </c>
      <c r="C255" t="s">
        <v>72</v>
      </c>
      <c r="D255" t="s">
        <v>761</v>
      </c>
      <c r="E255">
        <v>13950000</v>
      </c>
      <c r="F255">
        <v>14334000</v>
      </c>
      <c r="G255">
        <v>1</v>
      </c>
    </row>
    <row r="256" spans="1:7" x14ac:dyDescent="0.2">
      <c r="A256">
        <v>105</v>
      </c>
      <c r="B256" t="s">
        <v>74</v>
      </c>
      <c r="C256" t="s">
        <v>72</v>
      </c>
      <c r="D256" t="s">
        <v>761</v>
      </c>
      <c r="E256">
        <v>9300000</v>
      </c>
      <c r="F256">
        <v>9599973.5399999991</v>
      </c>
      <c r="G256">
        <v>1</v>
      </c>
    </row>
    <row r="257" spans="1:8" x14ac:dyDescent="0.2">
      <c r="A257">
        <v>105</v>
      </c>
      <c r="B257" t="s">
        <v>74</v>
      </c>
      <c r="C257" t="s">
        <v>72</v>
      </c>
      <c r="D257" t="s">
        <v>761</v>
      </c>
      <c r="E257">
        <v>9250500</v>
      </c>
      <c r="F257">
        <v>9599414.1899999995</v>
      </c>
      <c r="G257">
        <v>2</v>
      </c>
    </row>
    <row r="258" spans="1:8" x14ac:dyDescent="0.2">
      <c r="A258">
        <v>4</v>
      </c>
      <c r="B258" t="s">
        <v>73</v>
      </c>
      <c r="C258" t="s">
        <v>519</v>
      </c>
      <c r="D258" t="s">
        <v>519</v>
      </c>
      <c r="E258">
        <v>7797000</v>
      </c>
      <c r="F258">
        <v>10988800</v>
      </c>
      <c r="G258">
        <v>5</v>
      </c>
    </row>
    <row r="259" spans="1:8" x14ac:dyDescent="0.2">
      <c r="A259">
        <v>93</v>
      </c>
      <c r="B259" t="s">
        <v>73</v>
      </c>
      <c r="C259" t="s">
        <v>519</v>
      </c>
      <c r="D259" t="s">
        <v>519</v>
      </c>
      <c r="E259">
        <v>8707000</v>
      </c>
      <c r="F259">
        <v>29783958.77</v>
      </c>
      <c r="G259">
        <v>1</v>
      </c>
    </row>
    <row r="260" spans="1:8" x14ac:dyDescent="0.2">
      <c r="A260">
        <v>93</v>
      </c>
      <c r="B260" t="s">
        <v>73</v>
      </c>
      <c r="C260" t="s">
        <v>519</v>
      </c>
      <c r="D260" t="s">
        <v>519</v>
      </c>
      <c r="E260">
        <v>33822377.325999998</v>
      </c>
      <c r="F260">
        <v>33947609.637999997</v>
      </c>
      <c r="H260">
        <v>5</v>
      </c>
    </row>
    <row r="261" spans="1:8" x14ac:dyDescent="0.2">
      <c r="A261">
        <v>27</v>
      </c>
      <c r="B261" t="s">
        <v>73</v>
      </c>
      <c r="C261" t="s">
        <v>519</v>
      </c>
      <c r="D261" t="s">
        <v>519</v>
      </c>
      <c r="E261">
        <v>7448000</v>
      </c>
      <c r="F261">
        <v>43759000</v>
      </c>
      <c r="G261">
        <v>1</v>
      </c>
    </row>
    <row r="262" spans="1:8" x14ac:dyDescent="0.2">
      <c r="A262">
        <v>117</v>
      </c>
      <c r="B262" t="s">
        <v>73</v>
      </c>
      <c r="C262" t="s">
        <v>519</v>
      </c>
      <c r="D262" t="s">
        <v>519</v>
      </c>
      <c r="E262">
        <v>9214000</v>
      </c>
      <c r="F262">
        <v>9511293.75</v>
      </c>
      <c r="G262">
        <v>1</v>
      </c>
    </row>
    <row r="263" spans="1:8" x14ac:dyDescent="0.2">
      <c r="A263">
        <v>117</v>
      </c>
      <c r="B263" t="s">
        <v>73</v>
      </c>
      <c r="C263" t="s">
        <v>519</v>
      </c>
      <c r="D263" t="s">
        <v>519</v>
      </c>
      <c r="E263">
        <v>13950000</v>
      </c>
      <c r="F263">
        <v>14243743.15</v>
      </c>
      <c r="G263">
        <v>1</v>
      </c>
    </row>
    <row r="264" spans="1:8" x14ac:dyDescent="0.2">
      <c r="A264">
        <v>96</v>
      </c>
      <c r="B264" t="s">
        <v>73</v>
      </c>
      <c r="C264" t="s">
        <v>519</v>
      </c>
      <c r="D264" t="s">
        <v>519</v>
      </c>
      <c r="E264">
        <v>9195000</v>
      </c>
      <c r="F264">
        <v>9603371.0099999998</v>
      </c>
      <c r="G264">
        <v>1</v>
      </c>
    </row>
    <row r="265" spans="1:8" x14ac:dyDescent="0.2">
      <c r="A265">
        <v>108</v>
      </c>
      <c r="B265" t="s">
        <v>73</v>
      </c>
      <c r="C265" t="s">
        <v>519</v>
      </c>
      <c r="D265" t="s">
        <v>519</v>
      </c>
      <c r="E265">
        <v>7783000</v>
      </c>
      <c r="F265">
        <v>43094924.810000002</v>
      </c>
      <c r="G265">
        <v>1</v>
      </c>
    </row>
    <row r="266" spans="1:8" x14ac:dyDescent="0.2">
      <c r="A266">
        <v>4</v>
      </c>
      <c r="B266" t="s">
        <v>11</v>
      </c>
      <c r="C266" t="s">
        <v>99</v>
      </c>
      <c r="D266" t="s">
        <v>765</v>
      </c>
      <c r="E266">
        <v>9234500</v>
      </c>
      <c r="F266">
        <v>9600000</v>
      </c>
      <c r="G266">
        <v>2</v>
      </c>
    </row>
    <row r="267" spans="1:8" x14ac:dyDescent="0.2">
      <c r="A267">
        <v>4</v>
      </c>
      <c r="B267" t="s">
        <v>11</v>
      </c>
      <c r="C267" t="s">
        <v>99</v>
      </c>
      <c r="D267" t="s">
        <v>765</v>
      </c>
      <c r="E267">
        <v>9263500</v>
      </c>
      <c r="F267">
        <v>13281276.16</v>
      </c>
      <c r="G267">
        <v>2</v>
      </c>
    </row>
    <row r="268" spans="1:8" x14ac:dyDescent="0.2">
      <c r="A268">
        <v>28</v>
      </c>
      <c r="B268" t="s">
        <v>11</v>
      </c>
      <c r="C268" t="s">
        <v>99</v>
      </c>
      <c r="D268" t="s">
        <v>765</v>
      </c>
      <c r="E268">
        <v>9300000</v>
      </c>
      <c r="F268">
        <v>9606025.0299999993</v>
      </c>
      <c r="G268">
        <v>1</v>
      </c>
    </row>
    <row r="269" spans="1:8" x14ac:dyDescent="0.2">
      <c r="A269">
        <v>28</v>
      </c>
      <c r="B269" t="s">
        <v>11</v>
      </c>
      <c r="C269" t="s">
        <v>99</v>
      </c>
      <c r="D269" t="s">
        <v>765</v>
      </c>
      <c r="E269">
        <v>9273500</v>
      </c>
      <c r="F269">
        <v>9588634.3300000001</v>
      </c>
      <c r="G269">
        <v>2</v>
      </c>
    </row>
    <row r="270" spans="1:8" x14ac:dyDescent="0.2">
      <c r="A270">
        <v>87</v>
      </c>
      <c r="B270" t="s">
        <v>11</v>
      </c>
      <c r="C270" t="s">
        <v>99</v>
      </c>
      <c r="D270" t="s">
        <v>765</v>
      </c>
      <c r="E270">
        <v>13950000</v>
      </c>
      <c r="F270">
        <v>14340252.5</v>
      </c>
      <c r="G270">
        <v>1</v>
      </c>
    </row>
    <row r="271" spans="1:8" x14ac:dyDescent="0.2">
      <c r="A271">
        <v>87</v>
      </c>
      <c r="B271" t="s">
        <v>11</v>
      </c>
      <c r="C271" t="s">
        <v>99</v>
      </c>
      <c r="D271" t="s">
        <v>765</v>
      </c>
      <c r="E271">
        <v>28652332.530000001</v>
      </c>
      <c r="F271">
        <v>28686483.210000001</v>
      </c>
      <c r="H271">
        <v>1</v>
      </c>
    </row>
    <row r="272" spans="1:8" x14ac:dyDescent="0.2">
      <c r="A272">
        <v>96</v>
      </c>
      <c r="B272" t="s">
        <v>11</v>
      </c>
      <c r="C272" t="s">
        <v>99</v>
      </c>
      <c r="D272" t="s">
        <v>765</v>
      </c>
      <c r="E272">
        <v>9300000</v>
      </c>
      <c r="F272">
        <v>9604557.5099999998</v>
      </c>
      <c r="G272">
        <v>1</v>
      </c>
    </row>
    <row r="273" spans="1:7" x14ac:dyDescent="0.2">
      <c r="A273">
        <v>105</v>
      </c>
      <c r="B273" t="s">
        <v>11</v>
      </c>
      <c r="C273" t="s">
        <v>99</v>
      </c>
      <c r="D273" t="s">
        <v>765</v>
      </c>
      <c r="E273">
        <v>8523500</v>
      </c>
      <c r="F273">
        <v>9123486.7699999996</v>
      </c>
      <c r="G273">
        <v>2</v>
      </c>
    </row>
    <row r="274" spans="1:7" x14ac:dyDescent="0.2">
      <c r="A274">
        <v>105</v>
      </c>
      <c r="B274" t="s">
        <v>11</v>
      </c>
      <c r="C274" t="s">
        <v>99</v>
      </c>
      <c r="D274" t="s">
        <v>765</v>
      </c>
      <c r="E274">
        <v>9293000</v>
      </c>
      <c r="F274">
        <v>9599973.5399999991</v>
      </c>
      <c r="G274">
        <v>1</v>
      </c>
    </row>
    <row r="275" spans="1:7" x14ac:dyDescent="0.2">
      <c r="A275">
        <v>93</v>
      </c>
      <c r="B275" t="s">
        <v>11</v>
      </c>
      <c r="C275" t="s">
        <v>11</v>
      </c>
      <c r="D275" t="s">
        <v>765</v>
      </c>
      <c r="E275">
        <v>7993000</v>
      </c>
      <c r="F275">
        <v>50780000</v>
      </c>
      <c r="G275">
        <v>1</v>
      </c>
    </row>
    <row r="276" spans="1:7" x14ac:dyDescent="0.2">
      <c r="A276">
        <v>93</v>
      </c>
      <c r="B276" t="s">
        <v>11</v>
      </c>
      <c r="C276" t="s">
        <v>829</v>
      </c>
      <c r="D276" t="s">
        <v>765</v>
      </c>
      <c r="E276">
        <v>8904000</v>
      </c>
      <c r="F276">
        <v>9818894.8450000007</v>
      </c>
      <c r="G276">
        <v>2</v>
      </c>
    </row>
    <row r="277" spans="1:7" x14ac:dyDescent="0.2">
      <c r="A277">
        <v>4</v>
      </c>
      <c r="B277" t="s">
        <v>12</v>
      </c>
      <c r="C277" t="s">
        <v>833</v>
      </c>
      <c r="D277" t="s">
        <v>765</v>
      </c>
      <c r="E277">
        <v>7616500</v>
      </c>
      <c r="F277">
        <v>46062771.282499999</v>
      </c>
      <c r="G277">
        <v>4</v>
      </c>
    </row>
    <row r="278" spans="1:7" x14ac:dyDescent="0.2">
      <c r="A278">
        <v>27</v>
      </c>
      <c r="B278" t="s">
        <v>12</v>
      </c>
      <c r="C278" t="s">
        <v>833</v>
      </c>
      <c r="D278" t="s">
        <v>765</v>
      </c>
      <c r="E278">
        <v>7867000</v>
      </c>
      <c r="F278">
        <v>68723000</v>
      </c>
      <c r="G278">
        <v>1</v>
      </c>
    </row>
    <row r="279" spans="1:7" x14ac:dyDescent="0.2">
      <c r="A279">
        <v>22</v>
      </c>
      <c r="B279" t="s">
        <v>12</v>
      </c>
      <c r="C279" t="s">
        <v>833</v>
      </c>
      <c r="D279" t="s">
        <v>765</v>
      </c>
      <c r="E279">
        <v>7531000</v>
      </c>
      <c r="F279">
        <v>44231000</v>
      </c>
      <c r="G279">
        <v>1</v>
      </c>
    </row>
    <row r="280" spans="1:7" x14ac:dyDescent="0.2">
      <c r="A280">
        <v>4</v>
      </c>
      <c r="B280" t="s">
        <v>103</v>
      </c>
      <c r="C280" t="s">
        <v>993</v>
      </c>
      <c r="D280" t="s">
        <v>765</v>
      </c>
      <c r="E280">
        <v>9169000</v>
      </c>
      <c r="F280">
        <v>9600000</v>
      </c>
      <c r="G280">
        <v>1</v>
      </c>
    </row>
    <row r="281" spans="1:7" x14ac:dyDescent="0.2">
      <c r="A281">
        <v>27</v>
      </c>
      <c r="B281" t="s">
        <v>103</v>
      </c>
      <c r="C281" t="s">
        <v>993</v>
      </c>
      <c r="D281" t="s">
        <v>765</v>
      </c>
      <c r="E281">
        <v>9208000</v>
      </c>
      <c r="F281">
        <v>9493476.5600000005</v>
      </c>
      <c r="G281">
        <v>1</v>
      </c>
    </row>
    <row r="282" spans="1:7" x14ac:dyDescent="0.2">
      <c r="A282">
        <v>4</v>
      </c>
      <c r="B282" t="s">
        <v>103</v>
      </c>
      <c r="C282" t="s">
        <v>109</v>
      </c>
      <c r="D282" t="s">
        <v>766</v>
      </c>
      <c r="E282">
        <v>8038000</v>
      </c>
      <c r="F282">
        <v>20913000</v>
      </c>
      <c r="G282">
        <v>2</v>
      </c>
    </row>
    <row r="283" spans="1:7" x14ac:dyDescent="0.2">
      <c r="A283">
        <v>28</v>
      </c>
      <c r="B283" t="s">
        <v>103</v>
      </c>
      <c r="C283" t="s">
        <v>109</v>
      </c>
      <c r="D283" t="s">
        <v>766</v>
      </c>
      <c r="E283">
        <v>9300000</v>
      </c>
      <c r="F283">
        <v>10318576.300000001</v>
      </c>
      <c r="G283">
        <v>1</v>
      </c>
    </row>
    <row r="284" spans="1:7" x14ac:dyDescent="0.2">
      <c r="A284">
        <v>93</v>
      </c>
      <c r="B284" t="s">
        <v>103</v>
      </c>
      <c r="C284" t="s">
        <v>109</v>
      </c>
      <c r="D284" t="s">
        <v>766</v>
      </c>
      <c r="E284">
        <v>12639250</v>
      </c>
      <c r="F284">
        <v>14900000</v>
      </c>
      <c r="G284">
        <v>4</v>
      </c>
    </row>
    <row r="285" spans="1:7" x14ac:dyDescent="0.2">
      <c r="A285">
        <v>105</v>
      </c>
      <c r="B285" t="s">
        <v>103</v>
      </c>
      <c r="C285" t="s">
        <v>109</v>
      </c>
      <c r="D285" t="s">
        <v>766</v>
      </c>
      <c r="E285">
        <v>13950000</v>
      </c>
      <c r="F285">
        <v>14391414.68</v>
      </c>
      <c r="G285">
        <v>1</v>
      </c>
    </row>
    <row r="286" spans="1:7" x14ac:dyDescent="0.2">
      <c r="A286">
        <v>4</v>
      </c>
      <c r="B286" t="s">
        <v>105</v>
      </c>
      <c r="C286" t="s">
        <v>105</v>
      </c>
      <c r="D286" t="s">
        <v>105</v>
      </c>
      <c r="E286">
        <v>12090000</v>
      </c>
      <c r="F286">
        <v>12493000</v>
      </c>
      <c r="G286">
        <v>5</v>
      </c>
    </row>
    <row r="287" spans="1:7" x14ac:dyDescent="0.2">
      <c r="A287">
        <v>4</v>
      </c>
      <c r="B287" t="s">
        <v>105</v>
      </c>
      <c r="C287" t="s">
        <v>105</v>
      </c>
      <c r="D287" t="s">
        <v>105</v>
      </c>
      <c r="E287">
        <v>12076333.3333333</v>
      </c>
      <c r="F287">
        <v>12393000</v>
      </c>
      <c r="G287">
        <v>3</v>
      </c>
    </row>
    <row r="288" spans="1:7" x14ac:dyDescent="0.2">
      <c r="A288">
        <v>14</v>
      </c>
      <c r="B288" t="s">
        <v>105</v>
      </c>
      <c r="C288" t="s">
        <v>105</v>
      </c>
      <c r="D288" t="s">
        <v>105</v>
      </c>
      <c r="E288">
        <v>4174000</v>
      </c>
      <c r="F288">
        <v>4265164.0549999997</v>
      </c>
      <c r="G288">
        <v>4</v>
      </c>
    </row>
    <row r="289" spans="1:8" x14ac:dyDescent="0.2">
      <c r="A289">
        <v>93</v>
      </c>
      <c r="B289" t="s">
        <v>105</v>
      </c>
      <c r="C289" t="s">
        <v>105</v>
      </c>
      <c r="D289" t="s">
        <v>105</v>
      </c>
      <c r="E289">
        <v>9300000</v>
      </c>
      <c r="F289">
        <v>9600000</v>
      </c>
      <c r="G289">
        <v>1</v>
      </c>
    </row>
    <row r="290" spans="1:8" x14ac:dyDescent="0.2">
      <c r="A290">
        <v>101</v>
      </c>
      <c r="B290" t="s">
        <v>105</v>
      </c>
      <c r="C290" t="s">
        <v>105</v>
      </c>
      <c r="D290" t="s">
        <v>105</v>
      </c>
      <c r="E290">
        <v>9281750</v>
      </c>
      <c r="F290">
        <v>9557750</v>
      </c>
      <c r="G290">
        <v>4</v>
      </c>
    </row>
    <row r="291" spans="1:8" x14ac:dyDescent="0.2">
      <c r="A291">
        <v>4</v>
      </c>
      <c r="B291" t="s">
        <v>103</v>
      </c>
      <c r="C291" t="s">
        <v>828</v>
      </c>
      <c r="D291" t="s">
        <v>828</v>
      </c>
      <c r="E291">
        <v>9273000</v>
      </c>
      <c r="F291">
        <v>9600000</v>
      </c>
      <c r="G291">
        <v>1</v>
      </c>
    </row>
    <row r="292" spans="1:8" x14ac:dyDescent="0.2">
      <c r="A292">
        <v>87</v>
      </c>
      <c r="B292" t="s">
        <v>103</v>
      </c>
      <c r="C292" t="s">
        <v>828</v>
      </c>
      <c r="D292" t="s">
        <v>828</v>
      </c>
      <c r="E292">
        <v>13950000</v>
      </c>
      <c r="F292">
        <v>14374435</v>
      </c>
      <c r="G292">
        <v>1</v>
      </c>
    </row>
    <row r="293" spans="1:8" x14ac:dyDescent="0.2">
      <c r="A293">
        <v>93</v>
      </c>
      <c r="B293" t="s">
        <v>103</v>
      </c>
      <c r="C293" t="s">
        <v>828</v>
      </c>
      <c r="D293" t="s">
        <v>828</v>
      </c>
      <c r="E293">
        <v>9208000</v>
      </c>
      <c r="F293">
        <v>9558483.1199999992</v>
      </c>
      <c r="G293">
        <v>1</v>
      </c>
    </row>
    <row r="294" spans="1:8" x14ac:dyDescent="0.2">
      <c r="A294">
        <v>4</v>
      </c>
      <c r="B294" t="s">
        <v>11</v>
      </c>
      <c r="C294" t="s">
        <v>763</v>
      </c>
      <c r="D294" t="s">
        <v>763</v>
      </c>
      <c r="E294">
        <v>9267000</v>
      </c>
      <c r="F294">
        <v>25317000</v>
      </c>
      <c r="G294">
        <v>1</v>
      </c>
    </row>
    <row r="295" spans="1:8" x14ac:dyDescent="0.2">
      <c r="A295">
        <v>28</v>
      </c>
      <c r="B295" t="s">
        <v>11</v>
      </c>
      <c r="C295" t="s">
        <v>763</v>
      </c>
      <c r="D295" t="s">
        <v>763</v>
      </c>
      <c r="E295">
        <v>9300000</v>
      </c>
      <c r="F295">
        <v>9940591.1199999992</v>
      </c>
      <c r="G295">
        <v>1</v>
      </c>
    </row>
    <row r="296" spans="1:8" x14ac:dyDescent="0.2">
      <c r="A296">
        <v>28</v>
      </c>
      <c r="B296" t="s">
        <v>11</v>
      </c>
      <c r="C296" t="s">
        <v>763</v>
      </c>
      <c r="D296" t="s">
        <v>763</v>
      </c>
      <c r="E296">
        <v>8581000</v>
      </c>
      <c r="F296">
        <v>16434370.289999999</v>
      </c>
      <c r="G296">
        <v>1</v>
      </c>
    </row>
    <row r="297" spans="1:8" x14ac:dyDescent="0.2">
      <c r="A297">
        <v>93</v>
      </c>
      <c r="B297" t="s">
        <v>11</v>
      </c>
      <c r="C297" t="s">
        <v>763</v>
      </c>
      <c r="D297" t="s">
        <v>763</v>
      </c>
      <c r="E297">
        <v>9280000</v>
      </c>
      <c r="F297">
        <v>23567000</v>
      </c>
      <c r="G297">
        <v>1</v>
      </c>
    </row>
    <row r="298" spans="1:8" x14ac:dyDescent="0.2">
      <c r="A298">
        <v>93</v>
      </c>
      <c r="B298" t="s">
        <v>11</v>
      </c>
      <c r="C298" t="s">
        <v>763</v>
      </c>
      <c r="D298" t="s">
        <v>763</v>
      </c>
      <c r="E298">
        <v>8959000</v>
      </c>
      <c r="F298">
        <v>29100000</v>
      </c>
      <c r="G298">
        <v>1</v>
      </c>
    </row>
    <row r="299" spans="1:8" x14ac:dyDescent="0.2">
      <c r="A299">
        <v>116</v>
      </c>
      <c r="B299" t="s">
        <v>11</v>
      </c>
      <c r="C299" t="s">
        <v>763</v>
      </c>
      <c r="D299" t="s">
        <v>763</v>
      </c>
      <c r="E299">
        <v>13950000</v>
      </c>
      <c r="F299">
        <v>14200062.119999999</v>
      </c>
      <c r="G299">
        <v>2</v>
      </c>
    </row>
    <row r="300" spans="1:8" x14ac:dyDescent="0.2">
      <c r="A300">
        <v>117</v>
      </c>
      <c r="B300" t="s">
        <v>11</v>
      </c>
      <c r="C300" t="s">
        <v>763</v>
      </c>
      <c r="D300" t="s">
        <v>763</v>
      </c>
      <c r="E300">
        <v>9286000</v>
      </c>
      <c r="F300">
        <v>9511293.75</v>
      </c>
      <c r="G300">
        <v>1</v>
      </c>
    </row>
    <row r="301" spans="1:8" x14ac:dyDescent="0.2">
      <c r="A301">
        <v>101</v>
      </c>
      <c r="B301" t="s">
        <v>11</v>
      </c>
      <c r="C301" t="s">
        <v>763</v>
      </c>
      <c r="D301" t="s">
        <v>763</v>
      </c>
      <c r="E301">
        <v>29086832.77</v>
      </c>
      <c r="F301">
        <v>29413665.539999999</v>
      </c>
      <c r="H301">
        <v>1</v>
      </c>
    </row>
    <row r="302" spans="1:8" x14ac:dyDescent="0.2">
      <c r="A302">
        <v>93</v>
      </c>
      <c r="B302" t="s">
        <v>12</v>
      </c>
      <c r="C302" t="s">
        <v>12</v>
      </c>
      <c r="D302" t="s">
        <v>830</v>
      </c>
      <c r="E302">
        <v>13950000</v>
      </c>
      <c r="F302">
        <v>14250000</v>
      </c>
      <c r="G302">
        <v>2</v>
      </c>
    </row>
    <row r="303" spans="1:8" x14ac:dyDescent="0.2">
      <c r="A303">
        <v>27</v>
      </c>
      <c r="B303" t="s">
        <v>12</v>
      </c>
      <c r="C303" t="s">
        <v>12</v>
      </c>
      <c r="D303" t="s">
        <v>830</v>
      </c>
      <c r="E303">
        <v>8119000</v>
      </c>
      <c r="F303">
        <v>58160000</v>
      </c>
      <c r="G303">
        <v>1</v>
      </c>
    </row>
    <row r="304" spans="1:8" x14ac:dyDescent="0.2">
      <c r="A304">
        <v>22</v>
      </c>
      <c r="B304" t="s">
        <v>12</v>
      </c>
      <c r="C304" t="s">
        <v>12</v>
      </c>
      <c r="D304" t="s">
        <v>830</v>
      </c>
      <c r="E304">
        <v>7426750</v>
      </c>
      <c r="F304">
        <v>59378500</v>
      </c>
      <c r="G304">
        <v>4</v>
      </c>
    </row>
    <row r="305" spans="1:8" x14ac:dyDescent="0.2">
      <c r="A305">
        <v>22</v>
      </c>
      <c r="B305" t="s">
        <v>12</v>
      </c>
      <c r="C305" t="s">
        <v>12</v>
      </c>
      <c r="D305" t="s">
        <v>830</v>
      </c>
      <c r="E305">
        <v>5852000</v>
      </c>
      <c r="F305">
        <v>70052000</v>
      </c>
      <c r="G305">
        <v>1</v>
      </c>
    </row>
    <row r="306" spans="1:8" x14ac:dyDescent="0.2">
      <c r="A306">
        <v>96</v>
      </c>
      <c r="B306" t="s">
        <v>12</v>
      </c>
      <c r="C306" t="s">
        <v>12</v>
      </c>
      <c r="D306" t="s">
        <v>830</v>
      </c>
      <c r="E306">
        <v>9254000</v>
      </c>
      <c r="F306">
        <v>9625876</v>
      </c>
      <c r="G306">
        <v>1</v>
      </c>
    </row>
    <row r="307" spans="1:8" x14ac:dyDescent="0.2">
      <c r="A307">
        <v>122</v>
      </c>
      <c r="B307" t="s">
        <v>12</v>
      </c>
      <c r="C307" t="s">
        <v>12</v>
      </c>
      <c r="D307" t="s">
        <v>830</v>
      </c>
      <c r="E307">
        <v>6924000</v>
      </c>
      <c r="F307">
        <v>7060509.2999999998</v>
      </c>
      <c r="G307">
        <v>1</v>
      </c>
    </row>
    <row r="308" spans="1:8" x14ac:dyDescent="0.2">
      <c r="A308">
        <v>4</v>
      </c>
      <c r="B308" t="s">
        <v>12</v>
      </c>
      <c r="C308" t="s">
        <v>376</v>
      </c>
      <c r="D308" t="s">
        <v>376</v>
      </c>
      <c r="E308">
        <v>9300000</v>
      </c>
      <c r="F308">
        <v>9600000</v>
      </c>
      <c r="G308">
        <v>1</v>
      </c>
    </row>
    <row r="309" spans="1:8" x14ac:dyDescent="0.2">
      <c r="A309">
        <v>93</v>
      </c>
      <c r="B309" t="s">
        <v>12</v>
      </c>
      <c r="C309" t="s">
        <v>376</v>
      </c>
      <c r="D309" t="s">
        <v>376</v>
      </c>
      <c r="E309">
        <v>13950000</v>
      </c>
      <c r="F309">
        <v>15400000</v>
      </c>
      <c r="G309">
        <v>1</v>
      </c>
    </row>
    <row r="310" spans="1:8" x14ac:dyDescent="0.2">
      <c r="A310">
        <v>96</v>
      </c>
      <c r="B310" t="s">
        <v>12</v>
      </c>
      <c r="C310" t="s">
        <v>376</v>
      </c>
      <c r="D310" t="s">
        <v>376</v>
      </c>
      <c r="E310">
        <v>8539000</v>
      </c>
      <c r="F310">
        <v>8843148.7200000007</v>
      </c>
      <c r="G310">
        <v>1</v>
      </c>
    </row>
    <row r="311" spans="1:8" x14ac:dyDescent="0.2">
      <c r="A311">
        <v>108</v>
      </c>
      <c r="B311" t="s">
        <v>12</v>
      </c>
      <c r="C311" t="s">
        <v>376</v>
      </c>
      <c r="D311" t="s">
        <v>376</v>
      </c>
      <c r="E311">
        <v>8917000</v>
      </c>
      <c r="F311">
        <v>9125000</v>
      </c>
      <c r="G311">
        <v>1</v>
      </c>
    </row>
    <row r="312" spans="1:8" x14ac:dyDescent="0.2">
      <c r="A312">
        <v>4</v>
      </c>
      <c r="B312" t="s">
        <v>12</v>
      </c>
      <c r="C312" t="s">
        <v>376</v>
      </c>
      <c r="D312" t="s">
        <v>831</v>
      </c>
      <c r="E312">
        <v>7531000</v>
      </c>
      <c r="F312">
        <v>41588000</v>
      </c>
      <c r="G312">
        <v>1</v>
      </c>
    </row>
    <row r="313" spans="1:8" x14ac:dyDescent="0.2">
      <c r="A313">
        <v>87</v>
      </c>
      <c r="B313" t="s">
        <v>12</v>
      </c>
      <c r="C313" t="s">
        <v>376</v>
      </c>
      <c r="D313" t="s">
        <v>831</v>
      </c>
      <c r="E313">
        <v>38238493.25</v>
      </c>
      <c r="F313">
        <v>38238493.25</v>
      </c>
      <c r="H313">
        <v>1</v>
      </c>
    </row>
    <row r="314" spans="1:8" x14ac:dyDescent="0.2">
      <c r="A314">
        <v>27</v>
      </c>
      <c r="B314" t="s">
        <v>12</v>
      </c>
      <c r="C314" t="s">
        <v>376</v>
      </c>
      <c r="D314" t="s">
        <v>831</v>
      </c>
      <c r="E314">
        <v>7573000</v>
      </c>
      <c r="F314">
        <v>41908000</v>
      </c>
      <c r="G314">
        <v>1</v>
      </c>
    </row>
    <row r="315" spans="1:8" x14ac:dyDescent="0.2">
      <c r="A315">
        <v>27</v>
      </c>
      <c r="B315" t="s">
        <v>12</v>
      </c>
      <c r="C315" t="s">
        <v>376</v>
      </c>
      <c r="D315" t="s">
        <v>831</v>
      </c>
      <c r="E315">
        <v>7238000</v>
      </c>
      <c r="F315">
        <v>54451000</v>
      </c>
      <c r="G315">
        <v>1</v>
      </c>
    </row>
    <row r="316" spans="1:8" x14ac:dyDescent="0.2">
      <c r="A316">
        <v>27</v>
      </c>
      <c r="B316" t="s">
        <v>74</v>
      </c>
      <c r="C316" t="s">
        <v>74</v>
      </c>
      <c r="D316" t="s">
        <v>834</v>
      </c>
      <c r="E316">
        <v>8371000</v>
      </c>
      <c r="F316">
        <v>35627000</v>
      </c>
      <c r="G316">
        <v>1</v>
      </c>
    </row>
    <row r="317" spans="1:8" x14ac:dyDescent="0.2">
      <c r="A317">
        <v>116</v>
      </c>
      <c r="B317" t="s">
        <v>74</v>
      </c>
      <c r="C317" t="s">
        <v>74</v>
      </c>
      <c r="D317" t="s">
        <v>834</v>
      </c>
      <c r="E317">
        <v>9293000</v>
      </c>
      <c r="F317">
        <v>9466708.0800000001</v>
      </c>
      <c r="G317">
        <v>1</v>
      </c>
    </row>
    <row r="318" spans="1:8" x14ac:dyDescent="0.2">
      <c r="A318">
        <v>117</v>
      </c>
      <c r="B318" t="s">
        <v>74</v>
      </c>
      <c r="C318" t="s">
        <v>74</v>
      </c>
      <c r="D318" t="s">
        <v>834</v>
      </c>
      <c r="E318">
        <v>13950000</v>
      </c>
      <c r="F318">
        <v>14283743.15</v>
      </c>
      <c r="G318">
        <v>1</v>
      </c>
    </row>
    <row r="319" spans="1:8" x14ac:dyDescent="0.2">
      <c r="A319">
        <v>117</v>
      </c>
      <c r="B319" t="s">
        <v>74</v>
      </c>
      <c r="C319" t="s">
        <v>74</v>
      </c>
      <c r="D319" t="s">
        <v>834</v>
      </c>
      <c r="E319">
        <v>13950000</v>
      </c>
      <c r="F319">
        <v>14283743.15</v>
      </c>
      <c r="G319">
        <v>1</v>
      </c>
    </row>
    <row r="320" spans="1:8" x14ac:dyDescent="0.2">
      <c r="A320">
        <v>122</v>
      </c>
      <c r="B320" t="s">
        <v>74</v>
      </c>
      <c r="C320" t="s">
        <v>74</v>
      </c>
      <c r="D320" t="s">
        <v>834</v>
      </c>
      <c r="E320">
        <v>8707000</v>
      </c>
      <c r="F320">
        <v>19874698.920000002</v>
      </c>
      <c r="G320">
        <v>1</v>
      </c>
    </row>
    <row r="321" spans="1:7" x14ac:dyDescent="0.2">
      <c r="A321">
        <v>4</v>
      </c>
      <c r="B321" t="s">
        <v>74</v>
      </c>
      <c r="C321" t="s">
        <v>72</v>
      </c>
      <c r="D321" t="s">
        <v>836</v>
      </c>
      <c r="E321">
        <v>13950000</v>
      </c>
      <c r="F321">
        <v>14345000</v>
      </c>
      <c r="G321">
        <v>1</v>
      </c>
    </row>
    <row r="322" spans="1:7" x14ac:dyDescent="0.2">
      <c r="A322">
        <v>4</v>
      </c>
      <c r="B322" t="s">
        <v>74</v>
      </c>
      <c r="C322" t="s">
        <v>72</v>
      </c>
      <c r="D322" t="s">
        <v>836</v>
      </c>
      <c r="E322">
        <v>13950000</v>
      </c>
      <c r="F322">
        <v>14345000</v>
      </c>
      <c r="G322">
        <v>1</v>
      </c>
    </row>
    <row r="323" spans="1:7" x14ac:dyDescent="0.2">
      <c r="A323">
        <v>93</v>
      </c>
      <c r="B323" t="s">
        <v>74</v>
      </c>
      <c r="C323" t="s">
        <v>72</v>
      </c>
      <c r="D323" t="s">
        <v>836</v>
      </c>
      <c r="E323">
        <v>12072800</v>
      </c>
      <c r="F323">
        <v>12410000</v>
      </c>
      <c r="G323">
        <v>5</v>
      </c>
    </row>
    <row r="324" spans="1:7" x14ac:dyDescent="0.2">
      <c r="A324">
        <v>27</v>
      </c>
      <c r="B324" t="s">
        <v>74</v>
      </c>
      <c r="C324" t="s">
        <v>72</v>
      </c>
      <c r="D324" t="s">
        <v>836</v>
      </c>
      <c r="E324">
        <v>9085000</v>
      </c>
      <c r="F324">
        <v>13890088.689999999</v>
      </c>
      <c r="G324">
        <v>1</v>
      </c>
    </row>
    <row r="325" spans="1:7" x14ac:dyDescent="0.2">
      <c r="A325">
        <v>88</v>
      </c>
      <c r="B325" t="s">
        <v>74</v>
      </c>
      <c r="C325" t="s">
        <v>72</v>
      </c>
      <c r="D325" t="s">
        <v>836</v>
      </c>
      <c r="E325">
        <v>8982500</v>
      </c>
      <c r="F325">
        <v>9735345.4000000004</v>
      </c>
      <c r="G325">
        <v>2</v>
      </c>
    </row>
    <row r="326" spans="1:7" x14ac:dyDescent="0.2">
      <c r="A326">
        <v>88</v>
      </c>
      <c r="B326" t="s">
        <v>74</v>
      </c>
      <c r="C326" t="s">
        <v>72</v>
      </c>
      <c r="D326" t="s">
        <v>836</v>
      </c>
      <c r="E326">
        <v>9254000</v>
      </c>
      <c r="F326">
        <v>9824039.1999999993</v>
      </c>
      <c r="G326">
        <v>1</v>
      </c>
    </row>
    <row r="327" spans="1:7" x14ac:dyDescent="0.2">
      <c r="A327">
        <v>105</v>
      </c>
      <c r="B327" t="s">
        <v>74</v>
      </c>
      <c r="C327" t="s">
        <v>72</v>
      </c>
      <c r="D327" t="s">
        <v>836</v>
      </c>
      <c r="E327">
        <v>13950000</v>
      </c>
      <c r="F327">
        <v>14338787.18</v>
      </c>
      <c r="G327">
        <v>1</v>
      </c>
    </row>
    <row r="328" spans="1:7" x14ac:dyDescent="0.2">
      <c r="A328">
        <v>105</v>
      </c>
      <c r="B328" t="s">
        <v>74</v>
      </c>
      <c r="C328" t="s">
        <v>72</v>
      </c>
      <c r="D328" t="s">
        <v>836</v>
      </c>
      <c r="E328">
        <v>13950000</v>
      </c>
      <c r="F328">
        <v>14338787.18</v>
      </c>
      <c r="G328">
        <v>1</v>
      </c>
    </row>
    <row r="329" spans="1:7" x14ac:dyDescent="0.2">
      <c r="A329">
        <v>4</v>
      </c>
      <c r="B329" t="s">
        <v>103</v>
      </c>
      <c r="C329" t="s">
        <v>109</v>
      </c>
      <c r="D329" t="s">
        <v>837</v>
      </c>
      <c r="E329">
        <v>6975000</v>
      </c>
      <c r="F329">
        <v>11825000</v>
      </c>
      <c r="G329">
        <v>2</v>
      </c>
    </row>
    <row r="330" spans="1:7" x14ac:dyDescent="0.2">
      <c r="A330">
        <v>93</v>
      </c>
      <c r="B330" t="s">
        <v>103</v>
      </c>
      <c r="C330" t="s">
        <v>109</v>
      </c>
      <c r="D330" t="s">
        <v>837</v>
      </c>
      <c r="E330">
        <v>9300000</v>
      </c>
      <c r="F330">
        <v>12990000</v>
      </c>
      <c r="G330">
        <v>1</v>
      </c>
    </row>
    <row r="331" spans="1:7" x14ac:dyDescent="0.2">
      <c r="A331">
        <v>88</v>
      </c>
      <c r="B331" t="s">
        <v>103</v>
      </c>
      <c r="C331" t="s">
        <v>109</v>
      </c>
      <c r="D331" t="s">
        <v>837</v>
      </c>
      <c r="E331">
        <v>9300000</v>
      </c>
      <c r="F331">
        <v>9620978.5999999996</v>
      </c>
      <c r="G331">
        <v>1</v>
      </c>
    </row>
    <row r="332" spans="1:7" x14ac:dyDescent="0.2">
      <c r="A332">
        <v>96</v>
      </c>
      <c r="B332" t="s">
        <v>103</v>
      </c>
      <c r="C332" t="s">
        <v>109</v>
      </c>
      <c r="D332" t="s">
        <v>837</v>
      </c>
      <c r="E332">
        <v>9300000</v>
      </c>
      <c r="F332">
        <v>10058445.49</v>
      </c>
      <c r="G332">
        <v>1</v>
      </c>
    </row>
    <row r="333" spans="1:7" x14ac:dyDescent="0.2">
      <c r="A333">
        <v>105</v>
      </c>
      <c r="B333" t="s">
        <v>103</v>
      </c>
      <c r="C333" t="s">
        <v>109</v>
      </c>
      <c r="D333" t="s">
        <v>837</v>
      </c>
      <c r="E333">
        <v>13950000</v>
      </c>
      <c r="F333">
        <v>14338787.18</v>
      </c>
      <c r="G333">
        <v>2</v>
      </c>
    </row>
    <row r="334" spans="1:7" x14ac:dyDescent="0.2">
      <c r="A334">
        <v>105</v>
      </c>
      <c r="B334" t="s">
        <v>103</v>
      </c>
      <c r="C334" t="s">
        <v>109</v>
      </c>
      <c r="D334" t="s">
        <v>837</v>
      </c>
      <c r="E334">
        <v>12400000</v>
      </c>
      <c r="F334">
        <v>12759182.633333299</v>
      </c>
      <c r="G334">
        <v>3</v>
      </c>
    </row>
    <row r="335" spans="1:7" x14ac:dyDescent="0.2">
      <c r="A335">
        <v>93</v>
      </c>
      <c r="B335" t="s">
        <v>12</v>
      </c>
      <c r="C335" t="s">
        <v>529</v>
      </c>
      <c r="D335" t="s">
        <v>837</v>
      </c>
      <c r="E335">
        <v>7993000</v>
      </c>
      <c r="F335">
        <v>30010104.57</v>
      </c>
      <c r="G335">
        <v>1</v>
      </c>
    </row>
    <row r="336" spans="1:7" x14ac:dyDescent="0.2">
      <c r="A336">
        <v>4</v>
      </c>
      <c r="B336" t="s">
        <v>11</v>
      </c>
      <c r="C336" t="s">
        <v>95</v>
      </c>
      <c r="D336" t="s">
        <v>838</v>
      </c>
      <c r="E336">
        <v>13950000</v>
      </c>
      <c r="F336">
        <v>14250000</v>
      </c>
      <c r="G336">
        <v>1</v>
      </c>
    </row>
    <row r="337" spans="1:7" x14ac:dyDescent="0.2">
      <c r="A337">
        <v>4</v>
      </c>
      <c r="B337" t="s">
        <v>11</v>
      </c>
      <c r="C337" t="s">
        <v>95</v>
      </c>
      <c r="D337" t="s">
        <v>838</v>
      </c>
      <c r="E337">
        <v>10850000</v>
      </c>
      <c r="F337">
        <v>11150000</v>
      </c>
      <c r="G337">
        <v>3</v>
      </c>
    </row>
    <row r="338" spans="1:7" x14ac:dyDescent="0.2">
      <c r="A338">
        <v>28</v>
      </c>
      <c r="B338" t="s">
        <v>11</v>
      </c>
      <c r="C338" t="s">
        <v>95</v>
      </c>
      <c r="D338" t="s">
        <v>838</v>
      </c>
      <c r="E338">
        <v>9300000</v>
      </c>
      <c r="F338">
        <v>9606025.0299999993</v>
      </c>
      <c r="G338">
        <v>1</v>
      </c>
    </row>
    <row r="339" spans="1:7" x14ac:dyDescent="0.2">
      <c r="A339">
        <v>87</v>
      </c>
      <c r="B339" t="s">
        <v>11</v>
      </c>
      <c r="C339" t="s">
        <v>95</v>
      </c>
      <c r="D339" t="s">
        <v>838</v>
      </c>
      <c r="E339">
        <v>8875000</v>
      </c>
      <c r="F339">
        <v>24297461.079999998</v>
      </c>
      <c r="G339">
        <v>1</v>
      </c>
    </row>
    <row r="340" spans="1:7" x14ac:dyDescent="0.2">
      <c r="A340">
        <v>93</v>
      </c>
      <c r="B340" t="s">
        <v>11</v>
      </c>
      <c r="C340" t="s">
        <v>95</v>
      </c>
      <c r="D340" t="s">
        <v>838</v>
      </c>
      <c r="E340">
        <v>8129750</v>
      </c>
      <c r="F340">
        <v>35890422.725000001</v>
      </c>
      <c r="G340">
        <v>4</v>
      </c>
    </row>
    <row r="341" spans="1:7" x14ac:dyDescent="0.2">
      <c r="A341">
        <v>93</v>
      </c>
      <c r="B341" t="s">
        <v>11</v>
      </c>
      <c r="C341" t="s">
        <v>95</v>
      </c>
      <c r="D341" t="s">
        <v>838</v>
      </c>
      <c r="E341">
        <v>7699500</v>
      </c>
      <c r="F341">
        <v>30735364.66</v>
      </c>
      <c r="G341">
        <v>2</v>
      </c>
    </row>
    <row r="342" spans="1:7" x14ac:dyDescent="0.2">
      <c r="A342">
        <v>27</v>
      </c>
      <c r="B342" t="s">
        <v>11</v>
      </c>
      <c r="C342" t="s">
        <v>95</v>
      </c>
      <c r="D342" t="s">
        <v>838</v>
      </c>
      <c r="E342">
        <v>9227500</v>
      </c>
      <c r="F342">
        <v>29485000</v>
      </c>
      <c r="G342">
        <v>2</v>
      </c>
    </row>
    <row r="343" spans="1:7" x14ac:dyDescent="0.2">
      <c r="A343">
        <v>121</v>
      </c>
      <c r="B343" t="s">
        <v>11</v>
      </c>
      <c r="C343" t="s">
        <v>95</v>
      </c>
      <c r="D343" t="s">
        <v>838</v>
      </c>
      <c r="E343">
        <v>9300000</v>
      </c>
      <c r="F343">
        <v>9645157.5</v>
      </c>
      <c r="G343">
        <v>1</v>
      </c>
    </row>
    <row r="344" spans="1:7" x14ac:dyDescent="0.2">
      <c r="A344">
        <v>121</v>
      </c>
      <c r="B344" t="s">
        <v>11</v>
      </c>
      <c r="C344" t="s">
        <v>95</v>
      </c>
      <c r="D344" t="s">
        <v>838</v>
      </c>
      <c r="E344">
        <v>9300000</v>
      </c>
      <c r="F344">
        <v>9655157.5</v>
      </c>
      <c r="G344">
        <v>1</v>
      </c>
    </row>
    <row r="345" spans="1:7" x14ac:dyDescent="0.2">
      <c r="A345">
        <v>105</v>
      </c>
      <c r="B345" t="s">
        <v>11</v>
      </c>
      <c r="C345" t="s">
        <v>95</v>
      </c>
      <c r="D345" t="s">
        <v>838</v>
      </c>
      <c r="E345">
        <v>9001000</v>
      </c>
      <c r="F345">
        <v>9596594.8399999999</v>
      </c>
      <c r="G345">
        <v>1</v>
      </c>
    </row>
    <row r="346" spans="1:7" x14ac:dyDescent="0.2">
      <c r="A346">
        <v>122</v>
      </c>
      <c r="B346" t="s">
        <v>11</v>
      </c>
      <c r="C346" t="s">
        <v>95</v>
      </c>
      <c r="D346" t="s">
        <v>838</v>
      </c>
      <c r="E346">
        <v>7909000</v>
      </c>
      <c r="F346">
        <v>30908497.399999999</v>
      </c>
      <c r="G346">
        <v>1</v>
      </c>
    </row>
    <row r="347" spans="1:7" x14ac:dyDescent="0.2">
      <c r="A347">
        <v>4</v>
      </c>
      <c r="B347" t="s">
        <v>11</v>
      </c>
      <c r="C347" t="s">
        <v>84</v>
      </c>
      <c r="D347" t="s">
        <v>84</v>
      </c>
      <c r="E347">
        <v>9045000</v>
      </c>
      <c r="F347">
        <v>9583333.3333333302</v>
      </c>
      <c r="G347">
        <v>6</v>
      </c>
    </row>
    <row r="348" spans="1:7" x14ac:dyDescent="0.2">
      <c r="A348">
        <v>4</v>
      </c>
      <c r="B348" t="s">
        <v>11</v>
      </c>
      <c r="C348" t="s">
        <v>84</v>
      </c>
      <c r="D348" t="s">
        <v>84</v>
      </c>
      <c r="E348">
        <v>9089625</v>
      </c>
      <c r="F348">
        <v>9875000</v>
      </c>
      <c r="G348">
        <v>8</v>
      </c>
    </row>
    <row r="349" spans="1:7" x14ac:dyDescent="0.2">
      <c r="A349">
        <v>28</v>
      </c>
      <c r="B349" t="s">
        <v>11</v>
      </c>
      <c r="C349" t="s">
        <v>84</v>
      </c>
      <c r="D349" t="s">
        <v>84</v>
      </c>
      <c r="E349">
        <v>9300000</v>
      </c>
      <c r="F349">
        <v>9606025.0299999993</v>
      </c>
      <c r="G349">
        <v>2</v>
      </c>
    </row>
    <row r="350" spans="1:7" x14ac:dyDescent="0.2">
      <c r="A350">
        <v>93</v>
      </c>
      <c r="B350" t="s">
        <v>11</v>
      </c>
      <c r="C350" t="s">
        <v>84</v>
      </c>
      <c r="D350" t="s">
        <v>84</v>
      </c>
      <c r="E350">
        <v>13950000</v>
      </c>
      <c r="F350">
        <v>14400000</v>
      </c>
      <c r="G350">
        <v>1</v>
      </c>
    </row>
    <row r="351" spans="1:7" x14ac:dyDescent="0.2">
      <c r="A351">
        <v>93</v>
      </c>
      <c r="B351" t="s">
        <v>11</v>
      </c>
      <c r="C351" t="s">
        <v>84</v>
      </c>
      <c r="D351" t="s">
        <v>84</v>
      </c>
      <c r="E351">
        <v>11611500</v>
      </c>
      <c r="F351">
        <v>15600000</v>
      </c>
      <c r="G351">
        <v>2</v>
      </c>
    </row>
    <row r="352" spans="1:7" x14ac:dyDescent="0.2">
      <c r="A352">
        <v>121</v>
      </c>
      <c r="B352" t="s">
        <v>11</v>
      </c>
      <c r="C352" t="s">
        <v>84</v>
      </c>
      <c r="D352" t="s">
        <v>84</v>
      </c>
      <c r="E352">
        <v>9290000</v>
      </c>
      <c r="F352">
        <v>9655044.5</v>
      </c>
      <c r="G352">
        <v>2</v>
      </c>
    </row>
    <row r="353" spans="1:7" x14ac:dyDescent="0.2">
      <c r="A353">
        <v>105</v>
      </c>
      <c r="B353" t="s">
        <v>11</v>
      </c>
      <c r="C353" t="s">
        <v>84</v>
      </c>
      <c r="D353" t="s">
        <v>84</v>
      </c>
      <c r="E353">
        <v>11625000</v>
      </c>
      <c r="F353">
        <v>11995694.109999999</v>
      </c>
      <c r="G353">
        <v>4</v>
      </c>
    </row>
    <row r="354" spans="1:7" x14ac:dyDescent="0.2">
      <c r="A354">
        <v>4</v>
      </c>
      <c r="B354" t="s">
        <v>73</v>
      </c>
      <c r="C354" t="s">
        <v>841</v>
      </c>
      <c r="D354" t="s">
        <v>841</v>
      </c>
      <c r="E354">
        <v>9273000</v>
      </c>
      <c r="F354">
        <v>9830000</v>
      </c>
      <c r="G354">
        <v>1</v>
      </c>
    </row>
    <row r="355" spans="1:7" x14ac:dyDescent="0.2">
      <c r="A355">
        <v>28</v>
      </c>
      <c r="B355" t="s">
        <v>73</v>
      </c>
      <c r="C355" t="s">
        <v>841</v>
      </c>
      <c r="D355" t="s">
        <v>841</v>
      </c>
      <c r="E355">
        <v>9243500</v>
      </c>
      <c r="F355">
        <v>9605386.5800000001</v>
      </c>
      <c r="G355">
        <v>4</v>
      </c>
    </row>
    <row r="356" spans="1:7" x14ac:dyDescent="0.2">
      <c r="A356">
        <v>28</v>
      </c>
      <c r="B356" t="s">
        <v>73</v>
      </c>
      <c r="C356" t="s">
        <v>841</v>
      </c>
      <c r="D356" t="s">
        <v>841</v>
      </c>
      <c r="E356">
        <v>6066166.6666666698</v>
      </c>
      <c r="F356">
        <v>9604504.3699999992</v>
      </c>
      <c r="G356">
        <v>6</v>
      </c>
    </row>
    <row r="357" spans="1:7" x14ac:dyDescent="0.2">
      <c r="A357">
        <v>87</v>
      </c>
      <c r="B357" t="s">
        <v>73</v>
      </c>
      <c r="C357" t="s">
        <v>841</v>
      </c>
      <c r="D357" t="s">
        <v>841</v>
      </c>
      <c r="E357">
        <v>13950000</v>
      </c>
      <c r="F357">
        <v>14298866.25</v>
      </c>
      <c r="G357">
        <v>2</v>
      </c>
    </row>
    <row r="358" spans="1:7" x14ac:dyDescent="0.2">
      <c r="A358">
        <v>116</v>
      </c>
      <c r="B358" t="s">
        <v>73</v>
      </c>
      <c r="C358" t="s">
        <v>841</v>
      </c>
      <c r="D358" t="s">
        <v>841</v>
      </c>
      <c r="E358">
        <v>9188000</v>
      </c>
      <c r="F358">
        <v>9466708.0800000001</v>
      </c>
      <c r="G358">
        <v>1</v>
      </c>
    </row>
    <row r="359" spans="1:7" x14ac:dyDescent="0.2">
      <c r="A359">
        <v>32</v>
      </c>
      <c r="B359" t="s">
        <v>73</v>
      </c>
      <c r="C359" t="s">
        <v>841</v>
      </c>
      <c r="D359" t="s">
        <v>841</v>
      </c>
      <c r="E359">
        <v>9042000</v>
      </c>
      <c r="F359">
        <v>11423263.52</v>
      </c>
      <c r="G359">
        <v>2</v>
      </c>
    </row>
    <row r="360" spans="1:7" x14ac:dyDescent="0.2">
      <c r="A360">
        <v>121</v>
      </c>
      <c r="B360" t="s">
        <v>73</v>
      </c>
      <c r="C360" t="s">
        <v>841</v>
      </c>
      <c r="D360" t="s">
        <v>841</v>
      </c>
      <c r="E360">
        <v>8514666.6666666698</v>
      </c>
      <c r="F360">
        <v>9640842.5</v>
      </c>
      <c r="G360">
        <v>3</v>
      </c>
    </row>
    <row r="361" spans="1:7" x14ac:dyDescent="0.2">
      <c r="A361">
        <v>4</v>
      </c>
      <c r="B361" t="s">
        <v>73</v>
      </c>
      <c r="C361" t="s">
        <v>86</v>
      </c>
      <c r="D361" t="s">
        <v>86</v>
      </c>
      <c r="E361">
        <v>13950000</v>
      </c>
      <c r="F361">
        <v>14250000</v>
      </c>
      <c r="G361">
        <v>1</v>
      </c>
    </row>
    <row r="362" spans="1:7" x14ac:dyDescent="0.2">
      <c r="A362">
        <v>4</v>
      </c>
      <c r="B362" t="s">
        <v>73</v>
      </c>
      <c r="C362" t="s">
        <v>86</v>
      </c>
      <c r="D362" t="s">
        <v>86</v>
      </c>
      <c r="E362">
        <v>13950000</v>
      </c>
      <c r="F362">
        <v>14250000</v>
      </c>
      <c r="G362">
        <v>1</v>
      </c>
    </row>
    <row r="363" spans="1:7" x14ac:dyDescent="0.2">
      <c r="A363">
        <v>28</v>
      </c>
      <c r="B363" t="s">
        <v>73</v>
      </c>
      <c r="C363" t="s">
        <v>86</v>
      </c>
      <c r="D363" t="s">
        <v>86</v>
      </c>
      <c r="E363">
        <v>10576666.6666667</v>
      </c>
      <c r="F363">
        <v>11172804.2366667</v>
      </c>
      <c r="G363">
        <v>3</v>
      </c>
    </row>
    <row r="364" spans="1:7" x14ac:dyDescent="0.2">
      <c r="A364">
        <v>87</v>
      </c>
      <c r="B364" t="s">
        <v>73</v>
      </c>
      <c r="C364" t="s">
        <v>86</v>
      </c>
      <c r="D364" t="s">
        <v>86</v>
      </c>
      <c r="E364">
        <v>9300000</v>
      </c>
      <c r="F364">
        <v>9406434.8000000007</v>
      </c>
      <c r="G364">
        <v>1</v>
      </c>
    </row>
    <row r="365" spans="1:7" x14ac:dyDescent="0.2">
      <c r="A365">
        <v>87</v>
      </c>
      <c r="B365" t="s">
        <v>73</v>
      </c>
      <c r="C365" t="s">
        <v>86</v>
      </c>
      <c r="D365" t="s">
        <v>86</v>
      </c>
      <c r="E365">
        <v>8959000</v>
      </c>
      <c r="F365">
        <v>9567607.5</v>
      </c>
      <c r="G365">
        <v>1</v>
      </c>
    </row>
    <row r="366" spans="1:7" x14ac:dyDescent="0.2">
      <c r="A366">
        <v>27</v>
      </c>
      <c r="B366" t="s">
        <v>73</v>
      </c>
      <c r="C366" t="s">
        <v>86</v>
      </c>
      <c r="D366" t="s">
        <v>86</v>
      </c>
      <c r="E366">
        <v>9043000</v>
      </c>
      <c r="F366">
        <v>19950000</v>
      </c>
      <c r="G366">
        <v>1</v>
      </c>
    </row>
    <row r="367" spans="1:7" x14ac:dyDescent="0.2">
      <c r="A367">
        <v>28</v>
      </c>
      <c r="B367" t="s">
        <v>12</v>
      </c>
      <c r="C367" t="s">
        <v>85</v>
      </c>
      <c r="D367" t="s">
        <v>86</v>
      </c>
      <c r="E367">
        <v>13950000</v>
      </c>
      <c r="F367">
        <v>14383612.550000001</v>
      </c>
      <c r="G367">
        <v>1</v>
      </c>
    </row>
    <row r="368" spans="1:7" x14ac:dyDescent="0.2">
      <c r="A368">
        <v>4</v>
      </c>
      <c r="B368" t="s">
        <v>74</v>
      </c>
      <c r="C368" t="s">
        <v>87</v>
      </c>
      <c r="D368" t="s">
        <v>843</v>
      </c>
      <c r="E368">
        <v>11625000</v>
      </c>
      <c r="F368">
        <v>11925000</v>
      </c>
      <c r="G368">
        <v>2</v>
      </c>
    </row>
    <row r="369" spans="1:7" x14ac:dyDescent="0.2">
      <c r="A369">
        <v>4</v>
      </c>
      <c r="B369" t="s">
        <v>74</v>
      </c>
      <c r="C369" t="s">
        <v>87</v>
      </c>
      <c r="D369" t="s">
        <v>843</v>
      </c>
      <c r="E369">
        <v>6975000</v>
      </c>
      <c r="F369">
        <v>11825000</v>
      </c>
      <c r="G369">
        <v>2</v>
      </c>
    </row>
    <row r="370" spans="1:7" x14ac:dyDescent="0.2">
      <c r="A370">
        <v>28</v>
      </c>
      <c r="B370" t="s">
        <v>74</v>
      </c>
      <c r="C370" t="s">
        <v>87</v>
      </c>
      <c r="D370" t="s">
        <v>843</v>
      </c>
      <c r="E370">
        <v>9300000</v>
      </c>
      <c r="F370">
        <v>9587840</v>
      </c>
      <c r="G370">
        <v>1</v>
      </c>
    </row>
    <row r="371" spans="1:7" x14ac:dyDescent="0.2">
      <c r="A371">
        <v>87</v>
      </c>
      <c r="B371" t="s">
        <v>74</v>
      </c>
      <c r="C371" t="s">
        <v>87</v>
      </c>
      <c r="D371" t="s">
        <v>843</v>
      </c>
      <c r="E371">
        <v>9267000</v>
      </c>
      <c r="F371">
        <v>9605975</v>
      </c>
      <c r="G371">
        <v>1</v>
      </c>
    </row>
    <row r="372" spans="1:7" x14ac:dyDescent="0.2">
      <c r="A372">
        <v>87</v>
      </c>
      <c r="B372" t="s">
        <v>74</v>
      </c>
      <c r="C372" t="s">
        <v>87</v>
      </c>
      <c r="D372" t="s">
        <v>843</v>
      </c>
      <c r="E372">
        <v>11601000</v>
      </c>
      <c r="F372">
        <v>11830667.25</v>
      </c>
      <c r="G372">
        <v>2</v>
      </c>
    </row>
    <row r="373" spans="1:7" x14ac:dyDescent="0.2">
      <c r="A373">
        <v>93</v>
      </c>
      <c r="B373" t="s">
        <v>74</v>
      </c>
      <c r="C373" t="s">
        <v>87</v>
      </c>
      <c r="D373" t="s">
        <v>843</v>
      </c>
      <c r="E373">
        <v>13950000</v>
      </c>
      <c r="F373">
        <v>14200000</v>
      </c>
      <c r="G373">
        <v>2</v>
      </c>
    </row>
    <row r="374" spans="1:7" x14ac:dyDescent="0.2">
      <c r="A374">
        <v>93</v>
      </c>
      <c r="B374" t="s">
        <v>74</v>
      </c>
      <c r="C374" t="s">
        <v>87</v>
      </c>
      <c r="D374" t="s">
        <v>843</v>
      </c>
      <c r="E374">
        <v>9300000</v>
      </c>
      <c r="F374">
        <v>12270628</v>
      </c>
      <c r="G374">
        <v>4</v>
      </c>
    </row>
    <row r="375" spans="1:7" x14ac:dyDescent="0.2">
      <c r="A375">
        <v>88</v>
      </c>
      <c r="B375" t="s">
        <v>74</v>
      </c>
      <c r="C375" t="s">
        <v>87</v>
      </c>
      <c r="D375" t="s">
        <v>843</v>
      </c>
      <c r="E375">
        <v>11611500</v>
      </c>
      <c r="F375">
        <v>12057944.654999999</v>
      </c>
      <c r="G375">
        <v>2</v>
      </c>
    </row>
    <row r="376" spans="1:7" x14ac:dyDescent="0.2">
      <c r="A376">
        <v>88</v>
      </c>
      <c r="B376" t="s">
        <v>74</v>
      </c>
      <c r="C376" t="s">
        <v>87</v>
      </c>
      <c r="D376" t="s">
        <v>843</v>
      </c>
      <c r="E376">
        <v>13950000</v>
      </c>
      <c r="F376">
        <v>14406767.9</v>
      </c>
      <c r="G376">
        <v>1</v>
      </c>
    </row>
    <row r="377" spans="1:7" x14ac:dyDescent="0.2">
      <c r="A377">
        <v>105</v>
      </c>
      <c r="B377" t="s">
        <v>74</v>
      </c>
      <c r="C377" t="s">
        <v>87</v>
      </c>
      <c r="D377" t="s">
        <v>843</v>
      </c>
      <c r="E377">
        <v>12090000</v>
      </c>
      <c r="F377">
        <v>13391040.946</v>
      </c>
      <c r="G377">
        <v>5</v>
      </c>
    </row>
    <row r="378" spans="1:7" x14ac:dyDescent="0.2">
      <c r="A378">
        <v>105</v>
      </c>
      <c r="B378" t="s">
        <v>74</v>
      </c>
      <c r="C378" t="s">
        <v>87</v>
      </c>
      <c r="D378" t="s">
        <v>843</v>
      </c>
      <c r="E378">
        <v>13950000</v>
      </c>
      <c r="F378">
        <v>14338787.17</v>
      </c>
      <c r="G378">
        <v>3</v>
      </c>
    </row>
    <row r="379" spans="1:7" x14ac:dyDescent="0.2">
      <c r="A379">
        <v>87</v>
      </c>
      <c r="B379" t="s">
        <v>103</v>
      </c>
      <c r="C379" t="s">
        <v>109</v>
      </c>
      <c r="D379" t="s">
        <v>844</v>
      </c>
      <c r="E379">
        <v>7993000</v>
      </c>
      <c r="F379">
        <v>15795001.699999999</v>
      </c>
      <c r="G379">
        <v>1</v>
      </c>
    </row>
    <row r="380" spans="1:7" x14ac:dyDescent="0.2">
      <c r="A380">
        <v>87</v>
      </c>
      <c r="B380" t="s">
        <v>103</v>
      </c>
      <c r="C380" t="s">
        <v>109</v>
      </c>
      <c r="D380" t="s">
        <v>844</v>
      </c>
      <c r="E380">
        <v>9300000</v>
      </c>
      <c r="F380">
        <v>9406434.8000000007</v>
      </c>
      <c r="G380">
        <v>1</v>
      </c>
    </row>
    <row r="381" spans="1:7" x14ac:dyDescent="0.2">
      <c r="A381">
        <v>93</v>
      </c>
      <c r="B381" t="s">
        <v>103</v>
      </c>
      <c r="C381" t="s">
        <v>109</v>
      </c>
      <c r="D381" t="s">
        <v>844</v>
      </c>
      <c r="E381">
        <v>10441000</v>
      </c>
      <c r="F381">
        <v>12712500</v>
      </c>
      <c r="G381">
        <v>4</v>
      </c>
    </row>
    <row r="382" spans="1:7" x14ac:dyDescent="0.2">
      <c r="A382">
        <v>93</v>
      </c>
      <c r="B382" t="s">
        <v>103</v>
      </c>
      <c r="C382" t="s">
        <v>109</v>
      </c>
      <c r="D382" t="s">
        <v>844</v>
      </c>
      <c r="E382">
        <v>11651714.2857143</v>
      </c>
      <c r="F382">
        <v>14321923.4785714</v>
      </c>
      <c r="G382">
        <v>7</v>
      </c>
    </row>
    <row r="383" spans="1:7" x14ac:dyDescent="0.2">
      <c r="A383">
        <v>88</v>
      </c>
      <c r="B383" t="s">
        <v>103</v>
      </c>
      <c r="C383" t="s">
        <v>109</v>
      </c>
      <c r="D383" t="s">
        <v>844</v>
      </c>
      <c r="E383">
        <v>9270500</v>
      </c>
      <c r="F383">
        <v>9707282.7449999992</v>
      </c>
      <c r="G383">
        <v>2</v>
      </c>
    </row>
    <row r="384" spans="1:7" x14ac:dyDescent="0.2">
      <c r="A384">
        <v>88</v>
      </c>
      <c r="B384" t="s">
        <v>103</v>
      </c>
      <c r="C384" t="s">
        <v>109</v>
      </c>
      <c r="D384" t="s">
        <v>844</v>
      </c>
      <c r="E384">
        <v>9300000</v>
      </c>
      <c r="F384">
        <v>9620978.5999999996</v>
      </c>
      <c r="G384">
        <v>1</v>
      </c>
    </row>
    <row r="385" spans="1:7" x14ac:dyDescent="0.2">
      <c r="A385">
        <v>105</v>
      </c>
      <c r="B385" t="s">
        <v>103</v>
      </c>
      <c r="C385" t="s">
        <v>109</v>
      </c>
      <c r="D385" t="s">
        <v>844</v>
      </c>
      <c r="E385">
        <v>11625000</v>
      </c>
      <c r="F385">
        <v>11969380.359999999</v>
      </c>
      <c r="G385">
        <v>2</v>
      </c>
    </row>
    <row r="386" spans="1:7" x14ac:dyDescent="0.2">
      <c r="A386">
        <v>105</v>
      </c>
      <c r="B386" t="s">
        <v>103</v>
      </c>
      <c r="C386" t="s">
        <v>109</v>
      </c>
      <c r="D386" t="s">
        <v>844</v>
      </c>
      <c r="E386">
        <v>13950000</v>
      </c>
      <c r="F386">
        <v>14338787.18</v>
      </c>
      <c r="G386">
        <v>1</v>
      </c>
    </row>
    <row r="387" spans="1:7" x14ac:dyDescent="0.2">
      <c r="A387">
        <v>4</v>
      </c>
      <c r="B387" t="s">
        <v>12</v>
      </c>
      <c r="C387" t="s">
        <v>376</v>
      </c>
      <c r="D387" t="s">
        <v>845</v>
      </c>
      <c r="E387">
        <v>10771666.6666667</v>
      </c>
      <c r="F387">
        <v>11077833.456666701</v>
      </c>
      <c r="G387">
        <v>3</v>
      </c>
    </row>
    <row r="388" spans="1:7" x14ac:dyDescent="0.2">
      <c r="A388">
        <v>93</v>
      </c>
      <c r="B388" t="s">
        <v>11</v>
      </c>
      <c r="C388" t="s">
        <v>104</v>
      </c>
      <c r="D388" t="s">
        <v>845</v>
      </c>
      <c r="E388">
        <v>8287000</v>
      </c>
      <c r="F388">
        <v>24623000</v>
      </c>
      <c r="G388">
        <v>1</v>
      </c>
    </row>
    <row r="389" spans="1:7" x14ac:dyDescent="0.2">
      <c r="A389">
        <v>32</v>
      </c>
      <c r="B389" t="s">
        <v>11</v>
      </c>
      <c r="C389" t="s">
        <v>104</v>
      </c>
      <c r="D389" t="s">
        <v>845</v>
      </c>
      <c r="E389">
        <v>13950000</v>
      </c>
      <c r="F389">
        <v>14362517</v>
      </c>
      <c r="G389">
        <v>1</v>
      </c>
    </row>
    <row r="390" spans="1:7" x14ac:dyDescent="0.2">
      <c r="A390">
        <v>117</v>
      </c>
      <c r="B390" t="s">
        <v>11</v>
      </c>
      <c r="C390" t="s">
        <v>104</v>
      </c>
      <c r="D390" t="s">
        <v>845</v>
      </c>
      <c r="E390">
        <v>13950000</v>
      </c>
      <c r="F390">
        <v>14258868.15</v>
      </c>
      <c r="G390">
        <v>1</v>
      </c>
    </row>
    <row r="391" spans="1:7" x14ac:dyDescent="0.2">
      <c r="A391">
        <v>93</v>
      </c>
      <c r="B391" t="s">
        <v>11</v>
      </c>
      <c r="C391" t="s">
        <v>757</v>
      </c>
      <c r="D391" t="s">
        <v>845</v>
      </c>
      <c r="E391">
        <v>9267000</v>
      </c>
      <c r="F391">
        <v>27650806.390000001</v>
      </c>
      <c r="G391">
        <v>1</v>
      </c>
    </row>
    <row r="392" spans="1:7" x14ac:dyDescent="0.2">
      <c r="A392">
        <v>32</v>
      </c>
      <c r="B392" t="s">
        <v>103</v>
      </c>
      <c r="C392" t="s">
        <v>764</v>
      </c>
      <c r="D392" t="s">
        <v>845</v>
      </c>
      <c r="E392">
        <v>13950000</v>
      </c>
      <c r="F392">
        <v>14396307.92</v>
      </c>
      <c r="G392">
        <v>1</v>
      </c>
    </row>
    <row r="393" spans="1:7" x14ac:dyDescent="0.2">
      <c r="A393">
        <v>117</v>
      </c>
      <c r="B393" t="s">
        <v>13</v>
      </c>
      <c r="C393" t="s">
        <v>765</v>
      </c>
      <c r="D393" t="s">
        <v>845</v>
      </c>
      <c r="E393">
        <v>9300000</v>
      </c>
      <c r="F393">
        <v>9511293.75</v>
      </c>
      <c r="G393">
        <v>1</v>
      </c>
    </row>
    <row r="394" spans="1:7" x14ac:dyDescent="0.2">
      <c r="A394">
        <v>93</v>
      </c>
      <c r="B394" t="s">
        <v>11</v>
      </c>
      <c r="C394" t="s">
        <v>83</v>
      </c>
      <c r="D394" t="s">
        <v>103</v>
      </c>
      <c r="E394">
        <v>7573000</v>
      </c>
      <c r="F394">
        <v>17730000</v>
      </c>
      <c r="G394">
        <v>1</v>
      </c>
    </row>
    <row r="395" spans="1:7" x14ac:dyDescent="0.2">
      <c r="A395">
        <v>93</v>
      </c>
      <c r="B395" t="s">
        <v>11</v>
      </c>
      <c r="C395" t="s">
        <v>83</v>
      </c>
      <c r="D395" t="s">
        <v>103</v>
      </c>
      <c r="E395">
        <v>9300000</v>
      </c>
      <c r="F395">
        <v>9716049.4100000001</v>
      </c>
      <c r="G395">
        <v>1</v>
      </c>
    </row>
    <row r="396" spans="1:7" x14ac:dyDescent="0.2">
      <c r="A396">
        <v>22</v>
      </c>
      <c r="B396" t="s">
        <v>11</v>
      </c>
      <c r="C396" t="s">
        <v>83</v>
      </c>
      <c r="D396" t="s">
        <v>103</v>
      </c>
      <c r="E396">
        <v>8413000</v>
      </c>
      <c r="F396">
        <v>39563000</v>
      </c>
      <c r="G396">
        <v>1</v>
      </c>
    </row>
    <row r="397" spans="1:7" x14ac:dyDescent="0.2">
      <c r="A397">
        <v>27</v>
      </c>
      <c r="B397" t="s">
        <v>11</v>
      </c>
      <c r="C397" t="s">
        <v>11</v>
      </c>
      <c r="D397" t="s">
        <v>103</v>
      </c>
      <c r="E397">
        <v>7951000</v>
      </c>
      <c r="F397">
        <v>52494000</v>
      </c>
      <c r="G397">
        <v>1</v>
      </c>
    </row>
    <row r="398" spans="1:7" x14ac:dyDescent="0.2">
      <c r="A398">
        <v>117</v>
      </c>
      <c r="B398" t="s">
        <v>11</v>
      </c>
      <c r="C398" t="s">
        <v>849</v>
      </c>
      <c r="D398" t="s">
        <v>103</v>
      </c>
      <c r="E398">
        <v>9234000</v>
      </c>
      <c r="F398">
        <v>9811293.75</v>
      </c>
      <c r="G398">
        <v>1</v>
      </c>
    </row>
    <row r="399" spans="1:7" x14ac:dyDescent="0.2">
      <c r="A399">
        <v>4</v>
      </c>
      <c r="B399" t="s">
        <v>11</v>
      </c>
      <c r="C399" t="s">
        <v>11</v>
      </c>
      <c r="D399" t="s">
        <v>846</v>
      </c>
      <c r="E399">
        <v>8497000</v>
      </c>
      <c r="F399">
        <v>55757000.140000001</v>
      </c>
      <c r="G399">
        <v>1</v>
      </c>
    </row>
    <row r="400" spans="1:7" x14ac:dyDescent="0.2">
      <c r="A400">
        <v>27</v>
      </c>
      <c r="B400" t="s">
        <v>11</v>
      </c>
      <c r="C400" t="s">
        <v>11</v>
      </c>
      <c r="D400" t="s">
        <v>846</v>
      </c>
      <c r="E400">
        <v>9241000</v>
      </c>
      <c r="F400">
        <v>36840000</v>
      </c>
      <c r="G400">
        <v>1</v>
      </c>
    </row>
    <row r="401" spans="1:8" x14ac:dyDescent="0.2">
      <c r="A401">
        <v>4</v>
      </c>
      <c r="B401" t="s">
        <v>11</v>
      </c>
      <c r="C401" t="s">
        <v>104</v>
      </c>
      <c r="D401" t="s">
        <v>847</v>
      </c>
      <c r="E401">
        <v>9300000</v>
      </c>
      <c r="F401">
        <v>9600000</v>
      </c>
      <c r="G401">
        <v>1</v>
      </c>
    </row>
    <row r="402" spans="1:8" x14ac:dyDescent="0.2">
      <c r="A402">
        <v>93</v>
      </c>
      <c r="B402" t="s">
        <v>11</v>
      </c>
      <c r="C402" t="s">
        <v>104</v>
      </c>
      <c r="D402" t="s">
        <v>847</v>
      </c>
      <c r="E402">
        <v>8875000</v>
      </c>
      <c r="F402">
        <v>13103908.42</v>
      </c>
      <c r="G402">
        <v>1</v>
      </c>
    </row>
    <row r="403" spans="1:8" x14ac:dyDescent="0.2">
      <c r="A403">
        <v>32</v>
      </c>
      <c r="B403" t="s">
        <v>11</v>
      </c>
      <c r="C403" t="s">
        <v>104</v>
      </c>
      <c r="D403" t="s">
        <v>847</v>
      </c>
      <c r="E403">
        <v>9300000</v>
      </c>
      <c r="F403">
        <v>15285066.92</v>
      </c>
      <c r="G403">
        <v>1</v>
      </c>
    </row>
    <row r="404" spans="1:8" x14ac:dyDescent="0.2">
      <c r="A404">
        <v>117</v>
      </c>
      <c r="B404" t="s">
        <v>11</v>
      </c>
      <c r="C404" t="s">
        <v>104</v>
      </c>
      <c r="D404" t="s">
        <v>847</v>
      </c>
      <c r="E404">
        <v>9234000</v>
      </c>
      <c r="F404">
        <v>9511293.75</v>
      </c>
      <c r="G404">
        <v>1</v>
      </c>
    </row>
    <row r="405" spans="1:8" x14ac:dyDescent="0.2">
      <c r="A405">
        <v>121</v>
      </c>
      <c r="B405" t="s">
        <v>11</v>
      </c>
      <c r="C405" t="s">
        <v>104</v>
      </c>
      <c r="D405" t="s">
        <v>847</v>
      </c>
      <c r="E405">
        <v>7699000</v>
      </c>
      <c r="F405">
        <v>26692807.760000002</v>
      </c>
      <c r="G405">
        <v>1</v>
      </c>
    </row>
    <row r="406" spans="1:8" x14ac:dyDescent="0.2">
      <c r="A406">
        <v>93</v>
      </c>
      <c r="B406" t="s">
        <v>13</v>
      </c>
      <c r="C406" t="s">
        <v>765</v>
      </c>
      <c r="D406" t="s">
        <v>847</v>
      </c>
      <c r="E406">
        <v>9227000</v>
      </c>
      <c r="F406">
        <v>23764366.82</v>
      </c>
      <c r="G406">
        <v>1</v>
      </c>
    </row>
    <row r="407" spans="1:8" x14ac:dyDescent="0.2">
      <c r="A407">
        <v>4</v>
      </c>
      <c r="B407" t="s">
        <v>11</v>
      </c>
      <c r="C407" t="s">
        <v>104</v>
      </c>
      <c r="D407" t="s">
        <v>848</v>
      </c>
      <c r="E407">
        <v>8287000</v>
      </c>
      <c r="F407">
        <v>9600000</v>
      </c>
      <c r="G407">
        <v>1</v>
      </c>
    </row>
    <row r="408" spans="1:8" x14ac:dyDescent="0.2">
      <c r="A408">
        <v>93</v>
      </c>
      <c r="B408" t="s">
        <v>11</v>
      </c>
      <c r="C408" t="s">
        <v>104</v>
      </c>
      <c r="D408" t="s">
        <v>848</v>
      </c>
      <c r="E408">
        <v>5894000</v>
      </c>
      <c r="F408">
        <v>57500000</v>
      </c>
      <c r="G408">
        <v>1</v>
      </c>
    </row>
    <row r="409" spans="1:8" x14ac:dyDescent="0.2">
      <c r="A409">
        <v>93</v>
      </c>
      <c r="B409" t="s">
        <v>11</v>
      </c>
      <c r="C409" t="s">
        <v>104</v>
      </c>
      <c r="D409" t="s">
        <v>848</v>
      </c>
      <c r="E409">
        <v>8704000</v>
      </c>
      <c r="F409">
        <v>16350000</v>
      </c>
      <c r="G409">
        <v>2</v>
      </c>
    </row>
    <row r="410" spans="1:8" x14ac:dyDescent="0.2">
      <c r="A410">
        <v>32</v>
      </c>
      <c r="B410" t="s">
        <v>11</v>
      </c>
      <c r="C410" t="s">
        <v>104</v>
      </c>
      <c r="D410" t="s">
        <v>848</v>
      </c>
      <c r="E410">
        <v>9280000</v>
      </c>
      <c r="F410">
        <v>12453279.130000001</v>
      </c>
      <c r="G410">
        <v>1</v>
      </c>
    </row>
    <row r="411" spans="1:8" x14ac:dyDescent="0.2">
      <c r="A411">
        <v>117</v>
      </c>
      <c r="B411" t="s">
        <v>11</v>
      </c>
      <c r="C411" t="s">
        <v>104</v>
      </c>
      <c r="D411" t="s">
        <v>848</v>
      </c>
      <c r="E411">
        <v>9300000</v>
      </c>
      <c r="F411">
        <v>9511293.75</v>
      </c>
      <c r="G411">
        <v>1</v>
      </c>
    </row>
    <row r="412" spans="1:8" x14ac:dyDescent="0.2">
      <c r="A412">
        <v>121</v>
      </c>
      <c r="B412" t="s">
        <v>11</v>
      </c>
      <c r="C412" t="s">
        <v>104</v>
      </c>
      <c r="D412" t="s">
        <v>848</v>
      </c>
      <c r="E412">
        <v>8833000</v>
      </c>
      <c r="F412">
        <v>10422485.48</v>
      </c>
      <c r="G412">
        <v>1</v>
      </c>
    </row>
    <row r="413" spans="1:8" x14ac:dyDescent="0.2">
      <c r="A413">
        <v>4</v>
      </c>
      <c r="B413" t="s">
        <v>74</v>
      </c>
      <c r="C413" t="s">
        <v>72</v>
      </c>
      <c r="D413" t="s">
        <v>72</v>
      </c>
      <c r="E413">
        <v>9300000</v>
      </c>
      <c r="F413">
        <v>9600000</v>
      </c>
      <c r="G413">
        <v>1</v>
      </c>
    </row>
    <row r="414" spans="1:8" x14ac:dyDescent="0.2">
      <c r="A414">
        <v>93</v>
      </c>
      <c r="B414" t="s">
        <v>74</v>
      </c>
      <c r="C414" t="s">
        <v>72</v>
      </c>
      <c r="D414" t="s">
        <v>72</v>
      </c>
      <c r="E414">
        <v>9226400</v>
      </c>
      <c r="F414">
        <v>12225600</v>
      </c>
      <c r="G414">
        <v>5</v>
      </c>
    </row>
    <row r="415" spans="1:8" x14ac:dyDescent="0.2">
      <c r="A415">
        <v>93</v>
      </c>
      <c r="B415" t="s">
        <v>74</v>
      </c>
      <c r="C415" t="s">
        <v>72</v>
      </c>
      <c r="D415" t="s">
        <v>72</v>
      </c>
      <c r="E415">
        <v>7743333.3333333302</v>
      </c>
      <c r="F415">
        <v>13688129.5416667</v>
      </c>
      <c r="G415">
        <v>6</v>
      </c>
    </row>
    <row r="416" spans="1:8" x14ac:dyDescent="0.2">
      <c r="A416">
        <v>93</v>
      </c>
      <c r="B416" t="s">
        <v>74</v>
      </c>
      <c r="C416" t="s">
        <v>72</v>
      </c>
      <c r="D416" t="s">
        <v>72</v>
      </c>
      <c r="E416">
        <v>14449832.9</v>
      </c>
      <c r="F416">
        <v>14449832.9</v>
      </c>
      <c r="H416">
        <v>1</v>
      </c>
    </row>
    <row r="417" spans="1:8" x14ac:dyDescent="0.2">
      <c r="A417">
        <v>116</v>
      </c>
      <c r="B417" t="s">
        <v>74</v>
      </c>
      <c r="C417" t="s">
        <v>72</v>
      </c>
      <c r="D417" t="s">
        <v>72</v>
      </c>
      <c r="E417">
        <v>11201076.9230769</v>
      </c>
      <c r="F417">
        <v>11432590.532307699</v>
      </c>
      <c r="G417">
        <v>13</v>
      </c>
    </row>
    <row r="418" spans="1:8" x14ac:dyDescent="0.2">
      <c r="A418">
        <v>116</v>
      </c>
      <c r="B418" t="s">
        <v>74</v>
      </c>
      <c r="C418" t="s">
        <v>72</v>
      </c>
      <c r="D418" t="s">
        <v>72</v>
      </c>
      <c r="E418">
        <v>14872840.880000001</v>
      </c>
      <c r="F418">
        <v>14872840.880000001</v>
      </c>
      <c r="H418">
        <v>1</v>
      </c>
    </row>
    <row r="419" spans="1:8" x14ac:dyDescent="0.2">
      <c r="A419">
        <v>101</v>
      </c>
      <c r="B419" t="s">
        <v>74</v>
      </c>
      <c r="C419" t="s">
        <v>72</v>
      </c>
      <c r="D419" t="s">
        <v>72</v>
      </c>
      <c r="E419">
        <v>9291222.2222222202</v>
      </c>
      <c r="F419">
        <v>9542000</v>
      </c>
      <c r="G419">
        <v>9</v>
      </c>
    </row>
    <row r="420" spans="1:8" x14ac:dyDescent="0.2">
      <c r="A420">
        <v>105</v>
      </c>
      <c r="B420" t="s">
        <v>74</v>
      </c>
      <c r="C420" t="s">
        <v>72</v>
      </c>
      <c r="D420" t="s">
        <v>72</v>
      </c>
      <c r="E420">
        <v>8581000</v>
      </c>
      <c r="F420">
        <v>9591848.8399999999</v>
      </c>
      <c r="G420">
        <v>1</v>
      </c>
    </row>
    <row r="421" spans="1:8" x14ac:dyDescent="0.2">
      <c r="A421">
        <v>93</v>
      </c>
      <c r="B421" t="s">
        <v>11</v>
      </c>
      <c r="C421" t="s">
        <v>757</v>
      </c>
      <c r="D421" t="s">
        <v>72</v>
      </c>
      <c r="E421">
        <v>9300000</v>
      </c>
      <c r="F421">
        <v>10099315.4</v>
      </c>
      <c r="G421">
        <v>1</v>
      </c>
    </row>
    <row r="422" spans="1:8" x14ac:dyDescent="0.2">
      <c r="A422">
        <v>117</v>
      </c>
      <c r="B422" t="s">
        <v>11</v>
      </c>
      <c r="C422" t="s">
        <v>757</v>
      </c>
      <c r="D422" t="s">
        <v>72</v>
      </c>
      <c r="E422">
        <v>9260000</v>
      </c>
      <c r="F422">
        <v>9511293.75</v>
      </c>
      <c r="G422">
        <v>1</v>
      </c>
    </row>
    <row r="423" spans="1:8" x14ac:dyDescent="0.2">
      <c r="A423">
        <v>4</v>
      </c>
      <c r="B423" t="s">
        <v>11</v>
      </c>
      <c r="C423" t="s">
        <v>95</v>
      </c>
      <c r="D423" t="s">
        <v>850</v>
      </c>
      <c r="E423">
        <v>9230750</v>
      </c>
      <c r="F423">
        <v>9600000</v>
      </c>
      <c r="G423">
        <v>4</v>
      </c>
    </row>
    <row r="424" spans="1:8" x14ac:dyDescent="0.2">
      <c r="A424">
        <v>28</v>
      </c>
      <c r="B424" t="s">
        <v>11</v>
      </c>
      <c r="C424" t="s">
        <v>95</v>
      </c>
      <c r="D424" t="s">
        <v>850</v>
      </c>
      <c r="E424">
        <v>9300000</v>
      </c>
      <c r="F424">
        <v>9606025.0299999993</v>
      </c>
      <c r="G424">
        <v>1</v>
      </c>
    </row>
    <row r="425" spans="1:8" x14ac:dyDescent="0.2">
      <c r="A425">
        <v>87</v>
      </c>
      <c r="B425" t="s">
        <v>11</v>
      </c>
      <c r="C425" t="s">
        <v>95</v>
      </c>
      <c r="D425" t="s">
        <v>850</v>
      </c>
      <c r="E425">
        <v>9300000</v>
      </c>
      <c r="F425">
        <v>9567607.5</v>
      </c>
      <c r="G425">
        <v>1</v>
      </c>
    </row>
    <row r="426" spans="1:8" x14ac:dyDescent="0.2">
      <c r="A426">
        <v>93</v>
      </c>
      <c r="B426" t="s">
        <v>11</v>
      </c>
      <c r="C426" t="s">
        <v>95</v>
      </c>
      <c r="D426" t="s">
        <v>850</v>
      </c>
      <c r="E426">
        <v>8750000</v>
      </c>
      <c r="F426">
        <v>18493565.6566667</v>
      </c>
      <c r="G426">
        <v>3</v>
      </c>
    </row>
    <row r="427" spans="1:8" x14ac:dyDescent="0.2">
      <c r="A427">
        <v>93</v>
      </c>
      <c r="B427" t="s">
        <v>11</v>
      </c>
      <c r="C427" t="s">
        <v>95</v>
      </c>
      <c r="D427" t="s">
        <v>850</v>
      </c>
      <c r="E427">
        <v>13950000</v>
      </c>
      <c r="F427">
        <v>14847641.9666667</v>
      </c>
      <c r="G427">
        <v>3</v>
      </c>
    </row>
    <row r="428" spans="1:8" x14ac:dyDescent="0.2">
      <c r="A428">
        <v>116</v>
      </c>
      <c r="B428" t="s">
        <v>11</v>
      </c>
      <c r="C428" t="s">
        <v>95</v>
      </c>
      <c r="D428" t="s">
        <v>850</v>
      </c>
      <c r="E428">
        <v>13950000</v>
      </c>
      <c r="F428">
        <v>14200062.119999999</v>
      </c>
      <c r="G428">
        <v>1</v>
      </c>
    </row>
    <row r="429" spans="1:8" x14ac:dyDescent="0.2">
      <c r="A429">
        <v>121</v>
      </c>
      <c r="B429" t="s">
        <v>11</v>
      </c>
      <c r="C429" t="s">
        <v>95</v>
      </c>
      <c r="D429" t="s">
        <v>850</v>
      </c>
      <c r="E429">
        <v>9247000</v>
      </c>
      <c r="F429">
        <v>11040664.26</v>
      </c>
      <c r="G429">
        <v>1</v>
      </c>
    </row>
    <row r="430" spans="1:8" x14ac:dyDescent="0.2">
      <c r="A430">
        <v>121</v>
      </c>
      <c r="B430" t="s">
        <v>11</v>
      </c>
      <c r="C430" t="s">
        <v>95</v>
      </c>
      <c r="D430" t="s">
        <v>850</v>
      </c>
      <c r="E430">
        <v>11559500</v>
      </c>
      <c r="F430">
        <v>12442689.35</v>
      </c>
      <c r="G430">
        <v>2</v>
      </c>
    </row>
    <row r="431" spans="1:8" x14ac:dyDescent="0.2">
      <c r="A431">
        <v>4</v>
      </c>
      <c r="B431" t="s">
        <v>11</v>
      </c>
      <c r="C431" t="s">
        <v>95</v>
      </c>
      <c r="D431" t="s">
        <v>851</v>
      </c>
      <c r="E431">
        <v>11621500</v>
      </c>
      <c r="F431">
        <v>11925000</v>
      </c>
      <c r="G431">
        <v>2</v>
      </c>
    </row>
    <row r="432" spans="1:8" x14ac:dyDescent="0.2">
      <c r="A432">
        <v>4</v>
      </c>
      <c r="B432" t="s">
        <v>11</v>
      </c>
      <c r="C432" t="s">
        <v>95</v>
      </c>
      <c r="D432" t="s">
        <v>851</v>
      </c>
      <c r="E432">
        <v>10460750</v>
      </c>
      <c r="F432">
        <v>10762500</v>
      </c>
      <c r="G432">
        <v>4</v>
      </c>
    </row>
    <row r="433" spans="1:7" x14ac:dyDescent="0.2">
      <c r="A433">
        <v>28</v>
      </c>
      <c r="B433" t="s">
        <v>11</v>
      </c>
      <c r="C433" t="s">
        <v>95</v>
      </c>
      <c r="D433" t="s">
        <v>851</v>
      </c>
      <c r="E433">
        <v>9300000</v>
      </c>
      <c r="F433">
        <v>9587840</v>
      </c>
      <c r="G433">
        <v>1</v>
      </c>
    </row>
    <row r="434" spans="1:7" x14ac:dyDescent="0.2">
      <c r="A434">
        <v>28</v>
      </c>
      <c r="B434" t="s">
        <v>11</v>
      </c>
      <c r="C434" t="s">
        <v>95</v>
      </c>
      <c r="D434" t="s">
        <v>851</v>
      </c>
      <c r="E434">
        <v>9254000</v>
      </c>
      <c r="F434">
        <v>9605505.2300000004</v>
      </c>
      <c r="G434">
        <v>1</v>
      </c>
    </row>
    <row r="435" spans="1:7" x14ac:dyDescent="0.2">
      <c r="A435">
        <v>87</v>
      </c>
      <c r="B435" t="s">
        <v>11</v>
      </c>
      <c r="C435" t="s">
        <v>95</v>
      </c>
      <c r="D435" t="s">
        <v>851</v>
      </c>
      <c r="E435">
        <v>9263000</v>
      </c>
      <c r="F435">
        <v>9487021.1500000004</v>
      </c>
      <c r="G435">
        <v>2</v>
      </c>
    </row>
    <row r="436" spans="1:7" x14ac:dyDescent="0.2">
      <c r="A436">
        <v>93</v>
      </c>
      <c r="B436" t="s">
        <v>11</v>
      </c>
      <c r="C436" t="s">
        <v>95</v>
      </c>
      <c r="D436" t="s">
        <v>851</v>
      </c>
      <c r="E436">
        <v>9241000</v>
      </c>
      <c r="F436">
        <v>18446000</v>
      </c>
      <c r="G436">
        <v>1</v>
      </c>
    </row>
    <row r="437" spans="1:7" x14ac:dyDescent="0.2">
      <c r="A437">
        <v>93</v>
      </c>
      <c r="B437" t="s">
        <v>11</v>
      </c>
      <c r="C437" t="s">
        <v>95</v>
      </c>
      <c r="D437" t="s">
        <v>851</v>
      </c>
      <c r="E437">
        <v>9227000</v>
      </c>
      <c r="F437">
        <v>20677407.010000002</v>
      </c>
      <c r="G437">
        <v>1</v>
      </c>
    </row>
    <row r="438" spans="1:7" x14ac:dyDescent="0.2">
      <c r="A438">
        <v>117</v>
      </c>
      <c r="B438" t="s">
        <v>11</v>
      </c>
      <c r="C438" t="s">
        <v>95</v>
      </c>
      <c r="D438" t="s">
        <v>851</v>
      </c>
      <c r="E438">
        <v>9278500</v>
      </c>
      <c r="F438">
        <v>9511293.75</v>
      </c>
      <c r="G438">
        <v>4</v>
      </c>
    </row>
    <row r="439" spans="1:7" x14ac:dyDescent="0.2">
      <c r="A439">
        <v>121</v>
      </c>
      <c r="B439" t="s">
        <v>11</v>
      </c>
      <c r="C439" t="s">
        <v>95</v>
      </c>
      <c r="D439" t="s">
        <v>851</v>
      </c>
      <c r="E439">
        <v>9028000</v>
      </c>
      <c r="F439">
        <v>9772302.1199999992</v>
      </c>
      <c r="G439">
        <v>4</v>
      </c>
    </row>
    <row r="440" spans="1:7" x14ac:dyDescent="0.2">
      <c r="A440">
        <v>121</v>
      </c>
      <c r="B440" t="s">
        <v>11</v>
      </c>
      <c r="C440" t="s">
        <v>95</v>
      </c>
      <c r="D440" t="s">
        <v>851</v>
      </c>
      <c r="E440">
        <v>9280000</v>
      </c>
      <c r="F440">
        <v>9654931.5</v>
      </c>
      <c r="G440">
        <v>1</v>
      </c>
    </row>
    <row r="441" spans="1:7" x14ac:dyDescent="0.2">
      <c r="A441">
        <v>105</v>
      </c>
      <c r="B441" t="s">
        <v>11</v>
      </c>
      <c r="C441" t="s">
        <v>95</v>
      </c>
      <c r="D441" t="s">
        <v>851</v>
      </c>
      <c r="E441">
        <v>13950000</v>
      </c>
      <c r="F441">
        <v>14391414.68</v>
      </c>
      <c r="G441">
        <v>1</v>
      </c>
    </row>
    <row r="442" spans="1:7" x14ac:dyDescent="0.2">
      <c r="A442">
        <v>105</v>
      </c>
      <c r="B442" t="s">
        <v>11</v>
      </c>
      <c r="C442" t="s">
        <v>95</v>
      </c>
      <c r="D442" t="s">
        <v>851</v>
      </c>
      <c r="E442">
        <v>9300000</v>
      </c>
      <c r="F442">
        <v>9599973.5399999991</v>
      </c>
      <c r="G442">
        <v>3</v>
      </c>
    </row>
    <row r="443" spans="1:7" x14ac:dyDescent="0.2">
      <c r="A443">
        <v>4</v>
      </c>
      <c r="B443" t="s">
        <v>11</v>
      </c>
      <c r="C443" t="s">
        <v>84</v>
      </c>
      <c r="D443" t="s">
        <v>852</v>
      </c>
      <c r="E443">
        <v>9300000</v>
      </c>
      <c r="F443">
        <v>9600000</v>
      </c>
      <c r="G443">
        <v>2</v>
      </c>
    </row>
    <row r="444" spans="1:7" x14ac:dyDescent="0.2">
      <c r="A444">
        <v>4</v>
      </c>
      <c r="B444" t="s">
        <v>11</v>
      </c>
      <c r="C444" t="s">
        <v>84</v>
      </c>
      <c r="D444" t="s">
        <v>852</v>
      </c>
      <c r="E444">
        <v>9171500</v>
      </c>
      <c r="F444">
        <v>9600000</v>
      </c>
      <c r="G444">
        <v>2</v>
      </c>
    </row>
    <row r="445" spans="1:7" x14ac:dyDescent="0.2">
      <c r="A445">
        <v>96</v>
      </c>
      <c r="B445" t="s">
        <v>11</v>
      </c>
      <c r="C445" t="s">
        <v>84</v>
      </c>
      <c r="D445" t="s">
        <v>852</v>
      </c>
      <c r="E445">
        <v>6236500</v>
      </c>
      <c r="F445">
        <v>11218426.324999999</v>
      </c>
      <c r="G445">
        <v>2</v>
      </c>
    </row>
    <row r="446" spans="1:7" x14ac:dyDescent="0.2">
      <c r="A446">
        <v>121</v>
      </c>
      <c r="B446" t="s">
        <v>11</v>
      </c>
      <c r="C446" t="s">
        <v>84</v>
      </c>
      <c r="D446" t="s">
        <v>852</v>
      </c>
      <c r="E446">
        <v>11588500</v>
      </c>
      <c r="F446">
        <v>12059135.050000001</v>
      </c>
      <c r="G446">
        <v>2</v>
      </c>
    </row>
    <row r="447" spans="1:7" x14ac:dyDescent="0.2">
      <c r="A447">
        <v>121</v>
      </c>
      <c r="B447" t="s">
        <v>11</v>
      </c>
      <c r="C447" t="s">
        <v>84</v>
      </c>
      <c r="D447" t="s">
        <v>852</v>
      </c>
      <c r="E447">
        <v>10850000</v>
      </c>
      <c r="F447">
        <v>11246350.8333333</v>
      </c>
      <c r="G447">
        <v>3</v>
      </c>
    </row>
    <row r="448" spans="1:7" x14ac:dyDescent="0.2">
      <c r="A448">
        <v>4</v>
      </c>
      <c r="B448" t="s">
        <v>11</v>
      </c>
      <c r="C448" t="s">
        <v>95</v>
      </c>
      <c r="D448" t="s">
        <v>853</v>
      </c>
      <c r="E448">
        <v>10015500</v>
      </c>
      <c r="F448">
        <v>11656166.6666667</v>
      </c>
      <c r="G448">
        <v>6</v>
      </c>
    </row>
    <row r="449" spans="1:7" x14ac:dyDescent="0.2">
      <c r="A449">
        <v>28</v>
      </c>
      <c r="B449" t="s">
        <v>11</v>
      </c>
      <c r="C449" t="s">
        <v>95</v>
      </c>
      <c r="D449" t="s">
        <v>853</v>
      </c>
      <c r="E449">
        <v>9300000</v>
      </c>
      <c r="F449">
        <v>9571842.5299999993</v>
      </c>
      <c r="G449">
        <v>1</v>
      </c>
    </row>
    <row r="450" spans="1:7" x14ac:dyDescent="0.2">
      <c r="A450">
        <v>93</v>
      </c>
      <c r="B450" t="s">
        <v>11</v>
      </c>
      <c r="C450" t="s">
        <v>95</v>
      </c>
      <c r="D450" t="s">
        <v>853</v>
      </c>
      <c r="E450">
        <v>9227000</v>
      </c>
      <c r="F450">
        <v>15200000</v>
      </c>
      <c r="G450">
        <v>1</v>
      </c>
    </row>
    <row r="451" spans="1:7" x14ac:dyDescent="0.2">
      <c r="A451">
        <v>116</v>
      </c>
      <c r="B451" t="s">
        <v>11</v>
      </c>
      <c r="C451" t="s">
        <v>95</v>
      </c>
      <c r="D451" t="s">
        <v>853</v>
      </c>
      <c r="E451">
        <v>13950000</v>
      </c>
      <c r="F451">
        <v>14200062.119999999</v>
      </c>
      <c r="G451">
        <v>1</v>
      </c>
    </row>
    <row r="452" spans="1:7" x14ac:dyDescent="0.2">
      <c r="A452">
        <v>121</v>
      </c>
      <c r="B452" t="s">
        <v>11</v>
      </c>
      <c r="C452" t="s">
        <v>95</v>
      </c>
      <c r="D452" t="s">
        <v>853</v>
      </c>
      <c r="E452">
        <v>13950000</v>
      </c>
      <c r="F452">
        <v>14399555</v>
      </c>
      <c r="G452">
        <v>1</v>
      </c>
    </row>
    <row r="453" spans="1:7" x14ac:dyDescent="0.2">
      <c r="A453">
        <v>121</v>
      </c>
      <c r="B453" t="s">
        <v>11</v>
      </c>
      <c r="C453" t="s">
        <v>95</v>
      </c>
      <c r="D453" t="s">
        <v>853</v>
      </c>
      <c r="E453">
        <v>13950000</v>
      </c>
      <c r="F453">
        <v>14399555</v>
      </c>
      <c r="G453">
        <v>1</v>
      </c>
    </row>
    <row r="454" spans="1:7" x14ac:dyDescent="0.2">
      <c r="A454">
        <v>4</v>
      </c>
      <c r="B454" t="s">
        <v>73</v>
      </c>
      <c r="C454" t="s">
        <v>759</v>
      </c>
      <c r="D454" t="s">
        <v>853</v>
      </c>
      <c r="E454">
        <v>6902000</v>
      </c>
      <c r="F454">
        <v>7202000</v>
      </c>
      <c r="G454">
        <v>1</v>
      </c>
    </row>
    <row r="455" spans="1:7" x14ac:dyDescent="0.2">
      <c r="A455">
        <v>93</v>
      </c>
      <c r="B455" t="s">
        <v>73</v>
      </c>
      <c r="C455" t="s">
        <v>759</v>
      </c>
      <c r="D455" t="s">
        <v>853</v>
      </c>
      <c r="E455">
        <v>11423500</v>
      </c>
      <c r="F455">
        <v>16071298.380000001</v>
      </c>
      <c r="G455">
        <v>2</v>
      </c>
    </row>
    <row r="456" spans="1:7" x14ac:dyDescent="0.2">
      <c r="A456">
        <v>93</v>
      </c>
      <c r="B456" t="s">
        <v>73</v>
      </c>
      <c r="C456" t="s">
        <v>759</v>
      </c>
      <c r="D456" t="s">
        <v>853</v>
      </c>
      <c r="E456">
        <v>10751500</v>
      </c>
      <c r="F456">
        <v>21615003.475000001</v>
      </c>
      <c r="G456">
        <v>2</v>
      </c>
    </row>
    <row r="457" spans="1:7" x14ac:dyDescent="0.2">
      <c r="A457">
        <v>4</v>
      </c>
      <c r="B457" t="s">
        <v>74</v>
      </c>
      <c r="C457" t="s">
        <v>75</v>
      </c>
      <c r="D457" t="s">
        <v>854</v>
      </c>
      <c r="E457">
        <v>13950000</v>
      </c>
      <c r="F457">
        <v>14250000</v>
      </c>
      <c r="G457">
        <v>2</v>
      </c>
    </row>
    <row r="458" spans="1:7" x14ac:dyDescent="0.2">
      <c r="A458">
        <v>4</v>
      </c>
      <c r="B458" t="s">
        <v>74</v>
      </c>
      <c r="C458" t="s">
        <v>75</v>
      </c>
      <c r="D458" t="s">
        <v>854</v>
      </c>
      <c r="E458">
        <v>12400000</v>
      </c>
      <c r="F458">
        <v>12700000</v>
      </c>
      <c r="G458">
        <v>3</v>
      </c>
    </row>
    <row r="459" spans="1:7" x14ac:dyDescent="0.2">
      <c r="A459">
        <v>28</v>
      </c>
      <c r="B459" t="s">
        <v>74</v>
      </c>
      <c r="C459" t="s">
        <v>75</v>
      </c>
      <c r="D459" t="s">
        <v>854</v>
      </c>
      <c r="E459">
        <v>9300000</v>
      </c>
      <c r="F459">
        <v>9606025.0299999993</v>
      </c>
      <c r="G459">
        <v>3</v>
      </c>
    </row>
    <row r="460" spans="1:7" x14ac:dyDescent="0.2">
      <c r="A460">
        <v>93</v>
      </c>
      <c r="B460" t="s">
        <v>74</v>
      </c>
      <c r="C460" t="s">
        <v>75</v>
      </c>
      <c r="D460" t="s">
        <v>854</v>
      </c>
      <c r="E460">
        <v>13950000</v>
      </c>
      <c r="F460">
        <v>14200000</v>
      </c>
      <c r="G460">
        <v>1</v>
      </c>
    </row>
    <row r="461" spans="1:7" x14ac:dyDescent="0.2">
      <c r="A461">
        <v>93</v>
      </c>
      <c r="B461" t="s">
        <v>74</v>
      </c>
      <c r="C461" t="s">
        <v>75</v>
      </c>
      <c r="D461" t="s">
        <v>854</v>
      </c>
      <c r="E461">
        <v>10462500</v>
      </c>
      <c r="F461">
        <v>13167117.5</v>
      </c>
      <c r="G461">
        <v>4</v>
      </c>
    </row>
    <row r="462" spans="1:7" x14ac:dyDescent="0.2">
      <c r="A462">
        <v>88</v>
      </c>
      <c r="B462" t="s">
        <v>74</v>
      </c>
      <c r="C462" t="s">
        <v>75</v>
      </c>
      <c r="D462" t="s">
        <v>854</v>
      </c>
      <c r="E462">
        <v>9150500</v>
      </c>
      <c r="F462">
        <v>9619340.0999999996</v>
      </c>
      <c r="G462">
        <v>2</v>
      </c>
    </row>
    <row r="463" spans="1:7" x14ac:dyDescent="0.2">
      <c r="A463">
        <v>88</v>
      </c>
      <c r="B463" t="s">
        <v>74</v>
      </c>
      <c r="C463" t="s">
        <v>75</v>
      </c>
      <c r="D463" t="s">
        <v>854</v>
      </c>
      <c r="E463">
        <v>13950000</v>
      </c>
      <c r="F463">
        <v>14403642.9</v>
      </c>
      <c r="G463">
        <v>2</v>
      </c>
    </row>
    <row r="464" spans="1:7" x14ac:dyDescent="0.2">
      <c r="A464">
        <v>121</v>
      </c>
      <c r="B464" t="s">
        <v>74</v>
      </c>
      <c r="C464" t="s">
        <v>75</v>
      </c>
      <c r="D464" t="s">
        <v>854</v>
      </c>
      <c r="E464">
        <v>9300000</v>
      </c>
      <c r="F464">
        <v>9652157.5</v>
      </c>
      <c r="G464">
        <v>1</v>
      </c>
    </row>
    <row r="465" spans="1:8" x14ac:dyDescent="0.2">
      <c r="A465">
        <v>4</v>
      </c>
      <c r="B465" t="s">
        <v>105</v>
      </c>
      <c r="C465" t="s">
        <v>835</v>
      </c>
      <c r="D465" t="s">
        <v>835</v>
      </c>
      <c r="E465">
        <v>13950000</v>
      </c>
      <c r="F465">
        <v>14250000</v>
      </c>
      <c r="G465">
        <v>1</v>
      </c>
    </row>
    <row r="466" spans="1:8" x14ac:dyDescent="0.2">
      <c r="A466">
        <v>4</v>
      </c>
      <c r="B466" t="s">
        <v>105</v>
      </c>
      <c r="C466" t="s">
        <v>835</v>
      </c>
      <c r="D466" t="s">
        <v>835</v>
      </c>
      <c r="E466">
        <v>10195125</v>
      </c>
      <c r="F466">
        <v>10753500</v>
      </c>
      <c r="G466">
        <v>8</v>
      </c>
    </row>
    <row r="467" spans="1:8" x14ac:dyDescent="0.2">
      <c r="A467">
        <v>4</v>
      </c>
      <c r="B467" t="s">
        <v>105</v>
      </c>
      <c r="C467" t="s">
        <v>835</v>
      </c>
      <c r="D467" t="s">
        <v>835</v>
      </c>
      <c r="E467">
        <v>14710703.189999999</v>
      </c>
      <c r="F467">
        <v>14710703.189999999</v>
      </c>
      <c r="H467">
        <v>1</v>
      </c>
    </row>
    <row r="468" spans="1:8" x14ac:dyDescent="0.2">
      <c r="A468">
        <v>87</v>
      </c>
      <c r="B468" t="s">
        <v>105</v>
      </c>
      <c r="C468" t="s">
        <v>835</v>
      </c>
      <c r="D468" t="s">
        <v>835</v>
      </c>
      <c r="E468">
        <v>7710666.6666666698</v>
      </c>
      <c r="F468">
        <v>12786760.109999999</v>
      </c>
      <c r="G468">
        <v>3</v>
      </c>
    </row>
    <row r="469" spans="1:8" x14ac:dyDescent="0.2">
      <c r="A469">
        <v>22</v>
      </c>
      <c r="B469" t="s">
        <v>105</v>
      </c>
      <c r="C469" t="s">
        <v>835</v>
      </c>
      <c r="D469" t="s">
        <v>835</v>
      </c>
      <c r="E469">
        <v>9188000</v>
      </c>
      <c r="F469">
        <v>14913000</v>
      </c>
      <c r="G469">
        <v>1</v>
      </c>
    </row>
    <row r="470" spans="1:8" x14ac:dyDescent="0.2">
      <c r="A470">
        <v>4</v>
      </c>
      <c r="B470" t="s">
        <v>105</v>
      </c>
      <c r="C470" t="s">
        <v>835</v>
      </c>
      <c r="D470" t="s">
        <v>855</v>
      </c>
      <c r="E470">
        <v>10645400</v>
      </c>
      <c r="F470">
        <v>13170303</v>
      </c>
      <c r="G470">
        <v>5</v>
      </c>
    </row>
    <row r="471" spans="1:8" x14ac:dyDescent="0.2">
      <c r="A471">
        <v>4</v>
      </c>
      <c r="B471" t="s">
        <v>105</v>
      </c>
      <c r="C471" t="s">
        <v>835</v>
      </c>
      <c r="D471" t="s">
        <v>855</v>
      </c>
      <c r="E471">
        <v>12774250</v>
      </c>
      <c r="F471">
        <v>13140574.307499999</v>
      </c>
      <c r="G471">
        <v>4</v>
      </c>
    </row>
    <row r="472" spans="1:8" x14ac:dyDescent="0.2">
      <c r="A472">
        <v>93</v>
      </c>
      <c r="B472" t="s">
        <v>105</v>
      </c>
      <c r="C472" t="s">
        <v>835</v>
      </c>
      <c r="D472" t="s">
        <v>855</v>
      </c>
      <c r="E472">
        <v>9300000</v>
      </c>
      <c r="F472">
        <v>9650000</v>
      </c>
      <c r="G472">
        <v>1</v>
      </c>
    </row>
    <row r="473" spans="1:8" x14ac:dyDescent="0.2">
      <c r="A473">
        <v>93</v>
      </c>
      <c r="B473" t="s">
        <v>105</v>
      </c>
      <c r="C473" t="s">
        <v>835</v>
      </c>
      <c r="D473" t="s">
        <v>855</v>
      </c>
      <c r="E473">
        <v>9300000</v>
      </c>
      <c r="F473">
        <v>9650000</v>
      </c>
      <c r="G473">
        <v>1</v>
      </c>
    </row>
    <row r="474" spans="1:8" x14ac:dyDescent="0.2">
      <c r="A474">
        <v>4</v>
      </c>
      <c r="B474" t="s">
        <v>105</v>
      </c>
      <c r="C474" t="s">
        <v>486</v>
      </c>
      <c r="D474" t="s">
        <v>856</v>
      </c>
      <c r="E474">
        <v>9300000</v>
      </c>
      <c r="F474">
        <v>9600000</v>
      </c>
      <c r="G474">
        <v>1</v>
      </c>
    </row>
    <row r="475" spans="1:8" x14ac:dyDescent="0.2">
      <c r="A475">
        <v>87</v>
      </c>
      <c r="B475" t="s">
        <v>105</v>
      </c>
      <c r="C475" t="s">
        <v>486</v>
      </c>
      <c r="D475" t="s">
        <v>856</v>
      </c>
      <c r="E475">
        <v>8887750</v>
      </c>
      <c r="F475">
        <v>9438182.3499999996</v>
      </c>
      <c r="G475">
        <v>8</v>
      </c>
    </row>
    <row r="476" spans="1:8" x14ac:dyDescent="0.2">
      <c r="A476">
        <v>87</v>
      </c>
      <c r="B476" t="s">
        <v>105</v>
      </c>
      <c r="C476" t="s">
        <v>486</v>
      </c>
      <c r="D476" t="s">
        <v>856</v>
      </c>
      <c r="E476">
        <v>9292500</v>
      </c>
      <c r="F476">
        <v>9389343.5500000007</v>
      </c>
      <c r="G476">
        <v>8</v>
      </c>
    </row>
    <row r="477" spans="1:8" x14ac:dyDescent="0.2">
      <c r="A477">
        <v>93</v>
      </c>
      <c r="B477" t="s">
        <v>105</v>
      </c>
      <c r="C477" t="s">
        <v>486</v>
      </c>
      <c r="D477" t="s">
        <v>856</v>
      </c>
      <c r="E477">
        <v>13950000</v>
      </c>
      <c r="F477">
        <v>14300000</v>
      </c>
      <c r="G477">
        <v>1</v>
      </c>
    </row>
    <row r="478" spans="1:8" x14ac:dyDescent="0.2">
      <c r="A478">
        <v>93</v>
      </c>
      <c r="B478" t="s">
        <v>105</v>
      </c>
      <c r="C478" t="s">
        <v>486</v>
      </c>
      <c r="D478" t="s">
        <v>856</v>
      </c>
      <c r="E478">
        <v>13950000</v>
      </c>
      <c r="F478">
        <v>14300000</v>
      </c>
      <c r="G478">
        <v>1</v>
      </c>
    </row>
    <row r="479" spans="1:8" x14ac:dyDescent="0.2">
      <c r="A479">
        <v>116</v>
      </c>
      <c r="B479" t="s">
        <v>105</v>
      </c>
      <c r="C479" t="s">
        <v>486</v>
      </c>
      <c r="D479" t="s">
        <v>856</v>
      </c>
      <c r="E479">
        <v>13920310.3448276</v>
      </c>
      <c r="F479">
        <v>14183915.6862069</v>
      </c>
      <c r="G479">
        <v>29</v>
      </c>
    </row>
    <row r="480" spans="1:8" x14ac:dyDescent="0.2">
      <c r="A480">
        <v>101</v>
      </c>
      <c r="B480" t="s">
        <v>105</v>
      </c>
      <c r="C480" t="s">
        <v>486</v>
      </c>
      <c r="D480" t="s">
        <v>856</v>
      </c>
      <c r="E480">
        <v>13950000</v>
      </c>
      <c r="F480">
        <v>14334000</v>
      </c>
      <c r="G480">
        <v>1</v>
      </c>
    </row>
    <row r="481" spans="1:7" x14ac:dyDescent="0.2">
      <c r="A481">
        <v>101</v>
      </c>
      <c r="B481" t="s">
        <v>105</v>
      </c>
      <c r="C481" t="s">
        <v>486</v>
      </c>
      <c r="D481" t="s">
        <v>856</v>
      </c>
      <c r="E481">
        <v>13950000</v>
      </c>
      <c r="F481">
        <v>14334000</v>
      </c>
      <c r="G481">
        <v>1</v>
      </c>
    </row>
    <row r="482" spans="1:7" x14ac:dyDescent="0.2">
      <c r="A482">
        <v>4</v>
      </c>
      <c r="B482" t="s">
        <v>73</v>
      </c>
      <c r="C482" t="s">
        <v>839</v>
      </c>
      <c r="D482" t="s">
        <v>857</v>
      </c>
      <c r="E482">
        <v>13950000</v>
      </c>
      <c r="F482">
        <v>14250000</v>
      </c>
      <c r="G482">
        <v>1</v>
      </c>
    </row>
    <row r="483" spans="1:7" x14ac:dyDescent="0.2">
      <c r="A483">
        <v>28</v>
      </c>
      <c r="B483" t="s">
        <v>73</v>
      </c>
      <c r="C483" t="s">
        <v>839</v>
      </c>
      <c r="D483" t="s">
        <v>857</v>
      </c>
      <c r="E483">
        <v>9234000</v>
      </c>
      <c r="F483">
        <v>9605279.2300000004</v>
      </c>
      <c r="G483">
        <v>1</v>
      </c>
    </row>
    <row r="484" spans="1:7" x14ac:dyDescent="0.2">
      <c r="A484">
        <v>28</v>
      </c>
      <c r="B484" t="s">
        <v>73</v>
      </c>
      <c r="C484" t="s">
        <v>839</v>
      </c>
      <c r="D484" t="s">
        <v>857</v>
      </c>
      <c r="E484">
        <v>9300000</v>
      </c>
      <c r="F484">
        <v>9606025.0299999993</v>
      </c>
      <c r="G484">
        <v>1</v>
      </c>
    </row>
    <row r="485" spans="1:7" x14ac:dyDescent="0.2">
      <c r="A485">
        <v>87</v>
      </c>
      <c r="B485" t="s">
        <v>73</v>
      </c>
      <c r="C485" t="s">
        <v>839</v>
      </c>
      <c r="D485" t="s">
        <v>857</v>
      </c>
      <c r="E485">
        <v>7196000</v>
      </c>
      <c r="F485">
        <v>9567607.5</v>
      </c>
      <c r="G485">
        <v>1</v>
      </c>
    </row>
    <row r="486" spans="1:7" x14ac:dyDescent="0.2">
      <c r="A486">
        <v>87</v>
      </c>
      <c r="B486" t="s">
        <v>73</v>
      </c>
      <c r="C486" t="s">
        <v>839</v>
      </c>
      <c r="D486" t="s">
        <v>857</v>
      </c>
      <c r="E486">
        <v>9001000</v>
      </c>
      <c r="F486">
        <v>9601790</v>
      </c>
      <c r="G486">
        <v>1</v>
      </c>
    </row>
    <row r="487" spans="1:7" x14ac:dyDescent="0.2">
      <c r="A487">
        <v>116</v>
      </c>
      <c r="B487" t="s">
        <v>73</v>
      </c>
      <c r="C487" t="s">
        <v>839</v>
      </c>
      <c r="D487" t="s">
        <v>857</v>
      </c>
      <c r="E487">
        <v>9300000</v>
      </c>
      <c r="F487">
        <v>9466708.0800000001</v>
      </c>
      <c r="G487">
        <v>1</v>
      </c>
    </row>
    <row r="488" spans="1:7" x14ac:dyDescent="0.2">
      <c r="A488">
        <v>96</v>
      </c>
      <c r="B488" t="s">
        <v>73</v>
      </c>
      <c r="C488" t="s">
        <v>839</v>
      </c>
      <c r="D488" t="s">
        <v>857</v>
      </c>
      <c r="E488">
        <v>9182000</v>
      </c>
      <c r="F488">
        <v>11943359.1</v>
      </c>
      <c r="G488">
        <v>1</v>
      </c>
    </row>
    <row r="489" spans="1:7" x14ac:dyDescent="0.2">
      <c r="A489">
        <v>105</v>
      </c>
      <c r="B489" t="s">
        <v>73</v>
      </c>
      <c r="C489" t="s">
        <v>839</v>
      </c>
      <c r="D489" t="s">
        <v>857</v>
      </c>
      <c r="E489">
        <v>9300000</v>
      </c>
      <c r="F489">
        <v>9599973.5399999991</v>
      </c>
      <c r="G489">
        <v>1</v>
      </c>
    </row>
    <row r="490" spans="1:7" x14ac:dyDescent="0.2">
      <c r="A490">
        <v>4</v>
      </c>
      <c r="B490" t="s">
        <v>105</v>
      </c>
      <c r="C490" t="s">
        <v>105</v>
      </c>
      <c r="D490" t="s">
        <v>858</v>
      </c>
      <c r="E490">
        <v>6975000</v>
      </c>
      <c r="F490">
        <v>14250000</v>
      </c>
      <c r="G490">
        <v>2</v>
      </c>
    </row>
    <row r="491" spans="1:7" x14ac:dyDescent="0.2">
      <c r="A491">
        <v>28</v>
      </c>
      <c r="B491" t="s">
        <v>105</v>
      </c>
      <c r="C491" t="s">
        <v>105</v>
      </c>
      <c r="D491" t="s">
        <v>858</v>
      </c>
      <c r="E491">
        <v>13950000</v>
      </c>
      <c r="F491">
        <v>14383612.550000001</v>
      </c>
      <c r="G491">
        <v>1</v>
      </c>
    </row>
    <row r="492" spans="1:7" x14ac:dyDescent="0.2">
      <c r="A492">
        <v>93</v>
      </c>
      <c r="B492" t="s">
        <v>105</v>
      </c>
      <c r="C492" t="s">
        <v>105</v>
      </c>
      <c r="D492" t="s">
        <v>858</v>
      </c>
      <c r="E492">
        <v>13950000</v>
      </c>
      <c r="F492">
        <v>14300000</v>
      </c>
      <c r="G492">
        <v>1</v>
      </c>
    </row>
    <row r="493" spans="1:7" x14ac:dyDescent="0.2">
      <c r="A493">
        <v>93</v>
      </c>
      <c r="B493" t="s">
        <v>105</v>
      </c>
      <c r="C493" t="s">
        <v>105</v>
      </c>
      <c r="D493" t="s">
        <v>858</v>
      </c>
      <c r="E493">
        <v>13175000</v>
      </c>
      <c r="F493">
        <v>13525000</v>
      </c>
      <c r="G493">
        <v>6</v>
      </c>
    </row>
    <row r="494" spans="1:7" x14ac:dyDescent="0.2">
      <c r="A494">
        <v>101</v>
      </c>
      <c r="B494" t="s">
        <v>105</v>
      </c>
      <c r="C494" t="s">
        <v>105</v>
      </c>
      <c r="D494" t="s">
        <v>858</v>
      </c>
      <c r="E494">
        <v>10037083.3333333</v>
      </c>
      <c r="F494">
        <v>10352750</v>
      </c>
      <c r="G494">
        <v>12</v>
      </c>
    </row>
    <row r="495" spans="1:7" x14ac:dyDescent="0.2">
      <c r="A495">
        <v>121</v>
      </c>
      <c r="B495" t="s">
        <v>105</v>
      </c>
      <c r="C495" t="s">
        <v>105</v>
      </c>
      <c r="D495" t="s">
        <v>858</v>
      </c>
      <c r="E495">
        <v>9300000</v>
      </c>
      <c r="F495">
        <v>9655157.5</v>
      </c>
      <c r="G495">
        <v>1</v>
      </c>
    </row>
    <row r="496" spans="1:7" x14ac:dyDescent="0.2">
      <c r="A496">
        <v>4</v>
      </c>
      <c r="B496" t="s">
        <v>74</v>
      </c>
      <c r="C496" t="s">
        <v>751</v>
      </c>
      <c r="D496" t="s">
        <v>859</v>
      </c>
      <c r="E496">
        <v>9300000</v>
      </c>
      <c r="F496">
        <v>11460000</v>
      </c>
      <c r="G496">
        <v>5</v>
      </c>
    </row>
    <row r="497" spans="1:8" x14ac:dyDescent="0.2">
      <c r="A497">
        <v>4</v>
      </c>
      <c r="B497" t="s">
        <v>74</v>
      </c>
      <c r="C497" t="s">
        <v>751</v>
      </c>
      <c r="D497" t="s">
        <v>859</v>
      </c>
      <c r="E497">
        <v>10230000</v>
      </c>
      <c r="F497">
        <v>13320000</v>
      </c>
      <c r="G497">
        <v>5</v>
      </c>
    </row>
    <row r="498" spans="1:8" x14ac:dyDescent="0.2">
      <c r="A498">
        <v>28</v>
      </c>
      <c r="B498" t="s">
        <v>74</v>
      </c>
      <c r="C498" t="s">
        <v>751</v>
      </c>
      <c r="D498" t="s">
        <v>859</v>
      </c>
      <c r="E498">
        <v>9300000</v>
      </c>
      <c r="F498">
        <v>9587840</v>
      </c>
      <c r="G498">
        <v>1</v>
      </c>
    </row>
    <row r="499" spans="1:8" x14ac:dyDescent="0.2">
      <c r="A499">
        <v>93</v>
      </c>
      <c r="B499" t="s">
        <v>74</v>
      </c>
      <c r="C499" t="s">
        <v>751</v>
      </c>
      <c r="D499" t="s">
        <v>859</v>
      </c>
      <c r="E499">
        <v>13950000</v>
      </c>
      <c r="F499">
        <v>14200000</v>
      </c>
      <c r="G499">
        <v>1</v>
      </c>
    </row>
    <row r="500" spans="1:8" x14ac:dyDescent="0.2">
      <c r="A500">
        <v>4</v>
      </c>
      <c r="B500" t="s">
        <v>105</v>
      </c>
      <c r="C500" t="s">
        <v>105</v>
      </c>
      <c r="D500" t="s">
        <v>860</v>
      </c>
      <c r="E500">
        <v>9300000</v>
      </c>
      <c r="F500">
        <v>9721666.6666666698</v>
      </c>
      <c r="G500">
        <v>3</v>
      </c>
    </row>
    <row r="501" spans="1:8" x14ac:dyDescent="0.2">
      <c r="A501">
        <v>4</v>
      </c>
      <c r="B501" t="s">
        <v>105</v>
      </c>
      <c r="C501" t="s">
        <v>105</v>
      </c>
      <c r="D501" t="s">
        <v>860</v>
      </c>
      <c r="E501">
        <v>18253395.399999999</v>
      </c>
      <c r="F501">
        <v>18253395.399999999</v>
      </c>
      <c r="H501">
        <v>1</v>
      </c>
    </row>
    <row r="502" spans="1:8" x14ac:dyDescent="0.2">
      <c r="A502">
        <v>93</v>
      </c>
      <c r="B502" t="s">
        <v>105</v>
      </c>
      <c r="C502" t="s">
        <v>105</v>
      </c>
      <c r="D502" t="s">
        <v>860</v>
      </c>
      <c r="E502">
        <v>9293000</v>
      </c>
      <c r="F502">
        <v>9650000</v>
      </c>
      <c r="G502">
        <v>1</v>
      </c>
    </row>
    <row r="503" spans="1:8" x14ac:dyDescent="0.2">
      <c r="A503">
        <v>101</v>
      </c>
      <c r="B503" t="s">
        <v>105</v>
      </c>
      <c r="C503" t="s">
        <v>105</v>
      </c>
      <c r="D503" t="s">
        <v>860</v>
      </c>
      <c r="E503">
        <v>9271444.4444444403</v>
      </c>
      <c r="F503">
        <v>9557000</v>
      </c>
      <c r="G503">
        <v>9</v>
      </c>
    </row>
    <row r="504" spans="1:8" x14ac:dyDescent="0.2">
      <c r="A504">
        <v>4</v>
      </c>
      <c r="B504" t="s">
        <v>11</v>
      </c>
      <c r="C504" t="s">
        <v>95</v>
      </c>
      <c r="D504" t="s">
        <v>861</v>
      </c>
      <c r="E504">
        <v>8625500</v>
      </c>
      <c r="F504">
        <v>9600000</v>
      </c>
      <c r="G504">
        <v>2</v>
      </c>
    </row>
    <row r="505" spans="1:8" x14ac:dyDescent="0.2">
      <c r="A505">
        <v>28</v>
      </c>
      <c r="B505" t="s">
        <v>11</v>
      </c>
      <c r="C505" t="s">
        <v>95</v>
      </c>
      <c r="D505" t="s">
        <v>861</v>
      </c>
      <c r="E505">
        <v>9300000</v>
      </c>
      <c r="F505">
        <v>9606025.0299999993</v>
      </c>
      <c r="G505">
        <v>1</v>
      </c>
    </row>
    <row r="506" spans="1:8" x14ac:dyDescent="0.2">
      <c r="A506">
        <v>93</v>
      </c>
      <c r="B506" t="s">
        <v>11</v>
      </c>
      <c r="C506" t="s">
        <v>95</v>
      </c>
      <c r="D506" t="s">
        <v>861</v>
      </c>
      <c r="E506">
        <v>8371000</v>
      </c>
      <c r="F506">
        <v>27023300.649999999</v>
      </c>
      <c r="G506">
        <v>1</v>
      </c>
    </row>
    <row r="507" spans="1:8" x14ac:dyDescent="0.2">
      <c r="A507">
        <v>93</v>
      </c>
      <c r="B507" t="s">
        <v>11</v>
      </c>
      <c r="C507" t="s">
        <v>95</v>
      </c>
      <c r="D507" t="s">
        <v>861</v>
      </c>
      <c r="E507">
        <v>15617296.85</v>
      </c>
      <c r="F507">
        <v>15701896.09</v>
      </c>
      <c r="H507">
        <v>1</v>
      </c>
    </row>
    <row r="508" spans="1:8" x14ac:dyDescent="0.2">
      <c r="A508">
        <v>117</v>
      </c>
      <c r="B508" t="s">
        <v>11</v>
      </c>
      <c r="C508" t="s">
        <v>95</v>
      </c>
      <c r="D508" t="s">
        <v>861</v>
      </c>
      <c r="E508">
        <v>9286666.6666666698</v>
      </c>
      <c r="F508">
        <v>9511293.75</v>
      </c>
      <c r="G508">
        <v>3</v>
      </c>
    </row>
    <row r="509" spans="1:8" x14ac:dyDescent="0.2">
      <c r="A509">
        <v>117</v>
      </c>
      <c r="B509" t="s">
        <v>11</v>
      </c>
      <c r="C509" t="s">
        <v>95</v>
      </c>
      <c r="D509" t="s">
        <v>861</v>
      </c>
      <c r="E509">
        <v>8833000</v>
      </c>
      <c r="F509">
        <v>9511293.75</v>
      </c>
      <c r="G509">
        <v>1</v>
      </c>
    </row>
    <row r="510" spans="1:8" x14ac:dyDescent="0.2">
      <c r="A510">
        <v>121</v>
      </c>
      <c r="B510" t="s">
        <v>11</v>
      </c>
      <c r="C510" t="s">
        <v>95</v>
      </c>
      <c r="D510" t="s">
        <v>861</v>
      </c>
      <c r="E510">
        <v>13950000</v>
      </c>
      <c r="F510">
        <v>14503628.33</v>
      </c>
      <c r="G510">
        <v>1</v>
      </c>
    </row>
    <row r="511" spans="1:8" x14ac:dyDescent="0.2">
      <c r="A511">
        <v>121</v>
      </c>
      <c r="B511" t="s">
        <v>11</v>
      </c>
      <c r="C511" t="s">
        <v>95</v>
      </c>
      <c r="D511" t="s">
        <v>861</v>
      </c>
      <c r="E511">
        <v>13950000</v>
      </c>
      <c r="F511">
        <v>14503628.33</v>
      </c>
      <c r="G511">
        <v>1</v>
      </c>
    </row>
    <row r="512" spans="1:8" x14ac:dyDescent="0.2">
      <c r="A512">
        <v>4</v>
      </c>
      <c r="B512" t="s">
        <v>105</v>
      </c>
      <c r="C512" t="s">
        <v>835</v>
      </c>
      <c r="D512" t="s">
        <v>862</v>
      </c>
      <c r="E512">
        <v>9300000</v>
      </c>
      <c r="F512">
        <v>9850000</v>
      </c>
      <c r="G512">
        <v>1</v>
      </c>
    </row>
    <row r="513" spans="1:7" x14ac:dyDescent="0.2">
      <c r="A513">
        <v>4</v>
      </c>
      <c r="B513" t="s">
        <v>105</v>
      </c>
      <c r="C513" t="s">
        <v>835</v>
      </c>
      <c r="D513" t="s">
        <v>862</v>
      </c>
      <c r="E513">
        <v>12034333.3333333</v>
      </c>
      <c r="F513">
        <v>12733333.3333333</v>
      </c>
      <c r="G513">
        <v>3</v>
      </c>
    </row>
    <row r="514" spans="1:7" x14ac:dyDescent="0.2">
      <c r="A514">
        <v>93</v>
      </c>
      <c r="B514" t="s">
        <v>105</v>
      </c>
      <c r="C514" t="s">
        <v>835</v>
      </c>
      <c r="D514" t="s">
        <v>862</v>
      </c>
      <c r="E514">
        <v>9293000</v>
      </c>
      <c r="F514">
        <v>9600000</v>
      </c>
      <c r="G514">
        <v>1</v>
      </c>
    </row>
    <row r="515" spans="1:7" x14ac:dyDescent="0.2">
      <c r="A515">
        <v>93</v>
      </c>
      <c r="B515" t="s">
        <v>105</v>
      </c>
      <c r="C515" t="s">
        <v>835</v>
      </c>
      <c r="D515" t="s">
        <v>862</v>
      </c>
      <c r="E515">
        <v>13950000</v>
      </c>
      <c r="F515">
        <v>14250000</v>
      </c>
      <c r="G515">
        <v>2</v>
      </c>
    </row>
    <row r="516" spans="1:7" x14ac:dyDescent="0.2">
      <c r="A516">
        <v>117</v>
      </c>
      <c r="B516" t="s">
        <v>105</v>
      </c>
      <c r="C516" t="s">
        <v>835</v>
      </c>
      <c r="D516" t="s">
        <v>862</v>
      </c>
      <c r="E516">
        <v>9300000</v>
      </c>
      <c r="F516">
        <v>9511293.75</v>
      </c>
      <c r="G516">
        <v>1</v>
      </c>
    </row>
    <row r="517" spans="1:7" x14ac:dyDescent="0.2">
      <c r="A517">
        <v>93</v>
      </c>
      <c r="B517" t="s">
        <v>11</v>
      </c>
      <c r="C517" t="s">
        <v>104</v>
      </c>
      <c r="D517" t="s">
        <v>881</v>
      </c>
      <c r="E517">
        <v>8875000</v>
      </c>
      <c r="F517">
        <v>19800000</v>
      </c>
      <c r="G517">
        <v>1</v>
      </c>
    </row>
    <row r="518" spans="1:7" x14ac:dyDescent="0.2">
      <c r="A518">
        <v>93</v>
      </c>
      <c r="B518" t="s">
        <v>11</v>
      </c>
      <c r="C518" t="s">
        <v>104</v>
      </c>
      <c r="D518" t="s">
        <v>881</v>
      </c>
      <c r="E518">
        <v>8854000</v>
      </c>
      <c r="F518">
        <v>18541750.344999999</v>
      </c>
      <c r="G518">
        <v>2</v>
      </c>
    </row>
    <row r="519" spans="1:7" x14ac:dyDescent="0.2">
      <c r="A519">
        <v>27</v>
      </c>
      <c r="B519" t="s">
        <v>11</v>
      </c>
      <c r="C519" t="s">
        <v>104</v>
      </c>
      <c r="D519" t="s">
        <v>881</v>
      </c>
      <c r="E519">
        <v>7573000</v>
      </c>
      <c r="F519">
        <v>41071000</v>
      </c>
      <c r="G519">
        <v>1</v>
      </c>
    </row>
    <row r="520" spans="1:7" x14ac:dyDescent="0.2">
      <c r="A520">
        <v>32</v>
      </c>
      <c r="B520" t="s">
        <v>11</v>
      </c>
      <c r="C520" t="s">
        <v>104</v>
      </c>
      <c r="D520" t="s">
        <v>881</v>
      </c>
      <c r="E520">
        <v>9300000</v>
      </c>
      <c r="F520">
        <v>9731968.1099999994</v>
      </c>
      <c r="G520">
        <v>1</v>
      </c>
    </row>
    <row r="521" spans="1:7" x14ac:dyDescent="0.2">
      <c r="A521">
        <v>116</v>
      </c>
      <c r="B521" t="s">
        <v>11</v>
      </c>
      <c r="C521" t="s">
        <v>829</v>
      </c>
      <c r="D521" t="s">
        <v>881</v>
      </c>
      <c r="E521">
        <v>9267000</v>
      </c>
      <c r="F521">
        <v>9454572.4499999993</v>
      </c>
      <c r="G521">
        <v>1</v>
      </c>
    </row>
    <row r="522" spans="1:7" x14ac:dyDescent="0.2">
      <c r="A522">
        <v>116</v>
      </c>
      <c r="B522" t="s">
        <v>11</v>
      </c>
      <c r="C522" t="s">
        <v>829</v>
      </c>
      <c r="D522" t="s">
        <v>881</v>
      </c>
      <c r="E522">
        <v>9267000</v>
      </c>
      <c r="F522">
        <v>9454572.4499999993</v>
      </c>
      <c r="G522">
        <v>2</v>
      </c>
    </row>
    <row r="523" spans="1:7" x14ac:dyDescent="0.2">
      <c r="A523">
        <v>93</v>
      </c>
      <c r="B523" t="s">
        <v>11</v>
      </c>
      <c r="C523" t="s">
        <v>849</v>
      </c>
      <c r="D523" t="s">
        <v>881</v>
      </c>
      <c r="E523">
        <v>13949000</v>
      </c>
      <c r="F523">
        <v>14449995.17</v>
      </c>
      <c r="G523">
        <v>2</v>
      </c>
    </row>
    <row r="524" spans="1:7" x14ac:dyDescent="0.2">
      <c r="A524">
        <v>93</v>
      </c>
      <c r="B524" t="s">
        <v>13</v>
      </c>
      <c r="C524" t="s">
        <v>1233</v>
      </c>
      <c r="D524" t="s">
        <v>881</v>
      </c>
      <c r="E524">
        <v>8875000</v>
      </c>
      <c r="F524">
        <v>9600000</v>
      </c>
      <c r="G524">
        <v>1</v>
      </c>
    </row>
    <row r="525" spans="1:7" x14ac:dyDescent="0.2">
      <c r="A525">
        <v>117</v>
      </c>
      <c r="B525" t="s">
        <v>13</v>
      </c>
      <c r="C525" t="s">
        <v>1233</v>
      </c>
      <c r="D525" t="s">
        <v>881</v>
      </c>
      <c r="E525">
        <v>7657000</v>
      </c>
      <c r="F525">
        <v>9511293.75</v>
      </c>
      <c r="G525">
        <v>1</v>
      </c>
    </row>
    <row r="526" spans="1:7" x14ac:dyDescent="0.2">
      <c r="A526">
        <v>4</v>
      </c>
      <c r="B526" t="s">
        <v>11</v>
      </c>
      <c r="C526" t="s">
        <v>84</v>
      </c>
      <c r="D526" t="s">
        <v>882</v>
      </c>
      <c r="E526">
        <v>8626285.7142857108</v>
      </c>
      <c r="F526">
        <v>10928571.428571399</v>
      </c>
      <c r="G526">
        <v>7</v>
      </c>
    </row>
    <row r="527" spans="1:7" x14ac:dyDescent="0.2">
      <c r="A527">
        <v>4</v>
      </c>
      <c r="B527" t="s">
        <v>11</v>
      </c>
      <c r="C527" t="s">
        <v>84</v>
      </c>
      <c r="D527" t="s">
        <v>882</v>
      </c>
      <c r="E527">
        <v>10075000</v>
      </c>
      <c r="F527">
        <v>11891666.6666667</v>
      </c>
      <c r="G527">
        <v>6</v>
      </c>
    </row>
    <row r="528" spans="1:7" x14ac:dyDescent="0.2">
      <c r="A528">
        <v>28</v>
      </c>
      <c r="B528" t="s">
        <v>11</v>
      </c>
      <c r="C528" t="s">
        <v>84</v>
      </c>
      <c r="D528" t="s">
        <v>882</v>
      </c>
      <c r="E528">
        <v>9296500</v>
      </c>
      <c r="F528">
        <v>9596892.9649999999</v>
      </c>
      <c r="G528">
        <v>2</v>
      </c>
    </row>
    <row r="529" spans="1:7" x14ac:dyDescent="0.2">
      <c r="A529">
        <v>87</v>
      </c>
      <c r="B529" t="s">
        <v>11</v>
      </c>
      <c r="C529" t="s">
        <v>84</v>
      </c>
      <c r="D529" t="s">
        <v>882</v>
      </c>
      <c r="E529">
        <v>9300000</v>
      </c>
      <c r="F529">
        <v>9567607.5</v>
      </c>
      <c r="G529">
        <v>1</v>
      </c>
    </row>
    <row r="530" spans="1:7" x14ac:dyDescent="0.2">
      <c r="A530">
        <v>93</v>
      </c>
      <c r="B530" t="s">
        <v>11</v>
      </c>
      <c r="C530" t="s">
        <v>84</v>
      </c>
      <c r="D530" t="s">
        <v>882</v>
      </c>
      <c r="E530">
        <v>13950000</v>
      </c>
      <c r="F530">
        <v>14350000</v>
      </c>
      <c r="G530">
        <v>1</v>
      </c>
    </row>
    <row r="531" spans="1:7" x14ac:dyDescent="0.2">
      <c r="A531">
        <v>93</v>
      </c>
      <c r="B531" t="s">
        <v>11</v>
      </c>
      <c r="C531" t="s">
        <v>84</v>
      </c>
      <c r="D531" t="s">
        <v>882</v>
      </c>
      <c r="E531">
        <v>13950000</v>
      </c>
      <c r="F531">
        <v>14350000</v>
      </c>
      <c r="G531">
        <v>1</v>
      </c>
    </row>
    <row r="532" spans="1:7" x14ac:dyDescent="0.2">
      <c r="A532">
        <v>121</v>
      </c>
      <c r="B532" t="s">
        <v>11</v>
      </c>
      <c r="C532" t="s">
        <v>84</v>
      </c>
      <c r="D532" t="s">
        <v>882</v>
      </c>
      <c r="E532">
        <v>9300000</v>
      </c>
      <c r="F532">
        <v>9645157.5</v>
      </c>
      <c r="G532">
        <v>1</v>
      </c>
    </row>
    <row r="533" spans="1:7" x14ac:dyDescent="0.2">
      <c r="A533">
        <v>28</v>
      </c>
      <c r="B533" t="s">
        <v>73</v>
      </c>
      <c r="C533" t="s">
        <v>841</v>
      </c>
      <c r="D533" t="s">
        <v>885</v>
      </c>
      <c r="E533">
        <v>6200000</v>
      </c>
      <c r="F533">
        <v>9606025.0299999993</v>
      </c>
      <c r="G533">
        <v>3</v>
      </c>
    </row>
    <row r="534" spans="1:7" x14ac:dyDescent="0.2">
      <c r="A534">
        <v>87</v>
      </c>
      <c r="B534" t="s">
        <v>73</v>
      </c>
      <c r="C534" t="s">
        <v>841</v>
      </c>
      <c r="D534" t="s">
        <v>885</v>
      </c>
      <c r="E534">
        <v>9085000</v>
      </c>
      <c r="F534">
        <v>27215583.359999999</v>
      </c>
      <c r="G534">
        <v>1</v>
      </c>
    </row>
    <row r="535" spans="1:7" x14ac:dyDescent="0.2">
      <c r="A535">
        <v>32</v>
      </c>
      <c r="B535" t="s">
        <v>73</v>
      </c>
      <c r="C535" t="s">
        <v>841</v>
      </c>
      <c r="D535" t="s">
        <v>885</v>
      </c>
      <c r="E535">
        <v>9300000</v>
      </c>
      <c r="F535">
        <v>10095156.83</v>
      </c>
      <c r="G535">
        <v>1</v>
      </c>
    </row>
    <row r="536" spans="1:7" x14ac:dyDescent="0.2">
      <c r="A536">
        <v>121</v>
      </c>
      <c r="B536" t="s">
        <v>73</v>
      </c>
      <c r="C536" t="s">
        <v>841</v>
      </c>
      <c r="D536" t="s">
        <v>885</v>
      </c>
      <c r="E536">
        <v>9300000</v>
      </c>
      <c r="F536">
        <v>9655157.5</v>
      </c>
      <c r="G536">
        <v>1</v>
      </c>
    </row>
    <row r="537" spans="1:7" x14ac:dyDescent="0.2">
      <c r="A537">
        <v>4</v>
      </c>
      <c r="B537" t="s">
        <v>74</v>
      </c>
      <c r="C537" t="s">
        <v>751</v>
      </c>
      <c r="D537" t="s">
        <v>887</v>
      </c>
      <c r="E537">
        <v>9056333.3333333302</v>
      </c>
      <c r="F537">
        <v>20467840.626666699</v>
      </c>
      <c r="G537">
        <v>3</v>
      </c>
    </row>
    <row r="538" spans="1:7" x14ac:dyDescent="0.2">
      <c r="A538">
        <v>4</v>
      </c>
      <c r="B538" t="s">
        <v>74</v>
      </c>
      <c r="C538" t="s">
        <v>751</v>
      </c>
      <c r="D538" t="s">
        <v>887</v>
      </c>
      <c r="E538">
        <v>7070000</v>
      </c>
      <c r="F538">
        <v>23820000</v>
      </c>
      <c r="G538">
        <v>1</v>
      </c>
    </row>
    <row r="539" spans="1:7" x14ac:dyDescent="0.2">
      <c r="A539">
        <v>28</v>
      </c>
      <c r="B539" t="s">
        <v>74</v>
      </c>
      <c r="C539" t="s">
        <v>751</v>
      </c>
      <c r="D539" t="s">
        <v>887</v>
      </c>
      <c r="E539">
        <v>9300000</v>
      </c>
      <c r="F539">
        <v>9606025.0299999993</v>
      </c>
      <c r="G539">
        <v>1</v>
      </c>
    </row>
    <row r="540" spans="1:7" x14ac:dyDescent="0.2">
      <c r="A540">
        <v>87</v>
      </c>
      <c r="B540" t="s">
        <v>74</v>
      </c>
      <c r="C540" t="s">
        <v>751</v>
      </c>
      <c r="D540" t="s">
        <v>887</v>
      </c>
      <c r="E540">
        <v>6173666.6666666698</v>
      </c>
      <c r="F540">
        <v>9513883.2666666694</v>
      </c>
      <c r="G540">
        <v>3</v>
      </c>
    </row>
    <row r="541" spans="1:7" x14ac:dyDescent="0.2">
      <c r="A541">
        <v>93</v>
      </c>
      <c r="B541" t="s">
        <v>74</v>
      </c>
      <c r="C541" t="s">
        <v>751</v>
      </c>
      <c r="D541" t="s">
        <v>887</v>
      </c>
      <c r="E541">
        <v>8570666.6666666698</v>
      </c>
      <c r="F541">
        <v>13940000</v>
      </c>
      <c r="G541">
        <v>3</v>
      </c>
    </row>
    <row r="542" spans="1:7" x14ac:dyDescent="0.2">
      <c r="A542">
        <v>105</v>
      </c>
      <c r="B542" t="s">
        <v>74</v>
      </c>
      <c r="C542" t="s">
        <v>751</v>
      </c>
      <c r="D542" t="s">
        <v>887</v>
      </c>
      <c r="E542">
        <v>13950000</v>
      </c>
      <c r="F542">
        <v>14338787.18</v>
      </c>
      <c r="G542">
        <v>1</v>
      </c>
    </row>
    <row r="543" spans="1:7" x14ac:dyDescent="0.2">
      <c r="A543">
        <v>105</v>
      </c>
      <c r="B543" t="s">
        <v>74</v>
      </c>
      <c r="C543" t="s">
        <v>751</v>
      </c>
      <c r="D543" t="s">
        <v>887</v>
      </c>
      <c r="E543">
        <v>11625000</v>
      </c>
      <c r="F543">
        <v>11969380.359999999</v>
      </c>
      <c r="G543">
        <v>2</v>
      </c>
    </row>
    <row r="544" spans="1:7" x14ac:dyDescent="0.2">
      <c r="A544">
        <v>87</v>
      </c>
      <c r="B544" t="s">
        <v>105</v>
      </c>
      <c r="C544" t="s">
        <v>835</v>
      </c>
      <c r="D544" t="s">
        <v>888</v>
      </c>
      <c r="E544">
        <v>11618000</v>
      </c>
      <c r="F544">
        <v>11998328.475</v>
      </c>
      <c r="G544">
        <v>2</v>
      </c>
    </row>
    <row r="545" spans="1:7" x14ac:dyDescent="0.2">
      <c r="A545">
        <v>4</v>
      </c>
      <c r="B545" t="s">
        <v>105</v>
      </c>
      <c r="C545" t="s">
        <v>108</v>
      </c>
      <c r="D545" t="s">
        <v>889</v>
      </c>
      <c r="E545">
        <v>13950000</v>
      </c>
      <c r="F545">
        <v>14275000</v>
      </c>
      <c r="G545">
        <v>2</v>
      </c>
    </row>
    <row r="546" spans="1:7" x14ac:dyDescent="0.2">
      <c r="A546">
        <v>4</v>
      </c>
      <c r="B546" t="s">
        <v>105</v>
      </c>
      <c r="C546" t="s">
        <v>108</v>
      </c>
      <c r="D546" t="s">
        <v>889</v>
      </c>
      <c r="E546">
        <v>12365000</v>
      </c>
      <c r="F546">
        <v>12736666.6666667</v>
      </c>
      <c r="G546">
        <v>3</v>
      </c>
    </row>
    <row r="547" spans="1:7" x14ac:dyDescent="0.2">
      <c r="A547">
        <v>93</v>
      </c>
      <c r="B547" t="s">
        <v>105</v>
      </c>
      <c r="C547" t="s">
        <v>108</v>
      </c>
      <c r="D547" t="s">
        <v>889</v>
      </c>
      <c r="E547">
        <v>6151666.6666666698</v>
      </c>
      <c r="F547">
        <v>9550000</v>
      </c>
      <c r="G547">
        <v>3</v>
      </c>
    </row>
    <row r="548" spans="1:7" x14ac:dyDescent="0.2">
      <c r="A548">
        <v>121</v>
      </c>
      <c r="B548" t="s">
        <v>105</v>
      </c>
      <c r="C548" t="s">
        <v>108</v>
      </c>
      <c r="D548" t="s">
        <v>889</v>
      </c>
      <c r="E548">
        <v>9300000</v>
      </c>
      <c r="F548">
        <v>9655157.5</v>
      </c>
      <c r="G548">
        <v>1</v>
      </c>
    </row>
    <row r="549" spans="1:7" x14ac:dyDescent="0.2">
      <c r="A549">
        <v>4</v>
      </c>
      <c r="B549" t="s">
        <v>103</v>
      </c>
      <c r="C549" t="s">
        <v>109</v>
      </c>
      <c r="D549" t="s">
        <v>890</v>
      </c>
      <c r="E549">
        <v>9169000</v>
      </c>
      <c r="F549">
        <v>9600000</v>
      </c>
      <c r="G549">
        <v>1</v>
      </c>
    </row>
    <row r="550" spans="1:7" x14ac:dyDescent="0.2">
      <c r="A550">
        <v>93</v>
      </c>
      <c r="B550" t="s">
        <v>103</v>
      </c>
      <c r="C550" t="s">
        <v>109</v>
      </c>
      <c r="D550" t="s">
        <v>890</v>
      </c>
      <c r="E550">
        <v>10692666.6666667</v>
      </c>
      <c r="F550">
        <v>13865521.293333299</v>
      </c>
      <c r="G550">
        <v>6</v>
      </c>
    </row>
    <row r="551" spans="1:7" x14ac:dyDescent="0.2">
      <c r="A551">
        <v>88</v>
      </c>
      <c r="B551" t="s">
        <v>103</v>
      </c>
      <c r="C551" t="s">
        <v>109</v>
      </c>
      <c r="D551" t="s">
        <v>890</v>
      </c>
      <c r="E551">
        <v>9300000</v>
      </c>
      <c r="F551">
        <v>9620978.5999999996</v>
      </c>
      <c r="G551">
        <v>1</v>
      </c>
    </row>
    <row r="552" spans="1:7" x14ac:dyDescent="0.2">
      <c r="A552">
        <v>105</v>
      </c>
      <c r="B552" t="s">
        <v>103</v>
      </c>
      <c r="C552" t="s">
        <v>109</v>
      </c>
      <c r="D552" t="s">
        <v>890</v>
      </c>
      <c r="E552">
        <v>9300000</v>
      </c>
      <c r="F552">
        <v>9599973.5399999991</v>
      </c>
      <c r="G552">
        <v>1</v>
      </c>
    </row>
    <row r="553" spans="1:7" x14ac:dyDescent="0.2">
      <c r="A553">
        <v>4</v>
      </c>
      <c r="B553" t="s">
        <v>12</v>
      </c>
      <c r="C553" t="s">
        <v>12</v>
      </c>
      <c r="D553" t="s">
        <v>891</v>
      </c>
      <c r="E553">
        <v>7909000</v>
      </c>
      <c r="F553">
        <v>41609000</v>
      </c>
      <c r="G553">
        <v>1</v>
      </c>
    </row>
    <row r="554" spans="1:7" x14ac:dyDescent="0.2">
      <c r="A554">
        <v>27</v>
      </c>
      <c r="B554" t="s">
        <v>12</v>
      </c>
      <c r="C554" t="s">
        <v>12</v>
      </c>
      <c r="D554" t="s">
        <v>891</v>
      </c>
      <c r="E554">
        <v>5811000</v>
      </c>
      <c r="F554">
        <v>73797000</v>
      </c>
      <c r="G554">
        <v>1</v>
      </c>
    </row>
    <row r="555" spans="1:7" x14ac:dyDescent="0.2">
      <c r="A555">
        <v>22</v>
      </c>
      <c r="B555" t="s">
        <v>12</v>
      </c>
      <c r="C555" t="s">
        <v>12</v>
      </c>
      <c r="D555" t="s">
        <v>891</v>
      </c>
      <c r="E555">
        <v>8665000</v>
      </c>
      <c r="F555">
        <v>51665000</v>
      </c>
      <c r="G555">
        <v>1</v>
      </c>
    </row>
    <row r="556" spans="1:7" x14ac:dyDescent="0.2">
      <c r="A556">
        <v>22</v>
      </c>
      <c r="B556" t="s">
        <v>12</v>
      </c>
      <c r="C556" t="s">
        <v>12</v>
      </c>
      <c r="D556" t="s">
        <v>891</v>
      </c>
      <c r="E556">
        <v>7951000</v>
      </c>
      <c r="F556">
        <v>38151000</v>
      </c>
      <c r="G556">
        <v>1</v>
      </c>
    </row>
    <row r="557" spans="1:7" x14ac:dyDescent="0.2">
      <c r="A557">
        <v>96</v>
      </c>
      <c r="B557" t="s">
        <v>12</v>
      </c>
      <c r="C557" t="s">
        <v>12</v>
      </c>
      <c r="D557" t="s">
        <v>891</v>
      </c>
      <c r="E557">
        <v>9300000</v>
      </c>
      <c r="F557">
        <v>9583199.5</v>
      </c>
      <c r="G557">
        <v>1</v>
      </c>
    </row>
    <row r="558" spans="1:7" x14ac:dyDescent="0.2">
      <c r="A558">
        <v>108</v>
      </c>
      <c r="B558" t="s">
        <v>12</v>
      </c>
      <c r="C558" t="s">
        <v>12</v>
      </c>
      <c r="D558" t="s">
        <v>891</v>
      </c>
      <c r="E558">
        <v>8323500</v>
      </c>
      <c r="F558">
        <v>8448500</v>
      </c>
      <c r="G558">
        <v>2</v>
      </c>
    </row>
    <row r="559" spans="1:7" x14ac:dyDescent="0.2">
      <c r="A559">
        <v>93</v>
      </c>
      <c r="B559" t="s">
        <v>11</v>
      </c>
      <c r="C559" t="s">
        <v>849</v>
      </c>
      <c r="D559" t="s">
        <v>849</v>
      </c>
      <c r="E559">
        <v>9286500</v>
      </c>
      <c r="F559">
        <v>10978389.435000001</v>
      </c>
      <c r="G559">
        <v>2</v>
      </c>
    </row>
    <row r="560" spans="1:7" x14ac:dyDescent="0.2">
      <c r="A560">
        <v>93</v>
      </c>
      <c r="B560" t="s">
        <v>11</v>
      </c>
      <c r="C560" t="s">
        <v>849</v>
      </c>
      <c r="D560" t="s">
        <v>849</v>
      </c>
      <c r="E560">
        <v>9227500</v>
      </c>
      <c r="F560">
        <v>12312159.810000001</v>
      </c>
      <c r="G560">
        <v>2</v>
      </c>
    </row>
    <row r="561" spans="1:7" x14ac:dyDescent="0.2">
      <c r="A561">
        <v>32</v>
      </c>
      <c r="B561" t="s">
        <v>11</v>
      </c>
      <c r="C561" t="s">
        <v>849</v>
      </c>
      <c r="D561" t="s">
        <v>849</v>
      </c>
      <c r="E561">
        <v>9286000</v>
      </c>
      <c r="F561">
        <v>9891459.8499999996</v>
      </c>
      <c r="G561">
        <v>1</v>
      </c>
    </row>
    <row r="562" spans="1:7" x14ac:dyDescent="0.2">
      <c r="A562">
        <v>117</v>
      </c>
      <c r="B562" t="s">
        <v>11</v>
      </c>
      <c r="C562" t="s">
        <v>849</v>
      </c>
      <c r="D562" t="s">
        <v>849</v>
      </c>
      <c r="E562">
        <v>9267500</v>
      </c>
      <c r="F562">
        <v>9478793.75</v>
      </c>
      <c r="G562">
        <v>4</v>
      </c>
    </row>
    <row r="563" spans="1:7" x14ac:dyDescent="0.2">
      <c r="A563">
        <v>93</v>
      </c>
      <c r="B563" t="s">
        <v>103</v>
      </c>
      <c r="C563" t="s">
        <v>109</v>
      </c>
      <c r="D563" t="s">
        <v>892</v>
      </c>
      <c r="E563">
        <v>11307500</v>
      </c>
      <c r="F563">
        <v>12050000</v>
      </c>
      <c r="G563">
        <v>2</v>
      </c>
    </row>
    <row r="564" spans="1:7" x14ac:dyDescent="0.2">
      <c r="A564">
        <v>93</v>
      </c>
      <c r="B564" t="s">
        <v>103</v>
      </c>
      <c r="C564" t="s">
        <v>109</v>
      </c>
      <c r="D564" t="s">
        <v>892</v>
      </c>
      <c r="E564">
        <v>11202500</v>
      </c>
      <c r="F564">
        <v>14439073.095000001</v>
      </c>
      <c r="G564">
        <v>2</v>
      </c>
    </row>
    <row r="565" spans="1:7" x14ac:dyDescent="0.2">
      <c r="A565">
        <v>88</v>
      </c>
      <c r="B565" t="s">
        <v>103</v>
      </c>
      <c r="C565" t="s">
        <v>109</v>
      </c>
      <c r="D565" t="s">
        <v>892</v>
      </c>
      <c r="E565">
        <v>9300000</v>
      </c>
      <c r="F565">
        <v>9709243.9399999995</v>
      </c>
      <c r="G565">
        <v>1</v>
      </c>
    </row>
    <row r="566" spans="1:7" x14ac:dyDescent="0.2">
      <c r="A566">
        <v>88</v>
      </c>
      <c r="B566" t="s">
        <v>103</v>
      </c>
      <c r="C566" t="s">
        <v>109</v>
      </c>
      <c r="D566" t="s">
        <v>892</v>
      </c>
      <c r="E566">
        <v>9300000</v>
      </c>
      <c r="F566">
        <v>9665111.2699999996</v>
      </c>
      <c r="G566">
        <v>2</v>
      </c>
    </row>
    <row r="567" spans="1:7" x14ac:dyDescent="0.2">
      <c r="A567">
        <v>121</v>
      </c>
      <c r="B567" t="s">
        <v>11</v>
      </c>
      <c r="C567" t="s">
        <v>521</v>
      </c>
      <c r="D567" t="s">
        <v>893</v>
      </c>
      <c r="E567">
        <v>13950000</v>
      </c>
      <c r="F567">
        <v>14422720</v>
      </c>
      <c r="G567">
        <v>1</v>
      </c>
    </row>
    <row r="568" spans="1:7" x14ac:dyDescent="0.2">
      <c r="A568">
        <v>121</v>
      </c>
      <c r="B568" t="s">
        <v>11</v>
      </c>
      <c r="C568" t="s">
        <v>521</v>
      </c>
      <c r="D568" t="s">
        <v>893</v>
      </c>
      <c r="E568">
        <v>9293000</v>
      </c>
      <c r="F568">
        <v>9655078.4000000004</v>
      </c>
      <c r="G568">
        <v>1</v>
      </c>
    </row>
    <row r="569" spans="1:7" x14ac:dyDescent="0.2">
      <c r="A569">
        <v>105</v>
      </c>
      <c r="B569" t="s">
        <v>11</v>
      </c>
      <c r="C569" t="s">
        <v>521</v>
      </c>
      <c r="D569" t="s">
        <v>893</v>
      </c>
      <c r="E569">
        <v>9300000</v>
      </c>
      <c r="F569">
        <v>9599973.5399999991</v>
      </c>
      <c r="G569">
        <v>1</v>
      </c>
    </row>
    <row r="570" spans="1:7" x14ac:dyDescent="0.2">
      <c r="A570">
        <v>120</v>
      </c>
      <c r="B570" t="s">
        <v>11</v>
      </c>
      <c r="C570" t="s">
        <v>521</v>
      </c>
      <c r="D570" t="s">
        <v>893</v>
      </c>
      <c r="E570">
        <v>9300000</v>
      </c>
      <c r="F570">
        <v>10394180.67</v>
      </c>
      <c r="G570">
        <v>1</v>
      </c>
    </row>
    <row r="571" spans="1:7" x14ac:dyDescent="0.2">
      <c r="A571">
        <v>93</v>
      </c>
      <c r="B571" t="s">
        <v>11</v>
      </c>
      <c r="C571" t="s">
        <v>83</v>
      </c>
      <c r="D571" t="s">
        <v>894</v>
      </c>
      <c r="E571">
        <v>9297000</v>
      </c>
      <c r="F571">
        <v>9597899.5399999991</v>
      </c>
      <c r="G571">
        <v>1</v>
      </c>
    </row>
    <row r="572" spans="1:7" x14ac:dyDescent="0.2">
      <c r="A572">
        <v>87</v>
      </c>
      <c r="B572" t="s">
        <v>11</v>
      </c>
      <c r="C572" t="s">
        <v>84</v>
      </c>
      <c r="D572" t="s">
        <v>908</v>
      </c>
      <c r="E572">
        <v>9300000</v>
      </c>
      <c r="F572">
        <v>9601790</v>
      </c>
      <c r="G572">
        <v>1</v>
      </c>
    </row>
    <row r="573" spans="1:7" x14ac:dyDescent="0.2">
      <c r="A573">
        <v>121</v>
      </c>
      <c r="B573" t="s">
        <v>11</v>
      </c>
      <c r="C573" t="s">
        <v>84</v>
      </c>
      <c r="D573" t="s">
        <v>908</v>
      </c>
      <c r="E573">
        <v>13950000</v>
      </c>
      <c r="F573">
        <v>14394555</v>
      </c>
      <c r="G573">
        <v>1</v>
      </c>
    </row>
    <row r="574" spans="1:7" x14ac:dyDescent="0.2">
      <c r="A574">
        <v>121</v>
      </c>
      <c r="B574" t="s">
        <v>11</v>
      </c>
      <c r="C574" t="s">
        <v>84</v>
      </c>
      <c r="D574" t="s">
        <v>908</v>
      </c>
      <c r="E574">
        <v>13950000</v>
      </c>
      <c r="F574">
        <v>14394555</v>
      </c>
      <c r="G574">
        <v>1</v>
      </c>
    </row>
    <row r="575" spans="1:7" x14ac:dyDescent="0.2">
      <c r="A575">
        <v>4</v>
      </c>
      <c r="B575" t="s">
        <v>105</v>
      </c>
      <c r="C575" t="s">
        <v>107</v>
      </c>
      <c r="D575" t="s">
        <v>909</v>
      </c>
      <c r="E575">
        <v>9289500</v>
      </c>
      <c r="F575">
        <v>9600000</v>
      </c>
      <c r="G575">
        <v>2</v>
      </c>
    </row>
    <row r="576" spans="1:7" x14ac:dyDescent="0.2">
      <c r="A576">
        <v>4</v>
      </c>
      <c r="B576" t="s">
        <v>105</v>
      </c>
      <c r="C576" t="s">
        <v>107</v>
      </c>
      <c r="D576" t="s">
        <v>909</v>
      </c>
      <c r="E576">
        <v>8749000</v>
      </c>
      <c r="F576">
        <v>9049000</v>
      </c>
      <c r="G576">
        <v>1</v>
      </c>
    </row>
    <row r="577" spans="1:7" x14ac:dyDescent="0.2">
      <c r="A577">
        <v>27</v>
      </c>
      <c r="B577" t="s">
        <v>105</v>
      </c>
      <c r="C577" t="s">
        <v>107</v>
      </c>
      <c r="D577" t="s">
        <v>909</v>
      </c>
      <c r="E577">
        <v>9247000</v>
      </c>
      <c r="F577">
        <v>20946000</v>
      </c>
      <c r="G577">
        <v>1</v>
      </c>
    </row>
    <row r="578" spans="1:7" x14ac:dyDescent="0.2">
      <c r="A578">
        <v>27</v>
      </c>
      <c r="B578" t="s">
        <v>105</v>
      </c>
      <c r="C578" t="s">
        <v>107</v>
      </c>
      <c r="D578" t="s">
        <v>909</v>
      </c>
      <c r="E578">
        <v>8581000</v>
      </c>
      <c r="F578">
        <v>29948000</v>
      </c>
      <c r="G578">
        <v>1</v>
      </c>
    </row>
    <row r="579" spans="1:7" x14ac:dyDescent="0.2">
      <c r="A579">
        <v>93</v>
      </c>
      <c r="B579" t="s">
        <v>11</v>
      </c>
      <c r="C579" t="s">
        <v>104</v>
      </c>
      <c r="D579" t="s">
        <v>910</v>
      </c>
      <c r="E579">
        <v>9009000</v>
      </c>
      <c r="F579">
        <v>26349701.195</v>
      </c>
      <c r="G579">
        <v>2</v>
      </c>
    </row>
    <row r="580" spans="1:7" x14ac:dyDescent="0.2">
      <c r="A580">
        <v>32</v>
      </c>
      <c r="B580" t="s">
        <v>11</v>
      </c>
      <c r="C580" t="s">
        <v>104</v>
      </c>
      <c r="D580" t="s">
        <v>910</v>
      </c>
      <c r="E580">
        <v>9263500</v>
      </c>
      <c r="F580">
        <v>9951433.0899999999</v>
      </c>
      <c r="G580">
        <v>2</v>
      </c>
    </row>
    <row r="581" spans="1:7" x14ac:dyDescent="0.2">
      <c r="A581">
        <v>28</v>
      </c>
      <c r="B581" t="s">
        <v>73</v>
      </c>
      <c r="C581" t="s">
        <v>839</v>
      </c>
      <c r="D581" t="s">
        <v>911</v>
      </c>
      <c r="E581">
        <v>9213500</v>
      </c>
      <c r="F581">
        <v>9605047.5800000001</v>
      </c>
      <c r="G581">
        <v>2</v>
      </c>
    </row>
    <row r="582" spans="1:7" x14ac:dyDescent="0.2">
      <c r="A582">
        <v>28</v>
      </c>
      <c r="B582" t="s">
        <v>73</v>
      </c>
      <c r="C582" t="s">
        <v>839</v>
      </c>
      <c r="D582" t="s">
        <v>911</v>
      </c>
      <c r="E582">
        <v>11538500</v>
      </c>
      <c r="F582">
        <v>11976750.09</v>
      </c>
      <c r="G582">
        <v>2</v>
      </c>
    </row>
    <row r="583" spans="1:7" x14ac:dyDescent="0.2">
      <c r="A583">
        <v>87</v>
      </c>
      <c r="B583" t="s">
        <v>73</v>
      </c>
      <c r="C583" t="s">
        <v>839</v>
      </c>
      <c r="D583" t="s">
        <v>911</v>
      </c>
      <c r="E583">
        <v>8161000</v>
      </c>
      <c r="F583">
        <v>9601790</v>
      </c>
      <c r="G583">
        <v>1</v>
      </c>
    </row>
    <row r="584" spans="1:7" x14ac:dyDescent="0.2">
      <c r="A584">
        <v>117</v>
      </c>
      <c r="B584" t="s">
        <v>73</v>
      </c>
      <c r="C584" t="s">
        <v>839</v>
      </c>
      <c r="D584" t="s">
        <v>911</v>
      </c>
      <c r="E584">
        <v>9247000</v>
      </c>
      <c r="F584">
        <v>9511293.75</v>
      </c>
      <c r="G584">
        <v>1</v>
      </c>
    </row>
    <row r="585" spans="1:7" x14ac:dyDescent="0.2">
      <c r="A585">
        <v>105</v>
      </c>
      <c r="B585" t="s">
        <v>73</v>
      </c>
      <c r="C585" t="s">
        <v>839</v>
      </c>
      <c r="D585" t="s">
        <v>911</v>
      </c>
      <c r="E585">
        <v>9300000</v>
      </c>
      <c r="F585">
        <v>9599973.5399999991</v>
      </c>
      <c r="G585">
        <v>1</v>
      </c>
    </row>
    <row r="586" spans="1:7" x14ac:dyDescent="0.2">
      <c r="A586">
        <v>105</v>
      </c>
      <c r="B586" t="s">
        <v>73</v>
      </c>
      <c r="C586" t="s">
        <v>839</v>
      </c>
      <c r="D586" t="s">
        <v>911</v>
      </c>
      <c r="E586">
        <v>9300000</v>
      </c>
      <c r="F586">
        <v>9599973.5399999991</v>
      </c>
      <c r="G586">
        <v>2</v>
      </c>
    </row>
    <row r="587" spans="1:7" x14ac:dyDescent="0.2">
      <c r="A587">
        <v>4</v>
      </c>
      <c r="B587" t="s">
        <v>103</v>
      </c>
      <c r="C587" t="s">
        <v>103</v>
      </c>
      <c r="D587" t="s">
        <v>912</v>
      </c>
      <c r="E587">
        <v>9300000</v>
      </c>
      <c r="F587">
        <v>9600000</v>
      </c>
      <c r="G587">
        <v>2</v>
      </c>
    </row>
    <row r="588" spans="1:7" x14ac:dyDescent="0.2">
      <c r="A588">
        <v>93</v>
      </c>
      <c r="B588" t="s">
        <v>103</v>
      </c>
      <c r="C588" t="s">
        <v>103</v>
      </c>
      <c r="D588" t="s">
        <v>912</v>
      </c>
      <c r="E588">
        <v>8371000</v>
      </c>
      <c r="F588">
        <v>24481000</v>
      </c>
      <c r="G588">
        <v>1</v>
      </c>
    </row>
    <row r="589" spans="1:7" x14ac:dyDescent="0.2">
      <c r="A589">
        <v>28</v>
      </c>
      <c r="B589" t="s">
        <v>74</v>
      </c>
      <c r="C589" t="s">
        <v>72</v>
      </c>
      <c r="D589" t="s">
        <v>913</v>
      </c>
      <c r="E589">
        <v>9278800</v>
      </c>
      <c r="F589">
        <v>9587600.4399999995</v>
      </c>
      <c r="G589">
        <v>5</v>
      </c>
    </row>
    <row r="590" spans="1:7" x14ac:dyDescent="0.2">
      <c r="A590">
        <v>87</v>
      </c>
      <c r="B590" t="s">
        <v>74</v>
      </c>
      <c r="C590" t="s">
        <v>72</v>
      </c>
      <c r="D590" t="s">
        <v>913</v>
      </c>
      <c r="E590">
        <v>8623000</v>
      </c>
      <c r="F590">
        <v>9567607.5</v>
      </c>
      <c r="G590">
        <v>1</v>
      </c>
    </row>
    <row r="591" spans="1:7" x14ac:dyDescent="0.2">
      <c r="A591">
        <v>116</v>
      </c>
      <c r="B591" t="s">
        <v>74</v>
      </c>
      <c r="C591" t="s">
        <v>72</v>
      </c>
      <c r="D591" t="s">
        <v>913</v>
      </c>
      <c r="E591">
        <v>9300000</v>
      </c>
      <c r="F591">
        <v>9466708.0800000001</v>
      </c>
      <c r="G591">
        <v>2</v>
      </c>
    </row>
    <row r="592" spans="1:7" x14ac:dyDescent="0.2">
      <c r="A592">
        <v>4</v>
      </c>
      <c r="B592" t="s">
        <v>11</v>
      </c>
      <c r="C592" t="s">
        <v>95</v>
      </c>
      <c r="D592" t="s">
        <v>915</v>
      </c>
      <c r="E592">
        <v>13950000</v>
      </c>
      <c r="F592">
        <v>14250000</v>
      </c>
      <c r="G592">
        <v>1</v>
      </c>
    </row>
    <row r="593" spans="1:7" x14ac:dyDescent="0.2">
      <c r="A593">
        <v>4</v>
      </c>
      <c r="B593" t="s">
        <v>11</v>
      </c>
      <c r="C593" t="s">
        <v>95</v>
      </c>
      <c r="D593" t="s">
        <v>915</v>
      </c>
      <c r="E593">
        <v>11370500</v>
      </c>
      <c r="F593">
        <v>11925000</v>
      </c>
      <c r="G593">
        <v>2</v>
      </c>
    </row>
    <row r="594" spans="1:7" x14ac:dyDescent="0.2">
      <c r="A594">
        <v>93</v>
      </c>
      <c r="B594" t="s">
        <v>11</v>
      </c>
      <c r="C594" t="s">
        <v>95</v>
      </c>
      <c r="D594" t="s">
        <v>915</v>
      </c>
      <c r="E594">
        <v>8245000</v>
      </c>
      <c r="F594">
        <v>16399045.17</v>
      </c>
      <c r="G594">
        <v>1</v>
      </c>
    </row>
    <row r="595" spans="1:7" x14ac:dyDescent="0.2">
      <c r="A595">
        <v>27</v>
      </c>
      <c r="B595" t="s">
        <v>11</v>
      </c>
      <c r="C595" t="s">
        <v>95</v>
      </c>
      <c r="D595" t="s">
        <v>915</v>
      </c>
      <c r="E595">
        <v>7448000</v>
      </c>
      <c r="F595">
        <v>30563000</v>
      </c>
      <c r="G595">
        <v>1</v>
      </c>
    </row>
    <row r="596" spans="1:7" x14ac:dyDescent="0.2">
      <c r="A596">
        <v>116</v>
      </c>
      <c r="B596" t="s">
        <v>11</v>
      </c>
      <c r="C596" t="s">
        <v>95</v>
      </c>
      <c r="D596" t="s">
        <v>915</v>
      </c>
      <c r="E596">
        <v>9280000</v>
      </c>
      <c r="F596">
        <v>9466708.0800000001</v>
      </c>
      <c r="G596">
        <v>1</v>
      </c>
    </row>
    <row r="597" spans="1:7" x14ac:dyDescent="0.2">
      <c r="A597">
        <v>121</v>
      </c>
      <c r="B597" t="s">
        <v>11</v>
      </c>
      <c r="C597" t="s">
        <v>95</v>
      </c>
      <c r="D597" t="s">
        <v>915</v>
      </c>
      <c r="E597">
        <v>9243400</v>
      </c>
      <c r="F597">
        <v>12068869.164000001</v>
      </c>
      <c r="G597">
        <v>5</v>
      </c>
    </row>
    <row r="598" spans="1:7" x14ac:dyDescent="0.2">
      <c r="A598">
        <v>121</v>
      </c>
      <c r="B598" t="s">
        <v>11</v>
      </c>
      <c r="C598" t="s">
        <v>95</v>
      </c>
      <c r="D598" t="s">
        <v>915</v>
      </c>
      <c r="E598">
        <v>6162666.6666666698</v>
      </c>
      <c r="F598">
        <v>10240095.369999999</v>
      </c>
      <c r="G598">
        <v>3</v>
      </c>
    </row>
    <row r="599" spans="1:7" x14ac:dyDescent="0.2">
      <c r="A599">
        <v>4</v>
      </c>
      <c r="B599" t="s">
        <v>11</v>
      </c>
      <c r="C599" t="s">
        <v>84</v>
      </c>
      <c r="D599" t="s">
        <v>916</v>
      </c>
      <c r="E599">
        <v>9285000</v>
      </c>
      <c r="F599">
        <v>10762500</v>
      </c>
      <c r="G599">
        <v>8</v>
      </c>
    </row>
    <row r="600" spans="1:7" x14ac:dyDescent="0.2">
      <c r="A600">
        <v>4</v>
      </c>
      <c r="B600" t="s">
        <v>11</v>
      </c>
      <c r="C600" t="s">
        <v>84</v>
      </c>
      <c r="D600" t="s">
        <v>916</v>
      </c>
      <c r="E600">
        <v>13950000</v>
      </c>
      <c r="F600">
        <v>14250000</v>
      </c>
      <c r="G600">
        <v>2</v>
      </c>
    </row>
    <row r="601" spans="1:7" x14ac:dyDescent="0.2">
      <c r="A601">
        <v>108</v>
      </c>
      <c r="B601" t="s">
        <v>11</v>
      </c>
      <c r="C601" t="s">
        <v>84</v>
      </c>
      <c r="D601" t="s">
        <v>916</v>
      </c>
      <c r="E601">
        <v>9300000</v>
      </c>
      <c r="F601">
        <v>9530000</v>
      </c>
      <c r="G601">
        <v>1</v>
      </c>
    </row>
    <row r="602" spans="1:7" x14ac:dyDescent="0.2">
      <c r="A602">
        <v>4</v>
      </c>
      <c r="B602" t="s">
        <v>11</v>
      </c>
      <c r="C602" t="s">
        <v>84</v>
      </c>
      <c r="D602" t="s">
        <v>917</v>
      </c>
      <c r="E602">
        <v>9997250</v>
      </c>
      <c r="F602">
        <v>10366666.6666667</v>
      </c>
      <c r="G602">
        <v>12</v>
      </c>
    </row>
    <row r="603" spans="1:7" x14ac:dyDescent="0.2">
      <c r="A603">
        <v>4</v>
      </c>
      <c r="B603" t="s">
        <v>11</v>
      </c>
      <c r="C603" t="s">
        <v>84</v>
      </c>
      <c r="D603" t="s">
        <v>917</v>
      </c>
      <c r="E603">
        <v>10622000</v>
      </c>
      <c r="F603">
        <v>10935714.2857143</v>
      </c>
      <c r="G603">
        <v>7</v>
      </c>
    </row>
    <row r="604" spans="1:7" x14ac:dyDescent="0.2">
      <c r="A604">
        <v>28</v>
      </c>
      <c r="B604" t="s">
        <v>11</v>
      </c>
      <c r="C604" t="s">
        <v>84</v>
      </c>
      <c r="D604" t="s">
        <v>917</v>
      </c>
      <c r="E604">
        <v>11625000</v>
      </c>
      <c r="F604">
        <v>12032159.550000001</v>
      </c>
      <c r="G604">
        <v>2</v>
      </c>
    </row>
    <row r="605" spans="1:7" x14ac:dyDescent="0.2">
      <c r="A605">
        <v>28</v>
      </c>
      <c r="B605" t="s">
        <v>11</v>
      </c>
      <c r="C605" t="s">
        <v>84</v>
      </c>
      <c r="D605" t="s">
        <v>917</v>
      </c>
      <c r="E605">
        <v>13950000</v>
      </c>
      <c r="F605">
        <v>14322152.5</v>
      </c>
      <c r="G605">
        <v>2</v>
      </c>
    </row>
    <row r="606" spans="1:7" x14ac:dyDescent="0.2">
      <c r="A606">
        <v>93</v>
      </c>
      <c r="B606" t="s">
        <v>11</v>
      </c>
      <c r="C606" t="s">
        <v>84</v>
      </c>
      <c r="D606" t="s">
        <v>917</v>
      </c>
      <c r="E606">
        <v>13950000</v>
      </c>
      <c r="F606">
        <v>14200000</v>
      </c>
      <c r="G606">
        <v>1</v>
      </c>
    </row>
    <row r="607" spans="1:7" x14ac:dyDescent="0.2">
      <c r="A607">
        <v>117</v>
      </c>
      <c r="B607" t="s">
        <v>11</v>
      </c>
      <c r="C607" t="s">
        <v>84</v>
      </c>
      <c r="D607" t="s">
        <v>917</v>
      </c>
      <c r="E607">
        <v>9300000</v>
      </c>
      <c r="F607">
        <v>9511293.75</v>
      </c>
      <c r="G607">
        <v>2</v>
      </c>
    </row>
    <row r="608" spans="1:7" x14ac:dyDescent="0.2">
      <c r="A608">
        <v>96</v>
      </c>
      <c r="B608" t="s">
        <v>11</v>
      </c>
      <c r="C608" t="s">
        <v>84</v>
      </c>
      <c r="D608" t="s">
        <v>917</v>
      </c>
      <c r="E608">
        <v>9300000</v>
      </c>
      <c r="F608">
        <v>9604557.5099999998</v>
      </c>
      <c r="G608">
        <v>1</v>
      </c>
    </row>
    <row r="609" spans="1:7" x14ac:dyDescent="0.2">
      <c r="A609">
        <v>121</v>
      </c>
      <c r="B609" t="s">
        <v>11</v>
      </c>
      <c r="C609" t="s">
        <v>84</v>
      </c>
      <c r="D609" t="s">
        <v>917</v>
      </c>
      <c r="E609">
        <v>9300000</v>
      </c>
      <c r="F609">
        <v>9672757.5</v>
      </c>
      <c r="G609">
        <v>2</v>
      </c>
    </row>
    <row r="610" spans="1:7" x14ac:dyDescent="0.2">
      <c r="A610">
        <v>121</v>
      </c>
      <c r="B610" t="s">
        <v>11</v>
      </c>
      <c r="C610" t="s">
        <v>84</v>
      </c>
      <c r="D610" t="s">
        <v>917</v>
      </c>
      <c r="E610">
        <v>12400000</v>
      </c>
      <c r="F610">
        <v>12843532.5</v>
      </c>
      <c r="G610">
        <v>3</v>
      </c>
    </row>
    <row r="611" spans="1:7" x14ac:dyDescent="0.2">
      <c r="A611">
        <v>105</v>
      </c>
      <c r="B611" t="s">
        <v>11</v>
      </c>
      <c r="C611" t="s">
        <v>84</v>
      </c>
      <c r="D611" t="s">
        <v>917</v>
      </c>
      <c r="E611">
        <v>9300000</v>
      </c>
      <c r="F611">
        <v>9599973.5399999991</v>
      </c>
      <c r="G611">
        <v>1</v>
      </c>
    </row>
    <row r="612" spans="1:7" x14ac:dyDescent="0.2">
      <c r="A612">
        <v>4</v>
      </c>
      <c r="B612" t="s">
        <v>11</v>
      </c>
      <c r="C612" t="s">
        <v>84</v>
      </c>
      <c r="D612" t="s">
        <v>918</v>
      </c>
      <c r="E612">
        <v>13950000</v>
      </c>
      <c r="F612">
        <v>14250000</v>
      </c>
      <c r="G612">
        <v>2</v>
      </c>
    </row>
    <row r="613" spans="1:7" x14ac:dyDescent="0.2">
      <c r="A613">
        <v>4</v>
      </c>
      <c r="B613" t="s">
        <v>11</v>
      </c>
      <c r="C613" t="s">
        <v>84</v>
      </c>
      <c r="D613" t="s">
        <v>918</v>
      </c>
      <c r="E613">
        <v>11625000</v>
      </c>
      <c r="F613">
        <v>11925000</v>
      </c>
      <c r="G613">
        <v>2</v>
      </c>
    </row>
    <row r="614" spans="1:7" x14ac:dyDescent="0.2">
      <c r="A614">
        <v>87</v>
      </c>
      <c r="B614" t="s">
        <v>11</v>
      </c>
      <c r="C614" t="s">
        <v>84</v>
      </c>
      <c r="D614" t="s">
        <v>918</v>
      </c>
      <c r="E614">
        <v>9300000</v>
      </c>
      <c r="F614">
        <v>9406434.8000000007</v>
      </c>
      <c r="G614">
        <v>1</v>
      </c>
    </row>
    <row r="615" spans="1:7" x14ac:dyDescent="0.2">
      <c r="A615">
        <v>93</v>
      </c>
      <c r="B615" t="s">
        <v>11</v>
      </c>
      <c r="C615" t="s">
        <v>84</v>
      </c>
      <c r="D615" t="s">
        <v>918</v>
      </c>
      <c r="E615">
        <v>9300000</v>
      </c>
      <c r="F615">
        <v>17050000</v>
      </c>
      <c r="G615">
        <v>1</v>
      </c>
    </row>
    <row r="616" spans="1:7" x14ac:dyDescent="0.2">
      <c r="A616">
        <v>93</v>
      </c>
      <c r="B616" t="s">
        <v>11</v>
      </c>
      <c r="C616" t="s">
        <v>84</v>
      </c>
      <c r="D616" t="s">
        <v>918</v>
      </c>
      <c r="E616">
        <v>9300000</v>
      </c>
      <c r="F616">
        <v>17050000</v>
      </c>
      <c r="G616">
        <v>1</v>
      </c>
    </row>
    <row r="617" spans="1:7" x14ac:dyDescent="0.2">
      <c r="A617">
        <v>105</v>
      </c>
      <c r="B617" t="s">
        <v>11</v>
      </c>
      <c r="C617" t="s">
        <v>84</v>
      </c>
      <c r="D617" t="s">
        <v>918</v>
      </c>
      <c r="E617">
        <v>9300000</v>
      </c>
      <c r="F617">
        <v>9599973.5399999991</v>
      </c>
      <c r="G617">
        <v>1</v>
      </c>
    </row>
    <row r="618" spans="1:7" x14ac:dyDescent="0.2">
      <c r="A618">
        <v>4</v>
      </c>
      <c r="B618" t="s">
        <v>11</v>
      </c>
      <c r="C618" t="s">
        <v>521</v>
      </c>
      <c r="D618" t="s">
        <v>919</v>
      </c>
      <c r="E618">
        <v>13950000</v>
      </c>
      <c r="F618">
        <v>14250000</v>
      </c>
      <c r="G618">
        <v>1</v>
      </c>
    </row>
    <row r="619" spans="1:7" x14ac:dyDescent="0.2">
      <c r="A619">
        <v>4</v>
      </c>
      <c r="B619" t="s">
        <v>11</v>
      </c>
      <c r="C619" t="s">
        <v>521</v>
      </c>
      <c r="D619" t="s">
        <v>919</v>
      </c>
      <c r="E619">
        <v>9240500</v>
      </c>
      <c r="F619">
        <v>9600000</v>
      </c>
      <c r="G619">
        <v>2</v>
      </c>
    </row>
    <row r="620" spans="1:7" x14ac:dyDescent="0.2">
      <c r="A620">
        <v>87</v>
      </c>
      <c r="B620" t="s">
        <v>11</v>
      </c>
      <c r="C620" t="s">
        <v>521</v>
      </c>
      <c r="D620" t="s">
        <v>919</v>
      </c>
      <c r="E620">
        <v>9300000</v>
      </c>
      <c r="F620">
        <v>9601790</v>
      </c>
      <c r="G620">
        <v>1</v>
      </c>
    </row>
    <row r="621" spans="1:7" x14ac:dyDescent="0.2">
      <c r="A621">
        <v>87</v>
      </c>
      <c r="B621" t="s">
        <v>11</v>
      </c>
      <c r="C621" t="s">
        <v>521</v>
      </c>
      <c r="D621" t="s">
        <v>919</v>
      </c>
      <c r="E621">
        <v>9300000</v>
      </c>
      <c r="F621">
        <v>9567607.5</v>
      </c>
      <c r="G621">
        <v>1</v>
      </c>
    </row>
    <row r="622" spans="1:7" x14ac:dyDescent="0.2">
      <c r="A622">
        <v>93</v>
      </c>
      <c r="B622" t="s">
        <v>11</v>
      </c>
      <c r="C622" t="s">
        <v>521</v>
      </c>
      <c r="D622" t="s">
        <v>919</v>
      </c>
      <c r="E622">
        <v>9214000</v>
      </c>
      <c r="F622">
        <v>17682329</v>
      </c>
      <c r="G622">
        <v>1</v>
      </c>
    </row>
    <row r="623" spans="1:7" x14ac:dyDescent="0.2">
      <c r="A623">
        <v>105</v>
      </c>
      <c r="B623" t="s">
        <v>11</v>
      </c>
      <c r="C623" t="s">
        <v>521</v>
      </c>
      <c r="D623" t="s">
        <v>919</v>
      </c>
      <c r="E623">
        <v>9300000</v>
      </c>
      <c r="F623">
        <v>9599973.5399999991</v>
      </c>
      <c r="G623">
        <v>1</v>
      </c>
    </row>
    <row r="624" spans="1:7" x14ac:dyDescent="0.2">
      <c r="A624">
        <v>4</v>
      </c>
      <c r="B624" t="s">
        <v>11</v>
      </c>
      <c r="C624" t="s">
        <v>99</v>
      </c>
      <c r="D624" t="s">
        <v>920</v>
      </c>
      <c r="E624">
        <v>9182000</v>
      </c>
      <c r="F624">
        <v>9600000</v>
      </c>
      <c r="G624">
        <v>1</v>
      </c>
    </row>
    <row r="625" spans="1:7" x14ac:dyDescent="0.2">
      <c r="A625">
        <v>28</v>
      </c>
      <c r="B625" t="s">
        <v>11</v>
      </c>
      <c r="C625" t="s">
        <v>99</v>
      </c>
      <c r="D625" t="s">
        <v>920</v>
      </c>
      <c r="E625">
        <v>9250500</v>
      </c>
      <c r="F625">
        <v>9605465.6799999997</v>
      </c>
      <c r="G625">
        <v>2</v>
      </c>
    </row>
    <row r="626" spans="1:7" x14ac:dyDescent="0.2">
      <c r="A626">
        <v>87</v>
      </c>
      <c r="B626" t="s">
        <v>11</v>
      </c>
      <c r="C626" t="s">
        <v>99</v>
      </c>
      <c r="D626" t="s">
        <v>920</v>
      </c>
      <c r="E626">
        <v>9300000</v>
      </c>
      <c r="F626">
        <v>9601790</v>
      </c>
      <c r="G626">
        <v>2</v>
      </c>
    </row>
    <row r="627" spans="1:7" x14ac:dyDescent="0.2">
      <c r="A627">
        <v>87</v>
      </c>
      <c r="B627" t="s">
        <v>11</v>
      </c>
      <c r="C627" t="s">
        <v>99</v>
      </c>
      <c r="D627" t="s">
        <v>920</v>
      </c>
      <c r="E627">
        <v>13950000</v>
      </c>
      <c r="F627">
        <v>14374435</v>
      </c>
      <c r="G627">
        <v>1</v>
      </c>
    </row>
    <row r="628" spans="1:7" x14ac:dyDescent="0.2">
      <c r="A628">
        <v>96</v>
      </c>
      <c r="B628" t="s">
        <v>11</v>
      </c>
      <c r="C628" t="s">
        <v>99</v>
      </c>
      <c r="D628" t="s">
        <v>920</v>
      </c>
      <c r="E628">
        <v>9234500</v>
      </c>
      <c r="F628">
        <v>9391769.8800000008</v>
      </c>
      <c r="G628">
        <v>2</v>
      </c>
    </row>
    <row r="629" spans="1:7" x14ac:dyDescent="0.2">
      <c r="A629">
        <v>121</v>
      </c>
      <c r="B629" t="s">
        <v>11</v>
      </c>
      <c r="C629" t="s">
        <v>99</v>
      </c>
      <c r="D629" t="s">
        <v>920</v>
      </c>
      <c r="E629">
        <v>13950000</v>
      </c>
      <c r="F629">
        <v>14437720</v>
      </c>
      <c r="G629">
        <v>1</v>
      </c>
    </row>
    <row r="630" spans="1:7" x14ac:dyDescent="0.2">
      <c r="A630">
        <v>4</v>
      </c>
      <c r="B630" t="s">
        <v>73</v>
      </c>
      <c r="C630" t="s">
        <v>661</v>
      </c>
      <c r="D630" t="s">
        <v>921</v>
      </c>
      <c r="E630">
        <v>9043000</v>
      </c>
      <c r="F630">
        <v>9600000</v>
      </c>
      <c r="G630">
        <v>1</v>
      </c>
    </row>
    <row r="631" spans="1:7" x14ac:dyDescent="0.2">
      <c r="A631">
        <v>28</v>
      </c>
      <c r="B631" t="s">
        <v>73</v>
      </c>
      <c r="C631" t="s">
        <v>661</v>
      </c>
      <c r="D631" t="s">
        <v>921</v>
      </c>
      <c r="E631">
        <v>13950000</v>
      </c>
      <c r="F631">
        <v>14383623.09</v>
      </c>
      <c r="G631">
        <v>1</v>
      </c>
    </row>
    <row r="632" spans="1:7" x14ac:dyDescent="0.2">
      <c r="A632">
        <v>32</v>
      </c>
      <c r="B632" t="s">
        <v>73</v>
      </c>
      <c r="C632" t="s">
        <v>661</v>
      </c>
      <c r="D632" t="s">
        <v>921</v>
      </c>
      <c r="E632">
        <v>9237500</v>
      </c>
      <c r="F632">
        <v>11147098.66</v>
      </c>
      <c r="G632">
        <v>2</v>
      </c>
    </row>
    <row r="633" spans="1:7" x14ac:dyDescent="0.2">
      <c r="A633">
        <v>4</v>
      </c>
      <c r="B633" t="s">
        <v>11</v>
      </c>
      <c r="C633" t="s">
        <v>883</v>
      </c>
      <c r="D633" t="s">
        <v>921</v>
      </c>
      <c r="E633">
        <v>9241000</v>
      </c>
      <c r="F633">
        <v>9660000</v>
      </c>
      <c r="G633">
        <v>1</v>
      </c>
    </row>
    <row r="634" spans="1:7" x14ac:dyDescent="0.2">
      <c r="A634">
        <v>93</v>
      </c>
      <c r="B634" t="s">
        <v>11</v>
      </c>
      <c r="C634" t="s">
        <v>883</v>
      </c>
      <c r="D634" t="s">
        <v>921</v>
      </c>
      <c r="E634">
        <v>9300000</v>
      </c>
      <c r="F634">
        <v>9650000</v>
      </c>
      <c r="G634">
        <v>2</v>
      </c>
    </row>
    <row r="635" spans="1:7" x14ac:dyDescent="0.2">
      <c r="A635">
        <v>96</v>
      </c>
      <c r="B635" t="s">
        <v>11</v>
      </c>
      <c r="C635" t="s">
        <v>883</v>
      </c>
      <c r="D635" t="s">
        <v>921</v>
      </c>
      <c r="E635">
        <v>13950000</v>
      </c>
      <c r="F635">
        <v>14384313.25</v>
      </c>
      <c r="G635">
        <v>1</v>
      </c>
    </row>
    <row r="636" spans="1:7" x14ac:dyDescent="0.2">
      <c r="A636">
        <v>121</v>
      </c>
      <c r="B636" t="s">
        <v>11</v>
      </c>
      <c r="C636" t="s">
        <v>883</v>
      </c>
      <c r="D636" t="s">
        <v>921</v>
      </c>
      <c r="E636">
        <v>10817000</v>
      </c>
      <c r="F636">
        <v>11543510.140000001</v>
      </c>
      <c r="G636">
        <v>3</v>
      </c>
    </row>
    <row r="637" spans="1:7" x14ac:dyDescent="0.2">
      <c r="A637">
        <v>121</v>
      </c>
      <c r="B637" t="s">
        <v>11</v>
      </c>
      <c r="C637" t="s">
        <v>883</v>
      </c>
      <c r="D637" t="s">
        <v>921</v>
      </c>
      <c r="E637">
        <v>13950000</v>
      </c>
      <c r="F637">
        <v>14399555</v>
      </c>
      <c r="G637">
        <v>1</v>
      </c>
    </row>
    <row r="638" spans="1:7" x14ac:dyDescent="0.2">
      <c r="A638">
        <v>4</v>
      </c>
      <c r="B638" t="s">
        <v>12</v>
      </c>
      <c r="C638" t="s">
        <v>85</v>
      </c>
      <c r="D638" t="s">
        <v>922</v>
      </c>
      <c r="E638">
        <v>9300000</v>
      </c>
      <c r="F638">
        <v>9685054.9450000003</v>
      </c>
      <c r="G638">
        <v>2</v>
      </c>
    </row>
    <row r="639" spans="1:7" x14ac:dyDescent="0.2">
      <c r="A639">
        <v>121</v>
      </c>
      <c r="B639" t="s">
        <v>12</v>
      </c>
      <c r="C639" t="s">
        <v>85</v>
      </c>
      <c r="D639" t="s">
        <v>922</v>
      </c>
      <c r="E639">
        <v>8581000</v>
      </c>
      <c r="F639">
        <v>25402000</v>
      </c>
      <c r="G639">
        <v>1</v>
      </c>
    </row>
    <row r="640" spans="1:7" x14ac:dyDescent="0.2">
      <c r="A640">
        <v>4</v>
      </c>
      <c r="B640" t="s">
        <v>74</v>
      </c>
      <c r="C640" t="s">
        <v>75</v>
      </c>
      <c r="D640" t="s">
        <v>923</v>
      </c>
      <c r="E640">
        <v>9087500</v>
      </c>
      <c r="F640">
        <v>9600000</v>
      </c>
      <c r="G640">
        <v>2</v>
      </c>
    </row>
    <row r="641" spans="1:7" x14ac:dyDescent="0.2">
      <c r="A641">
        <v>93</v>
      </c>
      <c r="B641" t="s">
        <v>74</v>
      </c>
      <c r="C641" t="s">
        <v>75</v>
      </c>
      <c r="D641" t="s">
        <v>923</v>
      </c>
      <c r="E641">
        <v>9188000</v>
      </c>
      <c r="F641">
        <v>17850000</v>
      </c>
      <c r="G641">
        <v>1</v>
      </c>
    </row>
    <row r="642" spans="1:7" x14ac:dyDescent="0.2">
      <c r="A642">
        <v>88</v>
      </c>
      <c r="B642" t="s">
        <v>74</v>
      </c>
      <c r="C642" t="s">
        <v>75</v>
      </c>
      <c r="D642" t="s">
        <v>923</v>
      </c>
      <c r="E642">
        <v>7710666.6666666698</v>
      </c>
      <c r="F642">
        <v>11159975.856666701</v>
      </c>
      <c r="G642">
        <v>3</v>
      </c>
    </row>
    <row r="643" spans="1:7" x14ac:dyDescent="0.2">
      <c r="A643">
        <v>88</v>
      </c>
      <c r="B643" t="s">
        <v>74</v>
      </c>
      <c r="C643" t="s">
        <v>75</v>
      </c>
      <c r="D643" t="s">
        <v>923</v>
      </c>
      <c r="E643">
        <v>8127500</v>
      </c>
      <c r="F643">
        <v>10816035.942500001</v>
      </c>
      <c r="G643">
        <v>4</v>
      </c>
    </row>
    <row r="644" spans="1:7" x14ac:dyDescent="0.2">
      <c r="A644">
        <v>4</v>
      </c>
      <c r="B644" t="s">
        <v>74</v>
      </c>
      <c r="C644" t="s">
        <v>925</v>
      </c>
      <c r="D644" t="s">
        <v>925</v>
      </c>
      <c r="E644">
        <v>10850000</v>
      </c>
      <c r="F644">
        <v>11150000</v>
      </c>
      <c r="G644">
        <v>3</v>
      </c>
    </row>
    <row r="645" spans="1:7" x14ac:dyDescent="0.2">
      <c r="A645">
        <v>4</v>
      </c>
      <c r="B645" t="s">
        <v>74</v>
      </c>
      <c r="C645" t="s">
        <v>925</v>
      </c>
      <c r="D645" t="s">
        <v>925</v>
      </c>
      <c r="E645">
        <v>11605000</v>
      </c>
      <c r="F645">
        <v>11925000</v>
      </c>
      <c r="G645">
        <v>2</v>
      </c>
    </row>
    <row r="646" spans="1:7" x14ac:dyDescent="0.2">
      <c r="A646">
        <v>28</v>
      </c>
      <c r="B646" t="s">
        <v>74</v>
      </c>
      <c r="C646" t="s">
        <v>925</v>
      </c>
      <c r="D646" t="s">
        <v>925</v>
      </c>
      <c r="E646">
        <v>8581000</v>
      </c>
      <c r="F646">
        <v>9563717.8300000001</v>
      </c>
      <c r="G646">
        <v>1</v>
      </c>
    </row>
    <row r="647" spans="1:7" x14ac:dyDescent="0.2">
      <c r="A647">
        <v>87</v>
      </c>
      <c r="B647" t="s">
        <v>74</v>
      </c>
      <c r="C647" t="s">
        <v>925</v>
      </c>
      <c r="D647" t="s">
        <v>925</v>
      </c>
      <c r="E647">
        <v>9300000</v>
      </c>
      <c r="F647">
        <v>9406434.8000000007</v>
      </c>
      <c r="G647">
        <v>2</v>
      </c>
    </row>
    <row r="648" spans="1:7" x14ac:dyDescent="0.2">
      <c r="A648">
        <v>93</v>
      </c>
      <c r="B648" t="s">
        <v>74</v>
      </c>
      <c r="C648" t="s">
        <v>925</v>
      </c>
      <c r="D648" t="s">
        <v>925</v>
      </c>
      <c r="E648">
        <v>12389000</v>
      </c>
      <c r="F648">
        <v>12783333.3333333</v>
      </c>
      <c r="G648">
        <v>3</v>
      </c>
    </row>
    <row r="649" spans="1:7" x14ac:dyDescent="0.2">
      <c r="A649">
        <v>93</v>
      </c>
      <c r="B649" t="s">
        <v>74</v>
      </c>
      <c r="C649" t="s">
        <v>925</v>
      </c>
      <c r="D649" t="s">
        <v>925</v>
      </c>
      <c r="E649">
        <v>13950000</v>
      </c>
      <c r="F649">
        <v>14250000</v>
      </c>
      <c r="G649">
        <v>2</v>
      </c>
    </row>
    <row r="650" spans="1:7" x14ac:dyDescent="0.2">
      <c r="A650">
        <v>88</v>
      </c>
      <c r="B650" t="s">
        <v>74</v>
      </c>
      <c r="C650" t="s">
        <v>925</v>
      </c>
      <c r="D650" t="s">
        <v>925</v>
      </c>
      <c r="E650">
        <v>9286000</v>
      </c>
      <c r="F650">
        <v>9675266.2799999993</v>
      </c>
      <c r="G650">
        <v>1</v>
      </c>
    </row>
    <row r="651" spans="1:7" x14ac:dyDescent="0.2">
      <c r="A651">
        <v>105</v>
      </c>
      <c r="B651" t="s">
        <v>74</v>
      </c>
      <c r="C651" t="s">
        <v>925</v>
      </c>
      <c r="D651" t="s">
        <v>925</v>
      </c>
      <c r="E651">
        <v>11492250</v>
      </c>
      <c r="F651">
        <v>11982517.460000001</v>
      </c>
      <c r="G651">
        <v>4</v>
      </c>
    </row>
    <row r="652" spans="1:7" x14ac:dyDescent="0.2">
      <c r="A652">
        <v>105</v>
      </c>
      <c r="B652" t="s">
        <v>74</v>
      </c>
      <c r="C652" t="s">
        <v>925</v>
      </c>
      <c r="D652" t="s">
        <v>925</v>
      </c>
      <c r="E652">
        <v>10832333.3333333</v>
      </c>
      <c r="F652">
        <v>11179378.4533333</v>
      </c>
      <c r="G652">
        <v>3</v>
      </c>
    </row>
    <row r="653" spans="1:7" x14ac:dyDescent="0.2">
      <c r="A653">
        <v>4</v>
      </c>
      <c r="B653" t="s">
        <v>105</v>
      </c>
      <c r="C653" t="s">
        <v>486</v>
      </c>
      <c r="D653" t="s">
        <v>926</v>
      </c>
      <c r="E653">
        <v>13950000</v>
      </c>
      <c r="F653">
        <v>14250000</v>
      </c>
      <c r="G653">
        <v>1</v>
      </c>
    </row>
    <row r="654" spans="1:7" x14ac:dyDescent="0.2">
      <c r="A654">
        <v>22</v>
      </c>
      <c r="B654" t="s">
        <v>105</v>
      </c>
      <c r="C654" t="s">
        <v>486</v>
      </c>
      <c r="D654" t="s">
        <v>926</v>
      </c>
      <c r="E654">
        <v>9267000</v>
      </c>
      <c r="F654">
        <v>21750000</v>
      </c>
      <c r="G654">
        <v>1</v>
      </c>
    </row>
    <row r="655" spans="1:7" x14ac:dyDescent="0.2">
      <c r="A655">
        <v>4</v>
      </c>
      <c r="B655" t="s">
        <v>105</v>
      </c>
      <c r="C655" t="s">
        <v>108</v>
      </c>
      <c r="D655" t="s">
        <v>927</v>
      </c>
      <c r="E655">
        <v>12048000</v>
      </c>
      <c r="F655">
        <v>12390000</v>
      </c>
      <c r="G655">
        <v>5</v>
      </c>
    </row>
    <row r="656" spans="1:7" x14ac:dyDescent="0.2">
      <c r="A656">
        <v>4</v>
      </c>
      <c r="B656" t="s">
        <v>105</v>
      </c>
      <c r="C656" t="s">
        <v>108</v>
      </c>
      <c r="D656" t="s">
        <v>927</v>
      </c>
      <c r="E656">
        <v>11449166.6666667</v>
      </c>
      <c r="F656">
        <v>11925000</v>
      </c>
      <c r="G656">
        <v>6</v>
      </c>
    </row>
    <row r="657" spans="1:8" x14ac:dyDescent="0.2">
      <c r="A657">
        <v>93</v>
      </c>
      <c r="B657" t="s">
        <v>105</v>
      </c>
      <c r="C657" t="s">
        <v>108</v>
      </c>
      <c r="D657" t="s">
        <v>927</v>
      </c>
      <c r="E657">
        <v>4650000</v>
      </c>
      <c r="F657">
        <v>9600000</v>
      </c>
      <c r="G657">
        <v>2</v>
      </c>
    </row>
    <row r="658" spans="1:8" x14ac:dyDescent="0.2">
      <c r="A658">
        <v>93</v>
      </c>
      <c r="B658" t="s">
        <v>105</v>
      </c>
      <c r="C658" t="s">
        <v>108</v>
      </c>
      <c r="D658" t="s">
        <v>927</v>
      </c>
      <c r="E658">
        <v>13949000</v>
      </c>
      <c r="F658">
        <v>14249970.380000001</v>
      </c>
      <c r="G658">
        <v>2</v>
      </c>
    </row>
    <row r="659" spans="1:8" x14ac:dyDescent="0.2">
      <c r="A659">
        <v>121</v>
      </c>
      <c r="B659" t="s">
        <v>105</v>
      </c>
      <c r="C659" t="s">
        <v>108</v>
      </c>
      <c r="D659" t="s">
        <v>927</v>
      </c>
      <c r="E659">
        <v>13950000</v>
      </c>
      <c r="F659">
        <v>14467920</v>
      </c>
      <c r="G659">
        <v>1</v>
      </c>
    </row>
    <row r="660" spans="1:8" x14ac:dyDescent="0.2">
      <c r="A660">
        <v>121</v>
      </c>
      <c r="B660" t="s">
        <v>105</v>
      </c>
      <c r="C660" t="s">
        <v>108</v>
      </c>
      <c r="D660" t="s">
        <v>927</v>
      </c>
      <c r="E660">
        <v>13950000</v>
      </c>
      <c r="F660">
        <v>14467920</v>
      </c>
      <c r="G660">
        <v>1</v>
      </c>
    </row>
    <row r="661" spans="1:8" x14ac:dyDescent="0.2">
      <c r="A661">
        <v>27</v>
      </c>
      <c r="B661" t="s">
        <v>103</v>
      </c>
      <c r="C661" t="s">
        <v>828</v>
      </c>
      <c r="D661" t="s">
        <v>928</v>
      </c>
      <c r="E661">
        <v>8161000</v>
      </c>
      <c r="F661">
        <v>41249000</v>
      </c>
      <c r="G661">
        <v>1</v>
      </c>
    </row>
    <row r="662" spans="1:8" x14ac:dyDescent="0.2">
      <c r="A662">
        <v>122</v>
      </c>
      <c r="B662" t="s">
        <v>103</v>
      </c>
      <c r="C662" t="s">
        <v>828</v>
      </c>
      <c r="D662" t="s">
        <v>928</v>
      </c>
      <c r="E662">
        <v>7384500</v>
      </c>
      <c r="F662">
        <v>43724689.490000002</v>
      </c>
      <c r="G662">
        <v>2</v>
      </c>
    </row>
    <row r="663" spans="1:8" x14ac:dyDescent="0.2">
      <c r="A663">
        <v>87</v>
      </c>
      <c r="B663" t="s">
        <v>11</v>
      </c>
      <c r="C663" t="s">
        <v>849</v>
      </c>
      <c r="D663" t="s">
        <v>928</v>
      </c>
      <c r="E663">
        <v>46680735.1175</v>
      </c>
      <c r="F663">
        <v>46794039.100000001</v>
      </c>
      <c r="H663">
        <v>4</v>
      </c>
    </row>
    <row r="664" spans="1:8" x14ac:dyDescent="0.2">
      <c r="A664">
        <v>117</v>
      </c>
      <c r="B664" t="s">
        <v>11</v>
      </c>
      <c r="C664" t="s">
        <v>849</v>
      </c>
      <c r="D664" t="s">
        <v>928</v>
      </c>
      <c r="E664">
        <v>13950000</v>
      </c>
      <c r="F664">
        <v>14283743.15</v>
      </c>
      <c r="G664">
        <v>1</v>
      </c>
    </row>
    <row r="665" spans="1:8" x14ac:dyDescent="0.2">
      <c r="A665">
        <v>93</v>
      </c>
      <c r="B665" t="s">
        <v>73</v>
      </c>
      <c r="C665" t="s">
        <v>929</v>
      </c>
      <c r="D665" t="s">
        <v>929</v>
      </c>
      <c r="E665">
        <v>9182000</v>
      </c>
      <c r="F665">
        <v>20600000</v>
      </c>
      <c r="G665">
        <v>1</v>
      </c>
    </row>
    <row r="666" spans="1:8" x14ac:dyDescent="0.2">
      <c r="A666">
        <v>93</v>
      </c>
      <c r="B666" t="s">
        <v>73</v>
      </c>
      <c r="C666" t="s">
        <v>929</v>
      </c>
      <c r="D666" t="s">
        <v>929</v>
      </c>
      <c r="E666">
        <v>11615000</v>
      </c>
      <c r="F666">
        <v>14550750</v>
      </c>
      <c r="G666">
        <v>4</v>
      </c>
    </row>
    <row r="667" spans="1:8" x14ac:dyDescent="0.2">
      <c r="A667">
        <v>96</v>
      </c>
      <c r="B667" t="s">
        <v>73</v>
      </c>
      <c r="C667" t="s">
        <v>929</v>
      </c>
      <c r="D667" t="s">
        <v>929</v>
      </c>
      <c r="E667">
        <v>9300000</v>
      </c>
      <c r="F667">
        <v>9604557.5099999998</v>
      </c>
      <c r="G667">
        <v>1</v>
      </c>
    </row>
    <row r="668" spans="1:8" x14ac:dyDescent="0.2">
      <c r="A668">
        <v>121</v>
      </c>
      <c r="B668" t="s">
        <v>73</v>
      </c>
      <c r="C668" t="s">
        <v>929</v>
      </c>
      <c r="D668" t="s">
        <v>929</v>
      </c>
      <c r="E668">
        <v>9300000</v>
      </c>
      <c r="F668">
        <v>9655157.5</v>
      </c>
      <c r="G668">
        <v>1</v>
      </c>
    </row>
    <row r="669" spans="1:8" x14ac:dyDescent="0.2">
      <c r="A669">
        <v>28</v>
      </c>
      <c r="B669" t="s">
        <v>11</v>
      </c>
      <c r="C669" t="s">
        <v>763</v>
      </c>
      <c r="D669" t="s">
        <v>930</v>
      </c>
      <c r="E669">
        <v>4650000</v>
      </c>
      <c r="F669">
        <v>9718070.2200000007</v>
      </c>
      <c r="G669">
        <v>2</v>
      </c>
    </row>
    <row r="670" spans="1:8" x14ac:dyDescent="0.2">
      <c r="A670">
        <v>108</v>
      </c>
      <c r="B670" t="s">
        <v>103</v>
      </c>
      <c r="C670" t="s">
        <v>828</v>
      </c>
      <c r="D670" t="s">
        <v>931</v>
      </c>
      <c r="E670">
        <v>7238000</v>
      </c>
      <c r="F670">
        <v>7453000</v>
      </c>
      <c r="G670">
        <v>1</v>
      </c>
    </row>
    <row r="671" spans="1:8" x14ac:dyDescent="0.2">
      <c r="A671">
        <v>4</v>
      </c>
      <c r="B671" t="s">
        <v>73</v>
      </c>
      <c r="C671" t="s">
        <v>841</v>
      </c>
      <c r="D671" t="s">
        <v>931</v>
      </c>
      <c r="E671">
        <v>14484606</v>
      </c>
      <c r="F671">
        <v>14484606</v>
      </c>
      <c r="H671">
        <v>1</v>
      </c>
    </row>
    <row r="672" spans="1:8" x14ac:dyDescent="0.2">
      <c r="A672">
        <v>28</v>
      </c>
      <c r="B672" t="s">
        <v>73</v>
      </c>
      <c r="C672" t="s">
        <v>841</v>
      </c>
      <c r="D672" t="s">
        <v>931</v>
      </c>
      <c r="E672">
        <v>9300000</v>
      </c>
      <c r="F672">
        <v>9597297.1083333306</v>
      </c>
      <c r="G672">
        <v>6</v>
      </c>
    </row>
    <row r="673" spans="1:7" x14ac:dyDescent="0.2">
      <c r="A673">
        <v>28</v>
      </c>
      <c r="B673" t="s">
        <v>73</v>
      </c>
      <c r="C673" t="s">
        <v>841</v>
      </c>
      <c r="D673" t="s">
        <v>931</v>
      </c>
      <c r="E673">
        <v>9278000</v>
      </c>
      <c r="F673">
        <v>9599714.7533333302</v>
      </c>
      <c r="G673">
        <v>3</v>
      </c>
    </row>
    <row r="674" spans="1:7" x14ac:dyDescent="0.2">
      <c r="A674">
        <v>93</v>
      </c>
      <c r="B674" t="s">
        <v>73</v>
      </c>
      <c r="C674" t="s">
        <v>841</v>
      </c>
      <c r="D674" t="s">
        <v>931</v>
      </c>
      <c r="E674">
        <v>13950000</v>
      </c>
      <c r="F674">
        <v>14250000</v>
      </c>
      <c r="G674">
        <v>1</v>
      </c>
    </row>
    <row r="675" spans="1:7" x14ac:dyDescent="0.2">
      <c r="A675">
        <v>93</v>
      </c>
      <c r="B675" t="s">
        <v>73</v>
      </c>
      <c r="C675" t="s">
        <v>841</v>
      </c>
      <c r="D675" t="s">
        <v>931</v>
      </c>
      <c r="E675">
        <v>13950000</v>
      </c>
      <c r="F675">
        <v>14250000</v>
      </c>
      <c r="G675">
        <v>1</v>
      </c>
    </row>
    <row r="676" spans="1:7" x14ac:dyDescent="0.2">
      <c r="A676">
        <v>32</v>
      </c>
      <c r="B676" t="s">
        <v>73</v>
      </c>
      <c r="C676" t="s">
        <v>841</v>
      </c>
      <c r="D676" t="s">
        <v>931</v>
      </c>
      <c r="E676">
        <v>9300000</v>
      </c>
      <c r="F676">
        <v>15423769.890000001</v>
      </c>
      <c r="G676">
        <v>1</v>
      </c>
    </row>
    <row r="677" spans="1:7" x14ac:dyDescent="0.2">
      <c r="A677">
        <v>117</v>
      </c>
      <c r="B677" t="s">
        <v>73</v>
      </c>
      <c r="C677" t="s">
        <v>841</v>
      </c>
      <c r="D677" t="s">
        <v>931</v>
      </c>
      <c r="E677">
        <v>13950000</v>
      </c>
      <c r="F677">
        <v>14283743.15</v>
      </c>
      <c r="G677">
        <v>1</v>
      </c>
    </row>
    <row r="678" spans="1:7" x14ac:dyDescent="0.2">
      <c r="A678">
        <v>121</v>
      </c>
      <c r="B678" t="s">
        <v>73</v>
      </c>
      <c r="C678" t="s">
        <v>841</v>
      </c>
      <c r="D678" t="s">
        <v>931</v>
      </c>
      <c r="E678">
        <v>9247000</v>
      </c>
      <c r="F678">
        <v>9654558.5999999996</v>
      </c>
      <c r="G678">
        <v>1</v>
      </c>
    </row>
    <row r="679" spans="1:7" x14ac:dyDescent="0.2">
      <c r="A679">
        <v>121</v>
      </c>
      <c r="B679" t="s">
        <v>73</v>
      </c>
      <c r="C679" t="s">
        <v>841</v>
      </c>
      <c r="D679" t="s">
        <v>931</v>
      </c>
      <c r="E679">
        <v>9260000</v>
      </c>
      <c r="F679">
        <v>9654705.5</v>
      </c>
      <c r="G679">
        <v>1</v>
      </c>
    </row>
    <row r="680" spans="1:7" x14ac:dyDescent="0.2">
      <c r="A680">
        <v>28</v>
      </c>
      <c r="B680" t="s">
        <v>73</v>
      </c>
      <c r="C680" t="s">
        <v>841</v>
      </c>
      <c r="D680" t="s">
        <v>932</v>
      </c>
      <c r="E680">
        <v>9300000</v>
      </c>
      <c r="F680">
        <v>9606025.0299999993</v>
      </c>
      <c r="G680">
        <v>1</v>
      </c>
    </row>
    <row r="681" spans="1:7" x14ac:dyDescent="0.2">
      <c r="A681">
        <v>28</v>
      </c>
      <c r="B681" t="s">
        <v>73</v>
      </c>
      <c r="C681" t="s">
        <v>841</v>
      </c>
      <c r="D681" t="s">
        <v>932</v>
      </c>
      <c r="E681">
        <v>9254000</v>
      </c>
      <c r="F681">
        <v>9605505.2300000004</v>
      </c>
      <c r="G681">
        <v>1</v>
      </c>
    </row>
    <row r="682" spans="1:7" x14ac:dyDescent="0.2">
      <c r="A682">
        <v>32</v>
      </c>
      <c r="B682" t="s">
        <v>73</v>
      </c>
      <c r="C682" t="s">
        <v>841</v>
      </c>
      <c r="D682" t="s">
        <v>932</v>
      </c>
      <c r="E682">
        <v>9267000</v>
      </c>
      <c r="F682">
        <v>13608490.49</v>
      </c>
      <c r="G682">
        <v>1</v>
      </c>
    </row>
    <row r="683" spans="1:7" x14ac:dyDescent="0.2">
      <c r="A683">
        <v>28</v>
      </c>
      <c r="B683" t="s">
        <v>73</v>
      </c>
      <c r="C683" t="s">
        <v>86</v>
      </c>
      <c r="D683" t="s">
        <v>933</v>
      </c>
      <c r="E683">
        <v>9300000</v>
      </c>
      <c r="F683">
        <v>9606025.0299999993</v>
      </c>
      <c r="G683">
        <v>1</v>
      </c>
    </row>
    <row r="684" spans="1:7" x14ac:dyDescent="0.2">
      <c r="A684">
        <v>4</v>
      </c>
      <c r="B684" t="s">
        <v>74</v>
      </c>
      <c r="C684" t="s">
        <v>87</v>
      </c>
      <c r="D684" t="s">
        <v>934</v>
      </c>
      <c r="E684">
        <v>13950000</v>
      </c>
      <c r="F684">
        <v>14250000</v>
      </c>
      <c r="G684">
        <v>1</v>
      </c>
    </row>
    <row r="685" spans="1:7" x14ac:dyDescent="0.2">
      <c r="A685">
        <v>28</v>
      </c>
      <c r="B685" t="s">
        <v>74</v>
      </c>
      <c r="C685" t="s">
        <v>87</v>
      </c>
      <c r="D685" t="s">
        <v>934</v>
      </c>
      <c r="E685">
        <v>9300000</v>
      </c>
      <c r="F685">
        <v>9594630.8633333296</v>
      </c>
      <c r="G685">
        <v>3</v>
      </c>
    </row>
    <row r="686" spans="1:7" x14ac:dyDescent="0.2">
      <c r="A686">
        <v>87</v>
      </c>
      <c r="B686" t="s">
        <v>74</v>
      </c>
      <c r="C686" t="s">
        <v>87</v>
      </c>
      <c r="D686" t="s">
        <v>934</v>
      </c>
      <c r="E686">
        <v>9300000</v>
      </c>
      <c r="F686">
        <v>9406434.8000000007</v>
      </c>
      <c r="G686">
        <v>1</v>
      </c>
    </row>
    <row r="687" spans="1:7" x14ac:dyDescent="0.2">
      <c r="A687">
        <v>87</v>
      </c>
      <c r="B687" t="s">
        <v>74</v>
      </c>
      <c r="C687" t="s">
        <v>87</v>
      </c>
      <c r="D687" t="s">
        <v>934</v>
      </c>
      <c r="E687">
        <v>8684500</v>
      </c>
      <c r="F687">
        <v>10856542.5</v>
      </c>
      <c r="G687">
        <v>2</v>
      </c>
    </row>
    <row r="688" spans="1:7" x14ac:dyDescent="0.2">
      <c r="A688">
        <v>93</v>
      </c>
      <c r="B688" t="s">
        <v>74</v>
      </c>
      <c r="C688" t="s">
        <v>87</v>
      </c>
      <c r="D688" t="s">
        <v>934</v>
      </c>
      <c r="E688">
        <v>9182000</v>
      </c>
      <c r="F688">
        <v>16950000</v>
      </c>
      <c r="G688">
        <v>1</v>
      </c>
    </row>
    <row r="689" spans="1:7" x14ac:dyDescent="0.2">
      <c r="A689">
        <v>88</v>
      </c>
      <c r="B689" t="s">
        <v>74</v>
      </c>
      <c r="C689" t="s">
        <v>87</v>
      </c>
      <c r="D689" t="s">
        <v>934</v>
      </c>
      <c r="E689">
        <v>11618000</v>
      </c>
      <c r="F689">
        <v>12013794.15</v>
      </c>
      <c r="G689">
        <v>2</v>
      </c>
    </row>
    <row r="690" spans="1:7" x14ac:dyDescent="0.2">
      <c r="A690">
        <v>88</v>
      </c>
      <c r="B690" t="s">
        <v>74</v>
      </c>
      <c r="C690" t="s">
        <v>87</v>
      </c>
      <c r="D690" t="s">
        <v>934</v>
      </c>
      <c r="E690">
        <v>10843000</v>
      </c>
      <c r="F690">
        <v>13079284.506666699</v>
      </c>
      <c r="G690">
        <v>3</v>
      </c>
    </row>
    <row r="691" spans="1:7" x14ac:dyDescent="0.2">
      <c r="A691">
        <v>105</v>
      </c>
      <c r="B691" t="s">
        <v>74</v>
      </c>
      <c r="C691" t="s">
        <v>87</v>
      </c>
      <c r="D691" t="s">
        <v>934</v>
      </c>
      <c r="E691">
        <v>9208000</v>
      </c>
      <c r="F691">
        <v>9599973.5399999991</v>
      </c>
      <c r="G691">
        <v>1</v>
      </c>
    </row>
    <row r="692" spans="1:7" x14ac:dyDescent="0.2">
      <c r="A692">
        <v>4</v>
      </c>
      <c r="B692" t="s">
        <v>74</v>
      </c>
      <c r="C692" t="s">
        <v>74</v>
      </c>
      <c r="D692" t="s">
        <v>936</v>
      </c>
      <c r="E692">
        <v>9263500</v>
      </c>
      <c r="F692">
        <v>9600000</v>
      </c>
      <c r="G692">
        <v>2</v>
      </c>
    </row>
    <row r="693" spans="1:7" x14ac:dyDescent="0.2">
      <c r="A693">
        <v>93</v>
      </c>
      <c r="B693" t="s">
        <v>74</v>
      </c>
      <c r="C693" t="s">
        <v>74</v>
      </c>
      <c r="D693" t="s">
        <v>936</v>
      </c>
      <c r="E693">
        <v>13950000</v>
      </c>
      <c r="F693">
        <v>14250000</v>
      </c>
      <c r="G693">
        <v>2</v>
      </c>
    </row>
    <row r="694" spans="1:7" x14ac:dyDescent="0.2">
      <c r="A694">
        <v>116</v>
      </c>
      <c r="B694" t="s">
        <v>74</v>
      </c>
      <c r="C694" t="s">
        <v>74</v>
      </c>
      <c r="D694" t="s">
        <v>936</v>
      </c>
      <c r="E694">
        <v>7448000</v>
      </c>
      <c r="F694">
        <v>9466708.0800000001</v>
      </c>
      <c r="G694">
        <v>1</v>
      </c>
    </row>
    <row r="695" spans="1:7" x14ac:dyDescent="0.2">
      <c r="A695">
        <v>96</v>
      </c>
      <c r="B695" t="s">
        <v>74</v>
      </c>
      <c r="C695" t="s">
        <v>74</v>
      </c>
      <c r="D695" t="s">
        <v>936</v>
      </c>
      <c r="E695">
        <v>7280000</v>
      </c>
      <c r="F695">
        <v>9581731.5099999998</v>
      </c>
      <c r="G695">
        <v>1</v>
      </c>
    </row>
    <row r="696" spans="1:7" x14ac:dyDescent="0.2">
      <c r="A696">
        <v>121</v>
      </c>
      <c r="B696" t="s">
        <v>74</v>
      </c>
      <c r="C696" t="s">
        <v>74</v>
      </c>
      <c r="D696" t="s">
        <v>936</v>
      </c>
      <c r="E696">
        <v>9300000</v>
      </c>
      <c r="F696">
        <v>9655157.5</v>
      </c>
      <c r="G696">
        <v>1</v>
      </c>
    </row>
    <row r="697" spans="1:7" x14ac:dyDescent="0.2">
      <c r="A697">
        <v>105</v>
      </c>
      <c r="B697" t="s">
        <v>74</v>
      </c>
      <c r="C697" t="s">
        <v>74</v>
      </c>
      <c r="D697" t="s">
        <v>936</v>
      </c>
      <c r="E697">
        <v>13950000</v>
      </c>
      <c r="F697">
        <v>14338787.18</v>
      </c>
      <c r="G697">
        <v>1</v>
      </c>
    </row>
    <row r="698" spans="1:7" x14ac:dyDescent="0.2">
      <c r="A698">
        <v>105</v>
      </c>
      <c r="B698" t="s">
        <v>74</v>
      </c>
      <c r="C698" t="s">
        <v>74</v>
      </c>
      <c r="D698" t="s">
        <v>936</v>
      </c>
      <c r="E698">
        <v>13950000</v>
      </c>
      <c r="F698">
        <v>14338787.18</v>
      </c>
      <c r="G698">
        <v>1</v>
      </c>
    </row>
    <row r="699" spans="1:7" x14ac:dyDescent="0.2">
      <c r="A699">
        <v>4</v>
      </c>
      <c r="B699" t="s">
        <v>73</v>
      </c>
      <c r="C699" t="s">
        <v>759</v>
      </c>
      <c r="D699" t="s">
        <v>940</v>
      </c>
      <c r="E699">
        <v>9254000</v>
      </c>
      <c r="F699">
        <v>9600000</v>
      </c>
      <c r="G699">
        <v>1</v>
      </c>
    </row>
    <row r="700" spans="1:7" x14ac:dyDescent="0.2">
      <c r="A700">
        <v>28</v>
      </c>
      <c r="B700" t="s">
        <v>73</v>
      </c>
      <c r="C700" t="s">
        <v>759</v>
      </c>
      <c r="D700" t="s">
        <v>940</v>
      </c>
      <c r="E700">
        <v>9300000</v>
      </c>
      <c r="F700">
        <v>9606025.0299999993</v>
      </c>
      <c r="G700">
        <v>1</v>
      </c>
    </row>
    <row r="701" spans="1:7" x14ac:dyDescent="0.2">
      <c r="A701">
        <v>93</v>
      </c>
      <c r="B701" t="s">
        <v>73</v>
      </c>
      <c r="C701" t="s">
        <v>759</v>
      </c>
      <c r="D701" t="s">
        <v>940</v>
      </c>
      <c r="E701">
        <v>9261500</v>
      </c>
      <c r="F701">
        <v>9780683.6300000008</v>
      </c>
      <c r="G701">
        <v>2</v>
      </c>
    </row>
    <row r="702" spans="1:7" x14ac:dyDescent="0.2">
      <c r="A702">
        <v>93</v>
      </c>
      <c r="B702" t="s">
        <v>73</v>
      </c>
      <c r="C702" t="s">
        <v>759</v>
      </c>
      <c r="D702" t="s">
        <v>940</v>
      </c>
      <c r="E702">
        <v>9293000</v>
      </c>
      <c r="F702">
        <v>9550000</v>
      </c>
      <c r="G702">
        <v>1</v>
      </c>
    </row>
    <row r="703" spans="1:7" x14ac:dyDescent="0.2">
      <c r="A703">
        <v>22</v>
      </c>
      <c r="B703" t="s">
        <v>73</v>
      </c>
      <c r="C703" t="s">
        <v>759</v>
      </c>
      <c r="D703" t="s">
        <v>940</v>
      </c>
      <c r="E703">
        <v>7909000</v>
      </c>
      <c r="F703">
        <v>25809000</v>
      </c>
      <c r="G703">
        <v>1</v>
      </c>
    </row>
    <row r="704" spans="1:7" x14ac:dyDescent="0.2">
      <c r="A704">
        <v>4</v>
      </c>
      <c r="B704" t="s">
        <v>74</v>
      </c>
      <c r="C704" t="s">
        <v>97</v>
      </c>
      <c r="D704" t="s">
        <v>97</v>
      </c>
      <c r="E704">
        <v>13950000</v>
      </c>
      <c r="F704">
        <v>14250000</v>
      </c>
      <c r="G704">
        <v>1</v>
      </c>
    </row>
    <row r="705" spans="1:7" x14ac:dyDescent="0.2">
      <c r="A705">
        <v>4</v>
      </c>
      <c r="B705" t="s">
        <v>74</v>
      </c>
      <c r="C705" t="s">
        <v>97</v>
      </c>
      <c r="D705" t="s">
        <v>97</v>
      </c>
      <c r="E705">
        <v>13950000</v>
      </c>
      <c r="F705">
        <v>14250000</v>
      </c>
      <c r="G705">
        <v>1</v>
      </c>
    </row>
    <row r="706" spans="1:7" x14ac:dyDescent="0.2">
      <c r="A706">
        <v>28</v>
      </c>
      <c r="B706" t="s">
        <v>74</v>
      </c>
      <c r="C706" t="s">
        <v>97</v>
      </c>
      <c r="D706" t="s">
        <v>97</v>
      </c>
      <c r="E706">
        <v>9300000</v>
      </c>
      <c r="F706">
        <v>9587840</v>
      </c>
      <c r="G706">
        <v>1</v>
      </c>
    </row>
    <row r="707" spans="1:7" x14ac:dyDescent="0.2">
      <c r="A707">
        <v>28</v>
      </c>
      <c r="B707" t="s">
        <v>74</v>
      </c>
      <c r="C707" t="s">
        <v>97</v>
      </c>
      <c r="D707" t="s">
        <v>97</v>
      </c>
      <c r="E707">
        <v>8665000</v>
      </c>
      <c r="F707">
        <v>9580664.5</v>
      </c>
      <c r="G707">
        <v>1</v>
      </c>
    </row>
    <row r="708" spans="1:7" x14ac:dyDescent="0.2">
      <c r="A708">
        <v>27</v>
      </c>
      <c r="B708" t="s">
        <v>74</v>
      </c>
      <c r="C708" t="s">
        <v>97</v>
      </c>
      <c r="D708" t="s">
        <v>97</v>
      </c>
      <c r="E708">
        <v>13949000</v>
      </c>
      <c r="F708">
        <v>14156782.85</v>
      </c>
      <c r="G708">
        <v>2</v>
      </c>
    </row>
    <row r="709" spans="1:7" x14ac:dyDescent="0.2">
      <c r="A709">
        <v>4</v>
      </c>
      <c r="B709" t="s">
        <v>73</v>
      </c>
      <c r="C709" t="s">
        <v>661</v>
      </c>
      <c r="D709" t="s">
        <v>941</v>
      </c>
      <c r="E709">
        <v>8539000</v>
      </c>
      <c r="F709">
        <v>9600000</v>
      </c>
      <c r="G709">
        <v>1</v>
      </c>
    </row>
    <row r="710" spans="1:7" x14ac:dyDescent="0.2">
      <c r="A710">
        <v>4</v>
      </c>
      <c r="B710" t="s">
        <v>73</v>
      </c>
      <c r="C710" t="s">
        <v>661</v>
      </c>
      <c r="D710" t="s">
        <v>941</v>
      </c>
      <c r="E710">
        <v>9300000</v>
      </c>
      <c r="F710">
        <v>9600000</v>
      </c>
      <c r="G710">
        <v>1</v>
      </c>
    </row>
    <row r="711" spans="1:7" x14ac:dyDescent="0.2">
      <c r="A711">
        <v>116</v>
      </c>
      <c r="B711" t="s">
        <v>73</v>
      </c>
      <c r="C711" t="s">
        <v>661</v>
      </c>
      <c r="D711" t="s">
        <v>941</v>
      </c>
      <c r="E711">
        <v>8791000</v>
      </c>
      <c r="F711">
        <v>9466708.0800000001</v>
      </c>
      <c r="G711">
        <v>1</v>
      </c>
    </row>
    <row r="712" spans="1:7" x14ac:dyDescent="0.2">
      <c r="A712">
        <v>121</v>
      </c>
      <c r="B712" t="s">
        <v>73</v>
      </c>
      <c r="C712" t="s">
        <v>661</v>
      </c>
      <c r="D712" t="s">
        <v>941</v>
      </c>
      <c r="E712">
        <v>13950000</v>
      </c>
      <c r="F712">
        <v>14437720</v>
      </c>
      <c r="G712">
        <v>1</v>
      </c>
    </row>
    <row r="713" spans="1:7" x14ac:dyDescent="0.2">
      <c r="A713">
        <v>116</v>
      </c>
      <c r="B713" t="s">
        <v>74</v>
      </c>
      <c r="C713" t="s">
        <v>74</v>
      </c>
      <c r="D713" t="s">
        <v>942</v>
      </c>
      <c r="E713">
        <v>9300000</v>
      </c>
      <c r="F713">
        <v>9466708.0800000001</v>
      </c>
      <c r="G713">
        <v>1</v>
      </c>
    </row>
    <row r="714" spans="1:7" x14ac:dyDescent="0.2">
      <c r="A714">
        <v>88</v>
      </c>
      <c r="B714" t="s">
        <v>74</v>
      </c>
      <c r="C714" t="s">
        <v>74</v>
      </c>
      <c r="D714" t="s">
        <v>942</v>
      </c>
      <c r="E714">
        <v>13950000</v>
      </c>
      <c r="F714">
        <v>14406767.9</v>
      </c>
      <c r="G714">
        <v>1</v>
      </c>
    </row>
    <row r="715" spans="1:7" x14ac:dyDescent="0.2">
      <c r="A715">
        <v>88</v>
      </c>
      <c r="B715" t="s">
        <v>74</v>
      </c>
      <c r="C715" t="s">
        <v>74</v>
      </c>
      <c r="D715" t="s">
        <v>942</v>
      </c>
      <c r="E715">
        <v>13950000</v>
      </c>
      <c r="F715">
        <v>14406767.9</v>
      </c>
      <c r="G715">
        <v>1</v>
      </c>
    </row>
    <row r="716" spans="1:7" x14ac:dyDescent="0.2">
      <c r="A716">
        <v>4</v>
      </c>
      <c r="B716" t="s">
        <v>105</v>
      </c>
      <c r="C716" t="s">
        <v>512</v>
      </c>
      <c r="D716" t="s">
        <v>943</v>
      </c>
      <c r="E716">
        <v>9958571.4285714291</v>
      </c>
      <c r="F716">
        <v>12235714.2857143</v>
      </c>
      <c r="G716">
        <v>7</v>
      </c>
    </row>
    <row r="717" spans="1:7" x14ac:dyDescent="0.2">
      <c r="A717">
        <v>4</v>
      </c>
      <c r="B717" t="s">
        <v>105</v>
      </c>
      <c r="C717" t="s">
        <v>512</v>
      </c>
      <c r="D717" t="s">
        <v>943</v>
      </c>
      <c r="E717">
        <v>10186600</v>
      </c>
      <c r="F717">
        <v>13289800</v>
      </c>
      <c r="G717">
        <v>5</v>
      </c>
    </row>
    <row r="718" spans="1:7" x14ac:dyDescent="0.2">
      <c r="A718">
        <v>93</v>
      </c>
      <c r="B718" t="s">
        <v>105</v>
      </c>
      <c r="C718" t="s">
        <v>512</v>
      </c>
      <c r="D718" t="s">
        <v>943</v>
      </c>
      <c r="E718">
        <v>9113000</v>
      </c>
      <c r="F718">
        <v>13831082.5</v>
      </c>
      <c r="G718">
        <v>2</v>
      </c>
    </row>
    <row r="719" spans="1:7" x14ac:dyDescent="0.2">
      <c r="A719">
        <v>117</v>
      </c>
      <c r="B719" t="s">
        <v>105</v>
      </c>
      <c r="C719" t="s">
        <v>512</v>
      </c>
      <c r="D719" t="s">
        <v>943</v>
      </c>
      <c r="E719">
        <v>9300000</v>
      </c>
      <c r="F719">
        <v>9511293.75</v>
      </c>
      <c r="G719">
        <v>1</v>
      </c>
    </row>
    <row r="720" spans="1:7" x14ac:dyDescent="0.2">
      <c r="A720">
        <v>121</v>
      </c>
      <c r="B720" t="s">
        <v>105</v>
      </c>
      <c r="C720" t="s">
        <v>512</v>
      </c>
      <c r="D720" t="s">
        <v>943</v>
      </c>
      <c r="E720">
        <v>9286666.6666666698</v>
      </c>
      <c r="F720">
        <v>9652157.5</v>
      </c>
      <c r="G720">
        <v>3</v>
      </c>
    </row>
    <row r="721" spans="1:7" x14ac:dyDescent="0.2">
      <c r="A721">
        <v>93</v>
      </c>
      <c r="B721" t="s">
        <v>11</v>
      </c>
      <c r="C721" t="s">
        <v>83</v>
      </c>
      <c r="D721" t="s">
        <v>946</v>
      </c>
      <c r="E721">
        <v>9300000</v>
      </c>
      <c r="F721">
        <v>9711600</v>
      </c>
      <c r="G721">
        <v>1</v>
      </c>
    </row>
    <row r="722" spans="1:7" x14ac:dyDescent="0.2">
      <c r="A722">
        <v>4</v>
      </c>
      <c r="B722" t="s">
        <v>12</v>
      </c>
      <c r="C722" t="s">
        <v>12</v>
      </c>
      <c r="D722" t="s">
        <v>947</v>
      </c>
      <c r="E722">
        <v>8161000</v>
      </c>
      <c r="F722">
        <v>59915000</v>
      </c>
      <c r="G722">
        <v>1</v>
      </c>
    </row>
    <row r="723" spans="1:7" x14ac:dyDescent="0.2">
      <c r="A723">
        <v>93</v>
      </c>
      <c r="B723" t="s">
        <v>12</v>
      </c>
      <c r="C723" t="s">
        <v>12</v>
      </c>
      <c r="D723" t="s">
        <v>947</v>
      </c>
      <c r="E723">
        <v>8959000</v>
      </c>
      <c r="F723">
        <v>33400000</v>
      </c>
      <c r="G723">
        <v>1</v>
      </c>
    </row>
    <row r="724" spans="1:7" x14ac:dyDescent="0.2">
      <c r="A724">
        <v>93</v>
      </c>
      <c r="B724" t="s">
        <v>12</v>
      </c>
      <c r="C724" t="s">
        <v>12</v>
      </c>
      <c r="D724" t="s">
        <v>947</v>
      </c>
      <c r="E724">
        <v>13950000</v>
      </c>
      <c r="F724">
        <v>14200000</v>
      </c>
      <c r="G724">
        <v>1</v>
      </c>
    </row>
    <row r="725" spans="1:7" x14ac:dyDescent="0.2">
      <c r="A725">
        <v>108</v>
      </c>
      <c r="B725" t="s">
        <v>12</v>
      </c>
      <c r="C725" t="s">
        <v>12</v>
      </c>
      <c r="D725" t="s">
        <v>947</v>
      </c>
      <c r="E725">
        <v>9293000</v>
      </c>
      <c r="F725">
        <v>9293000</v>
      </c>
      <c r="G725">
        <v>1</v>
      </c>
    </row>
    <row r="726" spans="1:7" x14ac:dyDescent="0.2">
      <c r="A726">
        <v>87</v>
      </c>
      <c r="B726" t="s">
        <v>73</v>
      </c>
      <c r="C726" t="s">
        <v>519</v>
      </c>
      <c r="D726" t="s">
        <v>948</v>
      </c>
      <c r="E726">
        <v>9254000</v>
      </c>
      <c r="F726">
        <v>9606024.2899999991</v>
      </c>
      <c r="G726">
        <v>1</v>
      </c>
    </row>
    <row r="727" spans="1:7" x14ac:dyDescent="0.2">
      <c r="A727">
        <v>93</v>
      </c>
      <c r="B727" t="s">
        <v>73</v>
      </c>
      <c r="C727" t="s">
        <v>519</v>
      </c>
      <c r="D727" t="s">
        <v>948</v>
      </c>
      <c r="E727">
        <v>8077000</v>
      </c>
      <c r="F727">
        <v>9650000</v>
      </c>
      <c r="G727">
        <v>1</v>
      </c>
    </row>
    <row r="728" spans="1:7" x14ac:dyDescent="0.2">
      <c r="A728">
        <v>27</v>
      </c>
      <c r="B728" t="s">
        <v>73</v>
      </c>
      <c r="C728" t="s">
        <v>519</v>
      </c>
      <c r="D728" t="s">
        <v>948</v>
      </c>
      <c r="E728">
        <v>9208000</v>
      </c>
      <c r="F728">
        <v>18923000</v>
      </c>
      <c r="G728">
        <v>1</v>
      </c>
    </row>
    <row r="729" spans="1:7" x14ac:dyDescent="0.2">
      <c r="A729">
        <v>121</v>
      </c>
      <c r="B729" t="s">
        <v>73</v>
      </c>
      <c r="C729" t="s">
        <v>519</v>
      </c>
      <c r="D729" t="s">
        <v>948</v>
      </c>
      <c r="E729">
        <v>9300000</v>
      </c>
      <c r="F729">
        <v>9655157.5</v>
      </c>
      <c r="G729">
        <v>1</v>
      </c>
    </row>
    <row r="730" spans="1:7" x14ac:dyDescent="0.2">
      <c r="A730">
        <v>4</v>
      </c>
      <c r="B730" t="s">
        <v>74</v>
      </c>
      <c r="C730" t="s">
        <v>72</v>
      </c>
      <c r="D730" t="s">
        <v>949</v>
      </c>
      <c r="E730">
        <v>7993000</v>
      </c>
      <c r="F730">
        <v>9600000</v>
      </c>
      <c r="G730">
        <v>1</v>
      </c>
    </row>
    <row r="731" spans="1:7" x14ac:dyDescent="0.2">
      <c r="A731">
        <v>93</v>
      </c>
      <c r="B731" t="s">
        <v>74</v>
      </c>
      <c r="C731" t="s">
        <v>72</v>
      </c>
      <c r="D731" t="s">
        <v>949</v>
      </c>
      <c r="E731">
        <v>9286500</v>
      </c>
      <c r="F731">
        <v>13875000</v>
      </c>
      <c r="G731">
        <v>2</v>
      </c>
    </row>
    <row r="732" spans="1:7" x14ac:dyDescent="0.2">
      <c r="A732">
        <v>32</v>
      </c>
      <c r="B732" t="s">
        <v>74</v>
      </c>
      <c r="C732" t="s">
        <v>72</v>
      </c>
      <c r="D732" t="s">
        <v>949</v>
      </c>
      <c r="E732">
        <v>9280000</v>
      </c>
      <c r="F732">
        <v>16485809.26</v>
      </c>
      <c r="G732">
        <v>1</v>
      </c>
    </row>
    <row r="733" spans="1:7" x14ac:dyDescent="0.2">
      <c r="A733">
        <v>4</v>
      </c>
      <c r="B733" t="s">
        <v>74</v>
      </c>
      <c r="C733" t="s">
        <v>87</v>
      </c>
      <c r="D733" t="s">
        <v>950</v>
      </c>
      <c r="E733">
        <v>13950000</v>
      </c>
      <c r="F733">
        <v>14250000</v>
      </c>
      <c r="G733">
        <v>2</v>
      </c>
    </row>
    <row r="734" spans="1:7" x14ac:dyDescent="0.2">
      <c r="A734">
        <v>88</v>
      </c>
      <c r="B734" t="s">
        <v>74</v>
      </c>
      <c r="C734" t="s">
        <v>87</v>
      </c>
      <c r="D734" t="s">
        <v>950</v>
      </c>
      <c r="E734">
        <v>13950000</v>
      </c>
      <c r="F734">
        <v>14406767.9</v>
      </c>
      <c r="G734">
        <v>1</v>
      </c>
    </row>
    <row r="735" spans="1:7" x14ac:dyDescent="0.2">
      <c r="A735">
        <v>88</v>
      </c>
      <c r="B735" t="s">
        <v>74</v>
      </c>
      <c r="C735" t="s">
        <v>87</v>
      </c>
      <c r="D735" t="s">
        <v>950</v>
      </c>
      <c r="E735">
        <v>13950000</v>
      </c>
      <c r="F735">
        <v>14406767.9</v>
      </c>
      <c r="G735">
        <v>1</v>
      </c>
    </row>
    <row r="736" spans="1:7" x14ac:dyDescent="0.2">
      <c r="A736">
        <v>4</v>
      </c>
      <c r="B736" t="s">
        <v>103</v>
      </c>
      <c r="C736" t="s">
        <v>944</v>
      </c>
      <c r="D736" t="s">
        <v>951</v>
      </c>
      <c r="E736">
        <v>9263500</v>
      </c>
      <c r="F736">
        <v>9600000</v>
      </c>
      <c r="G736">
        <v>2</v>
      </c>
    </row>
    <row r="737" spans="1:8" x14ac:dyDescent="0.2">
      <c r="A737">
        <v>93</v>
      </c>
      <c r="B737" t="s">
        <v>105</v>
      </c>
      <c r="C737" t="s">
        <v>107</v>
      </c>
      <c r="D737" t="s">
        <v>953</v>
      </c>
      <c r="E737">
        <v>13950000</v>
      </c>
      <c r="F737">
        <v>14250000</v>
      </c>
      <c r="G737">
        <v>2</v>
      </c>
    </row>
    <row r="738" spans="1:8" x14ac:dyDescent="0.2">
      <c r="A738">
        <v>32</v>
      </c>
      <c r="B738" t="s">
        <v>105</v>
      </c>
      <c r="C738" t="s">
        <v>107</v>
      </c>
      <c r="D738" t="s">
        <v>953</v>
      </c>
      <c r="E738">
        <v>21256745.668000001</v>
      </c>
      <c r="F738">
        <v>21256745.668000001</v>
      </c>
      <c r="H738">
        <v>5</v>
      </c>
    </row>
    <row r="739" spans="1:8" x14ac:dyDescent="0.2">
      <c r="A739">
        <v>93</v>
      </c>
      <c r="B739" t="s">
        <v>73</v>
      </c>
      <c r="C739" t="s">
        <v>620</v>
      </c>
      <c r="D739" t="s">
        <v>953</v>
      </c>
      <c r="E739">
        <v>8119000</v>
      </c>
      <c r="F739">
        <v>9750000</v>
      </c>
      <c r="G739">
        <v>1</v>
      </c>
    </row>
    <row r="740" spans="1:8" x14ac:dyDescent="0.2">
      <c r="A740">
        <v>105</v>
      </c>
      <c r="B740" t="s">
        <v>73</v>
      </c>
      <c r="C740" t="s">
        <v>620</v>
      </c>
      <c r="D740" t="s">
        <v>953</v>
      </c>
      <c r="E740">
        <v>9300000</v>
      </c>
      <c r="F740">
        <v>9599973.5399999991</v>
      </c>
      <c r="G740">
        <v>1</v>
      </c>
    </row>
    <row r="741" spans="1:8" x14ac:dyDescent="0.2">
      <c r="A741">
        <v>122</v>
      </c>
      <c r="B741" t="s">
        <v>73</v>
      </c>
      <c r="C741" t="s">
        <v>620</v>
      </c>
      <c r="D741" t="s">
        <v>953</v>
      </c>
      <c r="E741">
        <v>8161000</v>
      </c>
      <c r="F741">
        <v>28635049.699999999</v>
      </c>
      <c r="G741">
        <v>1</v>
      </c>
    </row>
    <row r="742" spans="1:8" x14ac:dyDescent="0.2">
      <c r="A742">
        <v>4</v>
      </c>
      <c r="B742" t="s">
        <v>105</v>
      </c>
      <c r="C742" t="s">
        <v>512</v>
      </c>
      <c r="D742" t="s">
        <v>512</v>
      </c>
      <c r="E742">
        <v>9300000</v>
      </c>
      <c r="F742">
        <v>9600000</v>
      </c>
      <c r="G742">
        <v>1</v>
      </c>
    </row>
    <row r="743" spans="1:8" x14ac:dyDescent="0.2">
      <c r="A743">
        <v>4</v>
      </c>
      <c r="B743" t="s">
        <v>105</v>
      </c>
      <c r="C743" t="s">
        <v>512</v>
      </c>
      <c r="D743" t="s">
        <v>512</v>
      </c>
      <c r="E743">
        <v>9234500</v>
      </c>
      <c r="F743">
        <v>9534500</v>
      </c>
      <c r="G743">
        <v>2</v>
      </c>
    </row>
    <row r="744" spans="1:8" x14ac:dyDescent="0.2">
      <c r="A744">
        <v>87</v>
      </c>
      <c r="B744" t="s">
        <v>105</v>
      </c>
      <c r="C744" t="s">
        <v>512</v>
      </c>
      <c r="D744" t="s">
        <v>512</v>
      </c>
      <c r="E744">
        <v>19651226.8361765</v>
      </c>
      <c r="F744">
        <v>19651226.8361765</v>
      </c>
      <c r="H744">
        <v>34</v>
      </c>
    </row>
    <row r="745" spans="1:8" x14ac:dyDescent="0.2">
      <c r="A745">
        <v>121</v>
      </c>
      <c r="B745" t="s">
        <v>105</v>
      </c>
      <c r="C745" t="s">
        <v>512</v>
      </c>
      <c r="D745" t="s">
        <v>512</v>
      </c>
      <c r="E745">
        <v>9296500</v>
      </c>
      <c r="F745">
        <v>9654351</v>
      </c>
      <c r="G745">
        <v>4</v>
      </c>
    </row>
    <row r="746" spans="1:8" x14ac:dyDescent="0.2">
      <c r="A746">
        <v>121</v>
      </c>
      <c r="B746" t="s">
        <v>105</v>
      </c>
      <c r="C746" t="s">
        <v>512</v>
      </c>
      <c r="D746" t="s">
        <v>512</v>
      </c>
      <c r="E746">
        <v>9267000</v>
      </c>
      <c r="F746">
        <v>9654784.5999999996</v>
      </c>
      <c r="G746">
        <v>2</v>
      </c>
    </row>
    <row r="747" spans="1:8" x14ac:dyDescent="0.2">
      <c r="A747">
        <v>4</v>
      </c>
      <c r="B747" t="s">
        <v>74</v>
      </c>
      <c r="C747" t="s">
        <v>886</v>
      </c>
      <c r="D747" t="s">
        <v>989</v>
      </c>
      <c r="E747">
        <v>8077000</v>
      </c>
      <c r="F747">
        <v>9600000</v>
      </c>
      <c r="G747">
        <v>1</v>
      </c>
    </row>
    <row r="748" spans="1:8" x14ac:dyDescent="0.2">
      <c r="A748">
        <v>105</v>
      </c>
      <c r="B748" t="s">
        <v>74</v>
      </c>
      <c r="C748" t="s">
        <v>886</v>
      </c>
      <c r="D748" t="s">
        <v>989</v>
      </c>
      <c r="E748">
        <v>13950000</v>
      </c>
      <c r="F748">
        <v>14338787.18</v>
      </c>
      <c r="G748">
        <v>1</v>
      </c>
    </row>
    <row r="749" spans="1:8" x14ac:dyDescent="0.2">
      <c r="A749">
        <v>105</v>
      </c>
      <c r="B749" t="s">
        <v>74</v>
      </c>
      <c r="C749" t="s">
        <v>886</v>
      </c>
      <c r="D749" t="s">
        <v>989</v>
      </c>
      <c r="E749">
        <v>13950000</v>
      </c>
      <c r="F749">
        <v>14338787.18</v>
      </c>
      <c r="G749">
        <v>1</v>
      </c>
    </row>
    <row r="750" spans="1:8" x14ac:dyDescent="0.2">
      <c r="A750">
        <v>28</v>
      </c>
      <c r="B750" t="s">
        <v>73</v>
      </c>
      <c r="C750" t="s">
        <v>86</v>
      </c>
      <c r="D750" t="s">
        <v>990</v>
      </c>
      <c r="E750">
        <v>9208000</v>
      </c>
      <c r="F750">
        <v>9604985.4299999997</v>
      </c>
      <c r="G750">
        <v>1</v>
      </c>
    </row>
    <row r="751" spans="1:8" x14ac:dyDescent="0.2">
      <c r="A751">
        <v>93</v>
      </c>
      <c r="B751" t="s">
        <v>73</v>
      </c>
      <c r="C751" t="s">
        <v>86</v>
      </c>
      <c r="D751" t="s">
        <v>990</v>
      </c>
      <c r="E751">
        <v>9300000</v>
      </c>
      <c r="F751">
        <v>9550000</v>
      </c>
      <c r="G751">
        <v>1</v>
      </c>
    </row>
    <row r="752" spans="1:8" x14ac:dyDescent="0.2">
      <c r="A752">
        <v>117</v>
      </c>
      <c r="B752" t="s">
        <v>73</v>
      </c>
      <c r="C752" t="s">
        <v>86</v>
      </c>
      <c r="D752" t="s">
        <v>990</v>
      </c>
      <c r="E752">
        <v>9300000</v>
      </c>
      <c r="F752">
        <v>9511293.75</v>
      </c>
      <c r="G752">
        <v>1</v>
      </c>
    </row>
    <row r="753" spans="1:8" x14ac:dyDescent="0.2">
      <c r="A753">
        <v>4</v>
      </c>
      <c r="B753" t="s">
        <v>105</v>
      </c>
      <c r="C753" t="s">
        <v>108</v>
      </c>
      <c r="D753" t="s">
        <v>992</v>
      </c>
      <c r="E753">
        <v>13950000</v>
      </c>
      <c r="F753">
        <v>14250000</v>
      </c>
      <c r="G753">
        <v>1</v>
      </c>
    </row>
    <row r="754" spans="1:8" x14ac:dyDescent="0.2">
      <c r="A754">
        <v>4</v>
      </c>
      <c r="B754" t="s">
        <v>105</v>
      </c>
      <c r="C754" t="s">
        <v>108</v>
      </c>
      <c r="D754" t="s">
        <v>992</v>
      </c>
      <c r="E754">
        <v>13950000</v>
      </c>
      <c r="F754">
        <v>14250000</v>
      </c>
      <c r="G754">
        <v>1</v>
      </c>
    </row>
    <row r="755" spans="1:8" x14ac:dyDescent="0.2">
      <c r="A755">
        <v>93</v>
      </c>
      <c r="B755" t="s">
        <v>105</v>
      </c>
      <c r="C755" t="s">
        <v>108</v>
      </c>
      <c r="D755" t="s">
        <v>992</v>
      </c>
      <c r="E755">
        <v>8707000</v>
      </c>
      <c r="F755">
        <v>22040000</v>
      </c>
      <c r="G755">
        <v>1</v>
      </c>
    </row>
    <row r="756" spans="1:8" x14ac:dyDescent="0.2">
      <c r="A756">
        <v>122</v>
      </c>
      <c r="B756" t="s">
        <v>13</v>
      </c>
      <c r="C756" t="s">
        <v>13</v>
      </c>
      <c r="D756" t="s">
        <v>992</v>
      </c>
      <c r="E756">
        <v>6818000</v>
      </c>
      <c r="F756">
        <v>47397069</v>
      </c>
      <c r="G756">
        <v>1</v>
      </c>
    </row>
    <row r="757" spans="1:8" x14ac:dyDescent="0.2">
      <c r="A757">
        <v>4</v>
      </c>
      <c r="B757" t="s">
        <v>12</v>
      </c>
      <c r="C757" t="s">
        <v>832</v>
      </c>
      <c r="D757" t="s">
        <v>995</v>
      </c>
      <c r="E757">
        <v>6880500</v>
      </c>
      <c r="F757">
        <v>35568000</v>
      </c>
      <c r="G757">
        <v>2</v>
      </c>
    </row>
    <row r="758" spans="1:8" x14ac:dyDescent="0.2">
      <c r="A758">
        <v>22</v>
      </c>
      <c r="B758" t="s">
        <v>12</v>
      </c>
      <c r="C758" t="s">
        <v>832</v>
      </c>
      <c r="D758" t="s">
        <v>995</v>
      </c>
      <c r="E758">
        <v>8497000</v>
      </c>
      <c r="F758">
        <v>32797000</v>
      </c>
      <c r="G758">
        <v>1</v>
      </c>
    </row>
    <row r="759" spans="1:8" x14ac:dyDescent="0.2">
      <c r="A759">
        <v>27</v>
      </c>
      <c r="B759" t="s">
        <v>11</v>
      </c>
      <c r="C759" t="s">
        <v>849</v>
      </c>
      <c r="D759" t="s">
        <v>996</v>
      </c>
      <c r="E759">
        <v>8413000</v>
      </c>
      <c r="F759">
        <v>27085000</v>
      </c>
      <c r="G759">
        <v>1</v>
      </c>
    </row>
    <row r="760" spans="1:8" x14ac:dyDescent="0.2">
      <c r="A760">
        <v>93</v>
      </c>
      <c r="B760" t="s">
        <v>74</v>
      </c>
      <c r="C760" t="s">
        <v>74</v>
      </c>
      <c r="D760" t="s">
        <v>997</v>
      </c>
      <c r="E760">
        <v>14449832.9</v>
      </c>
      <c r="F760">
        <v>14449832.9</v>
      </c>
      <c r="H760">
        <v>1</v>
      </c>
    </row>
    <row r="761" spans="1:8" x14ac:dyDescent="0.2">
      <c r="A761">
        <v>116</v>
      </c>
      <c r="B761" t="s">
        <v>74</v>
      </c>
      <c r="C761" t="s">
        <v>74</v>
      </c>
      <c r="D761" t="s">
        <v>997</v>
      </c>
      <c r="E761">
        <v>7800000</v>
      </c>
      <c r="F761">
        <v>7939819.6799999997</v>
      </c>
      <c r="G761">
        <v>1</v>
      </c>
    </row>
    <row r="762" spans="1:8" x14ac:dyDescent="0.2">
      <c r="A762">
        <v>87</v>
      </c>
      <c r="B762" t="s">
        <v>74</v>
      </c>
      <c r="C762" t="s">
        <v>74</v>
      </c>
      <c r="D762" t="s">
        <v>998</v>
      </c>
      <c r="E762">
        <v>17798724.440000001</v>
      </c>
      <c r="F762">
        <v>17798724.440000001</v>
      </c>
      <c r="H762">
        <v>1</v>
      </c>
    </row>
    <row r="763" spans="1:8" x14ac:dyDescent="0.2">
      <c r="A763">
        <v>116</v>
      </c>
      <c r="B763" t="s">
        <v>74</v>
      </c>
      <c r="C763" t="s">
        <v>74</v>
      </c>
      <c r="D763" t="s">
        <v>1018</v>
      </c>
      <c r="E763">
        <v>9300000</v>
      </c>
      <c r="F763">
        <v>9466708.0800000001</v>
      </c>
      <c r="G763">
        <v>1</v>
      </c>
    </row>
    <row r="764" spans="1:8" x14ac:dyDescent="0.2">
      <c r="A764">
        <v>117</v>
      </c>
      <c r="B764" t="s">
        <v>74</v>
      </c>
      <c r="C764" t="s">
        <v>74</v>
      </c>
      <c r="D764" t="s">
        <v>1018</v>
      </c>
      <c r="E764">
        <v>9300000</v>
      </c>
      <c r="F764">
        <v>9511293.75</v>
      </c>
      <c r="G764">
        <v>1</v>
      </c>
    </row>
    <row r="765" spans="1:8" x14ac:dyDescent="0.2">
      <c r="A765">
        <v>4</v>
      </c>
      <c r="B765" t="s">
        <v>11</v>
      </c>
      <c r="C765" t="s">
        <v>104</v>
      </c>
      <c r="D765" t="s">
        <v>1022</v>
      </c>
      <c r="E765">
        <v>11625000</v>
      </c>
      <c r="F765">
        <v>11925000</v>
      </c>
      <c r="G765">
        <v>2</v>
      </c>
    </row>
    <row r="766" spans="1:8" x14ac:dyDescent="0.2">
      <c r="A766">
        <v>32</v>
      </c>
      <c r="B766" t="s">
        <v>11</v>
      </c>
      <c r="C766" t="s">
        <v>104</v>
      </c>
      <c r="D766" t="s">
        <v>1022</v>
      </c>
      <c r="E766">
        <v>9300000</v>
      </c>
      <c r="F766">
        <v>15344425.26</v>
      </c>
      <c r="G766">
        <v>1</v>
      </c>
    </row>
    <row r="767" spans="1:8" x14ac:dyDescent="0.2">
      <c r="A767">
        <v>121</v>
      </c>
      <c r="B767" t="s">
        <v>11</v>
      </c>
      <c r="C767" t="s">
        <v>104</v>
      </c>
      <c r="D767" t="s">
        <v>1022</v>
      </c>
      <c r="E767">
        <v>9300000</v>
      </c>
      <c r="F767">
        <v>15522251.57</v>
      </c>
      <c r="G767">
        <v>1</v>
      </c>
    </row>
    <row r="768" spans="1:8" x14ac:dyDescent="0.2">
      <c r="A768">
        <v>22</v>
      </c>
      <c r="B768" t="s">
        <v>103</v>
      </c>
      <c r="C768" t="s">
        <v>755</v>
      </c>
      <c r="D768" t="s">
        <v>1022</v>
      </c>
      <c r="E768">
        <v>6272000</v>
      </c>
      <c r="F768">
        <v>22572000</v>
      </c>
      <c r="G768">
        <v>1</v>
      </c>
    </row>
    <row r="769" spans="1:7" x14ac:dyDescent="0.2">
      <c r="A769">
        <v>92</v>
      </c>
      <c r="B769" t="s">
        <v>103</v>
      </c>
      <c r="C769" t="s">
        <v>755</v>
      </c>
      <c r="D769" t="s">
        <v>1022</v>
      </c>
      <c r="E769">
        <v>9280000</v>
      </c>
      <c r="F769">
        <v>9524000</v>
      </c>
      <c r="G769">
        <v>1</v>
      </c>
    </row>
    <row r="770" spans="1:7" x14ac:dyDescent="0.2">
      <c r="A770">
        <v>28</v>
      </c>
      <c r="B770" t="s">
        <v>73</v>
      </c>
      <c r="C770" t="s">
        <v>839</v>
      </c>
      <c r="D770" t="s">
        <v>1024</v>
      </c>
      <c r="E770">
        <v>9300000</v>
      </c>
      <c r="F770">
        <v>9587840</v>
      </c>
      <c r="G770">
        <v>1</v>
      </c>
    </row>
    <row r="771" spans="1:7" x14ac:dyDescent="0.2">
      <c r="A771">
        <v>87</v>
      </c>
      <c r="B771" t="s">
        <v>73</v>
      </c>
      <c r="C771" t="s">
        <v>839</v>
      </c>
      <c r="D771" t="s">
        <v>1024</v>
      </c>
      <c r="E771">
        <v>9292500</v>
      </c>
      <c r="F771">
        <v>9389343.5500000007</v>
      </c>
      <c r="G771">
        <v>2</v>
      </c>
    </row>
    <row r="772" spans="1:7" x14ac:dyDescent="0.2">
      <c r="A772">
        <v>87</v>
      </c>
      <c r="B772" t="s">
        <v>73</v>
      </c>
      <c r="C772" t="s">
        <v>839</v>
      </c>
      <c r="D772" t="s">
        <v>1024</v>
      </c>
      <c r="E772">
        <v>9300000</v>
      </c>
      <c r="F772">
        <v>9406434.8000000007</v>
      </c>
      <c r="G772">
        <v>1</v>
      </c>
    </row>
    <row r="773" spans="1:7" x14ac:dyDescent="0.2">
      <c r="A773">
        <v>116</v>
      </c>
      <c r="B773" t="s">
        <v>73</v>
      </c>
      <c r="C773" t="s">
        <v>839</v>
      </c>
      <c r="D773" t="s">
        <v>1024</v>
      </c>
      <c r="E773">
        <v>9258000</v>
      </c>
      <c r="F773">
        <v>9466708.0800000001</v>
      </c>
      <c r="G773">
        <v>3</v>
      </c>
    </row>
    <row r="774" spans="1:7" x14ac:dyDescent="0.2">
      <c r="A774">
        <v>117</v>
      </c>
      <c r="B774" t="s">
        <v>73</v>
      </c>
      <c r="C774" t="s">
        <v>839</v>
      </c>
      <c r="D774" t="s">
        <v>1024</v>
      </c>
      <c r="E774">
        <v>9300000</v>
      </c>
      <c r="F774">
        <v>14293826.483333301</v>
      </c>
      <c r="G774">
        <v>3</v>
      </c>
    </row>
    <row r="775" spans="1:7" x14ac:dyDescent="0.2">
      <c r="A775">
        <v>117</v>
      </c>
      <c r="B775" t="s">
        <v>73</v>
      </c>
      <c r="C775" t="s">
        <v>839</v>
      </c>
      <c r="D775" t="s">
        <v>1024</v>
      </c>
      <c r="E775">
        <v>13950000</v>
      </c>
      <c r="F775">
        <v>14283743.15</v>
      </c>
      <c r="G775">
        <v>1</v>
      </c>
    </row>
    <row r="776" spans="1:7" x14ac:dyDescent="0.2">
      <c r="A776">
        <v>93</v>
      </c>
      <c r="B776" t="s">
        <v>74</v>
      </c>
      <c r="C776" t="s">
        <v>87</v>
      </c>
      <c r="D776" t="s">
        <v>1026</v>
      </c>
      <c r="E776">
        <v>13950000</v>
      </c>
      <c r="F776">
        <v>14200000</v>
      </c>
      <c r="G776">
        <v>1</v>
      </c>
    </row>
    <row r="777" spans="1:7" x14ac:dyDescent="0.2">
      <c r="A777">
        <v>93</v>
      </c>
      <c r="B777" t="s">
        <v>74</v>
      </c>
      <c r="C777" t="s">
        <v>87</v>
      </c>
      <c r="D777" t="s">
        <v>1026</v>
      </c>
      <c r="E777">
        <v>13950000</v>
      </c>
      <c r="F777">
        <v>14200000</v>
      </c>
      <c r="G777">
        <v>1</v>
      </c>
    </row>
    <row r="778" spans="1:7" x14ac:dyDescent="0.2">
      <c r="A778">
        <v>105</v>
      </c>
      <c r="B778" t="s">
        <v>74</v>
      </c>
      <c r="C778" t="s">
        <v>87</v>
      </c>
      <c r="D778" t="s">
        <v>1026</v>
      </c>
      <c r="E778">
        <v>7406000</v>
      </c>
      <c r="F778">
        <v>11158203.380000001</v>
      </c>
      <c r="G778">
        <v>1</v>
      </c>
    </row>
    <row r="779" spans="1:7" x14ac:dyDescent="0.2">
      <c r="A779">
        <v>105</v>
      </c>
      <c r="B779" t="s">
        <v>74</v>
      </c>
      <c r="C779" t="s">
        <v>87</v>
      </c>
      <c r="D779" t="s">
        <v>1026</v>
      </c>
      <c r="E779">
        <v>9300000</v>
      </c>
      <c r="F779">
        <v>11179605.58</v>
      </c>
      <c r="G779">
        <v>1</v>
      </c>
    </row>
    <row r="780" spans="1:7" x14ac:dyDescent="0.2">
      <c r="A780">
        <v>116</v>
      </c>
      <c r="B780" t="s">
        <v>74</v>
      </c>
      <c r="C780" t="s">
        <v>74</v>
      </c>
      <c r="D780" t="s">
        <v>74</v>
      </c>
      <c r="E780">
        <v>9208000</v>
      </c>
      <c r="F780">
        <v>11604351.84</v>
      </c>
      <c r="G780">
        <v>1</v>
      </c>
    </row>
    <row r="781" spans="1:7" x14ac:dyDescent="0.2">
      <c r="A781">
        <v>122</v>
      </c>
      <c r="B781" t="s">
        <v>74</v>
      </c>
      <c r="C781" t="s">
        <v>74</v>
      </c>
      <c r="D781" t="s">
        <v>74</v>
      </c>
      <c r="E781">
        <v>7342000</v>
      </c>
      <c r="F781">
        <v>9500694.7699999996</v>
      </c>
      <c r="G781">
        <v>1</v>
      </c>
    </row>
    <row r="782" spans="1:7" x14ac:dyDescent="0.2">
      <c r="A782">
        <v>93</v>
      </c>
      <c r="B782" t="s">
        <v>74</v>
      </c>
      <c r="C782" t="s">
        <v>768</v>
      </c>
      <c r="D782" t="s">
        <v>1027</v>
      </c>
      <c r="E782">
        <v>13077000</v>
      </c>
      <c r="F782">
        <v>27633000</v>
      </c>
      <c r="G782">
        <v>1</v>
      </c>
    </row>
    <row r="783" spans="1:7" x14ac:dyDescent="0.2">
      <c r="A783">
        <v>93</v>
      </c>
      <c r="B783" t="s">
        <v>74</v>
      </c>
      <c r="C783" t="s">
        <v>768</v>
      </c>
      <c r="D783" t="s">
        <v>1027</v>
      </c>
      <c r="E783">
        <v>9182000</v>
      </c>
      <c r="F783">
        <v>26600000</v>
      </c>
      <c r="G783">
        <v>1</v>
      </c>
    </row>
    <row r="784" spans="1:7" x14ac:dyDescent="0.2">
      <c r="A784">
        <v>116</v>
      </c>
      <c r="B784" t="s">
        <v>74</v>
      </c>
      <c r="C784" t="s">
        <v>768</v>
      </c>
      <c r="D784" t="s">
        <v>1027</v>
      </c>
      <c r="E784">
        <v>9300000</v>
      </c>
      <c r="F784">
        <v>9466708.0800000001</v>
      </c>
      <c r="G784">
        <v>1</v>
      </c>
    </row>
    <row r="785" spans="1:8" x14ac:dyDescent="0.2">
      <c r="A785">
        <v>96</v>
      </c>
      <c r="B785" t="s">
        <v>74</v>
      </c>
      <c r="C785" t="s">
        <v>768</v>
      </c>
      <c r="D785" t="s">
        <v>1027</v>
      </c>
      <c r="E785">
        <v>9300000</v>
      </c>
      <c r="F785">
        <v>9604557.5</v>
      </c>
      <c r="G785">
        <v>1</v>
      </c>
    </row>
    <row r="786" spans="1:8" x14ac:dyDescent="0.2">
      <c r="A786">
        <v>4</v>
      </c>
      <c r="B786" t="s">
        <v>11</v>
      </c>
      <c r="C786" t="s">
        <v>521</v>
      </c>
      <c r="D786" t="s">
        <v>1028</v>
      </c>
      <c r="E786">
        <v>11625000</v>
      </c>
      <c r="F786">
        <v>11925000</v>
      </c>
      <c r="G786">
        <v>2</v>
      </c>
    </row>
    <row r="787" spans="1:8" x14ac:dyDescent="0.2">
      <c r="A787">
        <v>4</v>
      </c>
      <c r="B787" t="s">
        <v>11</v>
      </c>
      <c r="C787" t="s">
        <v>521</v>
      </c>
      <c r="D787" t="s">
        <v>1028</v>
      </c>
      <c r="E787">
        <v>13950000</v>
      </c>
      <c r="F787">
        <v>14250000</v>
      </c>
      <c r="G787">
        <v>1</v>
      </c>
    </row>
    <row r="788" spans="1:8" x14ac:dyDescent="0.2">
      <c r="A788">
        <v>28</v>
      </c>
      <c r="B788" t="s">
        <v>11</v>
      </c>
      <c r="C788" t="s">
        <v>521</v>
      </c>
      <c r="D788" t="s">
        <v>1028</v>
      </c>
      <c r="E788">
        <v>9300000</v>
      </c>
      <c r="F788">
        <v>9571842.5299999993</v>
      </c>
      <c r="G788">
        <v>1</v>
      </c>
    </row>
    <row r="789" spans="1:8" x14ac:dyDescent="0.2">
      <c r="A789">
        <v>28</v>
      </c>
      <c r="B789" t="s">
        <v>11</v>
      </c>
      <c r="C789" t="s">
        <v>521</v>
      </c>
      <c r="D789" t="s">
        <v>1028</v>
      </c>
      <c r="E789">
        <v>14367352.5</v>
      </c>
      <c r="F789">
        <v>14367352.5</v>
      </c>
      <c r="H789">
        <v>1</v>
      </c>
    </row>
    <row r="790" spans="1:8" x14ac:dyDescent="0.2">
      <c r="A790">
        <v>105</v>
      </c>
      <c r="B790" t="s">
        <v>11</v>
      </c>
      <c r="C790" t="s">
        <v>521</v>
      </c>
      <c r="D790" t="s">
        <v>1028</v>
      </c>
      <c r="E790">
        <v>13950000</v>
      </c>
      <c r="F790">
        <v>14391414.68</v>
      </c>
      <c r="G790">
        <v>1</v>
      </c>
    </row>
    <row r="791" spans="1:8" x14ac:dyDescent="0.2">
      <c r="A791">
        <v>4</v>
      </c>
      <c r="B791" t="s">
        <v>74</v>
      </c>
      <c r="C791" t="s">
        <v>886</v>
      </c>
      <c r="D791" t="s">
        <v>886</v>
      </c>
      <c r="E791">
        <v>10767000</v>
      </c>
      <c r="F791">
        <v>11150000</v>
      </c>
      <c r="G791">
        <v>3</v>
      </c>
    </row>
    <row r="792" spans="1:8" x14ac:dyDescent="0.2">
      <c r="A792">
        <v>4</v>
      </c>
      <c r="B792" t="s">
        <v>74</v>
      </c>
      <c r="C792" t="s">
        <v>886</v>
      </c>
      <c r="D792" t="s">
        <v>886</v>
      </c>
      <c r="E792">
        <v>13950000</v>
      </c>
      <c r="F792">
        <v>14250000</v>
      </c>
      <c r="G792">
        <v>1</v>
      </c>
    </row>
    <row r="793" spans="1:8" x14ac:dyDescent="0.2">
      <c r="A793">
        <v>28</v>
      </c>
      <c r="B793" t="s">
        <v>73</v>
      </c>
      <c r="C793" t="s">
        <v>841</v>
      </c>
      <c r="D793" t="s">
        <v>1029</v>
      </c>
      <c r="E793">
        <v>9300000</v>
      </c>
      <c r="F793">
        <v>9606025.0299999993</v>
      </c>
      <c r="G793">
        <v>1</v>
      </c>
    </row>
    <row r="794" spans="1:8" x14ac:dyDescent="0.2">
      <c r="A794">
        <v>121</v>
      </c>
      <c r="B794" t="s">
        <v>73</v>
      </c>
      <c r="C794" t="s">
        <v>841</v>
      </c>
      <c r="D794" t="s">
        <v>1029</v>
      </c>
      <c r="E794">
        <v>13950000</v>
      </c>
      <c r="F794">
        <v>14432720</v>
      </c>
      <c r="G794">
        <v>1</v>
      </c>
    </row>
    <row r="795" spans="1:8" x14ac:dyDescent="0.2">
      <c r="A795">
        <v>121</v>
      </c>
      <c r="B795" t="s">
        <v>73</v>
      </c>
      <c r="C795" t="s">
        <v>841</v>
      </c>
      <c r="D795" t="s">
        <v>1029</v>
      </c>
      <c r="E795">
        <v>9300000</v>
      </c>
      <c r="F795">
        <v>9669680.8300000001</v>
      </c>
      <c r="G795">
        <v>1</v>
      </c>
    </row>
    <row r="796" spans="1:8" x14ac:dyDescent="0.2">
      <c r="A796">
        <v>4</v>
      </c>
      <c r="B796" t="s">
        <v>73</v>
      </c>
      <c r="C796" t="s">
        <v>748</v>
      </c>
      <c r="D796" t="s">
        <v>748</v>
      </c>
      <c r="E796">
        <v>9065500</v>
      </c>
      <c r="F796">
        <v>9600000</v>
      </c>
      <c r="G796">
        <v>2</v>
      </c>
    </row>
    <row r="797" spans="1:8" x14ac:dyDescent="0.2">
      <c r="A797">
        <v>28</v>
      </c>
      <c r="B797" t="s">
        <v>73</v>
      </c>
      <c r="C797" t="s">
        <v>748</v>
      </c>
      <c r="D797" t="s">
        <v>748</v>
      </c>
      <c r="E797">
        <v>9300000</v>
      </c>
      <c r="F797">
        <v>9606025.0299999993</v>
      </c>
      <c r="G797">
        <v>1</v>
      </c>
    </row>
    <row r="798" spans="1:8" x14ac:dyDescent="0.2">
      <c r="A798">
        <v>28</v>
      </c>
      <c r="B798" t="s">
        <v>73</v>
      </c>
      <c r="C798" t="s">
        <v>748</v>
      </c>
      <c r="D798" t="s">
        <v>748</v>
      </c>
      <c r="E798">
        <v>9296500</v>
      </c>
      <c r="F798">
        <v>9605985.4800000004</v>
      </c>
      <c r="G798">
        <v>2</v>
      </c>
    </row>
    <row r="799" spans="1:8" x14ac:dyDescent="0.2">
      <c r="A799">
        <v>93</v>
      </c>
      <c r="B799" t="s">
        <v>73</v>
      </c>
      <c r="C799" t="s">
        <v>748</v>
      </c>
      <c r="D799" t="s">
        <v>748</v>
      </c>
      <c r="E799">
        <v>9270500</v>
      </c>
      <c r="F799">
        <v>9650000</v>
      </c>
      <c r="G799">
        <v>2</v>
      </c>
    </row>
    <row r="800" spans="1:8" x14ac:dyDescent="0.2">
      <c r="A800">
        <v>117</v>
      </c>
      <c r="B800" t="s">
        <v>73</v>
      </c>
      <c r="C800" t="s">
        <v>748</v>
      </c>
      <c r="D800" t="s">
        <v>748</v>
      </c>
      <c r="E800">
        <v>9300000</v>
      </c>
      <c r="F800">
        <v>9511293.75</v>
      </c>
      <c r="G800">
        <v>1</v>
      </c>
    </row>
    <row r="801" spans="1:8" x14ac:dyDescent="0.2">
      <c r="A801">
        <v>121</v>
      </c>
      <c r="B801" t="s">
        <v>73</v>
      </c>
      <c r="C801" t="s">
        <v>748</v>
      </c>
      <c r="D801" t="s">
        <v>748</v>
      </c>
      <c r="E801">
        <v>9267000</v>
      </c>
      <c r="F801">
        <v>9654784.5999999996</v>
      </c>
      <c r="G801">
        <v>1</v>
      </c>
    </row>
    <row r="802" spans="1:8" x14ac:dyDescent="0.2">
      <c r="A802">
        <v>28</v>
      </c>
      <c r="B802" t="s">
        <v>73</v>
      </c>
      <c r="C802" t="s">
        <v>842</v>
      </c>
      <c r="D802" t="s">
        <v>842</v>
      </c>
      <c r="E802">
        <v>4610500</v>
      </c>
      <c r="F802">
        <v>9605066.1649999991</v>
      </c>
      <c r="G802">
        <v>2</v>
      </c>
    </row>
    <row r="803" spans="1:8" x14ac:dyDescent="0.2">
      <c r="A803">
        <v>93</v>
      </c>
      <c r="B803" t="s">
        <v>73</v>
      </c>
      <c r="C803" t="s">
        <v>842</v>
      </c>
      <c r="D803" t="s">
        <v>842</v>
      </c>
      <c r="E803">
        <v>9234000</v>
      </c>
      <c r="F803">
        <v>9600000</v>
      </c>
      <c r="G803">
        <v>1</v>
      </c>
    </row>
    <row r="804" spans="1:8" x14ac:dyDescent="0.2">
      <c r="A804">
        <v>32</v>
      </c>
      <c r="B804" t="s">
        <v>73</v>
      </c>
      <c r="C804" t="s">
        <v>842</v>
      </c>
      <c r="D804" t="s">
        <v>842</v>
      </c>
      <c r="E804">
        <v>9247333.3333333302</v>
      </c>
      <c r="F804">
        <v>16606533.5933333</v>
      </c>
      <c r="G804">
        <v>3</v>
      </c>
    </row>
    <row r="805" spans="1:8" x14ac:dyDescent="0.2">
      <c r="A805">
        <v>93</v>
      </c>
      <c r="B805" t="s">
        <v>11</v>
      </c>
      <c r="C805" t="s">
        <v>95</v>
      </c>
      <c r="D805" t="s">
        <v>1030</v>
      </c>
      <c r="E805">
        <v>11625000</v>
      </c>
      <c r="F805">
        <v>11925000</v>
      </c>
      <c r="G805">
        <v>2</v>
      </c>
    </row>
    <row r="806" spans="1:8" x14ac:dyDescent="0.2">
      <c r="A806">
        <v>93</v>
      </c>
      <c r="B806" t="s">
        <v>11</v>
      </c>
      <c r="C806" t="s">
        <v>95</v>
      </c>
      <c r="D806" t="s">
        <v>1030</v>
      </c>
      <c r="E806">
        <v>11625000</v>
      </c>
      <c r="F806">
        <v>11925000</v>
      </c>
      <c r="G806">
        <v>2</v>
      </c>
    </row>
    <row r="807" spans="1:8" x14ac:dyDescent="0.2">
      <c r="A807">
        <v>121</v>
      </c>
      <c r="B807" t="s">
        <v>11</v>
      </c>
      <c r="C807" t="s">
        <v>883</v>
      </c>
      <c r="D807" t="s">
        <v>1040</v>
      </c>
      <c r="E807">
        <v>9300000</v>
      </c>
      <c r="F807">
        <v>9652157.5</v>
      </c>
      <c r="G807">
        <v>1</v>
      </c>
    </row>
    <row r="808" spans="1:8" x14ac:dyDescent="0.2">
      <c r="A808">
        <v>27</v>
      </c>
      <c r="B808" t="s">
        <v>11</v>
      </c>
      <c r="C808" t="s">
        <v>83</v>
      </c>
      <c r="D808" t="s">
        <v>1042</v>
      </c>
      <c r="E808">
        <v>7195500</v>
      </c>
      <c r="F808">
        <v>45497500</v>
      </c>
      <c r="G808">
        <v>2</v>
      </c>
    </row>
    <row r="809" spans="1:8" x14ac:dyDescent="0.2">
      <c r="A809">
        <v>32</v>
      </c>
      <c r="B809" t="s">
        <v>11</v>
      </c>
      <c r="C809" t="s">
        <v>83</v>
      </c>
      <c r="D809" t="s">
        <v>1042</v>
      </c>
      <c r="E809">
        <v>13950000</v>
      </c>
      <c r="F809">
        <v>14348805.67</v>
      </c>
      <c r="H809">
        <v>1</v>
      </c>
    </row>
    <row r="810" spans="1:8" x14ac:dyDescent="0.2">
      <c r="A810">
        <v>4</v>
      </c>
      <c r="B810" t="s">
        <v>103</v>
      </c>
      <c r="C810" t="s">
        <v>755</v>
      </c>
      <c r="D810" t="s">
        <v>1043</v>
      </c>
      <c r="E810">
        <v>9085000</v>
      </c>
      <c r="F810">
        <v>9600000</v>
      </c>
      <c r="G810">
        <v>1</v>
      </c>
    </row>
    <row r="811" spans="1:8" x14ac:dyDescent="0.2">
      <c r="A811">
        <v>93</v>
      </c>
      <c r="B811" t="s">
        <v>103</v>
      </c>
      <c r="C811" t="s">
        <v>755</v>
      </c>
      <c r="D811" t="s">
        <v>1043</v>
      </c>
      <c r="E811">
        <v>9085000</v>
      </c>
      <c r="F811">
        <v>9556049.1699999999</v>
      </c>
      <c r="G811">
        <v>1</v>
      </c>
    </row>
    <row r="812" spans="1:8" x14ac:dyDescent="0.2">
      <c r="A812">
        <v>92</v>
      </c>
      <c r="B812" t="s">
        <v>103</v>
      </c>
      <c r="C812" t="s">
        <v>755</v>
      </c>
      <c r="D812" t="s">
        <v>1043</v>
      </c>
      <c r="E812">
        <v>9127000</v>
      </c>
      <c r="F812">
        <v>19264000</v>
      </c>
      <c r="G812">
        <v>1</v>
      </c>
    </row>
    <row r="813" spans="1:8" x14ac:dyDescent="0.2">
      <c r="A813">
        <v>93</v>
      </c>
      <c r="B813" t="s">
        <v>11</v>
      </c>
      <c r="C813" t="s">
        <v>11</v>
      </c>
      <c r="D813" t="s">
        <v>1045</v>
      </c>
      <c r="E813">
        <v>13778000</v>
      </c>
      <c r="F813">
        <v>14278487.779999999</v>
      </c>
      <c r="G813">
        <v>1</v>
      </c>
    </row>
    <row r="814" spans="1:8" x14ac:dyDescent="0.2">
      <c r="A814">
        <v>27</v>
      </c>
      <c r="B814" t="s">
        <v>11</v>
      </c>
      <c r="C814" t="s">
        <v>11</v>
      </c>
      <c r="D814" t="s">
        <v>1045</v>
      </c>
      <c r="E814">
        <v>6818000</v>
      </c>
      <c r="F814">
        <v>64111000</v>
      </c>
      <c r="G814">
        <v>1</v>
      </c>
    </row>
    <row r="815" spans="1:8" x14ac:dyDescent="0.2">
      <c r="A815">
        <v>93</v>
      </c>
      <c r="B815" t="s">
        <v>73</v>
      </c>
      <c r="C815" t="s">
        <v>767</v>
      </c>
      <c r="D815" t="s">
        <v>767</v>
      </c>
      <c r="E815">
        <v>9267000</v>
      </c>
      <c r="F815">
        <v>9550000</v>
      </c>
      <c r="G815">
        <v>1</v>
      </c>
    </row>
    <row r="816" spans="1:8" x14ac:dyDescent="0.2">
      <c r="A816">
        <v>93</v>
      </c>
      <c r="B816" t="s">
        <v>73</v>
      </c>
      <c r="C816" t="s">
        <v>767</v>
      </c>
      <c r="D816" t="s">
        <v>767</v>
      </c>
      <c r="E816">
        <v>9267000</v>
      </c>
      <c r="F816">
        <v>9550000</v>
      </c>
      <c r="G816">
        <v>1</v>
      </c>
    </row>
    <row r="817" spans="1:7" x14ac:dyDescent="0.2">
      <c r="A817">
        <v>27</v>
      </c>
      <c r="B817" t="s">
        <v>73</v>
      </c>
      <c r="C817" t="s">
        <v>767</v>
      </c>
      <c r="D817" t="s">
        <v>767</v>
      </c>
      <c r="E817">
        <v>9221000</v>
      </c>
      <c r="F817">
        <v>29133000</v>
      </c>
      <c r="G817">
        <v>1</v>
      </c>
    </row>
    <row r="818" spans="1:7" x14ac:dyDescent="0.2">
      <c r="A818">
        <v>121</v>
      </c>
      <c r="B818" t="s">
        <v>73</v>
      </c>
      <c r="C818" t="s">
        <v>767</v>
      </c>
      <c r="D818" t="s">
        <v>767</v>
      </c>
      <c r="E818">
        <v>9300000</v>
      </c>
      <c r="F818">
        <v>9652157.5</v>
      </c>
      <c r="G818">
        <v>1</v>
      </c>
    </row>
    <row r="819" spans="1:7" x14ac:dyDescent="0.2">
      <c r="A819">
        <v>32</v>
      </c>
      <c r="B819" t="s">
        <v>73</v>
      </c>
      <c r="C819" t="s">
        <v>842</v>
      </c>
      <c r="D819" t="s">
        <v>1049</v>
      </c>
      <c r="E819">
        <v>8455000</v>
      </c>
      <c r="F819">
        <v>21283859.710000001</v>
      </c>
      <c r="G819">
        <v>1</v>
      </c>
    </row>
    <row r="820" spans="1:7" x14ac:dyDescent="0.2">
      <c r="A820">
        <v>4</v>
      </c>
      <c r="B820" t="s">
        <v>103</v>
      </c>
      <c r="C820" t="s">
        <v>1050</v>
      </c>
      <c r="D820" t="s">
        <v>1051</v>
      </c>
      <c r="E820">
        <v>9241000</v>
      </c>
      <c r="F820">
        <v>9600000</v>
      </c>
      <c r="G820">
        <v>1</v>
      </c>
    </row>
    <row r="821" spans="1:7" x14ac:dyDescent="0.2">
      <c r="A821">
        <v>87</v>
      </c>
      <c r="B821" t="s">
        <v>103</v>
      </c>
      <c r="C821" t="s">
        <v>1050</v>
      </c>
      <c r="D821" t="s">
        <v>1051</v>
      </c>
      <c r="E821">
        <v>9182000</v>
      </c>
      <c r="F821">
        <v>9493383.3399999999</v>
      </c>
      <c r="G821">
        <v>1</v>
      </c>
    </row>
    <row r="822" spans="1:7" x14ac:dyDescent="0.2">
      <c r="A822">
        <v>32</v>
      </c>
      <c r="B822" t="s">
        <v>11</v>
      </c>
      <c r="C822" t="s">
        <v>757</v>
      </c>
      <c r="D822" t="s">
        <v>1052</v>
      </c>
      <c r="E822">
        <v>9300000</v>
      </c>
      <c r="F822">
        <v>10298614.58</v>
      </c>
      <c r="G822">
        <v>1</v>
      </c>
    </row>
    <row r="823" spans="1:7" x14ac:dyDescent="0.2">
      <c r="A823">
        <v>117</v>
      </c>
      <c r="B823" t="s">
        <v>11</v>
      </c>
      <c r="C823" t="s">
        <v>757</v>
      </c>
      <c r="D823" t="s">
        <v>1052</v>
      </c>
      <c r="E823">
        <v>13950000</v>
      </c>
      <c r="F823">
        <v>14258868.15</v>
      </c>
      <c r="G823">
        <v>1</v>
      </c>
    </row>
    <row r="824" spans="1:7" x14ac:dyDescent="0.2">
      <c r="A824">
        <v>93</v>
      </c>
      <c r="B824" t="s">
        <v>103</v>
      </c>
      <c r="C824" t="s">
        <v>1044</v>
      </c>
      <c r="D824" t="s">
        <v>1054</v>
      </c>
      <c r="E824">
        <v>9300000</v>
      </c>
      <c r="F824">
        <v>9564501.3200000003</v>
      </c>
      <c r="G824">
        <v>1</v>
      </c>
    </row>
    <row r="825" spans="1:7" x14ac:dyDescent="0.2">
      <c r="A825">
        <v>22</v>
      </c>
      <c r="B825" t="s">
        <v>103</v>
      </c>
      <c r="C825" t="s">
        <v>1044</v>
      </c>
      <c r="D825" t="s">
        <v>1054</v>
      </c>
      <c r="E825">
        <v>6986000</v>
      </c>
      <c r="F825">
        <v>42836000</v>
      </c>
      <c r="G825">
        <v>1</v>
      </c>
    </row>
    <row r="826" spans="1:7" x14ac:dyDescent="0.2">
      <c r="A826">
        <v>22</v>
      </c>
      <c r="B826" t="s">
        <v>103</v>
      </c>
      <c r="C826" t="s">
        <v>944</v>
      </c>
      <c r="D826" t="s">
        <v>1055</v>
      </c>
      <c r="E826">
        <v>6146000</v>
      </c>
      <c r="F826">
        <v>66090000</v>
      </c>
      <c r="G826">
        <v>1</v>
      </c>
    </row>
    <row r="827" spans="1:7" x14ac:dyDescent="0.2">
      <c r="A827">
        <v>4</v>
      </c>
      <c r="B827" t="s">
        <v>12</v>
      </c>
      <c r="C827" t="s">
        <v>85</v>
      </c>
      <c r="D827" t="s">
        <v>1056</v>
      </c>
      <c r="E827">
        <v>9003500</v>
      </c>
      <c r="F827">
        <v>9600000</v>
      </c>
      <c r="G827">
        <v>2</v>
      </c>
    </row>
    <row r="828" spans="1:7" x14ac:dyDescent="0.2">
      <c r="A828">
        <v>93</v>
      </c>
      <c r="B828" t="s">
        <v>12</v>
      </c>
      <c r="C828" t="s">
        <v>85</v>
      </c>
      <c r="D828" t="s">
        <v>1056</v>
      </c>
      <c r="E828">
        <v>9254000</v>
      </c>
      <c r="F828">
        <v>9800000</v>
      </c>
      <c r="G828">
        <v>1</v>
      </c>
    </row>
    <row r="829" spans="1:7" x14ac:dyDescent="0.2">
      <c r="A829">
        <v>108</v>
      </c>
      <c r="B829" t="s">
        <v>12</v>
      </c>
      <c r="C829" t="s">
        <v>85</v>
      </c>
      <c r="D829" t="s">
        <v>1056</v>
      </c>
      <c r="E829">
        <v>9188000</v>
      </c>
      <c r="F829">
        <v>9530000</v>
      </c>
      <c r="G829">
        <v>1</v>
      </c>
    </row>
    <row r="830" spans="1:7" x14ac:dyDescent="0.2">
      <c r="A830">
        <v>4</v>
      </c>
      <c r="B830" t="s">
        <v>73</v>
      </c>
      <c r="C830" t="s">
        <v>767</v>
      </c>
      <c r="D830" t="s">
        <v>1056</v>
      </c>
      <c r="E830">
        <v>7951000</v>
      </c>
      <c r="F830">
        <v>9600000</v>
      </c>
      <c r="G830">
        <v>1</v>
      </c>
    </row>
    <row r="831" spans="1:7" x14ac:dyDescent="0.2">
      <c r="A831">
        <v>27</v>
      </c>
      <c r="B831" t="s">
        <v>73</v>
      </c>
      <c r="C831" t="s">
        <v>767</v>
      </c>
      <c r="D831" t="s">
        <v>1056</v>
      </c>
      <c r="E831">
        <v>9273000</v>
      </c>
      <c r="F831">
        <v>21286000</v>
      </c>
      <c r="G831">
        <v>1</v>
      </c>
    </row>
    <row r="832" spans="1:7" x14ac:dyDescent="0.2">
      <c r="A832">
        <v>4</v>
      </c>
      <c r="B832" t="s">
        <v>103</v>
      </c>
      <c r="C832" t="s">
        <v>103</v>
      </c>
      <c r="D832" t="s">
        <v>1057</v>
      </c>
      <c r="E832">
        <v>9300000</v>
      </c>
      <c r="F832">
        <v>9600000</v>
      </c>
      <c r="G832">
        <v>1</v>
      </c>
    </row>
    <row r="833" spans="1:8" x14ac:dyDescent="0.2">
      <c r="A833">
        <v>4</v>
      </c>
      <c r="B833" t="s">
        <v>103</v>
      </c>
      <c r="C833" t="s">
        <v>103</v>
      </c>
      <c r="D833" t="s">
        <v>1057</v>
      </c>
      <c r="E833">
        <v>8539000</v>
      </c>
      <c r="F833">
        <v>8839000</v>
      </c>
      <c r="G833">
        <v>1</v>
      </c>
    </row>
    <row r="834" spans="1:8" x14ac:dyDescent="0.2">
      <c r="A834">
        <v>22</v>
      </c>
      <c r="B834" t="s">
        <v>103</v>
      </c>
      <c r="C834" t="s">
        <v>103</v>
      </c>
      <c r="D834" t="s">
        <v>1057</v>
      </c>
      <c r="E834">
        <v>7951000</v>
      </c>
      <c r="F834">
        <v>34751000</v>
      </c>
      <c r="G834">
        <v>1</v>
      </c>
    </row>
    <row r="835" spans="1:8" x14ac:dyDescent="0.2">
      <c r="A835">
        <v>87</v>
      </c>
      <c r="B835" t="s">
        <v>73</v>
      </c>
      <c r="C835" t="s">
        <v>620</v>
      </c>
      <c r="D835" t="s">
        <v>1058</v>
      </c>
      <c r="E835">
        <v>13950000</v>
      </c>
      <c r="F835">
        <v>14333048.75</v>
      </c>
      <c r="G835">
        <v>2</v>
      </c>
    </row>
    <row r="836" spans="1:8" x14ac:dyDescent="0.2">
      <c r="A836">
        <v>117</v>
      </c>
      <c r="B836" t="s">
        <v>73</v>
      </c>
      <c r="C836" t="s">
        <v>620</v>
      </c>
      <c r="D836" t="s">
        <v>1058</v>
      </c>
      <c r="E836">
        <v>9300000</v>
      </c>
      <c r="F836">
        <v>9511293.75</v>
      </c>
      <c r="G836">
        <v>1</v>
      </c>
    </row>
    <row r="837" spans="1:8" x14ac:dyDescent="0.2">
      <c r="A837">
        <v>4</v>
      </c>
      <c r="B837" t="s">
        <v>105</v>
      </c>
      <c r="C837" t="s">
        <v>486</v>
      </c>
      <c r="D837" t="s">
        <v>1059</v>
      </c>
      <c r="E837">
        <v>9300000</v>
      </c>
      <c r="F837">
        <v>12400000</v>
      </c>
      <c r="G837">
        <v>5</v>
      </c>
    </row>
    <row r="838" spans="1:8" x14ac:dyDescent="0.2">
      <c r="A838">
        <v>4</v>
      </c>
      <c r="B838" t="s">
        <v>105</v>
      </c>
      <c r="C838" t="s">
        <v>486</v>
      </c>
      <c r="D838" t="s">
        <v>1059</v>
      </c>
      <c r="E838">
        <v>13950000</v>
      </c>
      <c r="F838">
        <v>14300000</v>
      </c>
      <c r="G838">
        <v>1</v>
      </c>
    </row>
    <row r="839" spans="1:8" x14ac:dyDescent="0.2">
      <c r="A839">
        <v>28</v>
      </c>
      <c r="B839" t="s">
        <v>73</v>
      </c>
      <c r="C839" t="s">
        <v>748</v>
      </c>
      <c r="D839" t="s">
        <v>1060</v>
      </c>
      <c r="E839">
        <v>9300000</v>
      </c>
      <c r="F839">
        <v>9606025.0299999993</v>
      </c>
      <c r="G839">
        <v>1</v>
      </c>
    </row>
    <row r="840" spans="1:8" x14ac:dyDescent="0.2">
      <c r="A840">
        <v>28</v>
      </c>
      <c r="B840" t="s">
        <v>73</v>
      </c>
      <c r="C840" t="s">
        <v>748</v>
      </c>
      <c r="D840" t="s">
        <v>1060</v>
      </c>
      <c r="E840">
        <v>9300000</v>
      </c>
      <c r="F840">
        <v>9606025.0299999993</v>
      </c>
      <c r="G840">
        <v>1</v>
      </c>
    </row>
    <row r="841" spans="1:8" x14ac:dyDescent="0.2">
      <c r="A841">
        <v>4</v>
      </c>
      <c r="B841" t="s">
        <v>74</v>
      </c>
      <c r="C841" t="s">
        <v>72</v>
      </c>
      <c r="D841" t="s">
        <v>1061</v>
      </c>
      <c r="E841">
        <v>9273000</v>
      </c>
      <c r="F841">
        <v>9600000</v>
      </c>
      <c r="G841">
        <v>1</v>
      </c>
    </row>
    <row r="842" spans="1:8" x14ac:dyDescent="0.2">
      <c r="A842">
        <v>28</v>
      </c>
      <c r="B842" t="s">
        <v>74</v>
      </c>
      <c r="C842" t="s">
        <v>72</v>
      </c>
      <c r="D842" t="s">
        <v>1061</v>
      </c>
      <c r="E842">
        <v>9214000</v>
      </c>
      <c r="F842">
        <v>9570870.7300000004</v>
      </c>
      <c r="G842">
        <v>1</v>
      </c>
    </row>
    <row r="843" spans="1:8" x14ac:dyDescent="0.2">
      <c r="A843">
        <v>105</v>
      </c>
      <c r="B843" t="s">
        <v>74</v>
      </c>
      <c r="C843" t="s">
        <v>72</v>
      </c>
      <c r="D843" t="s">
        <v>1061</v>
      </c>
      <c r="E843">
        <v>13950000</v>
      </c>
      <c r="F843">
        <v>14338787.18</v>
      </c>
      <c r="G843">
        <v>1</v>
      </c>
    </row>
    <row r="844" spans="1:8" x14ac:dyDescent="0.2">
      <c r="A844">
        <v>105</v>
      </c>
      <c r="B844" t="s">
        <v>74</v>
      </c>
      <c r="C844" t="s">
        <v>72</v>
      </c>
      <c r="D844" t="s">
        <v>1061</v>
      </c>
      <c r="E844">
        <v>11625000</v>
      </c>
      <c r="F844">
        <v>11969380.359999999</v>
      </c>
      <c r="G844">
        <v>2</v>
      </c>
    </row>
    <row r="845" spans="1:8" x14ac:dyDescent="0.2">
      <c r="A845">
        <v>28</v>
      </c>
      <c r="B845" t="s">
        <v>11</v>
      </c>
      <c r="C845" t="s">
        <v>763</v>
      </c>
      <c r="D845" t="s">
        <v>1062</v>
      </c>
      <c r="E845">
        <v>9300000</v>
      </c>
      <c r="F845">
        <v>9606025.0299999993</v>
      </c>
      <c r="G845">
        <v>1</v>
      </c>
    </row>
    <row r="846" spans="1:8" x14ac:dyDescent="0.2">
      <c r="A846">
        <v>28</v>
      </c>
      <c r="B846" t="s">
        <v>73</v>
      </c>
      <c r="C846" t="s">
        <v>86</v>
      </c>
      <c r="D846" t="s">
        <v>1063</v>
      </c>
      <c r="E846">
        <v>9043000</v>
      </c>
      <c r="F846">
        <v>9568938.4299999997</v>
      </c>
      <c r="G846">
        <v>1</v>
      </c>
    </row>
    <row r="847" spans="1:8" x14ac:dyDescent="0.2">
      <c r="A847">
        <v>117</v>
      </c>
      <c r="B847" t="s">
        <v>73</v>
      </c>
      <c r="C847" t="s">
        <v>86</v>
      </c>
      <c r="D847" t="s">
        <v>1063</v>
      </c>
      <c r="E847">
        <v>9300000</v>
      </c>
      <c r="F847">
        <v>9511293.75</v>
      </c>
      <c r="G847">
        <v>1</v>
      </c>
    </row>
    <row r="848" spans="1:8" x14ac:dyDescent="0.2">
      <c r="A848">
        <v>87</v>
      </c>
      <c r="B848" t="s">
        <v>12</v>
      </c>
      <c r="C848" t="s">
        <v>85</v>
      </c>
      <c r="D848" t="s">
        <v>1064</v>
      </c>
      <c r="E848">
        <v>19605394.646666698</v>
      </c>
      <c r="F848">
        <v>19605394.646666698</v>
      </c>
      <c r="H848">
        <v>6</v>
      </c>
    </row>
    <row r="849" spans="1:8" x14ac:dyDescent="0.2">
      <c r="A849">
        <v>28</v>
      </c>
      <c r="B849" t="s">
        <v>73</v>
      </c>
      <c r="C849" t="s">
        <v>842</v>
      </c>
      <c r="D849" t="s">
        <v>1065</v>
      </c>
      <c r="E849">
        <v>9300000</v>
      </c>
      <c r="F849">
        <v>9571842.5299999993</v>
      </c>
      <c r="G849">
        <v>1</v>
      </c>
    </row>
    <row r="850" spans="1:8" x14ac:dyDescent="0.2">
      <c r="A850">
        <v>32</v>
      </c>
      <c r="B850" t="s">
        <v>73</v>
      </c>
      <c r="C850" t="s">
        <v>842</v>
      </c>
      <c r="D850" t="s">
        <v>1065</v>
      </c>
      <c r="E850">
        <v>13950000</v>
      </c>
      <c r="F850">
        <v>14362517</v>
      </c>
      <c r="G850">
        <v>1</v>
      </c>
    </row>
    <row r="851" spans="1:8" x14ac:dyDescent="0.2">
      <c r="A851">
        <v>93</v>
      </c>
      <c r="B851" t="s">
        <v>73</v>
      </c>
      <c r="C851" t="s">
        <v>519</v>
      </c>
      <c r="D851" t="s">
        <v>1067</v>
      </c>
      <c r="E851">
        <v>13950000</v>
      </c>
      <c r="F851">
        <v>14350000</v>
      </c>
      <c r="G851">
        <v>2</v>
      </c>
    </row>
    <row r="852" spans="1:8" x14ac:dyDescent="0.2">
      <c r="A852">
        <v>4</v>
      </c>
      <c r="B852" t="s">
        <v>103</v>
      </c>
      <c r="C852" t="s">
        <v>944</v>
      </c>
      <c r="D852" t="s">
        <v>1081</v>
      </c>
      <c r="E852">
        <v>9300000</v>
      </c>
      <c r="F852">
        <v>9600000</v>
      </c>
      <c r="G852">
        <v>1</v>
      </c>
    </row>
    <row r="853" spans="1:8" x14ac:dyDescent="0.2">
      <c r="A853">
        <v>4</v>
      </c>
      <c r="B853" t="s">
        <v>103</v>
      </c>
      <c r="C853" t="s">
        <v>944</v>
      </c>
      <c r="D853" t="s">
        <v>1081</v>
      </c>
      <c r="E853">
        <v>9300000</v>
      </c>
      <c r="F853">
        <v>9600000</v>
      </c>
      <c r="G853">
        <v>1</v>
      </c>
    </row>
    <row r="854" spans="1:8" x14ac:dyDescent="0.2">
      <c r="A854">
        <v>4</v>
      </c>
      <c r="B854" t="s">
        <v>103</v>
      </c>
      <c r="C854" t="s">
        <v>1082</v>
      </c>
      <c r="D854" t="s">
        <v>1083</v>
      </c>
      <c r="E854">
        <v>9108500</v>
      </c>
      <c r="F854">
        <v>9600000</v>
      </c>
      <c r="G854">
        <v>2</v>
      </c>
    </row>
    <row r="855" spans="1:8" x14ac:dyDescent="0.2">
      <c r="A855">
        <v>93</v>
      </c>
      <c r="B855" t="s">
        <v>103</v>
      </c>
      <c r="C855" t="s">
        <v>1082</v>
      </c>
      <c r="D855" t="s">
        <v>1083</v>
      </c>
      <c r="E855">
        <v>28951020.75</v>
      </c>
      <c r="F855">
        <v>28951020.75</v>
      </c>
      <c r="H855">
        <v>1</v>
      </c>
    </row>
    <row r="856" spans="1:8" x14ac:dyDescent="0.2">
      <c r="A856">
        <v>117</v>
      </c>
      <c r="B856" t="s">
        <v>103</v>
      </c>
      <c r="C856" t="s">
        <v>1082</v>
      </c>
      <c r="D856" t="s">
        <v>1083</v>
      </c>
      <c r="E856">
        <v>9227000</v>
      </c>
      <c r="F856">
        <v>9511293.75</v>
      </c>
      <c r="G856">
        <v>1</v>
      </c>
    </row>
    <row r="857" spans="1:8" x14ac:dyDescent="0.2">
      <c r="A857">
        <v>96</v>
      </c>
      <c r="B857" t="s">
        <v>103</v>
      </c>
      <c r="C857" t="s">
        <v>1082</v>
      </c>
      <c r="D857" t="s">
        <v>1083</v>
      </c>
      <c r="E857">
        <v>9300000</v>
      </c>
      <c r="F857">
        <v>9619506</v>
      </c>
      <c r="G857">
        <v>1</v>
      </c>
    </row>
    <row r="858" spans="1:8" x14ac:dyDescent="0.2">
      <c r="A858">
        <v>4</v>
      </c>
      <c r="B858" t="s">
        <v>103</v>
      </c>
      <c r="C858" t="s">
        <v>762</v>
      </c>
      <c r="D858" t="s">
        <v>1084</v>
      </c>
      <c r="E858">
        <v>9182000</v>
      </c>
      <c r="F858">
        <v>9600000</v>
      </c>
      <c r="G858">
        <v>1</v>
      </c>
    </row>
    <row r="859" spans="1:8" x14ac:dyDescent="0.2">
      <c r="A859">
        <v>4</v>
      </c>
      <c r="B859" t="s">
        <v>103</v>
      </c>
      <c r="C859" t="s">
        <v>762</v>
      </c>
      <c r="D859" t="s">
        <v>1084</v>
      </c>
      <c r="E859">
        <v>9263500</v>
      </c>
      <c r="F859">
        <v>9600000</v>
      </c>
      <c r="G859">
        <v>2</v>
      </c>
    </row>
    <row r="860" spans="1:8" x14ac:dyDescent="0.2">
      <c r="A860">
        <v>87</v>
      </c>
      <c r="B860" t="s">
        <v>103</v>
      </c>
      <c r="C860" t="s">
        <v>762</v>
      </c>
      <c r="D860" t="s">
        <v>1084</v>
      </c>
      <c r="E860">
        <v>27666757.109999999</v>
      </c>
      <c r="F860">
        <v>27939644.219999999</v>
      </c>
      <c r="H860">
        <v>1</v>
      </c>
    </row>
    <row r="861" spans="1:8" x14ac:dyDescent="0.2">
      <c r="A861">
        <v>32</v>
      </c>
      <c r="B861" t="s">
        <v>103</v>
      </c>
      <c r="C861" t="s">
        <v>762</v>
      </c>
      <c r="D861" t="s">
        <v>1084</v>
      </c>
      <c r="E861">
        <v>9001000</v>
      </c>
      <c r="F861">
        <v>9509520.3800000008</v>
      </c>
      <c r="G861">
        <v>1</v>
      </c>
    </row>
    <row r="862" spans="1:8" x14ac:dyDescent="0.2">
      <c r="A862">
        <v>4</v>
      </c>
      <c r="B862" t="s">
        <v>103</v>
      </c>
      <c r="C862" t="s">
        <v>762</v>
      </c>
      <c r="D862" t="s">
        <v>1085</v>
      </c>
      <c r="E862">
        <v>9300000</v>
      </c>
      <c r="F862">
        <v>9600000</v>
      </c>
      <c r="G862">
        <v>1</v>
      </c>
    </row>
    <row r="863" spans="1:8" x14ac:dyDescent="0.2">
      <c r="A863">
        <v>4</v>
      </c>
      <c r="B863" t="s">
        <v>103</v>
      </c>
      <c r="C863" t="s">
        <v>762</v>
      </c>
      <c r="D863" t="s">
        <v>1085</v>
      </c>
      <c r="E863">
        <v>6975000</v>
      </c>
      <c r="F863">
        <v>11925000</v>
      </c>
      <c r="G863">
        <v>2</v>
      </c>
    </row>
    <row r="864" spans="1:8" x14ac:dyDescent="0.2">
      <c r="A864">
        <v>32</v>
      </c>
      <c r="B864" t="s">
        <v>103</v>
      </c>
      <c r="C864" t="s">
        <v>762</v>
      </c>
      <c r="D864" t="s">
        <v>1085</v>
      </c>
      <c r="E864">
        <v>9227000</v>
      </c>
      <c r="F864">
        <v>14614405.84</v>
      </c>
      <c r="G864">
        <v>1</v>
      </c>
    </row>
    <row r="865" spans="1:7" x14ac:dyDescent="0.2">
      <c r="A865">
        <v>93</v>
      </c>
      <c r="B865" t="s">
        <v>11</v>
      </c>
      <c r="C865" t="s">
        <v>840</v>
      </c>
      <c r="D865" t="s">
        <v>840</v>
      </c>
      <c r="E865">
        <v>9300000</v>
      </c>
      <c r="F865">
        <v>9550000</v>
      </c>
      <c r="G865">
        <v>1</v>
      </c>
    </row>
    <row r="866" spans="1:7" x14ac:dyDescent="0.2">
      <c r="A866">
        <v>93</v>
      </c>
      <c r="B866" t="s">
        <v>11</v>
      </c>
      <c r="C866" t="s">
        <v>840</v>
      </c>
      <c r="D866" t="s">
        <v>840</v>
      </c>
      <c r="E866">
        <v>8772500</v>
      </c>
      <c r="F866">
        <v>18979333.32</v>
      </c>
      <c r="G866">
        <v>2</v>
      </c>
    </row>
    <row r="867" spans="1:7" x14ac:dyDescent="0.2">
      <c r="A867">
        <v>4</v>
      </c>
      <c r="B867" t="s">
        <v>11</v>
      </c>
      <c r="C867" t="s">
        <v>84</v>
      </c>
      <c r="D867" t="s">
        <v>1086</v>
      </c>
      <c r="E867">
        <v>9300000</v>
      </c>
      <c r="F867">
        <v>9583333.3333333302</v>
      </c>
      <c r="G867">
        <v>3</v>
      </c>
    </row>
    <row r="868" spans="1:7" x14ac:dyDescent="0.2">
      <c r="A868">
        <v>105</v>
      </c>
      <c r="B868" t="s">
        <v>11</v>
      </c>
      <c r="C868" t="s">
        <v>84</v>
      </c>
      <c r="D868" t="s">
        <v>1086</v>
      </c>
      <c r="E868">
        <v>9300000</v>
      </c>
      <c r="F868">
        <v>9599973.5399999991</v>
      </c>
      <c r="G868">
        <v>1</v>
      </c>
    </row>
    <row r="869" spans="1:7" x14ac:dyDescent="0.2">
      <c r="A869">
        <v>93</v>
      </c>
      <c r="B869" t="s">
        <v>12</v>
      </c>
      <c r="C869" t="s">
        <v>833</v>
      </c>
      <c r="D869" t="s">
        <v>1089</v>
      </c>
      <c r="E869">
        <v>11601000</v>
      </c>
      <c r="F869">
        <v>11902653.005000001</v>
      </c>
      <c r="G869">
        <v>2</v>
      </c>
    </row>
    <row r="870" spans="1:7" x14ac:dyDescent="0.2">
      <c r="A870">
        <v>32</v>
      </c>
      <c r="B870" t="s">
        <v>12</v>
      </c>
      <c r="C870" t="s">
        <v>833</v>
      </c>
      <c r="D870" t="s">
        <v>1089</v>
      </c>
      <c r="E870">
        <v>9293000</v>
      </c>
      <c r="F870">
        <v>11608993.949999999</v>
      </c>
      <c r="G870">
        <v>1</v>
      </c>
    </row>
    <row r="871" spans="1:7" x14ac:dyDescent="0.2">
      <c r="A871">
        <v>108</v>
      </c>
      <c r="B871" t="s">
        <v>12</v>
      </c>
      <c r="C871" t="s">
        <v>833</v>
      </c>
      <c r="D871" t="s">
        <v>1089</v>
      </c>
      <c r="E871">
        <v>9300000</v>
      </c>
      <c r="F871">
        <v>9300000</v>
      </c>
      <c r="G871">
        <v>1</v>
      </c>
    </row>
    <row r="872" spans="1:7" x14ac:dyDescent="0.2">
      <c r="A872">
        <v>4</v>
      </c>
      <c r="B872" t="s">
        <v>13</v>
      </c>
      <c r="C872" t="s">
        <v>106</v>
      </c>
      <c r="D872" t="s">
        <v>1090</v>
      </c>
      <c r="E872">
        <v>12787500</v>
      </c>
      <c r="F872">
        <v>13112500.067500001</v>
      </c>
      <c r="G872">
        <v>4</v>
      </c>
    </row>
    <row r="873" spans="1:7" x14ac:dyDescent="0.2">
      <c r="A873">
        <v>4</v>
      </c>
      <c r="B873" t="s">
        <v>13</v>
      </c>
      <c r="C873" t="s">
        <v>106</v>
      </c>
      <c r="D873" t="s">
        <v>1090</v>
      </c>
      <c r="E873">
        <v>11939846.153846201</v>
      </c>
      <c r="F873">
        <v>12362230.789999999</v>
      </c>
      <c r="G873">
        <v>13</v>
      </c>
    </row>
    <row r="874" spans="1:7" x14ac:dyDescent="0.2">
      <c r="A874">
        <v>28</v>
      </c>
      <c r="B874" t="s">
        <v>13</v>
      </c>
      <c r="C874" t="s">
        <v>106</v>
      </c>
      <c r="D874" t="s">
        <v>1090</v>
      </c>
      <c r="E874">
        <v>9270500</v>
      </c>
      <c r="F874">
        <v>9605872.4800000004</v>
      </c>
      <c r="G874">
        <v>2</v>
      </c>
    </row>
    <row r="875" spans="1:7" x14ac:dyDescent="0.2">
      <c r="A875">
        <v>28</v>
      </c>
      <c r="B875" t="s">
        <v>13</v>
      </c>
      <c r="C875" t="s">
        <v>106</v>
      </c>
      <c r="D875" t="s">
        <v>1090</v>
      </c>
      <c r="E875">
        <v>9300000</v>
      </c>
      <c r="F875">
        <v>9571842.5299999993</v>
      </c>
      <c r="G875">
        <v>2</v>
      </c>
    </row>
    <row r="876" spans="1:7" x14ac:dyDescent="0.2">
      <c r="A876">
        <v>93</v>
      </c>
      <c r="B876" t="s">
        <v>13</v>
      </c>
      <c r="C876" t="s">
        <v>106</v>
      </c>
      <c r="D876" t="s">
        <v>1090</v>
      </c>
      <c r="E876">
        <v>13950000</v>
      </c>
      <c r="F876">
        <v>14300000</v>
      </c>
      <c r="G876">
        <v>3</v>
      </c>
    </row>
    <row r="877" spans="1:7" x14ac:dyDescent="0.2">
      <c r="A877">
        <v>27</v>
      </c>
      <c r="B877" t="s">
        <v>13</v>
      </c>
      <c r="C877" t="s">
        <v>106</v>
      </c>
      <c r="D877" t="s">
        <v>1090</v>
      </c>
      <c r="E877">
        <v>9267000</v>
      </c>
      <c r="F877">
        <v>20294000</v>
      </c>
      <c r="G877">
        <v>1</v>
      </c>
    </row>
    <row r="878" spans="1:7" x14ac:dyDescent="0.2">
      <c r="A878">
        <v>121</v>
      </c>
      <c r="B878" t="s">
        <v>13</v>
      </c>
      <c r="C878" t="s">
        <v>106</v>
      </c>
      <c r="D878" t="s">
        <v>1090</v>
      </c>
      <c r="E878">
        <v>10230000</v>
      </c>
      <c r="F878">
        <v>10620762.604</v>
      </c>
      <c r="G878">
        <v>5</v>
      </c>
    </row>
    <row r="879" spans="1:7" x14ac:dyDescent="0.2">
      <c r="A879">
        <v>121</v>
      </c>
      <c r="B879" t="s">
        <v>13</v>
      </c>
      <c r="C879" t="s">
        <v>106</v>
      </c>
      <c r="D879" t="s">
        <v>1090</v>
      </c>
      <c r="E879">
        <v>10808333.3333333</v>
      </c>
      <c r="F879">
        <v>11247987.473333299</v>
      </c>
      <c r="G879">
        <v>3</v>
      </c>
    </row>
    <row r="880" spans="1:7" x14ac:dyDescent="0.2">
      <c r="A880">
        <v>87</v>
      </c>
      <c r="B880" t="s">
        <v>73</v>
      </c>
      <c r="C880" t="s">
        <v>86</v>
      </c>
      <c r="D880" t="s">
        <v>1091</v>
      </c>
      <c r="E880">
        <v>9285000</v>
      </c>
      <c r="F880">
        <v>9372252.3000000007</v>
      </c>
      <c r="G880">
        <v>1</v>
      </c>
    </row>
    <row r="881" spans="1:7" x14ac:dyDescent="0.2">
      <c r="A881">
        <v>93</v>
      </c>
      <c r="B881" t="s">
        <v>73</v>
      </c>
      <c r="C881" t="s">
        <v>86</v>
      </c>
      <c r="D881" t="s">
        <v>1091</v>
      </c>
      <c r="E881">
        <v>8476000</v>
      </c>
      <c r="F881">
        <v>9600000</v>
      </c>
      <c r="G881">
        <v>2</v>
      </c>
    </row>
    <row r="882" spans="1:7" x14ac:dyDescent="0.2">
      <c r="A882">
        <v>117</v>
      </c>
      <c r="B882" t="s">
        <v>73</v>
      </c>
      <c r="C882" t="s">
        <v>748</v>
      </c>
      <c r="D882" t="s">
        <v>1092</v>
      </c>
      <c r="E882">
        <v>9224000</v>
      </c>
      <c r="F882">
        <v>9531293.75</v>
      </c>
      <c r="G882">
        <v>2</v>
      </c>
    </row>
    <row r="883" spans="1:7" x14ac:dyDescent="0.2">
      <c r="A883">
        <v>96</v>
      </c>
      <c r="B883" t="s">
        <v>73</v>
      </c>
      <c r="C883" t="s">
        <v>748</v>
      </c>
      <c r="D883" t="s">
        <v>1092</v>
      </c>
      <c r="E883">
        <v>9293000</v>
      </c>
      <c r="F883">
        <v>9604557.5099999998</v>
      </c>
      <c r="G883">
        <v>1</v>
      </c>
    </row>
    <row r="884" spans="1:7" x14ac:dyDescent="0.2">
      <c r="A884">
        <v>121</v>
      </c>
      <c r="B884" t="s">
        <v>73</v>
      </c>
      <c r="C884" t="s">
        <v>748</v>
      </c>
      <c r="D884" t="s">
        <v>1092</v>
      </c>
      <c r="E884">
        <v>13950000</v>
      </c>
      <c r="F884">
        <v>14437720</v>
      </c>
      <c r="G884">
        <v>1</v>
      </c>
    </row>
    <row r="885" spans="1:7" x14ac:dyDescent="0.2">
      <c r="A885">
        <v>4</v>
      </c>
      <c r="B885" t="s">
        <v>74</v>
      </c>
      <c r="C885" t="s">
        <v>97</v>
      </c>
      <c r="D885" t="s">
        <v>1093</v>
      </c>
      <c r="E885">
        <v>9300000</v>
      </c>
      <c r="F885">
        <v>9600000</v>
      </c>
      <c r="G885">
        <v>1</v>
      </c>
    </row>
    <row r="886" spans="1:7" x14ac:dyDescent="0.2">
      <c r="A886">
        <v>28</v>
      </c>
      <c r="B886" t="s">
        <v>74</v>
      </c>
      <c r="C886" t="s">
        <v>97</v>
      </c>
      <c r="D886" t="s">
        <v>1093</v>
      </c>
      <c r="E886">
        <v>9300000</v>
      </c>
      <c r="F886">
        <v>9606025.0299999993</v>
      </c>
      <c r="G886">
        <v>1</v>
      </c>
    </row>
    <row r="887" spans="1:7" x14ac:dyDescent="0.2">
      <c r="A887">
        <v>93</v>
      </c>
      <c r="B887" t="s">
        <v>74</v>
      </c>
      <c r="C887" t="s">
        <v>97</v>
      </c>
      <c r="D887" t="s">
        <v>1093</v>
      </c>
      <c r="E887">
        <v>13950000</v>
      </c>
      <c r="F887">
        <v>14300000</v>
      </c>
      <c r="G887">
        <v>1</v>
      </c>
    </row>
    <row r="888" spans="1:7" x14ac:dyDescent="0.2">
      <c r="A888">
        <v>93</v>
      </c>
      <c r="B888" t="s">
        <v>74</v>
      </c>
      <c r="C888" t="s">
        <v>97</v>
      </c>
      <c r="D888" t="s">
        <v>1093</v>
      </c>
      <c r="E888">
        <v>12787500</v>
      </c>
      <c r="F888">
        <v>13137500</v>
      </c>
      <c r="G888">
        <v>4</v>
      </c>
    </row>
    <row r="889" spans="1:7" x14ac:dyDescent="0.2">
      <c r="A889">
        <v>4</v>
      </c>
      <c r="B889" t="s">
        <v>74</v>
      </c>
      <c r="C889" t="s">
        <v>751</v>
      </c>
      <c r="D889" t="s">
        <v>1094</v>
      </c>
      <c r="E889">
        <v>9293000</v>
      </c>
      <c r="F889">
        <v>9692422.2949999999</v>
      </c>
      <c r="G889">
        <v>2</v>
      </c>
    </row>
    <row r="890" spans="1:7" x14ac:dyDescent="0.2">
      <c r="A890">
        <v>4</v>
      </c>
      <c r="B890" t="s">
        <v>74</v>
      </c>
      <c r="C890" t="s">
        <v>751</v>
      </c>
      <c r="D890" t="s">
        <v>1094</v>
      </c>
      <c r="E890">
        <v>11625000</v>
      </c>
      <c r="F890">
        <v>11925000</v>
      </c>
      <c r="G890">
        <v>2</v>
      </c>
    </row>
    <row r="891" spans="1:7" x14ac:dyDescent="0.2">
      <c r="A891">
        <v>28</v>
      </c>
      <c r="B891" t="s">
        <v>74</v>
      </c>
      <c r="C891" t="s">
        <v>751</v>
      </c>
      <c r="D891" t="s">
        <v>1094</v>
      </c>
      <c r="E891">
        <v>9260000</v>
      </c>
      <c r="F891">
        <v>9605573.0299999993</v>
      </c>
      <c r="G891">
        <v>1</v>
      </c>
    </row>
    <row r="892" spans="1:7" x14ac:dyDescent="0.2">
      <c r="A892">
        <v>28</v>
      </c>
      <c r="B892" t="s">
        <v>74</v>
      </c>
      <c r="C892" t="s">
        <v>751</v>
      </c>
      <c r="D892" t="s">
        <v>1094</v>
      </c>
      <c r="E892">
        <v>9300000</v>
      </c>
      <c r="F892">
        <v>9606025.0299999993</v>
      </c>
      <c r="G892">
        <v>1</v>
      </c>
    </row>
    <row r="893" spans="1:7" x14ac:dyDescent="0.2">
      <c r="A893">
        <v>87</v>
      </c>
      <c r="B893" t="s">
        <v>74</v>
      </c>
      <c r="C893" t="s">
        <v>751</v>
      </c>
      <c r="D893" t="s">
        <v>1094</v>
      </c>
      <c r="E893">
        <v>9234000</v>
      </c>
      <c r="F893">
        <v>9618763.6699999999</v>
      </c>
      <c r="G893">
        <v>1</v>
      </c>
    </row>
    <row r="894" spans="1:7" x14ac:dyDescent="0.2">
      <c r="A894">
        <v>87</v>
      </c>
      <c r="B894" t="s">
        <v>74</v>
      </c>
      <c r="C894" t="s">
        <v>751</v>
      </c>
      <c r="D894" t="s">
        <v>1094</v>
      </c>
      <c r="E894">
        <v>9106000</v>
      </c>
      <c r="F894">
        <v>9446727.9749999996</v>
      </c>
      <c r="G894">
        <v>4</v>
      </c>
    </row>
    <row r="895" spans="1:7" x14ac:dyDescent="0.2">
      <c r="A895">
        <v>93</v>
      </c>
      <c r="B895" t="s">
        <v>74</v>
      </c>
      <c r="C895" t="s">
        <v>751</v>
      </c>
      <c r="D895" t="s">
        <v>1094</v>
      </c>
      <c r="E895">
        <v>6944000</v>
      </c>
      <c r="F895">
        <v>28399300</v>
      </c>
      <c r="G895">
        <v>1</v>
      </c>
    </row>
    <row r="896" spans="1:7" x14ac:dyDescent="0.2">
      <c r="A896">
        <v>93</v>
      </c>
      <c r="B896" t="s">
        <v>74</v>
      </c>
      <c r="C896" t="s">
        <v>751</v>
      </c>
      <c r="D896" t="s">
        <v>1094</v>
      </c>
      <c r="E896">
        <v>13020000</v>
      </c>
      <c r="F896">
        <v>13370000</v>
      </c>
      <c r="G896">
        <v>5</v>
      </c>
    </row>
    <row r="897" spans="1:8" x14ac:dyDescent="0.2">
      <c r="A897">
        <v>88</v>
      </c>
      <c r="B897" t="s">
        <v>74</v>
      </c>
      <c r="C897" t="s">
        <v>751</v>
      </c>
      <c r="D897" t="s">
        <v>1094</v>
      </c>
      <c r="E897">
        <v>9300000</v>
      </c>
      <c r="F897">
        <v>9829958.9100000001</v>
      </c>
      <c r="G897">
        <v>1</v>
      </c>
    </row>
    <row r="898" spans="1:8" x14ac:dyDescent="0.2">
      <c r="A898">
        <v>105</v>
      </c>
      <c r="B898" t="s">
        <v>74</v>
      </c>
      <c r="C898" t="s">
        <v>751</v>
      </c>
      <c r="D898" t="s">
        <v>1094</v>
      </c>
      <c r="E898">
        <v>9108500</v>
      </c>
      <c r="F898">
        <v>9597809.5899999999</v>
      </c>
      <c r="G898">
        <v>2</v>
      </c>
    </row>
    <row r="899" spans="1:8" x14ac:dyDescent="0.2">
      <c r="A899">
        <v>93</v>
      </c>
      <c r="B899" t="s">
        <v>105</v>
      </c>
      <c r="C899" t="s">
        <v>105</v>
      </c>
      <c r="D899" t="s">
        <v>1095</v>
      </c>
      <c r="E899">
        <v>13552000</v>
      </c>
      <c r="F899">
        <v>13852698.380000001</v>
      </c>
      <c r="G899">
        <v>1</v>
      </c>
    </row>
    <row r="900" spans="1:8" x14ac:dyDescent="0.2">
      <c r="A900">
        <v>93</v>
      </c>
      <c r="B900" t="s">
        <v>105</v>
      </c>
      <c r="C900" t="s">
        <v>105</v>
      </c>
      <c r="D900" t="s">
        <v>1095</v>
      </c>
      <c r="E900">
        <v>13552000</v>
      </c>
      <c r="F900">
        <v>13852698.380000001</v>
      </c>
      <c r="G900">
        <v>1</v>
      </c>
    </row>
    <row r="901" spans="1:8" x14ac:dyDescent="0.2">
      <c r="A901">
        <v>4</v>
      </c>
      <c r="B901" t="s">
        <v>105</v>
      </c>
      <c r="C901" t="s">
        <v>835</v>
      </c>
      <c r="D901" t="s">
        <v>1096</v>
      </c>
      <c r="E901">
        <v>9267000</v>
      </c>
      <c r="F901">
        <v>9567000</v>
      </c>
      <c r="G901">
        <v>1</v>
      </c>
    </row>
    <row r="902" spans="1:8" x14ac:dyDescent="0.2">
      <c r="A902">
        <v>4</v>
      </c>
      <c r="B902" t="s">
        <v>105</v>
      </c>
      <c r="C902" t="s">
        <v>835</v>
      </c>
      <c r="D902" t="s">
        <v>1096</v>
      </c>
      <c r="E902">
        <v>13950000</v>
      </c>
      <c r="F902">
        <v>14250000</v>
      </c>
      <c r="G902">
        <v>1</v>
      </c>
    </row>
    <row r="903" spans="1:8" x14ac:dyDescent="0.2">
      <c r="A903">
        <v>93</v>
      </c>
      <c r="B903" t="s">
        <v>105</v>
      </c>
      <c r="C903" t="s">
        <v>835</v>
      </c>
      <c r="D903" t="s">
        <v>1096</v>
      </c>
      <c r="E903">
        <v>9286750</v>
      </c>
      <c r="F903">
        <v>11975000</v>
      </c>
      <c r="G903">
        <v>4</v>
      </c>
    </row>
    <row r="904" spans="1:8" x14ac:dyDescent="0.2">
      <c r="A904">
        <v>4</v>
      </c>
      <c r="B904" t="s">
        <v>105</v>
      </c>
      <c r="C904" t="s">
        <v>835</v>
      </c>
      <c r="D904" t="s">
        <v>1097</v>
      </c>
      <c r="E904">
        <v>10022666.6666667</v>
      </c>
      <c r="F904">
        <v>11150000</v>
      </c>
      <c r="G904">
        <v>3</v>
      </c>
    </row>
    <row r="905" spans="1:8" x14ac:dyDescent="0.2">
      <c r="A905">
        <v>87</v>
      </c>
      <c r="B905" t="s">
        <v>105</v>
      </c>
      <c r="C905" t="s">
        <v>835</v>
      </c>
      <c r="D905" t="s">
        <v>1097</v>
      </c>
      <c r="E905">
        <v>6975000</v>
      </c>
      <c r="F905">
        <v>14374435</v>
      </c>
      <c r="G905">
        <v>2</v>
      </c>
    </row>
    <row r="906" spans="1:8" x14ac:dyDescent="0.2">
      <c r="A906">
        <v>4</v>
      </c>
      <c r="B906" t="s">
        <v>105</v>
      </c>
      <c r="C906" t="s">
        <v>835</v>
      </c>
      <c r="D906" t="s">
        <v>1098</v>
      </c>
      <c r="E906">
        <v>13020000</v>
      </c>
      <c r="F906">
        <v>13407652.544</v>
      </c>
      <c r="G906">
        <v>5</v>
      </c>
    </row>
    <row r="907" spans="1:8" x14ac:dyDescent="0.2">
      <c r="A907">
        <v>101</v>
      </c>
      <c r="B907" t="s">
        <v>103</v>
      </c>
      <c r="C907" t="s">
        <v>828</v>
      </c>
      <c r="D907" t="s">
        <v>1099</v>
      </c>
      <c r="E907">
        <v>33264085.989999998</v>
      </c>
      <c r="F907">
        <v>33528171.989999998</v>
      </c>
      <c r="H907">
        <v>1</v>
      </c>
    </row>
    <row r="908" spans="1:8" x14ac:dyDescent="0.2">
      <c r="A908">
        <v>96</v>
      </c>
      <c r="B908" t="s">
        <v>103</v>
      </c>
      <c r="C908" t="s">
        <v>828</v>
      </c>
      <c r="D908" t="s">
        <v>1099</v>
      </c>
      <c r="E908">
        <v>9150000</v>
      </c>
      <c r="F908">
        <v>9465390.75</v>
      </c>
      <c r="G908">
        <v>1</v>
      </c>
    </row>
    <row r="909" spans="1:8" x14ac:dyDescent="0.2">
      <c r="A909">
        <v>4</v>
      </c>
      <c r="B909" t="s">
        <v>103</v>
      </c>
      <c r="C909" t="s">
        <v>94</v>
      </c>
      <c r="D909" t="s">
        <v>1101</v>
      </c>
      <c r="E909">
        <v>13950000</v>
      </c>
      <c r="F909">
        <v>14250000</v>
      </c>
      <c r="G909">
        <v>1</v>
      </c>
    </row>
    <row r="910" spans="1:8" x14ac:dyDescent="0.2">
      <c r="A910">
        <v>4</v>
      </c>
      <c r="B910" t="s">
        <v>103</v>
      </c>
      <c r="C910" t="s">
        <v>94</v>
      </c>
      <c r="D910" t="s">
        <v>1101</v>
      </c>
      <c r="E910">
        <v>13950000</v>
      </c>
      <c r="F910">
        <v>14250000</v>
      </c>
      <c r="G910">
        <v>1</v>
      </c>
    </row>
    <row r="911" spans="1:8" x14ac:dyDescent="0.2">
      <c r="A911">
        <v>93</v>
      </c>
      <c r="B911" t="s">
        <v>103</v>
      </c>
      <c r="C911" t="s">
        <v>94</v>
      </c>
      <c r="D911" t="s">
        <v>1101</v>
      </c>
      <c r="E911">
        <v>8959000</v>
      </c>
      <c r="F911">
        <v>29200000</v>
      </c>
      <c r="G911">
        <v>1</v>
      </c>
    </row>
    <row r="912" spans="1:8" x14ac:dyDescent="0.2">
      <c r="A912">
        <v>117</v>
      </c>
      <c r="B912" t="s">
        <v>11</v>
      </c>
      <c r="C912" t="s">
        <v>840</v>
      </c>
      <c r="D912" t="s">
        <v>1102</v>
      </c>
      <c r="E912">
        <v>8959000</v>
      </c>
      <c r="F912">
        <v>9511293.75</v>
      </c>
      <c r="G912">
        <v>1</v>
      </c>
    </row>
    <row r="913" spans="1:7" x14ac:dyDescent="0.2">
      <c r="A913">
        <v>93</v>
      </c>
      <c r="B913" t="s">
        <v>11</v>
      </c>
      <c r="C913" t="s">
        <v>104</v>
      </c>
      <c r="D913" t="s">
        <v>1103</v>
      </c>
      <c r="E913">
        <v>6608000</v>
      </c>
      <c r="F913">
        <v>12601626.1</v>
      </c>
      <c r="G913">
        <v>1</v>
      </c>
    </row>
    <row r="914" spans="1:7" x14ac:dyDescent="0.2">
      <c r="A914">
        <v>117</v>
      </c>
      <c r="B914" t="s">
        <v>11</v>
      </c>
      <c r="C914" t="s">
        <v>840</v>
      </c>
      <c r="D914" t="s">
        <v>1103</v>
      </c>
      <c r="E914">
        <v>9267000</v>
      </c>
      <c r="F914">
        <v>9511293.75</v>
      </c>
      <c r="G914">
        <v>1</v>
      </c>
    </row>
    <row r="915" spans="1:7" x14ac:dyDescent="0.2">
      <c r="A915">
        <v>4</v>
      </c>
      <c r="B915" t="s">
        <v>12</v>
      </c>
      <c r="C915" t="s">
        <v>1106</v>
      </c>
      <c r="D915" t="s">
        <v>1103</v>
      </c>
      <c r="E915">
        <v>6776000</v>
      </c>
      <c r="F915">
        <v>68076000</v>
      </c>
      <c r="G915">
        <v>1</v>
      </c>
    </row>
    <row r="916" spans="1:7" x14ac:dyDescent="0.2">
      <c r="A916">
        <v>96</v>
      </c>
      <c r="B916" t="s">
        <v>12</v>
      </c>
      <c r="C916" t="s">
        <v>1106</v>
      </c>
      <c r="D916" t="s">
        <v>1103</v>
      </c>
      <c r="E916">
        <v>9214000</v>
      </c>
      <c r="F916">
        <v>9603585.7100000009</v>
      </c>
      <c r="G916">
        <v>1</v>
      </c>
    </row>
    <row r="917" spans="1:7" x14ac:dyDescent="0.2">
      <c r="A917">
        <v>93</v>
      </c>
      <c r="B917" t="s">
        <v>11</v>
      </c>
      <c r="C917" t="s">
        <v>994</v>
      </c>
      <c r="D917" t="s">
        <v>1104</v>
      </c>
      <c r="E917">
        <v>8711000</v>
      </c>
      <c r="F917">
        <v>8961796.4100000001</v>
      </c>
      <c r="G917">
        <v>1</v>
      </c>
    </row>
    <row r="918" spans="1:7" x14ac:dyDescent="0.2">
      <c r="A918">
        <v>4</v>
      </c>
      <c r="B918" t="s">
        <v>12</v>
      </c>
      <c r="C918" t="s">
        <v>12</v>
      </c>
      <c r="D918" t="s">
        <v>1105</v>
      </c>
      <c r="E918">
        <v>9300000</v>
      </c>
      <c r="F918">
        <v>9600000</v>
      </c>
      <c r="G918">
        <v>2</v>
      </c>
    </row>
    <row r="919" spans="1:7" x14ac:dyDescent="0.2">
      <c r="A919">
        <v>117</v>
      </c>
      <c r="B919" t="s">
        <v>12</v>
      </c>
      <c r="C919" t="s">
        <v>12</v>
      </c>
      <c r="D919" t="s">
        <v>1105</v>
      </c>
      <c r="E919">
        <v>9300000</v>
      </c>
      <c r="F919">
        <v>9511293.75</v>
      </c>
      <c r="G919">
        <v>1</v>
      </c>
    </row>
    <row r="920" spans="1:7" x14ac:dyDescent="0.2">
      <c r="A920">
        <v>93</v>
      </c>
      <c r="B920" t="s">
        <v>73</v>
      </c>
      <c r="C920" t="s">
        <v>620</v>
      </c>
      <c r="D920" t="s">
        <v>1109</v>
      </c>
      <c r="E920">
        <v>13950000</v>
      </c>
      <c r="F920">
        <v>14400008.880000001</v>
      </c>
      <c r="G920">
        <v>1</v>
      </c>
    </row>
    <row r="921" spans="1:7" x14ac:dyDescent="0.2">
      <c r="A921">
        <v>93</v>
      </c>
      <c r="B921" t="s">
        <v>73</v>
      </c>
      <c r="C921" t="s">
        <v>620</v>
      </c>
      <c r="D921" t="s">
        <v>1109</v>
      </c>
      <c r="E921">
        <v>11605000</v>
      </c>
      <c r="F921">
        <v>12075004.439999999</v>
      </c>
      <c r="G921">
        <v>2</v>
      </c>
    </row>
    <row r="922" spans="1:7" x14ac:dyDescent="0.2">
      <c r="A922">
        <v>32</v>
      </c>
      <c r="B922" t="s">
        <v>73</v>
      </c>
      <c r="C922" t="s">
        <v>620</v>
      </c>
      <c r="D922" t="s">
        <v>1109</v>
      </c>
      <c r="E922">
        <v>9247000</v>
      </c>
      <c r="F922">
        <v>19338670.390000001</v>
      </c>
      <c r="G922">
        <v>1</v>
      </c>
    </row>
    <row r="923" spans="1:7" x14ac:dyDescent="0.2">
      <c r="A923">
        <v>105</v>
      </c>
      <c r="B923" t="s">
        <v>73</v>
      </c>
      <c r="C923" t="s">
        <v>620</v>
      </c>
      <c r="D923" t="s">
        <v>1109</v>
      </c>
      <c r="E923">
        <v>13950000</v>
      </c>
      <c r="F923">
        <v>14338787.18</v>
      </c>
      <c r="G923">
        <v>1</v>
      </c>
    </row>
    <row r="924" spans="1:7" x14ac:dyDescent="0.2">
      <c r="A924">
        <v>105</v>
      </c>
      <c r="B924" t="s">
        <v>73</v>
      </c>
      <c r="C924" t="s">
        <v>620</v>
      </c>
      <c r="D924" t="s">
        <v>1109</v>
      </c>
      <c r="E924">
        <v>11595500</v>
      </c>
      <c r="F924">
        <v>11969380.359999999</v>
      </c>
      <c r="G924">
        <v>2</v>
      </c>
    </row>
    <row r="925" spans="1:7" x14ac:dyDescent="0.2">
      <c r="A925">
        <v>116</v>
      </c>
      <c r="B925" t="s">
        <v>11</v>
      </c>
      <c r="C925" t="s">
        <v>1112</v>
      </c>
      <c r="D925" t="s">
        <v>1112</v>
      </c>
      <c r="E925">
        <v>9300000</v>
      </c>
      <c r="F925">
        <v>10281048.560000001</v>
      </c>
      <c r="G925">
        <v>2</v>
      </c>
    </row>
    <row r="926" spans="1:7" x14ac:dyDescent="0.2">
      <c r="A926">
        <v>121</v>
      </c>
      <c r="B926" t="s">
        <v>11</v>
      </c>
      <c r="C926" t="s">
        <v>1112</v>
      </c>
      <c r="D926" t="s">
        <v>1112</v>
      </c>
      <c r="E926">
        <v>13950000</v>
      </c>
      <c r="F926">
        <v>14422720</v>
      </c>
      <c r="G926">
        <v>1</v>
      </c>
    </row>
    <row r="927" spans="1:7" x14ac:dyDescent="0.2">
      <c r="A927">
        <v>121</v>
      </c>
      <c r="B927" t="s">
        <v>11</v>
      </c>
      <c r="C927" t="s">
        <v>1112</v>
      </c>
      <c r="D927" t="s">
        <v>1112</v>
      </c>
      <c r="E927">
        <v>13950000</v>
      </c>
      <c r="F927">
        <v>14422720</v>
      </c>
      <c r="G927">
        <v>1</v>
      </c>
    </row>
    <row r="928" spans="1:7" x14ac:dyDescent="0.2">
      <c r="A928">
        <v>27</v>
      </c>
      <c r="B928" t="s">
        <v>11</v>
      </c>
      <c r="C928" t="s">
        <v>1112</v>
      </c>
      <c r="D928" t="s">
        <v>1113</v>
      </c>
      <c r="E928">
        <v>6776000</v>
      </c>
      <c r="F928">
        <v>26656000</v>
      </c>
      <c r="G928">
        <v>1</v>
      </c>
    </row>
    <row r="929" spans="1:7" x14ac:dyDescent="0.2">
      <c r="A929">
        <v>28</v>
      </c>
      <c r="B929" t="s">
        <v>11</v>
      </c>
      <c r="C929" t="s">
        <v>1112</v>
      </c>
      <c r="D929" t="s">
        <v>1114</v>
      </c>
      <c r="E929">
        <v>9286000</v>
      </c>
      <c r="F929">
        <v>9571616.5299999993</v>
      </c>
      <c r="G929">
        <v>1</v>
      </c>
    </row>
    <row r="930" spans="1:7" x14ac:dyDescent="0.2">
      <c r="A930">
        <v>28</v>
      </c>
      <c r="B930" t="s">
        <v>11</v>
      </c>
      <c r="C930" t="s">
        <v>1112</v>
      </c>
      <c r="D930" t="s">
        <v>1114</v>
      </c>
      <c r="E930">
        <v>9283500</v>
      </c>
      <c r="F930">
        <v>9588707.7799999993</v>
      </c>
      <c r="G930">
        <v>2</v>
      </c>
    </row>
    <row r="931" spans="1:7" x14ac:dyDescent="0.2">
      <c r="A931">
        <v>28</v>
      </c>
      <c r="B931" t="s">
        <v>11</v>
      </c>
      <c r="C931" t="s">
        <v>763</v>
      </c>
      <c r="D931" t="s">
        <v>1115</v>
      </c>
      <c r="E931">
        <v>9300000</v>
      </c>
      <c r="F931">
        <v>9606025.0299999993</v>
      </c>
      <c r="G931">
        <v>2</v>
      </c>
    </row>
    <row r="932" spans="1:7" x14ac:dyDescent="0.2">
      <c r="A932">
        <v>4</v>
      </c>
      <c r="B932" t="s">
        <v>11</v>
      </c>
      <c r="C932" t="s">
        <v>99</v>
      </c>
      <c r="D932" t="s">
        <v>1116</v>
      </c>
      <c r="E932">
        <v>9300000</v>
      </c>
      <c r="F932">
        <v>9600000</v>
      </c>
      <c r="G932">
        <v>1</v>
      </c>
    </row>
    <row r="933" spans="1:7" x14ac:dyDescent="0.2">
      <c r="A933">
        <v>4</v>
      </c>
      <c r="B933" t="s">
        <v>11</v>
      </c>
      <c r="C933" t="s">
        <v>99</v>
      </c>
      <c r="D933" t="s">
        <v>1116</v>
      </c>
      <c r="E933">
        <v>13950000</v>
      </c>
      <c r="F933">
        <v>14250000</v>
      </c>
      <c r="G933">
        <v>1</v>
      </c>
    </row>
    <row r="934" spans="1:7" x14ac:dyDescent="0.2">
      <c r="A934">
        <v>87</v>
      </c>
      <c r="B934" t="s">
        <v>11</v>
      </c>
      <c r="C934" t="s">
        <v>99</v>
      </c>
      <c r="D934" t="s">
        <v>1116</v>
      </c>
      <c r="E934">
        <v>9300000</v>
      </c>
      <c r="F934">
        <v>9601790</v>
      </c>
      <c r="G934">
        <v>1</v>
      </c>
    </row>
    <row r="935" spans="1:7" x14ac:dyDescent="0.2">
      <c r="A935">
        <v>121</v>
      </c>
      <c r="B935" t="s">
        <v>11</v>
      </c>
      <c r="C935" t="s">
        <v>99</v>
      </c>
      <c r="D935" t="s">
        <v>1116</v>
      </c>
      <c r="E935">
        <v>13950000</v>
      </c>
      <c r="F935">
        <v>14399555</v>
      </c>
      <c r="G935">
        <v>1</v>
      </c>
    </row>
    <row r="936" spans="1:7" x14ac:dyDescent="0.2">
      <c r="A936">
        <v>121</v>
      </c>
      <c r="B936" t="s">
        <v>11</v>
      </c>
      <c r="C936" t="s">
        <v>99</v>
      </c>
      <c r="D936" t="s">
        <v>1116</v>
      </c>
      <c r="E936">
        <v>13950000</v>
      </c>
      <c r="F936">
        <v>14399555</v>
      </c>
      <c r="G936">
        <v>1</v>
      </c>
    </row>
    <row r="937" spans="1:7" x14ac:dyDescent="0.2">
      <c r="A937">
        <v>121</v>
      </c>
      <c r="B937" t="s">
        <v>73</v>
      </c>
      <c r="C937" t="s">
        <v>841</v>
      </c>
      <c r="D937" t="s">
        <v>1118</v>
      </c>
      <c r="E937">
        <v>6608000</v>
      </c>
      <c r="F937">
        <v>11609034.939999999</v>
      </c>
      <c r="G937">
        <v>1</v>
      </c>
    </row>
    <row r="938" spans="1:7" x14ac:dyDescent="0.2">
      <c r="A938">
        <v>28</v>
      </c>
      <c r="B938" t="s">
        <v>73</v>
      </c>
      <c r="C938" t="s">
        <v>841</v>
      </c>
      <c r="D938" t="s">
        <v>1119</v>
      </c>
      <c r="E938">
        <v>9227000</v>
      </c>
      <c r="F938">
        <v>9571017.6300000008</v>
      </c>
      <c r="G938">
        <v>1</v>
      </c>
    </row>
    <row r="939" spans="1:7" x14ac:dyDescent="0.2">
      <c r="A939">
        <v>32</v>
      </c>
      <c r="B939" t="s">
        <v>73</v>
      </c>
      <c r="C939" t="s">
        <v>841</v>
      </c>
      <c r="D939" t="s">
        <v>1119</v>
      </c>
      <c r="E939">
        <v>9267000</v>
      </c>
      <c r="F939">
        <v>18329212.91</v>
      </c>
      <c r="G939">
        <v>1</v>
      </c>
    </row>
    <row r="940" spans="1:7" x14ac:dyDescent="0.2">
      <c r="A940">
        <v>105</v>
      </c>
      <c r="B940" t="s">
        <v>73</v>
      </c>
      <c r="C940" t="s">
        <v>841</v>
      </c>
      <c r="D940" t="s">
        <v>1119</v>
      </c>
      <c r="E940">
        <v>9300000</v>
      </c>
      <c r="F940">
        <v>9599973.5399999991</v>
      </c>
      <c r="G940">
        <v>1</v>
      </c>
    </row>
    <row r="941" spans="1:7" x14ac:dyDescent="0.2">
      <c r="A941">
        <v>4</v>
      </c>
      <c r="B941" t="s">
        <v>73</v>
      </c>
      <c r="C941" t="s">
        <v>86</v>
      </c>
      <c r="D941" t="s">
        <v>1120</v>
      </c>
      <c r="E941">
        <v>9254000</v>
      </c>
      <c r="F941">
        <v>9600000</v>
      </c>
      <c r="G941">
        <v>1</v>
      </c>
    </row>
    <row r="942" spans="1:7" x14ac:dyDescent="0.2">
      <c r="A942">
        <v>28</v>
      </c>
      <c r="B942" t="s">
        <v>73</v>
      </c>
      <c r="C942" t="s">
        <v>86</v>
      </c>
      <c r="D942" t="s">
        <v>1120</v>
      </c>
      <c r="E942">
        <v>9300000</v>
      </c>
      <c r="F942">
        <v>9606025.0299999993</v>
      </c>
      <c r="G942">
        <v>1</v>
      </c>
    </row>
    <row r="943" spans="1:7" x14ac:dyDescent="0.2">
      <c r="A943">
        <v>28</v>
      </c>
      <c r="B943" t="s">
        <v>73</v>
      </c>
      <c r="C943" t="s">
        <v>86</v>
      </c>
      <c r="D943" t="s">
        <v>1120</v>
      </c>
      <c r="E943">
        <v>9273000</v>
      </c>
      <c r="F943">
        <v>9587534.9000000004</v>
      </c>
      <c r="G943">
        <v>1</v>
      </c>
    </row>
    <row r="944" spans="1:7" x14ac:dyDescent="0.2">
      <c r="A944">
        <v>87</v>
      </c>
      <c r="B944" t="s">
        <v>73</v>
      </c>
      <c r="C944" t="s">
        <v>86</v>
      </c>
      <c r="D944" t="s">
        <v>1120</v>
      </c>
      <c r="E944">
        <v>9300000</v>
      </c>
      <c r="F944">
        <v>9406434.8000000007</v>
      </c>
      <c r="G944">
        <v>1</v>
      </c>
    </row>
    <row r="945" spans="1:7" x14ac:dyDescent="0.2">
      <c r="A945">
        <v>93</v>
      </c>
      <c r="B945" t="s">
        <v>73</v>
      </c>
      <c r="C945" t="s">
        <v>86</v>
      </c>
      <c r="D945" t="s">
        <v>1120</v>
      </c>
      <c r="E945">
        <v>9300000</v>
      </c>
      <c r="F945">
        <v>9550000</v>
      </c>
      <c r="G945">
        <v>1</v>
      </c>
    </row>
    <row r="946" spans="1:7" x14ac:dyDescent="0.2">
      <c r="A946">
        <v>116</v>
      </c>
      <c r="B946" t="s">
        <v>73</v>
      </c>
      <c r="C946" t="s">
        <v>86</v>
      </c>
      <c r="D946" t="s">
        <v>1120</v>
      </c>
      <c r="E946">
        <v>8912000</v>
      </c>
      <c r="F946">
        <v>14200062.119999999</v>
      </c>
      <c r="G946">
        <v>3</v>
      </c>
    </row>
    <row r="947" spans="1:7" x14ac:dyDescent="0.2">
      <c r="A947">
        <v>4</v>
      </c>
      <c r="B947" t="s">
        <v>74</v>
      </c>
      <c r="C947" t="s">
        <v>87</v>
      </c>
      <c r="D947" t="s">
        <v>1121</v>
      </c>
      <c r="E947">
        <v>13950000</v>
      </c>
      <c r="F947">
        <v>14250000</v>
      </c>
      <c r="G947">
        <v>2</v>
      </c>
    </row>
    <row r="948" spans="1:7" x14ac:dyDescent="0.2">
      <c r="A948">
        <v>28</v>
      </c>
      <c r="B948" t="s">
        <v>74</v>
      </c>
      <c r="C948" t="s">
        <v>87</v>
      </c>
      <c r="D948" t="s">
        <v>1121</v>
      </c>
      <c r="E948">
        <v>9221000</v>
      </c>
      <c r="F948">
        <v>9605132.3300000001</v>
      </c>
      <c r="G948">
        <v>1</v>
      </c>
    </row>
    <row r="949" spans="1:7" x14ac:dyDescent="0.2">
      <c r="A949">
        <v>28</v>
      </c>
      <c r="B949" t="s">
        <v>74</v>
      </c>
      <c r="C949" t="s">
        <v>87</v>
      </c>
      <c r="D949" t="s">
        <v>1121</v>
      </c>
      <c r="E949">
        <v>9300000</v>
      </c>
      <c r="F949">
        <v>9606025.0299999993</v>
      </c>
      <c r="G949">
        <v>1</v>
      </c>
    </row>
    <row r="950" spans="1:7" x14ac:dyDescent="0.2">
      <c r="A950">
        <v>88</v>
      </c>
      <c r="B950" t="s">
        <v>74</v>
      </c>
      <c r="C950" t="s">
        <v>87</v>
      </c>
      <c r="D950" t="s">
        <v>1121</v>
      </c>
      <c r="E950">
        <v>9227000</v>
      </c>
      <c r="F950">
        <v>9620153.6999999993</v>
      </c>
      <c r="G950">
        <v>1</v>
      </c>
    </row>
    <row r="951" spans="1:7" x14ac:dyDescent="0.2">
      <c r="A951">
        <v>105</v>
      </c>
      <c r="B951" t="s">
        <v>74</v>
      </c>
      <c r="C951" t="s">
        <v>87</v>
      </c>
      <c r="D951" t="s">
        <v>1121</v>
      </c>
      <c r="E951">
        <v>13950000</v>
      </c>
      <c r="F951">
        <v>14338787.18</v>
      </c>
      <c r="G951">
        <v>2</v>
      </c>
    </row>
    <row r="952" spans="1:7" x14ac:dyDescent="0.2">
      <c r="A952">
        <v>105</v>
      </c>
      <c r="B952" t="s">
        <v>74</v>
      </c>
      <c r="C952" t="s">
        <v>87</v>
      </c>
      <c r="D952" t="s">
        <v>1121</v>
      </c>
      <c r="E952">
        <v>13950000</v>
      </c>
      <c r="F952">
        <v>14338787.18</v>
      </c>
      <c r="G952">
        <v>2</v>
      </c>
    </row>
    <row r="953" spans="1:7" x14ac:dyDescent="0.2">
      <c r="A953">
        <v>28</v>
      </c>
      <c r="B953" t="s">
        <v>74</v>
      </c>
      <c r="C953" t="s">
        <v>935</v>
      </c>
      <c r="D953" t="s">
        <v>1122</v>
      </c>
      <c r="E953">
        <v>11625000</v>
      </c>
      <c r="F953">
        <v>12468716.92</v>
      </c>
      <c r="G953">
        <v>2</v>
      </c>
    </row>
    <row r="954" spans="1:7" x14ac:dyDescent="0.2">
      <c r="A954">
        <v>28</v>
      </c>
      <c r="B954" t="s">
        <v>74</v>
      </c>
      <c r="C954" t="s">
        <v>935</v>
      </c>
      <c r="D954" t="s">
        <v>1122</v>
      </c>
      <c r="E954">
        <v>9300000</v>
      </c>
      <c r="F954">
        <v>9571793.4299999997</v>
      </c>
      <c r="G954">
        <v>1</v>
      </c>
    </row>
    <row r="955" spans="1:7" x14ac:dyDescent="0.2">
      <c r="A955">
        <v>93</v>
      </c>
      <c r="B955" t="s">
        <v>11</v>
      </c>
      <c r="C955" t="s">
        <v>104</v>
      </c>
      <c r="D955" t="s">
        <v>1123</v>
      </c>
      <c r="E955">
        <v>7028000</v>
      </c>
      <c r="F955">
        <v>55228194.890000001</v>
      </c>
      <c r="G955">
        <v>1</v>
      </c>
    </row>
    <row r="956" spans="1:7" x14ac:dyDescent="0.2">
      <c r="A956">
        <v>117</v>
      </c>
      <c r="B956" t="s">
        <v>11</v>
      </c>
      <c r="C956" t="s">
        <v>104</v>
      </c>
      <c r="D956" t="s">
        <v>1123</v>
      </c>
      <c r="E956">
        <v>9300000</v>
      </c>
      <c r="F956">
        <v>9511293.75</v>
      </c>
      <c r="G956">
        <v>1</v>
      </c>
    </row>
    <row r="957" spans="1:7" x14ac:dyDescent="0.2">
      <c r="A957">
        <v>4</v>
      </c>
      <c r="B957" t="s">
        <v>73</v>
      </c>
      <c r="C957" t="s">
        <v>839</v>
      </c>
      <c r="D957" t="s">
        <v>1124</v>
      </c>
      <c r="E957">
        <v>9175000</v>
      </c>
      <c r="F957">
        <v>9600000</v>
      </c>
      <c r="G957">
        <v>1</v>
      </c>
    </row>
    <row r="958" spans="1:7" x14ac:dyDescent="0.2">
      <c r="A958">
        <v>28</v>
      </c>
      <c r="B958" t="s">
        <v>73</v>
      </c>
      <c r="C958" t="s">
        <v>839</v>
      </c>
      <c r="D958" t="s">
        <v>1124</v>
      </c>
      <c r="E958">
        <v>9300000</v>
      </c>
      <c r="F958">
        <v>9606025.0299999993</v>
      </c>
      <c r="G958">
        <v>1</v>
      </c>
    </row>
    <row r="959" spans="1:7" x14ac:dyDescent="0.2">
      <c r="A959">
        <v>28</v>
      </c>
      <c r="B959" t="s">
        <v>73</v>
      </c>
      <c r="C959" t="s">
        <v>839</v>
      </c>
      <c r="D959" t="s">
        <v>1124</v>
      </c>
      <c r="E959">
        <v>9300000</v>
      </c>
      <c r="F959">
        <v>9606025.0299999993</v>
      </c>
      <c r="G959">
        <v>1</v>
      </c>
    </row>
    <row r="960" spans="1:7" x14ac:dyDescent="0.2">
      <c r="A960">
        <v>93</v>
      </c>
      <c r="B960" t="s">
        <v>73</v>
      </c>
      <c r="C960" t="s">
        <v>839</v>
      </c>
      <c r="D960" t="s">
        <v>1124</v>
      </c>
      <c r="E960">
        <v>9300000</v>
      </c>
      <c r="F960">
        <v>10185395.890000001</v>
      </c>
      <c r="G960">
        <v>1</v>
      </c>
    </row>
    <row r="961" spans="1:8" x14ac:dyDescent="0.2">
      <c r="A961">
        <v>121</v>
      </c>
      <c r="B961" t="s">
        <v>73</v>
      </c>
      <c r="C961" t="s">
        <v>839</v>
      </c>
      <c r="D961" t="s">
        <v>1124</v>
      </c>
      <c r="E961">
        <v>9195000</v>
      </c>
      <c r="F961">
        <v>10123534.35</v>
      </c>
      <c r="G961">
        <v>1</v>
      </c>
    </row>
    <row r="962" spans="1:8" x14ac:dyDescent="0.2">
      <c r="A962">
        <v>93</v>
      </c>
      <c r="B962" t="s">
        <v>74</v>
      </c>
      <c r="C962" t="s">
        <v>74</v>
      </c>
      <c r="D962" t="s">
        <v>1125</v>
      </c>
      <c r="E962">
        <v>8665000</v>
      </c>
      <c r="F962">
        <v>9750000</v>
      </c>
      <c r="G962">
        <v>1</v>
      </c>
    </row>
    <row r="963" spans="1:8" x14ac:dyDescent="0.2">
      <c r="A963">
        <v>93</v>
      </c>
      <c r="B963" t="s">
        <v>74</v>
      </c>
      <c r="C963" t="s">
        <v>74</v>
      </c>
      <c r="D963" t="s">
        <v>1125</v>
      </c>
      <c r="E963">
        <v>8665000</v>
      </c>
      <c r="F963">
        <v>9750000</v>
      </c>
      <c r="G963">
        <v>1</v>
      </c>
    </row>
    <row r="964" spans="1:8" x14ac:dyDescent="0.2">
      <c r="A964">
        <v>116</v>
      </c>
      <c r="B964" t="s">
        <v>74</v>
      </c>
      <c r="C964" t="s">
        <v>74</v>
      </c>
      <c r="D964" t="s">
        <v>1125</v>
      </c>
      <c r="E964">
        <v>13950000</v>
      </c>
      <c r="F964">
        <v>14200062.119999999</v>
      </c>
      <c r="G964">
        <v>1</v>
      </c>
    </row>
    <row r="965" spans="1:8" x14ac:dyDescent="0.2">
      <c r="A965">
        <v>4</v>
      </c>
      <c r="B965" t="s">
        <v>103</v>
      </c>
      <c r="C965" t="s">
        <v>755</v>
      </c>
      <c r="D965" t="s">
        <v>95</v>
      </c>
      <c r="E965">
        <v>9300000</v>
      </c>
      <c r="F965">
        <v>9600000</v>
      </c>
      <c r="G965">
        <v>1</v>
      </c>
    </row>
    <row r="966" spans="1:8" x14ac:dyDescent="0.2">
      <c r="A966">
        <v>22</v>
      </c>
      <c r="B966" t="s">
        <v>103</v>
      </c>
      <c r="C966" t="s">
        <v>94</v>
      </c>
      <c r="D966" t="s">
        <v>1127</v>
      </c>
      <c r="E966">
        <v>8891500</v>
      </c>
      <c r="F966">
        <v>45762500</v>
      </c>
      <c r="G966">
        <v>2</v>
      </c>
    </row>
    <row r="967" spans="1:8" x14ac:dyDescent="0.2">
      <c r="A967">
        <v>121</v>
      </c>
      <c r="B967" t="s">
        <v>103</v>
      </c>
      <c r="C967" t="s">
        <v>94</v>
      </c>
      <c r="D967" t="s">
        <v>1127</v>
      </c>
      <c r="E967">
        <v>9201000</v>
      </c>
      <c r="F967">
        <v>9544992.8599999994</v>
      </c>
      <c r="G967">
        <v>1</v>
      </c>
    </row>
    <row r="968" spans="1:8" x14ac:dyDescent="0.2">
      <c r="A968">
        <v>121</v>
      </c>
      <c r="B968" t="s">
        <v>103</v>
      </c>
      <c r="C968" t="s">
        <v>94</v>
      </c>
      <c r="D968" t="s">
        <v>1127</v>
      </c>
      <c r="E968">
        <v>9201000</v>
      </c>
      <c r="F968">
        <v>9544992.8599999994</v>
      </c>
      <c r="G968">
        <v>1</v>
      </c>
    </row>
    <row r="969" spans="1:8" x14ac:dyDescent="0.2">
      <c r="A969">
        <v>93</v>
      </c>
      <c r="B969" t="s">
        <v>103</v>
      </c>
      <c r="C969" t="s">
        <v>109</v>
      </c>
      <c r="D969" t="s">
        <v>1128</v>
      </c>
      <c r="E969">
        <v>8791000</v>
      </c>
      <c r="F969">
        <v>17000000</v>
      </c>
      <c r="G969">
        <v>1</v>
      </c>
    </row>
    <row r="970" spans="1:8" x14ac:dyDescent="0.2">
      <c r="A970">
        <v>88</v>
      </c>
      <c r="B970" t="s">
        <v>103</v>
      </c>
      <c r="C970" t="s">
        <v>109</v>
      </c>
      <c r="D970" t="s">
        <v>1128</v>
      </c>
      <c r="E970">
        <v>9300000</v>
      </c>
      <c r="F970">
        <v>9620978.5999999996</v>
      </c>
      <c r="G970">
        <v>1</v>
      </c>
    </row>
    <row r="971" spans="1:8" x14ac:dyDescent="0.2">
      <c r="A971">
        <v>88</v>
      </c>
      <c r="B971" t="s">
        <v>103</v>
      </c>
      <c r="C971" t="s">
        <v>109</v>
      </c>
      <c r="D971" t="s">
        <v>1128</v>
      </c>
      <c r="E971">
        <v>15344281.74</v>
      </c>
      <c r="F971">
        <v>15344281.74</v>
      </c>
      <c r="H971">
        <v>1</v>
      </c>
    </row>
    <row r="972" spans="1:8" x14ac:dyDescent="0.2">
      <c r="A972">
        <v>105</v>
      </c>
      <c r="B972" t="s">
        <v>103</v>
      </c>
      <c r="C972" t="s">
        <v>109</v>
      </c>
      <c r="D972" t="s">
        <v>1128</v>
      </c>
      <c r="E972">
        <v>9300000</v>
      </c>
      <c r="F972">
        <v>9599973.5399999991</v>
      </c>
      <c r="G972">
        <v>2</v>
      </c>
    </row>
    <row r="973" spans="1:8" x14ac:dyDescent="0.2">
      <c r="A973">
        <v>87</v>
      </c>
      <c r="B973" t="s">
        <v>11</v>
      </c>
      <c r="C973" t="s">
        <v>104</v>
      </c>
      <c r="D973" t="s">
        <v>1129</v>
      </c>
      <c r="E973">
        <v>8119000</v>
      </c>
      <c r="F973">
        <v>34035713.43</v>
      </c>
      <c r="G973">
        <v>1</v>
      </c>
    </row>
    <row r="974" spans="1:8" x14ac:dyDescent="0.2">
      <c r="A974">
        <v>22</v>
      </c>
      <c r="B974" t="s">
        <v>11</v>
      </c>
      <c r="C974" t="s">
        <v>1112</v>
      </c>
      <c r="D974" t="s">
        <v>1130</v>
      </c>
      <c r="E974">
        <v>8455000</v>
      </c>
      <c r="F974">
        <v>17955000</v>
      </c>
      <c r="G974">
        <v>1</v>
      </c>
    </row>
    <row r="975" spans="1:8" x14ac:dyDescent="0.2">
      <c r="A975">
        <v>27</v>
      </c>
      <c r="B975" t="s">
        <v>11</v>
      </c>
      <c r="C975" t="s">
        <v>829</v>
      </c>
      <c r="D975" t="s">
        <v>1132</v>
      </c>
      <c r="E975">
        <v>8371000</v>
      </c>
      <c r="F975">
        <v>48649000</v>
      </c>
      <c r="G975">
        <v>1</v>
      </c>
    </row>
    <row r="976" spans="1:8" x14ac:dyDescent="0.2">
      <c r="A976">
        <v>4</v>
      </c>
      <c r="B976" t="s">
        <v>12</v>
      </c>
      <c r="C976" t="s">
        <v>85</v>
      </c>
      <c r="D976" t="s">
        <v>1134</v>
      </c>
      <c r="E976">
        <v>9300000</v>
      </c>
      <c r="F976">
        <v>9600000</v>
      </c>
      <c r="G976">
        <v>1</v>
      </c>
    </row>
    <row r="977" spans="1:7" x14ac:dyDescent="0.2">
      <c r="A977">
        <v>93</v>
      </c>
      <c r="B977" t="s">
        <v>12</v>
      </c>
      <c r="C977" t="s">
        <v>85</v>
      </c>
      <c r="D977" t="s">
        <v>1134</v>
      </c>
      <c r="E977">
        <v>8467000</v>
      </c>
      <c r="F977">
        <v>8767460.4199999999</v>
      </c>
      <c r="G977">
        <v>1</v>
      </c>
    </row>
    <row r="978" spans="1:7" x14ac:dyDescent="0.2">
      <c r="A978">
        <v>93</v>
      </c>
      <c r="B978" t="s">
        <v>12</v>
      </c>
      <c r="C978" t="s">
        <v>85</v>
      </c>
      <c r="D978" t="s">
        <v>1134</v>
      </c>
      <c r="E978">
        <v>13500000</v>
      </c>
      <c r="F978">
        <v>13800005.58</v>
      </c>
      <c r="G978">
        <v>2</v>
      </c>
    </row>
    <row r="979" spans="1:7" x14ac:dyDescent="0.2">
      <c r="A979">
        <v>116</v>
      </c>
      <c r="B979" t="s">
        <v>74</v>
      </c>
      <c r="C979" t="s">
        <v>74</v>
      </c>
      <c r="D979" t="s">
        <v>1136</v>
      </c>
      <c r="E979">
        <v>9300000</v>
      </c>
      <c r="F979">
        <v>9466708.0800000001</v>
      </c>
      <c r="G979">
        <v>2</v>
      </c>
    </row>
    <row r="980" spans="1:7" x14ac:dyDescent="0.2">
      <c r="A980">
        <v>117</v>
      </c>
      <c r="B980" t="s">
        <v>74</v>
      </c>
      <c r="C980" t="s">
        <v>74</v>
      </c>
      <c r="D980" t="s">
        <v>1136</v>
      </c>
      <c r="E980">
        <v>9273000</v>
      </c>
      <c r="F980">
        <v>9511293.75</v>
      </c>
      <c r="G980">
        <v>1</v>
      </c>
    </row>
    <row r="981" spans="1:7" x14ac:dyDescent="0.2">
      <c r="A981">
        <v>93</v>
      </c>
      <c r="B981" t="s">
        <v>105</v>
      </c>
      <c r="C981" t="s">
        <v>486</v>
      </c>
      <c r="D981" t="s">
        <v>1138</v>
      </c>
      <c r="E981">
        <v>13950000</v>
      </c>
      <c r="F981">
        <v>14200000</v>
      </c>
      <c r="G981">
        <v>1</v>
      </c>
    </row>
    <row r="982" spans="1:7" x14ac:dyDescent="0.2">
      <c r="A982">
        <v>93</v>
      </c>
      <c r="B982" t="s">
        <v>105</v>
      </c>
      <c r="C982" t="s">
        <v>486</v>
      </c>
      <c r="D982" t="s">
        <v>1138</v>
      </c>
      <c r="E982">
        <v>13950000</v>
      </c>
      <c r="F982">
        <v>14200000</v>
      </c>
      <c r="G982">
        <v>1</v>
      </c>
    </row>
    <row r="983" spans="1:7" x14ac:dyDescent="0.2">
      <c r="A983">
        <v>116</v>
      </c>
      <c r="B983" t="s">
        <v>105</v>
      </c>
      <c r="C983" t="s">
        <v>486</v>
      </c>
      <c r="D983" t="s">
        <v>1138</v>
      </c>
      <c r="E983">
        <v>13920750</v>
      </c>
      <c r="F983">
        <v>14203788.1</v>
      </c>
      <c r="G983">
        <v>4</v>
      </c>
    </row>
    <row r="984" spans="1:7" x14ac:dyDescent="0.2">
      <c r="A984">
        <v>27</v>
      </c>
      <c r="B984" t="s">
        <v>103</v>
      </c>
      <c r="C984" t="s">
        <v>828</v>
      </c>
      <c r="D984" t="s">
        <v>1139</v>
      </c>
      <c r="E984">
        <v>7154000</v>
      </c>
      <c r="F984">
        <v>57518000</v>
      </c>
      <c r="G984">
        <v>1</v>
      </c>
    </row>
    <row r="985" spans="1:7" x14ac:dyDescent="0.2">
      <c r="A985">
        <v>4</v>
      </c>
      <c r="B985" t="s">
        <v>103</v>
      </c>
      <c r="C985" t="s">
        <v>762</v>
      </c>
      <c r="D985" t="s">
        <v>1140</v>
      </c>
      <c r="E985">
        <v>9087500</v>
      </c>
      <c r="F985">
        <v>14892336.810000001</v>
      </c>
      <c r="G985">
        <v>2</v>
      </c>
    </row>
    <row r="986" spans="1:7" x14ac:dyDescent="0.2">
      <c r="A986">
        <v>4</v>
      </c>
      <c r="B986" t="s">
        <v>103</v>
      </c>
      <c r="C986" t="s">
        <v>762</v>
      </c>
      <c r="D986" t="s">
        <v>1140</v>
      </c>
      <c r="E986">
        <v>9300000</v>
      </c>
      <c r="F986">
        <v>9600000</v>
      </c>
      <c r="G986">
        <v>1</v>
      </c>
    </row>
    <row r="987" spans="1:7" x14ac:dyDescent="0.2">
      <c r="A987">
        <v>28</v>
      </c>
      <c r="B987" t="s">
        <v>11</v>
      </c>
      <c r="C987" t="s">
        <v>883</v>
      </c>
      <c r="D987" t="s">
        <v>883</v>
      </c>
      <c r="E987">
        <v>9300000</v>
      </c>
      <c r="F987">
        <v>9571842.5299999993</v>
      </c>
      <c r="G987">
        <v>1</v>
      </c>
    </row>
    <row r="988" spans="1:7" x14ac:dyDescent="0.2">
      <c r="A988">
        <v>93</v>
      </c>
      <c r="B988" t="s">
        <v>11</v>
      </c>
      <c r="C988" t="s">
        <v>883</v>
      </c>
      <c r="D988" t="s">
        <v>883</v>
      </c>
      <c r="E988">
        <v>9300000</v>
      </c>
      <c r="F988">
        <v>9650000</v>
      </c>
      <c r="G988">
        <v>1</v>
      </c>
    </row>
    <row r="989" spans="1:7" x14ac:dyDescent="0.2">
      <c r="A989">
        <v>121</v>
      </c>
      <c r="B989" t="s">
        <v>11</v>
      </c>
      <c r="C989" t="s">
        <v>883</v>
      </c>
      <c r="D989" t="s">
        <v>883</v>
      </c>
      <c r="E989">
        <v>9228333.3333333302</v>
      </c>
      <c r="F989">
        <v>10352813.9766667</v>
      </c>
      <c r="G989">
        <v>3</v>
      </c>
    </row>
    <row r="990" spans="1:7" x14ac:dyDescent="0.2">
      <c r="A990">
        <v>4</v>
      </c>
      <c r="B990" t="s">
        <v>12</v>
      </c>
      <c r="C990" t="s">
        <v>529</v>
      </c>
      <c r="D990" t="s">
        <v>1145</v>
      </c>
      <c r="E990">
        <v>9293000</v>
      </c>
      <c r="F990">
        <v>9600000</v>
      </c>
      <c r="G990">
        <v>1</v>
      </c>
    </row>
    <row r="991" spans="1:7" x14ac:dyDescent="0.2">
      <c r="A991">
        <v>93</v>
      </c>
      <c r="B991" t="s">
        <v>74</v>
      </c>
      <c r="C991" t="s">
        <v>768</v>
      </c>
      <c r="D991" t="s">
        <v>1147</v>
      </c>
      <c r="E991">
        <v>8875000</v>
      </c>
      <c r="F991">
        <v>26000000</v>
      </c>
      <c r="G991">
        <v>1</v>
      </c>
    </row>
    <row r="992" spans="1:7" x14ac:dyDescent="0.2">
      <c r="A992">
        <v>116</v>
      </c>
      <c r="B992" t="s">
        <v>74</v>
      </c>
      <c r="C992" t="s">
        <v>768</v>
      </c>
      <c r="D992" t="s">
        <v>1147</v>
      </c>
      <c r="E992">
        <v>8665000</v>
      </c>
      <c r="F992">
        <v>9466708.0800000001</v>
      </c>
      <c r="G992">
        <v>1</v>
      </c>
    </row>
    <row r="993" spans="1:7" x14ac:dyDescent="0.2">
      <c r="A993">
        <v>4</v>
      </c>
      <c r="B993" t="s">
        <v>11</v>
      </c>
      <c r="C993" t="s">
        <v>11</v>
      </c>
      <c r="D993" t="s">
        <v>1148</v>
      </c>
      <c r="E993">
        <v>9001000</v>
      </c>
      <c r="F993">
        <v>41500000</v>
      </c>
      <c r="G993">
        <v>1</v>
      </c>
    </row>
    <row r="994" spans="1:7" x14ac:dyDescent="0.2">
      <c r="A994">
        <v>93</v>
      </c>
      <c r="B994" t="s">
        <v>11</v>
      </c>
      <c r="C994" t="s">
        <v>11</v>
      </c>
      <c r="D994" t="s">
        <v>1149</v>
      </c>
      <c r="E994">
        <v>8329000</v>
      </c>
      <c r="F994">
        <v>48400000</v>
      </c>
      <c r="G994">
        <v>1</v>
      </c>
    </row>
    <row r="995" spans="1:7" x14ac:dyDescent="0.2">
      <c r="A995">
        <v>27</v>
      </c>
      <c r="B995" t="s">
        <v>11</v>
      </c>
      <c r="C995" t="s">
        <v>11</v>
      </c>
      <c r="D995" t="s">
        <v>1149</v>
      </c>
      <c r="E995">
        <v>9085000</v>
      </c>
      <c r="F995">
        <v>40651000</v>
      </c>
      <c r="G995">
        <v>1</v>
      </c>
    </row>
    <row r="996" spans="1:7" x14ac:dyDescent="0.2">
      <c r="A996">
        <v>116</v>
      </c>
      <c r="B996" t="s">
        <v>11</v>
      </c>
      <c r="C996" t="s">
        <v>763</v>
      </c>
      <c r="D996" t="s">
        <v>1151</v>
      </c>
      <c r="E996">
        <v>8791000</v>
      </c>
      <c r="F996">
        <v>13466708</v>
      </c>
      <c r="G996">
        <v>1</v>
      </c>
    </row>
    <row r="997" spans="1:7" x14ac:dyDescent="0.2">
      <c r="A997">
        <v>4</v>
      </c>
      <c r="B997" t="s">
        <v>73</v>
      </c>
      <c r="C997" t="s">
        <v>519</v>
      </c>
      <c r="D997" t="s">
        <v>1152</v>
      </c>
      <c r="E997">
        <v>9175000</v>
      </c>
      <c r="F997">
        <v>9600000</v>
      </c>
      <c r="G997">
        <v>1</v>
      </c>
    </row>
    <row r="998" spans="1:7" x14ac:dyDescent="0.2">
      <c r="A998">
        <v>28</v>
      </c>
      <c r="B998" t="s">
        <v>73</v>
      </c>
      <c r="C998" t="s">
        <v>519</v>
      </c>
      <c r="D998" t="s">
        <v>1152</v>
      </c>
      <c r="E998">
        <v>9175000</v>
      </c>
      <c r="F998">
        <v>9604612.5299999993</v>
      </c>
      <c r="G998">
        <v>1</v>
      </c>
    </row>
    <row r="999" spans="1:7" x14ac:dyDescent="0.2">
      <c r="A999">
        <v>4</v>
      </c>
      <c r="B999" t="s">
        <v>103</v>
      </c>
      <c r="C999" t="s">
        <v>944</v>
      </c>
      <c r="D999" t="s">
        <v>1157</v>
      </c>
      <c r="E999">
        <v>11625000</v>
      </c>
      <c r="F999">
        <v>11925000</v>
      </c>
      <c r="G999">
        <v>2</v>
      </c>
    </row>
    <row r="1000" spans="1:7" x14ac:dyDescent="0.2">
      <c r="A1000">
        <v>88</v>
      </c>
      <c r="B1000" t="s">
        <v>103</v>
      </c>
      <c r="C1000" t="s">
        <v>944</v>
      </c>
      <c r="D1000" t="s">
        <v>1157</v>
      </c>
      <c r="E1000">
        <v>9300000</v>
      </c>
      <c r="F1000">
        <v>9689413.2300000004</v>
      </c>
      <c r="G1000">
        <v>1</v>
      </c>
    </row>
    <row r="1001" spans="1:7" x14ac:dyDescent="0.2">
      <c r="A1001">
        <v>93</v>
      </c>
      <c r="B1001" t="s">
        <v>11</v>
      </c>
      <c r="C1001" t="s">
        <v>849</v>
      </c>
      <c r="D1001" t="s">
        <v>1161</v>
      </c>
      <c r="E1001">
        <v>8119000</v>
      </c>
      <c r="F1001">
        <v>11615733.08</v>
      </c>
      <c r="G1001">
        <v>1</v>
      </c>
    </row>
    <row r="1002" spans="1:7" x14ac:dyDescent="0.2">
      <c r="A1002">
        <v>27</v>
      </c>
      <c r="B1002" t="s">
        <v>11</v>
      </c>
      <c r="C1002" t="s">
        <v>849</v>
      </c>
      <c r="D1002" t="s">
        <v>1161</v>
      </c>
      <c r="E1002">
        <v>7573000</v>
      </c>
      <c r="F1002">
        <v>50835000</v>
      </c>
      <c r="G1002">
        <v>1</v>
      </c>
    </row>
    <row r="1003" spans="1:7" x14ac:dyDescent="0.2">
      <c r="A1003">
        <v>4</v>
      </c>
      <c r="B1003" t="s">
        <v>12</v>
      </c>
      <c r="C1003" t="s">
        <v>376</v>
      </c>
      <c r="D1003" t="s">
        <v>1162</v>
      </c>
      <c r="E1003">
        <v>8203000</v>
      </c>
      <c r="F1003">
        <v>43617694.909999996</v>
      </c>
      <c r="G1003">
        <v>1</v>
      </c>
    </row>
    <row r="1004" spans="1:7" x14ac:dyDescent="0.2">
      <c r="A1004">
        <v>108</v>
      </c>
      <c r="B1004" t="s">
        <v>12</v>
      </c>
      <c r="C1004" t="s">
        <v>376</v>
      </c>
      <c r="D1004" t="s">
        <v>1162</v>
      </c>
      <c r="E1004">
        <v>9175000</v>
      </c>
      <c r="F1004">
        <v>9432000</v>
      </c>
      <c r="G1004">
        <v>1</v>
      </c>
    </row>
    <row r="1005" spans="1:7" x14ac:dyDescent="0.2">
      <c r="A1005">
        <v>122</v>
      </c>
      <c r="B1005" t="s">
        <v>103</v>
      </c>
      <c r="C1005" t="s">
        <v>1159</v>
      </c>
      <c r="D1005" t="s">
        <v>1159</v>
      </c>
      <c r="E1005">
        <v>8665000</v>
      </c>
      <c r="F1005">
        <v>35509187.170000002</v>
      </c>
      <c r="G1005">
        <v>1</v>
      </c>
    </row>
    <row r="1006" spans="1:7" x14ac:dyDescent="0.2">
      <c r="A1006">
        <v>93</v>
      </c>
      <c r="B1006" t="s">
        <v>73</v>
      </c>
      <c r="C1006" t="s">
        <v>767</v>
      </c>
      <c r="D1006" t="s">
        <v>1165</v>
      </c>
      <c r="E1006">
        <v>9127000</v>
      </c>
      <c r="F1006">
        <v>30860000</v>
      </c>
      <c r="G1006">
        <v>1</v>
      </c>
    </row>
    <row r="1007" spans="1:7" x14ac:dyDescent="0.2">
      <c r="A1007">
        <v>117</v>
      </c>
      <c r="B1007" t="s">
        <v>73</v>
      </c>
      <c r="C1007" t="s">
        <v>767</v>
      </c>
      <c r="D1007" t="s">
        <v>1165</v>
      </c>
      <c r="E1007">
        <v>9286000</v>
      </c>
      <c r="F1007">
        <v>9511293.75</v>
      </c>
      <c r="G1007">
        <v>1</v>
      </c>
    </row>
    <row r="1008" spans="1:7" x14ac:dyDescent="0.2">
      <c r="A1008">
        <v>28</v>
      </c>
      <c r="B1008" t="s">
        <v>74</v>
      </c>
      <c r="C1008" t="s">
        <v>72</v>
      </c>
      <c r="D1008" t="s">
        <v>1166</v>
      </c>
      <c r="E1008">
        <v>9300000</v>
      </c>
      <c r="F1008">
        <v>9587840</v>
      </c>
      <c r="G1008">
        <v>1</v>
      </c>
    </row>
    <row r="1009" spans="1:7" x14ac:dyDescent="0.2">
      <c r="A1009">
        <v>93</v>
      </c>
      <c r="B1009" t="s">
        <v>74</v>
      </c>
      <c r="C1009" t="s">
        <v>72</v>
      </c>
      <c r="D1009" t="s">
        <v>1167</v>
      </c>
      <c r="E1009">
        <v>9300000</v>
      </c>
      <c r="F1009">
        <v>9600000</v>
      </c>
      <c r="G1009">
        <v>1</v>
      </c>
    </row>
    <row r="1010" spans="1:7" x14ac:dyDescent="0.2">
      <c r="A1010">
        <v>101</v>
      </c>
      <c r="B1010" t="s">
        <v>74</v>
      </c>
      <c r="C1010" t="s">
        <v>72</v>
      </c>
      <c r="D1010" t="s">
        <v>1167</v>
      </c>
      <c r="E1010">
        <v>9300000</v>
      </c>
      <c r="F1010">
        <v>9542000</v>
      </c>
      <c r="G1010">
        <v>2</v>
      </c>
    </row>
    <row r="1011" spans="1:7" x14ac:dyDescent="0.2">
      <c r="A1011">
        <v>93</v>
      </c>
      <c r="B1011" t="s">
        <v>11</v>
      </c>
      <c r="C1011" t="s">
        <v>938</v>
      </c>
      <c r="D1011" t="s">
        <v>1171</v>
      </c>
      <c r="E1011">
        <v>9043000</v>
      </c>
      <c r="F1011">
        <v>23544229.09</v>
      </c>
      <c r="G1011">
        <v>1</v>
      </c>
    </row>
    <row r="1012" spans="1:7" x14ac:dyDescent="0.2">
      <c r="A1012">
        <v>4</v>
      </c>
      <c r="B1012" t="s">
        <v>12</v>
      </c>
      <c r="C1012" t="s">
        <v>85</v>
      </c>
      <c r="D1012" t="s">
        <v>1172</v>
      </c>
      <c r="E1012">
        <v>9300000</v>
      </c>
      <c r="F1012">
        <v>9600000</v>
      </c>
      <c r="G1012">
        <v>2</v>
      </c>
    </row>
    <row r="1013" spans="1:7" x14ac:dyDescent="0.2">
      <c r="A1013">
        <v>27</v>
      </c>
      <c r="B1013" t="s">
        <v>13</v>
      </c>
      <c r="C1013" t="s">
        <v>13</v>
      </c>
      <c r="D1013" t="s">
        <v>1181</v>
      </c>
      <c r="E1013">
        <v>7867000</v>
      </c>
      <c r="F1013">
        <v>58028000</v>
      </c>
      <c r="G1013">
        <v>1</v>
      </c>
    </row>
    <row r="1014" spans="1:7" x14ac:dyDescent="0.2">
      <c r="A1014">
        <v>117</v>
      </c>
      <c r="B1014" t="s">
        <v>13</v>
      </c>
      <c r="C1014" t="s">
        <v>13</v>
      </c>
      <c r="D1014" t="s">
        <v>1181</v>
      </c>
      <c r="E1014">
        <v>8750000</v>
      </c>
      <c r="F1014">
        <v>8961293.75</v>
      </c>
      <c r="G1014">
        <v>1</v>
      </c>
    </row>
    <row r="1015" spans="1:7" x14ac:dyDescent="0.2">
      <c r="A1015">
        <v>22</v>
      </c>
      <c r="B1015" t="s">
        <v>13</v>
      </c>
      <c r="C1015" t="s">
        <v>13</v>
      </c>
      <c r="D1015" t="s">
        <v>1181</v>
      </c>
      <c r="E1015">
        <v>8077000</v>
      </c>
      <c r="F1015">
        <v>49377000</v>
      </c>
      <c r="G1015">
        <v>1</v>
      </c>
    </row>
    <row r="1016" spans="1:7" x14ac:dyDescent="0.2">
      <c r="A1016">
        <v>96</v>
      </c>
      <c r="B1016" t="s">
        <v>13</v>
      </c>
      <c r="C1016" t="s">
        <v>13</v>
      </c>
      <c r="D1016" t="s">
        <v>1181</v>
      </c>
      <c r="E1016">
        <v>9300000</v>
      </c>
      <c r="F1016">
        <v>9613899</v>
      </c>
      <c r="G1016">
        <v>1</v>
      </c>
    </row>
    <row r="1017" spans="1:7" x14ac:dyDescent="0.2">
      <c r="A1017">
        <v>93</v>
      </c>
      <c r="B1017" t="s">
        <v>13</v>
      </c>
      <c r="C1017" t="s">
        <v>13</v>
      </c>
      <c r="D1017" t="s">
        <v>1182</v>
      </c>
      <c r="E1017">
        <v>8707000</v>
      </c>
      <c r="F1017">
        <v>26050000</v>
      </c>
      <c r="G1017">
        <v>1</v>
      </c>
    </row>
    <row r="1018" spans="1:7" x14ac:dyDescent="0.2">
      <c r="A1018">
        <v>96</v>
      </c>
      <c r="B1018" t="s">
        <v>73</v>
      </c>
      <c r="C1018" t="s">
        <v>661</v>
      </c>
      <c r="D1018" t="s">
        <v>1183</v>
      </c>
      <c r="E1018">
        <v>8917000</v>
      </c>
      <c r="F1018">
        <v>9600229.6099999994</v>
      </c>
      <c r="G1018">
        <v>1</v>
      </c>
    </row>
    <row r="1019" spans="1:7" x14ac:dyDescent="0.2">
      <c r="A1019">
        <v>96</v>
      </c>
      <c r="B1019" t="s">
        <v>73</v>
      </c>
      <c r="C1019" t="s">
        <v>661</v>
      </c>
      <c r="D1019" t="s">
        <v>1183</v>
      </c>
      <c r="E1019">
        <v>8917000</v>
      </c>
      <c r="F1019">
        <v>9600229.6099999994</v>
      </c>
      <c r="G1019">
        <v>1</v>
      </c>
    </row>
    <row r="1020" spans="1:7" x14ac:dyDescent="0.2">
      <c r="A1020">
        <v>4</v>
      </c>
      <c r="B1020" t="s">
        <v>73</v>
      </c>
      <c r="C1020" t="s">
        <v>661</v>
      </c>
      <c r="D1020" t="s">
        <v>1184</v>
      </c>
      <c r="E1020">
        <v>8665000</v>
      </c>
      <c r="F1020">
        <v>9600000</v>
      </c>
      <c r="G1020">
        <v>1</v>
      </c>
    </row>
    <row r="1021" spans="1:7" x14ac:dyDescent="0.2">
      <c r="A1021">
        <v>28</v>
      </c>
      <c r="B1021" t="s">
        <v>73</v>
      </c>
      <c r="C1021" t="s">
        <v>661</v>
      </c>
      <c r="D1021" t="s">
        <v>1184</v>
      </c>
      <c r="E1021">
        <v>9208000</v>
      </c>
      <c r="F1021">
        <v>9604985.4299999997</v>
      </c>
      <c r="G1021">
        <v>2</v>
      </c>
    </row>
    <row r="1022" spans="1:7" x14ac:dyDescent="0.2">
      <c r="A1022">
        <v>32</v>
      </c>
      <c r="B1022" t="s">
        <v>73</v>
      </c>
      <c r="C1022" t="s">
        <v>661</v>
      </c>
      <c r="D1022" t="s">
        <v>1184</v>
      </c>
      <c r="E1022">
        <v>9214000</v>
      </c>
      <c r="F1022">
        <v>9890585.4499999993</v>
      </c>
      <c r="G1022">
        <v>1</v>
      </c>
    </row>
    <row r="1023" spans="1:7" x14ac:dyDescent="0.2">
      <c r="A1023">
        <v>4</v>
      </c>
      <c r="B1023" t="s">
        <v>12</v>
      </c>
      <c r="C1023" t="s">
        <v>1106</v>
      </c>
      <c r="D1023" t="s">
        <v>1187</v>
      </c>
      <c r="E1023">
        <v>7825000</v>
      </c>
      <c r="F1023">
        <v>36924845</v>
      </c>
      <c r="G1023">
        <v>1</v>
      </c>
    </row>
    <row r="1024" spans="1:7" x14ac:dyDescent="0.2">
      <c r="A1024">
        <v>93</v>
      </c>
      <c r="B1024" t="s">
        <v>12</v>
      </c>
      <c r="C1024" t="s">
        <v>1106</v>
      </c>
      <c r="D1024" t="s">
        <v>1187</v>
      </c>
      <c r="E1024">
        <v>7537000</v>
      </c>
      <c r="F1024">
        <v>19416322.850000001</v>
      </c>
      <c r="G1024">
        <v>1</v>
      </c>
    </row>
    <row r="1025" spans="1:7" x14ac:dyDescent="0.2">
      <c r="A1025">
        <v>93</v>
      </c>
      <c r="B1025" t="s">
        <v>74</v>
      </c>
      <c r="C1025" t="s">
        <v>768</v>
      </c>
      <c r="D1025" t="s">
        <v>1188</v>
      </c>
      <c r="E1025">
        <v>7251666.6666666698</v>
      </c>
      <c r="F1025">
        <v>21364926.670000002</v>
      </c>
      <c r="G1025">
        <v>3</v>
      </c>
    </row>
    <row r="1026" spans="1:7" x14ac:dyDescent="0.2">
      <c r="A1026">
        <v>4</v>
      </c>
      <c r="B1026" t="s">
        <v>12</v>
      </c>
      <c r="C1026" t="s">
        <v>12</v>
      </c>
      <c r="D1026" t="s">
        <v>1190</v>
      </c>
      <c r="E1026">
        <v>8497000</v>
      </c>
      <c r="F1026">
        <v>9600000</v>
      </c>
      <c r="G1026">
        <v>2</v>
      </c>
    </row>
    <row r="1027" spans="1:7" x14ac:dyDescent="0.2">
      <c r="A1027">
        <v>108</v>
      </c>
      <c r="B1027" t="s">
        <v>12</v>
      </c>
      <c r="C1027" t="s">
        <v>12</v>
      </c>
      <c r="D1027" t="s">
        <v>1190</v>
      </c>
      <c r="E1027">
        <v>8939500</v>
      </c>
      <c r="F1027">
        <v>9212500</v>
      </c>
      <c r="G1027">
        <v>2</v>
      </c>
    </row>
    <row r="1028" spans="1:7" x14ac:dyDescent="0.2">
      <c r="A1028">
        <v>4</v>
      </c>
      <c r="B1028" t="s">
        <v>74</v>
      </c>
      <c r="C1028" t="s">
        <v>935</v>
      </c>
      <c r="D1028" t="s">
        <v>1191</v>
      </c>
      <c r="E1028">
        <v>9214000</v>
      </c>
      <c r="F1028">
        <v>9600000</v>
      </c>
      <c r="G1028">
        <v>1</v>
      </c>
    </row>
    <row r="1029" spans="1:7" x14ac:dyDescent="0.2">
      <c r="A1029">
        <v>4</v>
      </c>
      <c r="B1029" t="s">
        <v>103</v>
      </c>
      <c r="C1029" t="s">
        <v>944</v>
      </c>
      <c r="D1029" t="s">
        <v>1193</v>
      </c>
      <c r="E1029">
        <v>9300000</v>
      </c>
      <c r="F1029">
        <v>9600000</v>
      </c>
      <c r="G1029">
        <v>1</v>
      </c>
    </row>
    <row r="1030" spans="1:7" x14ac:dyDescent="0.2">
      <c r="A1030">
        <v>96</v>
      </c>
      <c r="B1030" t="s">
        <v>103</v>
      </c>
      <c r="C1030" t="s">
        <v>1240</v>
      </c>
      <c r="D1030" t="s">
        <v>1198</v>
      </c>
      <c r="E1030">
        <v>9300000</v>
      </c>
      <c r="F1030">
        <v>9590457.5</v>
      </c>
      <c r="G1030">
        <v>1</v>
      </c>
    </row>
    <row r="1031" spans="1:7" x14ac:dyDescent="0.2">
      <c r="A1031">
        <v>4</v>
      </c>
      <c r="B1031" t="s">
        <v>12</v>
      </c>
      <c r="C1031" t="s">
        <v>884</v>
      </c>
      <c r="D1031" t="s">
        <v>1199</v>
      </c>
      <c r="E1031">
        <v>8287000</v>
      </c>
      <c r="F1031">
        <v>8629000</v>
      </c>
      <c r="G1031">
        <v>1</v>
      </c>
    </row>
    <row r="1032" spans="1:7" x14ac:dyDescent="0.2">
      <c r="A1032">
        <v>108</v>
      </c>
      <c r="B1032" t="s">
        <v>12</v>
      </c>
      <c r="C1032" t="s">
        <v>884</v>
      </c>
      <c r="D1032" t="s">
        <v>1199</v>
      </c>
      <c r="E1032">
        <v>8581000</v>
      </c>
      <c r="F1032">
        <v>8811000</v>
      </c>
      <c r="G1032">
        <v>1</v>
      </c>
    </row>
    <row r="1033" spans="1:7" x14ac:dyDescent="0.2">
      <c r="A1033">
        <v>93</v>
      </c>
      <c r="B1033" t="s">
        <v>11</v>
      </c>
      <c r="C1033" t="s">
        <v>757</v>
      </c>
      <c r="D1033" t="s">
        <v>1201</v>
      </c>
      <c r="E1033">
        <v>9277000</v>
      </c>
      <c r="F1033">
        <v>15017839.205</v>
      </c>
      <c r="G1033">
        <v>2</v>
      </c>
    </row>
    <row r="1034" spans="1:7" x14ac:dyDescent="0.2">
      <c r="A1034">
        <v>93</v>
      </c>
      <c r="B1034" t="s">
        <v>11</v>
      </c>
      <c r="C1034" t="s">
        <v>757</v>
      </c>
      <c r="D1034" t="s">
        <v>1201</v>
      </c>
      <c r="E1034">
        <v>8434500</v>
      </c>
      <c r="F1034">
        <v>26846082.555</v>
      </c>
      <c r="G1034">
        <v>2</v>
      </c>
    </row>
    <row r="1035" spans="1:7" x14ac:dyDescent="0.2">
      <c r="A1035">
        <v>22</v>
      </c>
      <c r="B1035" t="s">
        <v>11</v>
      </c>
      <c r="C1035" t="s">
        <v>757</v>
      </c>
      <c r="D1035" t="s">
        <v>1201</v>
      </c>
      <c r="E1035">
        <v>7364000</v>
      </c>
      <c r="F1035">
        <v>49864495.229999997</v>
      </c>
      <c r="G1035">
        <v>1</v>
      </c>
    </row>
    <row r="1036" spans="1:7" x14ac:dyDescent="0.2">
      <c r="A1036">
        <v>4</v>
      </c>
      <c r="B1036" t="s">
        <v>74</v>
      </c>
      <c r="C1036" t="s">
        <v>751</v>
      </c>
      <c r="D1036" t="s">
        <v>1202</v>
      </c>
      <c r="E1036">
        <v>10366750</v>
      </c>
      <c r="F1036">
        <v>10815958.612500001</v>
      </c>
      <c r="G1036">
        <v>4</v>
      </c>
    </row>
    <row r="1037" spans="1:7" x14ac:dyDescent="0.2">
      <c r="A1037">
        <v>93</v>
      </c>
      <c r="B1037" t="s">
        <v>74</v>
      </c>
      <c r="C1037" t="s">
        <v>751</v>
      </c>
      <c r="D1037" t="s">
        <v>1202</v>
      </c>
      <c r="E1037">
        <v>13950000</v>
      </c>
      <c r="F1037">
        <v>14250000</v>
      </c>
      <c r="G1037">
        <v>1</v>
      </c>
    </row>
    <row r="1038" spans="1:7" x14ac:dyDescent="0.2">
      <c r="A1038">
        <v>93</v>
      </c>
      <c r="B1038" t="s">
        <v>74</v>
      </c>
      <c r="C1038" t="s">
        <v>751</v>
      </c>
      <c r="D1038" t="s">
        <v>1202</v>
      </c>
      <c r="E1038">
        <v>13950000</v>
      </c>
      <c r="F1038">
        <v>14250000</v>
      </c>
      <c r="G1038">
        <v>1</v>
      </c>
    </row>
    <row r="1039" spans="1:7" x14ac:dyDescent="0.2">
      <c r="A1039">
        <v>93</v>
      </c>
      <c r="B1039" t="s">
        <v>103</v>
      </c>
      <c r="C1039" t="s">
        <v>1194</v>
      </c>
      <c r="D1039" t="s">
        <v>1205</v>
      </c>
      <c r="E1039">
        <v>9247000</v>
      </c>
      <c r="F1039">
        <v>9650000</v>
      </c>
      <c r="G1039">
        <v>1</v>
      </c>
    </row>
    <row r="1040" spans="1:7" x14ac:dyDescent="0.2">
      <c r="A1040">
        <v>93</v>
      </c>
      <c r="B1040" t="s">
        <v>11</v>
      </c>
      <c r="C1040" t="s">
        <v>83</v>
      </c>
      <c r="D1040" t="s">
        <v>1206</v>
      </c>
      <c r="E1040">
        <v>8814500</v>
      </c>
      <c r="F1040">
        <v>22851260.975000001</v>
      </c>
      <c r="G1040">
        <v>2</v>
      </c>
    </row>
    <row r="1041" spans="1:7" x14ac:dyDescent="0.2">
      <c r="A1041">
        <v>27</v>
      </c>
      <c r="B1041" t="s">
        <v>11</v>
      </c>
      <c r="C1041" t="s">
        <v>83</v>
      </c>
      <c r="D1041" t="s">
        <v>1206</v>
      </c>
      <c r="E1041">
        <v>6734000</v>
      </c>
      <c r="F1041">
        <v>44272000</v>
      </c>
      <c r="G1041">
        <v>1</v>
      </c>
    </row>
    <row r="1042" spans="1:7" x14ac:dyDescent="0.2">
      <c r="A1042">
        <v>27</v>
      </c>
      <c r="B1042" t="s">
        <v>11</v>
      </c>
      <c r="C1042" t="s">
        <v>83</v>
      </c>
      <c r="D1042" t="s">
        <v>1206</v>
      </c>
      <c r="E1042">
        <v>7448000</v>
      </c>
      <c r="F1042">
        <v>68878000</v>
      </c>
      <c r="G1042">
        <v>1</v>
      </c>
    </row>
    <row r="1043" spans="1:7" x14ac:dyDescent="0.2">
      <c r="A1043">
        <v>93</v>
      </c>
      <c r="B1043" t="s">
        <v>11</v>
      </c>
      <c r="C1043" t="s">
        <v>849</v>
      </c>
      <c r="D1043" t="s">
        <v>1207</v>
      </c>
      <c r="E1043">
        <v>9247000</v>
      </c>
      <c r="F1043">
        <v>29595305.32</v>
      </c>
      <c r="G1043">
        <v>1</v>
      </c>
    </row>
    <row r="1044" spans="1:7" x14ac:dyDescent="0.2">
      <c r="A1044">
        <v>93</v>
      </c>
      <c r="B1044" t="s">
        <v>11</v>
      </c>
      <c r="C1044" t="s">
        <v>849</v>
      </c>
      <c r="D1044" t="s">
        <v>1207</v>
      </c>
      <c r="E1044">
        <v>8203000</v>
      </c>
      <c r="F1044">
        <v>37340924.75</v>
      </c>
      <c r="G1044">
        <v>1</v>
      </c>
    </row>
    <row r="1045" spans="1:7" x14ac:dyDescent="0.2">
      <c r="A1045">
        <v>117</v>
      </c>
      <c r="B1045" t="s">
        <v>11</v>
      </c>
      <c r="C1045" t="s">
        <v>849</v>
      </c>
      <c r="D1045" t="s">
        <v>1207</v>
      </c>
      <c r="E1045">
        <v>9267000</v>
      </c>
      <c r="F1045">
        <v>9511293.75</v>
      </c>
      <c r="G1045">
        <v>1</v>
      </c>
    </row>
    <row r="1046" spans="1:7" x14ac:dyDescent="0.2">
      <c r="A1046">
        <v>117</v>
      </c>
      <c r="B1046" t="s">
        <v>73</v>
      </c>
      <c r="C1046" t="s">
        <v>767</v>
      </c>
      <c r="D1046" t="s">
        <v>1209</v>
      </c>
      <c r="E1046">
        <v>13950000</v>
      </c>
      <c r="F1046">
        <v>14283743.15</v>
      </c>
      <c r="G1046">
        <v>1</v>
      </c>
    </row>
    <row r="1047" spans="1:7" x14ac:dyDescent="0.2">
      <c r="A1047">
        <v>117</v>
      </c>
      <c r="B1047" t="s">
        <v>73</v>
      </c>
      <c r="C1047" t="s">
        <v>767</v>
      </c>
      <c r="D1047" t="s">
        <v>1209</v>
      </c>
      <c r="E1047">
        <v>13950000</v>
      </c>
      <c r="F1047">
        <v>14283743.15</v>
      </c>
      <c r="G1047">
        <v>1</v>
      </c>
    </row>
    <row r="1048" spans="1:7" x14ac:dyDescent="0.2">
      <c r="A1048">
        <v>105</v>
      </c>
      <c r="B1048" t="s">
        <v>74</v>
      </c>
      <c r="C1048" t="s">
        <v>75</v>
      </c>
      <c r="D1048" t="s">
        <v>1210</v>
      </c>
      <c r="E1048">
        <v>9300000</v>
      </c>
      <c r="F1048">
        <v>9599973.5399999991</v>
      </c>
      <c r="G1048">
        <v>1</v>
      </c>
    </row>
    <row r="1049" spans="1:7" x14ac:dyDescent="0.2">
      <c r="A1049">
        <v>105</v>
      </c>
      <c r="B1049" t="s">
        <v>74</v>
      </c>
      <c r="C1049" t="s">
        <v>75</v>
      </c>
      <c r="D1049" t="s">
        <v>1210</v>
      </c>
      <c r="E1049">
        <v>9300000</v>
      </c>
      <c r="F1049">
        <v>9599973.5399999991</v>
      </c>
      <c r="G1049">
        <v>1</v>
      </c>
    </row>
    <row r="1050" spans="1:7" x14ac:dyDescent="0.2">
      <c r="A1050">
        <v>4</v>
      </c>
      <c r="B1050" t="s">
        <v>12</v>
      </c>
      <c r="C1050" t="s">
        <v>376</v>
      </c>
      <c r="D1050" t="s">
        <v>1211</v>
      </c>
      <c r="E1050">
        <v>9214000</v>
      </c>
      <c r="F1050">
        <v>30889000</v>
      </c>
      <c r="G1050">
        <v>1</v>
      </c>
    </row>
    <row r="1051" spans="1:7" x14ac:dyDescent="0.2">
      <c r="A1051">
        <v>108</v>
      </c>
      <c r="B1051" t="s">
        <v>12</v>
      </c>
      <c r="C1051" t="s">
        <v>376</v>
      </c>
      <c r="D1051" t="s">
        <v>1211</v>
      </c>
      <c r="E1051">
        <v>9300000</v>
      </c>
      <c r="F1051">
        <v>9300000</v>
      </c>
      <c r="G1051">
        <v>1</v>
      </c>
    </row>
    <row r="1052" spans="1:7" x14ac:dyDescent="0.2">
      <c r="A1052">
        <v>4</v>
      </c>
      <c r="B1052" t="s">
        <v>103</v>
      </c>
      <c r="C1052" t="s">
        <v>762</v>
      </c>
      <c r="D1052" t="s">
        <v>1223</v>
      </c>
      <c r="E1052">
        <v>8917000</v>
      </c>
      <c r="F1052">
        <v>9600000</v>
      </c>
      <c r="G1052">
        <v>1</v>
      </c>
    </row>
    <row r="1053" spans="1:7" x14ac:dyDescent="0.2">
      <c r="A1053">
        <v>4</v>
      </c>
      <c r="B1053" t="s">
        <v>103</v>
      </c>
      <c r="C1053" t="s">
        <v>762</v>
      </c>
      <c r="D1053" t="s">
        <v>1223</v>
      </c>
      <c r="E1053">
        <v>9278000</v>
      </c>
      <c r="F1053">
        <v>9600000</v>
      </c>
      <c r="G1053">
        <v>3</v>
      </c>
    </row>
    <row r="1054" spans="1:7" x14ac:dyDescent="0.2">
      <c r="A1054">
        <v>4</v>
      </c>
      <c r="B1054" t="s">
        <v>12</v>
      </c>
      <c r="C1054" t="s">
        <v>85</v>
      </c>
      <c r="D1054" t="s">
        <v>1224</v>
      </c>
      <c r="E1054">
        <v>9300000</v>
      </c>
      <c r="F1054">
        <v>9600000</v>
      </c>
      <c r="G1054">
        <v>1</v>
      </c>
    </row>
    <row r="1055" spans="1:7" x14ac:dyDescent="0.2">
      <c r="A1055">
        <v>28</v>
      </c>
      <c r="B1055" t="s">
        <v>74</v>
      </c>
      <c r="C1055" t="s">
        <v>72</v>
      </c>
      <c r="D1055" t="s">
        <v>1225</v>
      </c>
      <c r="E1055">
        <v>9300000</v>
      </c>
      <c r="F1055">
        <v>9606025.0299999993</v>
      </c>
      <c r="G1055">
        <v>2</v>
      </c>
    </row>
    <row r="1056" spans="1:7" x14ac:dyDescent="0.2">
      <c r="A1056">
        <v>4</v>
      </c>
      <c r="B1056" t="s">
        <v>74</v>
      </c>
      <c r="C1056" t="s">
        <v>75</v>
      </c>
      <c r="D1056" t="s">
        <v>1226</v>
      </c>
      <c r="E1056">
        <v>12400000</v>
      </c>
      <c r="F1056">
        <v>12700000</v>
      </c>
      <c r="G1056">
        <v>3</v>
      </c>
    </row>
    <row r="1057" spans="1:7" x14ac:dyDescent="0.2">
      <c r="A1057">
        <v>28</v>
      </c>
      <c r="B1057" t="s">
        <v>74</v>
      </c>
      <c r="C1057" t="s">
        <v>75</v>
      </c>
      <c r="D1057" t="s">
        <v>1226</v>
      </c>
      <c r="E1057">
        <v>9221000</v>
      </c>
      <c r="F1057">
        <v>9570949.8300000001</v>
      </c>
      <c r="G1057">
        <v>1</v>
      </c>
    </row>
    <row r="1058" spans="1:7" x14ac:dyDescent="0.2">
      <c r="A1058">
        <v>88</v>
      </c>
      <c r="B1058" t="s">
        <v>103</v>
      </c>
      <c r="C1058" t="s">
        <v>764</v>
      </c>
      <c r="D1058" t="s">
        <v>1227</v>
      </c>
      <c r="E1058">
        <v>9300000</v>
      </c>
      <c r="F1058">
        <v>9655161.0999999996</v>
      </c>
      <c r="G1058">
        <v>1</v>
      </c>
    </row>
    <row r="1059" spans="1:7" x14ac:dyDescent="0.2">
      <c r="A1059">
        <v>93</v>
      </c>
      <c r="B1059" t="s">
        <v>11</v>
      </c>
      <c r="C1059" t="s">
        <v>994</v>
      </c>
      <c r="D1059" t="s">
        <v>1228</v>
      </c>
      <c r="E1059">
        <v>9298000</v>
      </c>
      <c r="F1059">
        <v>9648650.0600000005</v>
      </c>
      <c r="G1059">
        <v>1</v>
      </c>
    </row>
    <row r="1060" spans="1:7" x14ac:dyDescent="0.2">
      <c r="A1060">
        <v>93</v>
      </c>
      <c r="B1060" t="s">
        <v>73</v>
      </c>
      <c r="C1060" t="s">
        <v>767</v>
      </c>
      <c r="D1060" t="s">
        <v>1229</v>
      </c>
      <c r="E1060">
        <v>7406000</v>
      </c>
      <c r="F1060">
        <v>9925000</v>
      </c>
      <c r="G1060">
        <v>1</v>
      </c>
    </row>
    <row r="1061" spans="1:7" x14ac:dyDescent="0.2">
      <c r="A1061">
        <v>93</v>
      </c>
      <c r="B1061" t="s">
        <v>73</v>
      </c>
      <c r="C1061" t="s">
        <v>767</v>
      </c>
      <c r="D1061" t="s">
        <v>1229</v>
      </c>
      <c r="E1061">
        <v>8833000</v>
      </c>
      <c r="F1061">
        <v>9750000</v>
      </c>
      <c r="G1061">
        <v>1</v>
      </c>
    </row>
    <row r="1062" spans="1:7" x14ac:dyDescent="0.2">
      <c r="A1062">
        <v>93</v>
      </c>
      <c r="B1062" t="s">
        <v>74</v>
      </c>
      <c r="C1062" t="s">
        <v>74</v>
      </c>
      <c r="D1062" t="s">
        <v>1230</v>
      </c>
      <c r="E1062">
        <v>9300000</v>
      </c>
      <c r="F1062">
        <v>9600000</v>
      </c>
      <c r="G1062">
        <v>1</v>
      </c>
    </row>
    <row r="1063" spans="1:7" x14ac:dyDescent="0.2">
      <c r="A1063">
        <v>93</v>
      </c>
      <c r="B1063" t="s">
        <v>74</v>
      </c>
      <c r="C1063" t="s">
        <v>886</v>
      </c>
      <c r="D1063" t="s">
        <v>1231</v>
      </c>
      <c r="E1063">
        <v>13950000</v>
      </c>
      <c r="F1063">
        <v>14250000</v>
      </c>
      <c r="G1063">
        <v>2</v>
      </c>
    </row>
    <row r="1064" spans="1:7" x14ac:dyDescent="0.2">
      <c r="A1064">
        <v>105</v>
      </c>
      <c r="B1064" t="s">
        <v>74</v>
      </c>
      <c r="C1064" t="s">
        <v>886</v>
      </c>
      <c r="D1064" t="s">
        <v>1231</v>
      </c>
      <c r="E1064">
        <v>13950000</v>
      </c>
      <c r="F1064">
        <v>14338787.18</v>
      </c>
      <c r="G1064">
        <v>1</v>
      </c>
    </row>
    <row r="1065" spans="1:7" x14ac:dyDescent="0.2">
      <c r="A1065">
        <v>105</v>
      </c>
      <c r="B1065" t="s">
        <v>74</v>
      </c>
      <c r="C1065" t="s">
        <v>886</v>
      </c>
      <c r="D1065" t="s">
        <v>1231</v>
      </c>
      <c r="E1065">
        <v>13950000</v>
      </c>
      <c r="F1065">
        <v>14338787.18</v>
      </c>
      <c r="G1065">
        <v>1</v>
      </c>
    </row>
    <row r="1066" spans="1:7" x14ac:dyDescent="0.2">
      <c r="A1066">
        <v>117</v>
      </c>
      <c r="B1066" t="s">
        <v>11</v>
      </c>
      <c r="C1066" t="s">
        <v>11</v>
      </c>
      <c r="D1066" t="s">
        <v>1232</v>
      </c>
      <c r="E1066">
        <v>8707000</v>
      </c>
      <c r="F1066">
        <v>9511293.75</v>
      </c>
      <c r="G1066">
        <v>1</v>
      </c>
    </row>
    <row r="1067" spans="1:7" x14ac:dyDescent="0.2">
      <c r="A1067">
        <v>117</v>
      </c>
      <c r="B1067" t="s">
        <v>74</v>
      </c>
      <c r="C1067" t="s">
        <v>1234</v>
      </c>
      <c r="D1067" t="s">
        <v>1234</v>
      </c>
      <c r="E1067">
        <v>13950000</v>
      </c>
      <c r="F1067">
        <v>14283743.15</v>
      </c>
      <c r="G1067">
        <v>1</v>
      </c>
    </row>
    <row r="1068" spans="1:7" x14ac:dyDescent="0.2">
      <c r="A1068">
        <v>117</v>
      </c>
      <c r="B1068" t="s">
        <v>74</v>
      </c>
      <c r="C1068" t="s">
        <v>1234</v>
      </c>
      <c r="D1068" t="s">
        <v>1234</v>
      </c>
      <c r="E1068">
        <v>13950000</v>
      </c>
      <c r="F1068">
        <v>14283743.15</v>
      </c>
      <c r="G1068">
        <v>1</v>
      </c>
    </row>
    <row r="1069" spans="1:7" x14ac:dyDescent="0.2">
      <c r="A1069">
        <v>4</v>
      </c>
      <c r="B1069" t="s">
        <v>103</v>
      </c>
      <c r="C1069" t="s">
        <v>828</v>
      </c>
      <c r="D1069" t="s">
        <v>1235</v>
      </c>
      <c r="E1069">
        <v>9300000</v>
      </c>
      <c r="F1069">
        <v>9600000</v>
      </c>
      <c r="G1069">
        <v>1</v>
      </c>
    </row>
    <row r="1070" spans="1:7" x14ac:dyDescent="0.2">
      <c r="A1070">
        <v>4</v>
      </c>
      <c r="B1070" t="s">
        <v>103</v>
      </c>
      <c r="C1070" t="s">
        <v>1044</v>
      </c>
      <c r="D1070" t="s">
        <v>1236</v>
      </c>
      <c r="E1070">
        <v>9300000</v>
      </c>
      <c r="F1070">
        <v>9600000</v>
      </c>
      <c r="G1070">
        <v>1</v>
      </c>
    </row>
    <row r="1071" spans="1:7" x14ac:dyDescent="0.2">
      <c r="A1071">
        <v>87</v>
      </c>
      <c r="B1071" t="s">
        <v>12</v>
      </c>
      <c r="C1071" t="s">
        <v>1106</v>
      </c>
      <c r="D1071" t="s">
        <v>1237</v>
      </c>
      <c r="E1071">
        <v>13950000</v>
      </c>
      <c r="F1071">
        <v>14340252.5</v>
      </c>
      <c r="G1071">
        <v>1</v>
      </c>
    </row>
    <row r="1072" spans="1:7" x14ac:dyDescent="0.2">
      <c r="A1072">
        <v>22</v>
      </c>
      <c r="B1072" t="s">
        <v>12</v>
      </c>
      <c r="C1072" t="s">
        <v>1106</v>
      </c>
      <c r="D1072" t="s">
        <v>1237</v>
      </c>
      <c r="E1072">
        <v>12205000</v>
      </c>
      <c r="F1072">
        <v>25905000</v>
      </c>
      <c r="G1072">
        <v>1</v>
      </c>
    </row>
    <row r="1073" spans="1:7" x14ac:dyDescent="0.2">
      <c r="A1073">
        <v>92</v>
      </c>
      <c r="B1073" t="s">
        <v>103</v>
      </c>
      <c r="C1073" t="s">
        <v>937</v>
      </c>
      <c r="D1073" t="s">
        <v>1238</v>
      </c>
      <c r="E1073">
        <v>9241000</v>
      </c>
      <c r="F1073">
        <v>9523000</v>
      </c>
      <c r="G1073">
        <v>1</v>
      </c>
    </row>
    <row r="1074" spans="1:7" x14ac:dyDescent="0.2">
      <c r="A1074">
        <v>92</v>
      </c>
      <c r="B1074" t="s">
        <v>103</v>
      </c>
      <c r="C1074" t="s">
        <v>937</v>
      </c>
      <c r="D1074" t="s">
        <v>1239</v>
      </c>
      <c r="E1074">
        <v>9227000</v>
      </c>
      <c r="F1074">
        <v>9526000</v>
      </c>
      <c r="G1074">
        <v>1</v>
      </c>
    </row>
    <row r="1075" spans="1:7" x14ac:dyDescent="0.2">
      <c r="A1075">
        <v>108</v>
      </c>
      <c r="B1075" t="s">
        <v>103</v>
      </c>
      <c r="C1075" t="s">
        <v>993</v>
      </c>
      <c r="D1075" t="s">
        <v>1241</v>
      </c>
      <c r="E1075">
        <v>9254000</v>
      </c>
      <c r="F1075">
        <v>9484000</v>
      </c>
      <c r="G1075">
        <v>1</v>
      </c>
    </row>
    <row r="1076" spans="1:7" x14ac:dyDescent="0.2">
      <c r="A1076">
        <v>108</v>
      </c>
      <c r="B1076" t="s">
        <v>103</v>
      </c>
      <c r="C1076" t="s">
        <v>1044</v>
      </c>
      <c r="D1076" t="s">
        <v>1242</v>
      </c>
      <c r="E1076">
        <v>9267000</v>
      </c>
      <c r="F1076">
        <v>9530000</v>
      </c>
      <c r="G1076">
        <v>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1322"/>
  <sheetViews>
    <sheetView showGridLines="0" zoomScale="80" zoomScaleNormal="80" workbookViewId="0">
      <selection activeCell="G10" sqref="G10"/>
    </sheetView>
  </sheetViews>
  <sheetFormatPr baseColWidth="10" defaultColWidth="11.42578125" defaultRowHeight="15" x14ac:dyDescent="0.25"/>
  <cols>
    <col min="1" max="1" width="45" style="1019" bestFit="1" customWidth="1"/>
    <col min="2" max="2" width="22.140625" style="1020" bestFit="1" customWidth="1"/>
    <col min="3" max="3" width="16.140625" style="1020" bestFit="1" customWidth="1"/>
    <col min="4" max="4" width="22.28515625" style="1021" bestFit="1" customWidth="1"/>
    <col min="5" max="5" width="24.85546875" style="1021" bestFit="1" customWidth="1"/>
    <col min="6" max="6" width="19.5703125" style="1019" bestFit="1" customWidth="1"/>
    <col min="7" max="16384" width="11.42578125" style="1019"/>
  </cols>
  <sheetData>
    <row r="1" spans="1:33" s="1018" customFormat="1" x14ac:dyDescent="0.25">
      <c r="A1" s="1880" t="s">
        <v>0</v>
      </c>
      <c r="B1" s="1880"/>
      <c r="C1" s="1880"/>
      <c r="D1" s="1880"/>
      <c r="E1" s="1880"/>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row>
    <row r="2" spans="1:33" s="1018" customFormat="1" ht="15" customHeight="1" x14ac:dyDescent="0.25">
      <c r="A2" s="1880" t="s">
        <v>414</v>
      </c>
      <c r="B2" s="1880"/>
      <c r="C2" s="1880"/>
      <c r="D2" s="1880"/>
      <c r="E2" s="1880"/>
      <c r="F2" s="527"/>
      <c r="G2" s="527"/>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row>
    <row r="3" spans="1:33" s="1018" customFormat="1" ht="15" customHeight="1" x14ac:dyDescent="0.25">
      <c r="A3" s="1880" t="s">
        <v>1289</v>
      </c>
      <c r="B3" s="1880"/>
      <c r="C3" s="1880"/>
      <c r="D3" s="1880"/>
      <c r="E3" s="1880"/>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row>
    <row r="4" spans="1:33" ht="11.25" customHeight="1" thickBot="1" x14ac:dyDescent="0.3">
      <c r="A4" s="53"/>
      <c r="B4" s="53"/>
      <c r="C4" s="53"/>
      <c r="D4" s="188"/>
      <c r="E4" s="188"/>
    </row>
    <row r="5" spans="1:33" ht="36" customHeight="1" thickBot="1" x14ac:dyDescent="0.3">
      <c r="A5" s="1811" t="s">
        <v>347</v>
      </c>
      <c r="B5" s="1812"/>
      <c r="C5" s="1812"/>
      <c r="D5" s="1812"/>
      <c r="E5" s="1826"/>
      <c r="F5"/>
    </row>
    <row r="6" spans="1:33" ht="8.4499999999999993" customHeight="1" x14ac:dyDescent="0.25">
      <c r="F6"/>
    </row>
    <row r="7" spans="1:33" hidden="1" x14ac:dyDescent="0.25">
      <c r="F7"/>
    </row>
    <row r="8" spans="1:33" hidden="1" x14ac:dyDescent="0.25">
      <c r="F8"/>
    </row>
    <row r="9" spans="1:33" ht="25.5" x14ac:dyDescent="0.25">
      <c r="A9" s="1458" t="s">
        <v>361</v>
      </c>
      <c r="B9" s="1643" t="s">
        <v>299</v>
      </c>
      <c r="C9" s="1643" t="s">
        <v>298</v>
      </c>
      <c r="D9" s="1644" t="s">
        <v>300</v>
      </c>
      <c r="E9" s="1645" t="s">
        <v>301</v>
      </c>
      <c r="F9"/>
    </row>
    <row r="10" spans="1:33" x14ac:dyDescent="0.25">
      <c r="A10" s="1649" t="s">
        <v>93</v>
      </c>
      <c r="B10" s="1646">
        <v>33</v>
      </c>
      <c r="C10" s="1646">
        <v>47</v>
      </c>
      <c r="D10" s="1647">
        <v>14315613.90062087</v>
      </c>
      <c r="E10" s="189">
        <v>25696664.048976578</v>
      </c>
      <c r="F10"/>
    </row>
    <row r="11" spans="1:33" x14ac:dyDescent="0.25">
      <c r="A11" s="495" t="s">
        <v>11</v>
      </c>
      <c r="B11" s="1646">
        <v>6</v>
      </c>
      <c r="C11" s="1646">
        <v>7</v>
      </c>
      <c r="D11" s="1647">
        <v>15838960.37225</v>
      </c>
      <c r="E11" s="189">
        <v>27507940.289750002</v>
      </c>
      <c r="F11"/>
    </row>
    <row r="12" spans="1:33" x14ac:dyDescent="0.25">
      <c r="A12" s="496" t="s">
        <v>95</v>
      </c>
      <c r="B12" s="1646">
        <v>4</v>
      </c>
      <c r="C12" s="1646">
        <v>1</v>
      </c>
      <c r="D12" s="1647">
        <v>12560232.9625</v>
      </c>
      <c r="E12" s="189">
        <v>20802482.962499999</v>
      </c>
      <c r="F12"/>
    </row>
    <row r="13" spans="1:33" x14ac:dyDescent="0.25">
      <c r="A13" s="497" t="s">
        <v>101</v>
      </c>
      <c r="B13" s="1646">
        <v>1</v>
      </c>
      <c r="C13" s="1646"/>
      <c r="D13" s="1647">
        <v>8203000</v>
      </c>
      <c r="E13" s="189">
        <v>26845000</v>
      </c>
      <c r="F13"/>
    </row>
    <row r="14" spans="1:33" x14ac:dyDescent="0.25">
      <c r="A14" s="497" t="s">
        <v>96</v>
      </c>
      <c r="B14" s="1646">
        <v>1</v>
      </c>
      <c r="C14" s="1646"/>
      <c r="D14" s="1647">
        <v>13950000</v>
      </c>
      <c r="E14" s="189">
        <v>14250000</v>
      </c>
      <c r="F14"/>
    </row>
    <row r="15" spans="1:33" x14ac:dyDescent="0.25">
      <c r="A15" s="497" t="s">
        <v>758</v>
      </c>
      <c r="B15" s="1646">
        <v>2</v>
      </c>
      <c r="C15" s="1646"/>
      <c r="D15" s="1647">
        <v>9234000</v>
      </c>
      <c r="E15" s="189">
        <v>23261000</v>
      </c>
      <c r="F15"/>
    </row>
    <row r="16" spans="1:33" x14ac:dyDescent="0.25">
      <c r="A16" s="497" t="s">
        <v>850</v>
      </c>
      <c r="B16" s="1646"/>
      <c r="C16" s="1646">
        <v>1</v>
      </c>
      <c r="D16" s="1647">
        <v>18853931.850000001</v>
      </c>
      <c r="E16" s="189">
        <v>18853931.850000001</v>
      </c>
      <c r="F16"/>
    </row>
    <row r="17" spans="1:5" x14ac:dyDescent="0.25">
      <c r="A17" s="496" t="s">
        <v>84</v>
      </c>
      <c r="B17" s="1646"/>
      <c r="C17" s="1646">
        <v>5</v>
      </c>
      <c r="D17" s="1647">
        <v>19379490.017999999</v>
      </c>
      <c r="E17" s="189">
        <v>19461750.738000002</v>
      </c>
    </row>
    <row r="18" spans="1:5" x14ac:dyDescent="0.25">
      <c r="A18" s="497" t="s">
        <v>84</v>
      </c>
      <c r="B18" s="1646"/>
      <c r="C18" s="1646">
        <v>5</v>
      </c>
      <c r="D18" s="1647">
        <v>19379490.017999999</v>
      </c>
      <c r="E18" s="189">
        <v>19461750.738000002</v>
      </c>
    </row>
    <row r="19" spans="1:5" x14ac:dyDescent="0.25">
      <c r="A19" s="496" t="s">
        <v>521</v>
      </c>
      <c r="B19" s="1646">
        <v>1</v>
      </c>
      <c r="C19" s="1646"/>
      <c r="D19" s="1647">
        <v>13950000</v>
      </c>
      <c r="E19" s="189">
        <v>14250000</v>
      </c>
    </row>
    <row r="20" spans="1:5" x14ac:dyDescent="0.25">
      <c r="A20" s="497" t="s">
        <v>1028</v>
      </c>
      <c r="B20" s="1646">
        <v>1</v>
      </c>
      <c r="C20" s="1646"/>
      <c r="D20" s="1647">
        <v>13950000</v>
      </c>
      <c r="E20" s="189">
        <v>14250000</v>
      </c>
    </row>
    <row r="21" spans="1:5" x14ac:dyDescent="0.25">
      <c r="A21" s="496" t="s">
        <v>763</v>
      </c>
      <c r="B21" s="1646"/>
      <c r="C21" s="1646">
        <v>1</v>
      </c>
      <c r="D21" s="1647">
        <v>36743261.109999999</v>
      </c>
      <c r="E21" s="189">
        <v>36743261.109999999</v>
      </c>
    </row>
    <row r="22" spans="1:5" x14ac:dyDescent="0.25">
      <c r="A22" s="497" t="s">
        <v>763</v>
      </c>
      <c r="B22" s="1646"/>
      <c r="C22" s="1646">
        <v>1</v>
      </c>
      <c r="D22" s="1647">
        <v>36743261.109999999</v>
      </c>
      <c r="E22" s="189">
        <v>36743261.109999999</v>
      </c>
    </row>
    <row r="23" spans="1:5" x14ac:dyDescent="0.25">
      <c r="A23" s="496" t="s">
        <v>11</v>
      </c>
      <c r="B23" s="1646">
        <v>1</v>
      </c>
      <c r="C23" s="1646"/>
      <c r="D23" s="1647">
        <v>6398000</v>
      </c>
      <c r="E23" s="189">
        <v>66398578.619999997</v>
      </c>
    </row>
    <row r="24" spans="1:5" x14ac:dyDescent="0.25">
      <c r="A24" s="497" t="s">
        <v>846</v>
      </c>
      <c r="B24" s="1646">
        <v>1</v>
      </c>
      <c r="C24" s="1646"/>
      <c r="D24" s="1647">
        <v>6398000</v>
      </c>
      <c r="E24" s="189">
        <v>66398578.619999997</v>
      </c>
    </row>
    <row r="25" spans="1:5" x14ac:dyDescent="0.25">
      <c r="A25" s="495" t="s">
        <v>12</v>
      </c>
      <c r="B25" s="1646">
        <v>6</v>
      </c>
      <c r="C25" s="1646">
        <v>5</v>
      </c>
      <c r="D25" s="1647">
        <v>11623827.5765625</v>
      </c>
      <c r="E25" s="189">
        <v>34101154.298124999</v>
      </c>
    </row>
    <row r="26" spans="1:5" x14ac:dyDescent="0.25">
      <c r="A26" s="496" t="s">
        <v>376</v>
      </c>
      <c r="B26" s="1646">
        <v>3</v>
      </c>
      <c r="C26" s="1646"/>
      <c r="D26" s="1647">
        <v>8918666.666666666</v>
      </c>
      <c r="E26" s="189">
        <v>31850333.333333332</v>
      </c>
    </row>
    <row r="27" spans="1:5" x14ac:dyDescent="0.25">
      <c r="A27" s="497" t="s">
        <v>1162</v>
      </c>
      <c r="B27" s="1646">
        <v>1</v>
      </c>
      <c r="C27" s="1646"/>
      <c r="D27" s="1647">
        <v>9300000</v>
      </c>
      <c r="E27" s="189">
        <v>20850000</v>
      </c>
    </row>
    <row r="28" spans="1:5" x14ac:dyDescent="0.25">
      <c r="A28" s="497" t="s">
        <v>1211</v>
      </c>
      <c r="B28" s="1646">
        <v>1</v>
      </c>
      <c r="C28" s="1646"/>
      <c r="D28" s="1647">
        <v>9001000</v>
      </c>
      <c r="E28" s="189">
        <v>42001000</v>
      </c>
    </row>
    <row r="29" spans="1:5" x14ac:dyDescent="0.25">
      <c r="A29" s="497" t="s">
        <v>1087</v>
      </c>
      <c r="B29" s="1646">
        <v>1</v>
      </c>
      <c r="C29" s="1646"/>
      <c r="D29" s="1647">
        <v>8455000</v>
      </c>
      <c r="E29" s="189">
        <v>32700000</v>
      </c>
    </row>
    <row r="30" spans="1:5" x14ac:dyDescent="0.25">
      <c r="A30" s="496" t="s">
        <v>85</v>
      </c>
      <c r="B30" s="1646"/>
      <c r="C30" s="1646">
        <v>5</v>
      </c>
      <c r="D30" s="1647">
        <v>20621810.306249999</v>
      </c>
      <c r="E30" s="189">
        <v>20696117.192499999</v>
      </c>
    </row>
    <row r="31" spans="1:5" x14ac:dyDescent="0.25">
      <c r="A31" s="497" t="s">
        <v>1134</v>
      </c>
      <c r="B31" s="1646"/>
      <c r="C31" s="1646">
        <v>4</v>
      </c>
      <c r="D31" s="1647">
        <v>21401192.522500001</v>
      </c>
      <c r="E31" s="189">
        <v>21493980.954999998</v>
      </c>
    </row>
    <row r="32" spans="1:5" x14ac:dyDescent="0.25">
      <c r="A32" s="497" t="s">
        <v>939</v>
      </c>
      <c r="B32" s="1646"/>
      <c r="C32" s="1646">
        <v>1</v>
      </c>
      <c r="D32" s="1647">
        <v>19842428.09</v>
      </c>
      <c r="E32" s="189">
        <v>19898253.43</v>
      </c>
    </row>
    <row r="33" spans="1:5" x14ac:dyDescent="0.25">
      <c r="A33" s="496" t="s">
        <v>12</v>
      </c>
      <c r="B33" s="1646">
        <v>2</v>
      </c>
      <c r="C33" s="1646"/>
      <c r="D33" s="1647">
        <v>8792500</v>
      </c>
      <c r="E33" s="189">
        <v>40383000</v>
      </c>
    </row>
    <row r="34" spans="1:5" x14ac:dyDescent="0.25">
      <c r="A34" s="497" t="s">
        <v>830</v>
      </c>
      <c r="B34" s="1646">
        <v>1</v>
      </c>
      <c r="C34" s="1646"/>
      <c r="D34" s="1647">
        <v>9214000</v>
      </c>
      <c r="E34" s="189">
        <v>18566000</v>
      </c>
    </row>
    <row r="35" spans="1:5" x14ac:dyDescent="0.25">
      <c r="A35" s="497" t="s">
        <v>947</v>
      </c>
      <c r="B35" s="1646">
        <v>1</v>
      </c>
      <c r="C35" s="1646"/>
      <c r="D35" s="1647">
        <v>8371000</v>
      </c>
      <c r="E35" s="189">
        <v>62200000</v>
      </c>
    </row>
    <row r="36" spans="1:5" x14ac:dyDescent="0.25">
      <c r="A36" s="496" t="s">
        <v>884</v>
      </c>
      <c r="B36" s="1646">
        <v>1</v>
      </c>
      <c r="C36" s="1646"/>
      <c r="D36" s="1647">
        <v>7406000</v>
      </c>
      <c r="E36" s="189">
        <v>55100000</v>
      </c>
    </row>
    <row r="37" spans="1:5" x14ac:dyDescent="0.25">
      <c r="A37" s="497" t="s">
        <v>1199</v>
      </c>
      <c r="B37" s="1646">
        <v>1</v>
      </c>
      <c r="C37" s="1646"/>
      <c r="D37" s="1647">
        <v>7406000</v>
      </c>
      <c r="E37" s="189">
        <v>55100000</v>
      </c>
    </row>
    <row r="38" spans="1:5" x14ac:dyDescent="0.25">
      <c r="A38" s="495" t="s">
        <v>73</v>
      </c>
      <c r="B38" s="1646">
        <v>3</v>
      </c>
      <c r="C38" s="1646">
        <v>3</v>
      </c>
      <c r="D38" s="1647">
        <v>13092838.324166674</v>
      </c>
      <c r="E38" s="189">
        <v>26320386.215</v>
      </c>
    </row>
    <row r="39" spans="1:5" x14ac:dyDescent="0.25">
      <c r="A39" s="496" t="s">
        <v>661</v>
      </c>
      <c r="B39" s="1646"/>
      <c r="C39" s="1646">
        <v>3</v>
      </c>
      <c r="D39" s="1647">
        <v>22939353.2966667</v>
      </c>
      <c r="E39" s="189">
        <v>23069591.25</v>
      </c>
    </row>
    <row r="40" spans="1:5" x14ac:dyDescent="0.25">
      <c r="A40" s="497" t="s">
        <v>676</v>
      </c>
      <c r="B40" s="1646"/>
      <c r="C40" s="1646">
        <v>3</v>
      </c>
      <c r="D40" s="1647">
        <v>22939353.2966667</v>
      </c>
      <c r="E40" s="189">
        <v>23069591.25</v>
      </c>
    </row>
    <row r="41" spans="1:5" x14ac:dyDescent="0.25">
      <c r="A41" s="496" t="s">
        <v>839</v>
      </c>
      <c r="B41" s="1646">
        <v>1</v>
      </c>
      <c r="C41" s="1646"/>
      <c r="D41" s="1647">
        <v>7951000</v>
      </c>
      <c r="E41" s="189">
        <v>42730953.609999999</v>
      </c>
    </row>
    <row r="42" spans="1:5" x14ac:dyDescent="0.25">
      <c r="A42" s="497" t="s">
        <v>1024</v>
      </c>
      <c r="B42" s="1646">
        <v>1</v>
      </c>
      <c r="C42" s="1646"/>
      <c r="D42" s="1647">
        <v>7951000</v>
      </c>
      <c r="E42" s="189">
        <v>42730953.609999999</v>
      </c>
    </row>
    <row r="43" spans="1:5" x14ac:dyDescent="0.25">
      <c r="A43" s="496" t="s">
        <v>841</v>
      </c>
      <c r="B43" s="1646">
        <v>1</v>
      </c>
      <c r="C43" s="1646"/>
      <c r="D43" s="1647">
        <v>13950000</v>
      </c>
      <c r="E43" s="189">
        <v>14250000</v>
      </c>
    </row>
    <row r="44" spans="1:5" x14ac:dyDescent="0.25">
      <c r="A44" s="497" t="s">
        <v>931</v>
      </c>
      <c r="B44" s="1646">
        <v>1</v>
      </c>
      <c r="C44" s="1646"/>
      <c r="D44" s="1647">
        <v>13950000</v>
      </c>
      <c r="E44" s="189">
        <v>14250000</v>
      </c>
    </row>
    <row r="45" spans="1:5" x14ac:dyDescent="0.25">
      <c r="A45" s="496" t="s">
        <v>929</v>
      </c>
      <c r="B45" s="1646">
        <v>1</v>
      </c>
      <c r="C45" s="1646"/>
      <c r="D45" s="1647">
        <v>7531000</v>
      </c>
      <c r="E45" s="189">
        <v>25231000</v>
      </c>
    </row>
    <row r="46" spans="1:5" x14ac:dyDescent="0.25">
      <c r="A46" s="497" t="s">
        <v>929</v>
      </c>
      <c r="B46" s="1646">
        <v>1</v>
      </c>
      <c r="C46" s="1646"/>
      <c r="D46" s="1647">
        <v>7531000</v>
      </c>
      <c r="E46" s="189">
        <v>25231000</v>
      </c>
    </row>
    <row r="47" spans="1:5" x14ac:dyDescent="0.25">
      <c r="A47" s="495" t="s">
        <v>13</v>
      </c>
      <c r="B47" s="1646">
        <v>1</v>
      </c>
      <c r="C47" s="1646">
        <v>2</v>
      </c>
      <c r="D47" s="1647">
        <v>16042993.386666665</v>
      </c>
      <c r="E47" s="189">
        <v>33575806.079999998</v>
      </c>
    </row>
    <row r="48" spans="1:5" x14ac:dyDescent="0.25">
      <c r="A48" s="496" t="s">
        <v>106</v>
      </c>
      <c r="B48" s="1646"/>
      <c r="C48" s="1646">
        <v>2</v>
      </c>
      <c r="D48" s="1647">
        <v>20907490.079999998</v>
      </c>
      <c r="E48" s="189">
        <v>21008209.119999997</v>
      </c>
    </row>
    <row r="49" spans="1:5" x14ac:dyDescent="0.25">
      <c r="A49" s="497" t="s">
        <v>527</v>
      </c>
      <c r="B49" s="1646"/>
      <c r="C49" s="1646">
        <v>1</v>
      </c>
      <c r="D49" s="1647">
        <v>20940036.870000001</v>
      </c>
      <c r="E49" s="189">
        <v>21081481.25</v>
      </c>
    </row>
    <row r="50" spans="1:5" x14ac:dyDescent="0.25">
      <c r="A50" s="497" t="s">
        <v>619</v>
      </c>
      <c r="B50" s="1646"/>
      <c r="C50" s="1646">
        <v>1</v>
      </c>
      <c r="D50" s="1647">
        <v>20874943.289999999</v>
      </c>
      <c r="E50" s="189">
        <v>20934936.989999998</v>
      </c>
    </row>
    <row r="51" spans="1:5" x14ac:dyDescent="0.25">
      <c r="A51" s="496" t="s">
        <v>13</v>
      </c>
      <c r="B51" s="1646">
        <v>1</v>
      </c>
      <c r="C51" s="1646"/>
      <c r="D51" s="1647">
        <v>6314000</v>
      </c>
      <c r="E51" s="189">
        <v>58711000</v>
      </c>
    </row>
    <row r="52" spans="1:5" x14ac:dyDescent="0.25">
      <c r="A52" s="497" t="s">
        <v>1182</v>
      </c>
      <c r="B52" s="1646">
        <v>1</v>
      </c>
      <c r="C52" s="1646"/>
      <c r="D52" s="1647">
        <v>6314000</v>
      </c>
      <c r="E52" s="189">
        <v>58711000</v>
      </c>
    </row>
    <row r="53" spans="1:5" x14ac:dyDescent="0.25">
      <c r="A53" s="495" t="s">
        <v>105</v>
      </c>
      <c r="B53" s="1646">
        <v>13</v>
      </c>
      <c r="C53" s="1646">
        <v>29</v>
      </c>
      <c r="D53" s="1647">
        <v>15719810.100008916</v>
      </c>
      <c r="E53" s="189">
        <v>20878969.030115865</v>
      </c>
    </row>
    <row r="54" spans="1:5" x14ac:dyDescent="0.25">
      <c r="A54" s="496" t="s">
        <v>108</v>
      </c>
      <c r="B54" s="1646"/>
      <c r="C54" s="1646">
        <v>2</v>
      </c>
      <c r="D54" s="1647">
        <v>19628602.809999999</v>
      </c>
      <c r="E54" s="189">
        <v>19685669.789999999</v>
      </c>
    </row>
    <row r="55" spans="1:5" x14ac:dyDescent="0.25">
      <c r="A55" s="497" t="s">
        <v>927</v>
      </c>
      <c r="B55" s="1646"/>
      <c r="C55" s="1646">
        <v>2</v>
      </c>
      <c r="D55" s="1647">
        <v>19628602.809999999</v>
      </c>
      <c r="E55" s="189">
        <v>19685669.789999999</v>
      </c>
    </row>
    <row r="56" spans="1:5" x14ac:dyDescent="0.25">
      <c r="A56" s="496" t="s">
        <v>105</v>
      </c>
      <c r="B56" s="1646">
        <v>2</v>
      </c>
      <c r="C56" s="1646"/>
      <c r="D56" s="1647">
        <v>8098000</v>
      </c>
      <c r="E56" s="189">
        <v>40957000</v>
      </c>
    </row>
    <row r="57" spans="1:5" x14ac:dyDescent="0.25">
      <c r="A57" s="497" t="s">
        <v>105</v>
      </c>
      <c r="B57" s="1646">
        <v>2</v>
      </c>
      <c r="C57" s="1646"/>
      <c r="D57" s="1647">
        <v>8098000</v>
      </c>
      <c r="E57" s="189">
        <v>40957000</v>
      </c>
    </row>
    <row r="58" spans="1:5" x14ac:dyDescent="0.25">
      <c r="A58" s="496" t="s">
        <v>107</v>
      </c>
      <c r="B58" s="1646">
        <v>6</v>
      </c>
      <c r="C58" s="1646">
        <v>14</v>
      </c>
      <c r="D58" s="1647">
        <v>15279896.300202021</v>
      </c>
      <c r="E58" s="189">
        <v>18492839.411515158</v>
      </c>
    </row>
    <row r="59" spans="1:5" x14ac:dyDescent="0.25">
      <c r="A59" s="497" t="s">
        <v>77</v>
      </c>
      <c r="B59" s="1646">
        <v>1</v>
      </c>
      <c r="C59" s="1646">
        <v>12</v>
      </c>
      <c r="D59" s="1647">
        <v>17526479.15727273</v>
      </c>
      <c r="E59" s="189">
        <v>17696711.111212134</v>
      </c>
    </row>
    <row r="60" spans="1:5" x14ac:dyDescent="0.25">
      <c r="A60" s="497" t="s">
        <v>110</v>
      </c>
      <c r="B60" s="1646">
        <v>1</v>
      </c>
      <c r="C60" s="1646"/>
      <c r="D60" s="1647">
        <v>7741000</v>
      </c>
      <c r="E60" s="189">
        <v>18909000</v>
      </c>
    </row>
    <row r="61" spans="1:5" x14ac:dyDescent="0.25">
      <c r="A61" s="497" t="s">
        <v>76</v>
      </c>
      <c r="B61" s="1646"/>
      <c r="C61" s="1646">
        <v>2</v>
      </c>
      <c r="D61" s="1647">
        <v>21206564.615000002</v>
      </c>
      <c r="E61" s="189">
        <v>21302960.685000002</v>
      </c>
    </row>
    <row r="62" spans="1:5" x14ac:dyDescent="0.25">
      <c r="A62" s="497" t="s">
        <v>92</v>
      </c>
      <c r="B62" s="1646">
        <v>1</v>
      </c>
      <c r="C62" s="1646"/>
      <c r="D62" s="1647">
        <v>13950000</v>
      </c>
      <c r="E62" s="189">
        <v>14250000</v>
      </c>
    </row>
    <row r="63" spans="1:5" x14ac:dyDescent="0.25">
      <c r="A63" s="497" t="s">
        <v>529</v>
      </c>
      <c r="B63" s="1646">
        <v>2</v>
      </c>
      <c r="C63" s="1646"/>
      <c r="D63" s="1647">
        <v>11588500</v>
      </c>
      <c r="E63" s="189">
        <v>18988500</v>
      </c>
    </row>
    <row r="64" spans="1:5" x14ac:dyDescent="0.25">
      <c r="A64" s="497" t="s">
        <v>909</v>
      </c>
      <c r="B64" s="1646">
        <v>1</v>
      </c>
      <c r="C64" s="1646"/>
      <c r="D64" s="1647">
        <v>9247000</v>
      </c>
      <c r="E64" s="189">
        <v>18592000</v>
      </c>
    </row>
    <row r="65" spans="1:5" x14ac:dyDescent="0.25">
      <c r="A65" s="496" t="s">
        <v>512</v>
      </c>
      <c r="B65" s="1646"/>
      <c r="C65" s="1646">
        <v>11</v>
      </c>
      <c r="D65" s="1647">
        <v>20754984.477499999</v>
      </c>
      <c r="E65" s="189">
        <v>20838995.397500001</v>
      </c>
    </row>
    <row r="66" spans="1:5" x14ac:dyDescent="0.25">
      <c r="A66" s="497" t="s">
        <v>666</v>
      </c>
      <c r="B66" s="1646"/>
      <c r="C66" s="1646">
        <v>11</v>
      </c>
      <c r="D66" s="1647">
        <v>20754984.477499999</v>
      </c>
      <c r="E66" s="189">
        <v>20838995.397500001</v>
      </c>
    </row>
    <row r="67" spans="1:5" x14ac:dyDescent="0.25">
      <c r="A67" s="496" t="s">
        <v>835</v>
      </c>
      <c r="B67" s="1646">
        <v>5</v>
      </c>
      <c r="C67" s="1646">
        <v>2</v>
      </c>
      <c r="D67" s="1647">
        <v>15120283.308333332</v>
      </c>
      <c r="E67" s="189">
        <v>21546564.555833325</v>
      </c>
    </row>
    <row r="68" spans="1:5" x14ac:dyDescent="0.25">
      <c r="A68" s="497" t="s">
        <v>835</v>
      </c>
      <c r="B68" s="1646">
        <v>2</v>
      </c>
      <c r="C68" s="1646"/>
      <c r="D68" s="1647">
        <v>10468000</v>
      </c>
      <c r="E68" s="189">
        <v>24341500</v>
      </c>
    </row>
    <row r="69" spans="1:5" x14ac:dyDescent="0.25">
      <c r="A69" s="497" t="s">
        <v>855</v>
      </c>
      <c r="B69" s="1646">
        <v>3</v>
      </c>
      <c r="C69" s="1646"/>
      <c r="D69" s="1647">
        <v>9223333.3333333302</v>
      </c>
      <c r="E69" s="189">
        <v>20937758.333333299</v>
      </c>
    </row>
    <row r="70" spans="1:5" x14ac:dyDescent="0.25">
      <c r="A70" s="497" t="s">
        <v>862</v>
      </c>
      <c r="B70" s="1646"/>
      <c r="C70" s="1646">
        <v>1</v>
      </c>
      <c r="D70" s="1647">
        <v>20849978.93</v>
      </c>
      <c r="E70" s="189">
        <v>20909421.030000001</v>
      </c>
    </row>
    <row r="71" spans="1:5" x14ac:dyDescent="0.25">
      <c r="A71" s="497" t="s">
        <v>888</v>
      </c>
      <c r="B71" s="1646"/>
      <c r="C71" s="1646">
        <v>1</v>
      </c>
      <c r="D71" s="1647">
        <v>19939820.969999999</v>
      </c>
      <c r="E71" s="189">
        <v>19997578.859999999</v>
      </c>
    </row>
    <row r="72" spans="1:5" x14ac:dyDescent="0.25">
      <c r="A72" s="495" t="s">
        <v>74</v>
      </c>
      <c r="B72" s="1646">
        <v>3</v>
      </c>
      <c r="C72" s="1646"/>
      <c r="D72" s="1647">
        <v>7778000</v>
      </c>
      <c r="E72" s="189">
        <v>16398000</v>
      </c>
    </row>
    <row r="73" spans="1:5" x14ac:dyDescent="0.25">
      <c r="A73" s="496" t="s">
        <v>87</v>
      </c>
      <c r="B73" s="1646">
        <v>2</v>
      </c>
      <c r="C73" s="1646"/>
      <c r="D73" s="1647">
        <v>6975000</v>
      </c>
      <c r="E73" s="189">
        <v>11825000</v>
      </c>
    </row>
    <row r="74" spans="1:5" x14ac:dyDescent="0.25">
      <c r="A74" s="497" t="s">
        <v>843</v>
      </c>
      <c r="B74" s="1646">
        <v>2</v>
      </c>
      <c r="C74" s="1646"/>
      <c r="D74" s="1647">
        <v>6975000</v>
      </c>
      <c r="E74" s="189">
        <v>11825000</v>
      </c>
    </row>
    <row r="75" spans="1:5" x14ac:dyDescent="0.25">
      <c r="A75" s="496" t="s">
        <v>751</v>
      </c>
      <c r="B75" s="1646">
        <v>1</v>
      </c>
      <c r="C75" s="1646"/>
      <c r="D75" s="1647">
        <v>8581000</v>
      </c>
      <c r="E75" s="189">
        <v>20971000</v>
      </c>
    </row>
    <row r="76" spans="1:5" x14ac:dyDescent="0.25">
      <c r="A76" s="497" t="s">
        <v>887</v>
      </c>
      <c r="B76" s="1646">
        <v>1</v>
      </c>
      <c r="C76" s="1646"/>
      <c r="D76" s="1647">
        <v>8581000</v>
      </c>
      <c r="E76" s="189">
        <v>20971000</v>
      </c>
    </row>
    <row r="77" spans="1:5" x14ac:dyDescent="0.25">
      <c r="A77" s="495" t="s">
        <v>103</v>
      </c>
      <c r="B77" s="1646">
        <v>1</v>
      </c>
      <c r="C77" s="1646">
        <v>1</v>
      </c>
      <c r="D77" s="1647">
        <v>13445801.439999999</v>
      </c>
      <c r="E77" s="189">
        <v>22016512.420000002</v>
      </c>
    </row>
    <row r="78" spans="1:5" x14ac:dyDescent="0.25">
      <c r="A78" s="496" t="s">
        <v>109</v>
      </c>
      <c r="B78" s="1646">
        <v>1</v>
      </c>
      <c r="C78" s="1646"/>
      <c r="D78" s="1647">
        <v>6860000</v>
      </c>
      <c r="E78" s="189">
        <v>23842163.59</v>
      </c>
    </row>
    <row r="79" spans="1:5" x14ac:dyDescent="0.25">
      <c r="A79" s="497" t="s">
        <v>82</v>
      </c>
      <c r="B79" s="1646">
        <v>1</v>
      </c>
      <c r="C79" s="1646"/>
      <c r="D79" s="1647">
        <v>6860000</v>
      </c>
      <c r="E79" s="189">
        <v>23842163.59</v>
      </c>
    </row>
    <row r="80" spans="1:5" x14ac:dyDescent="0.25">
      <c r="A80" s="496" t="s">
        <v>764</v>
      </c>
      <c r="B80" s="1646"/>
      <c r="C80" s="1646">
        <v>1</v>
      </c>
      <c r="D80" s="1647">
        <v>20031602.879999999</v>
      </c>
      <c r="E80" s="189">
        <v>20190861.25</v>
      </c>
    </row>
    <row r="81" spans="1:5" x14ac:dyDescent="0.25">
      <c r="A81" s="497" t="s">
        <v>1048</v>
      </c>
      <c r="B81" s="1646"/>
      <c r="C81" s="1646">
        <v>1</v>
      </c>
      <c r="D81" s="1647">
        <v>20031602.879999999</v>
      </c>
      <c r="E81" s="189">
        <v>20190861.25</v>
      </c>
    </row>
    <row r="82" spans="1:5" x14ac:dyDescent="0.25">
      <c r="A82" s="1649" t="s">
        <v>137</v>
      </c>
      <c r="B82" s="1646"/>
      <c r="C82" s="1646">
        <v>6</v>
      </c>
      <c r="D82" s="1647">
        <v>23563344.489999998</v>
      </c>
      <c r="E82" s="189">
        <v>23699642.958333332</v>
      </c>
    </row>
    <row r="83" spans="1:5" x14ac:dyDescent="0.25">
      <c r="A83" s="495" t="s">
        <v>11</v>
      </c>
      <c r="B83" s="1646"/>
      <c r="C83" s="1646">
        <v>1</v>
      </c>
      <c r="D83" s="1647">
        <v>20091865.73</v>
      </c>
      <c r="E83" s="189">
        <v>20091865.73</v>
      </c>
    </row>
    <row r="84" spans="1:5" x14ac:dyDescent="0.25">
      <c r="A84" s="496" t="s">
        <v>95</v>
      </c>
      <c r="B84" s="1646"/>
      <c r="C84" s="1646">
        <v>1</v>
      </c>
      <c r="D84" s="1647">
        <v>20091865.73</v>
      </c>
      <c r="E84" s="189">
        <v>20091865.73</v>
      </c>
    </row>
    <row r="85" spans="1:5" x14ac:dyDescent="0.25">
      <c r="A85" s="497" t="s">
        <v>96</v>
      </c>
      <c r="B85" s="1646"/>
      <c r="C85" s="1646">
        <v>1</v>
      </c>
      <c r="D85" s="1647">
        <v>20091865.73</v>
      </c>
      <c r="E85" s="189">
        <v>20091865.73</v>
      </c>
    </row>
    <row r="86" spans="1:5" x14ac:dyDescent="0.25">
      <c r="A86" s="495" t="s">
        <v>13</v>
      </c>
      <c r="B86" s="1646"/>
      <c r="C86" s="1646">
        <v>1</v>
      </c>
      <c r="D86" s="1647">
        <v>22407836.18</v>
      </c>
      <c r="E86" s="189">
        <v>22582623.120000001</v>
      </c>
    </row>
    <row r="87" spans="1:5" x14ac:dyDescent="0.25">
      <c r="A87" s="496" t="s">
        <v>106</v>
      </c>
      <c r="B87" s="1646"/>
      <c r="C87" s="1646">
        <v>1</v>
      </c>
      <c r="D87" s="1647">
        <v>22407836.18</v>
      </c>
      <c r="E87" s="189">
        <v>22582623.120000001</v>
      </c>
    </row>
    <row r="88" spans="1:5" x14ac:dyDescent="0.25">
      <c r="A88" s="497" t="s">
        <v>527</v>
      </c>
      <c r="B88" s="1646"/>
      <c r="C88" s="1646">
        <v>1</v>
      </c>
      <c r="D88" s="1647">
        <v>22407836.18</v>
      </c>
      <c r="E88" s="189">
        <v>22582623.120000001</v>
      </c>
    </row>
    <row r="89" spans="1:5" x14ac:dyDescent="0.25">
      <c r="A89" s="495" t="s">
        <v>105</v>
      </c>
      <c r="B89" s="1646"/>
      <c r="C89" s="1646">
        <v>1</v>
      </c>
      <c r="D89" s="1647">
        <v>25557316.079999998</v>
      </c>
      <c r="E89" s="189">
        <v>25619240.09</v>
      </c>
    </row>
    <row r="90" spans="1:5" x14ac:dyDescent="0.25">
      <c r="A90" s="496" t="s">
        <v>107</v>
      </c>
      <c r="B90" s="1646"/>
      <c r="C90" s="1646">
        <v>1</v>
      </c>
      <c r="D90" s="1647">
        <v>25557316.079999998</v>
      </c>
      <c r="E90" s="189">
        <v>25619240.09</v>
      </c>
    </row>
    <row r="91" spans="1:5" x14ac:dyDescent="0.25">
      <c r="A91" s="497" t="s">
        <v>76</v>
      </c>
      <c r="B91" s="1646"/>
      <c r="C91" s="1646">
        <v>1</v>
      </c>
      <c r="D91" s="1647">
        <v>25557316.079999998</v>
      </c>
      <c r="E91" s="189">
        <v>25619240.09</v>
      </c>
    </row>
    <row r="92" spans="1:5" x14ac:dyDescent="0.25">
      <c r="A92" s="495" t="s">
        <v>103</v>
      </c>
      <c r="B92" s="1646"/>
      <c r="C92" s="1646">
        <v>3</v>
      </c>
      <c r="D92" s="1647">
        <v>24441016.316666663</v>
      </c>
      <c r="E92" s="189">
        <v>24634709.603333335</v>
      </c>
    </row>
    <row r="93" spans="1:5" x14ac:dyDescent="0.25">
      <c r="A93" s="496" t="s">
        <v>94</v>
      </c>
      <c r="B93" s="1646"/>
      <c r="C93" s="1646">
        <v>1</v>
      </c>
      <c r="D93" s="1647">
        <v>16150866.390000001</v>
      </c>
      <c r="E93" s="189">
        <v>16196518.210000001</v>
      </c>
    </row>
    <row r="94" spans="1:5" x14ac:dyDescent="0.25">
      <c r="A94" s="497" t="s">
        <v>1127</v>
      </c>
      <c r="B94" s="1646"/>
      <c r="C94" s="1646">
        <v>1</v>
      </c>
      <c r="D94" s="1647">
        <v>16150866.390000001</v>
      </c>
      <c r="E94" s="189">
        <v>16196518.210000001</v>
      </c>
    </row>
    <row r="95" spans="1:5" x14ac:dyDescent="0.25">
      <c r="A95" s="496" t="s">
        <v>828</v>
      </c>
      <c r="B95" s="1646"/>
      <c r="C95" s="1646">
        <v>1</v>
      </c>
      <c r="D95" s="1647">
        <v>24814320.41</v>
      </c>
      <c r="E95" s="189">
        <v>24991886.300000001</v>
      </c>
    </row>
    <row r="96" spans="1:5" x14ac:dyDescent="0.25">
      <c r="A96" s="497" t="s">
        <v>928</v>
      </c>
      <c r="B96" s="1646"/>
      <c r="C96" s="1646">
        <v>1</v>
      </c>
      <c r="D96" s="1647">
        <v>24814320.41</v>
      </c>
      <c r="E96" s="189">
        <v>24991886.300000001</v>
      </c>
    </row>
    <row r="97" spans="1:5" x14ac:dyDescent="0.25">
      <c r="A97" s="496" t="s">
        <v>103</v>
      </c>
      <c r="B97" s="1646"/>
      <c r="C97" s="1646">
        <v>1</v>
      </c>
      <c r="D97" s="1647">
        <v>32357862.149999999</v>
      </c>
      <c r="E97" s="189">
        <v>32715724.300000001</v>
      </c>
    </row>
    <row r="98" spans="1:5" x14ac:dyDescent="0.25">
      <c r="A98" s="497" t="s">
        <v>912</v>
      </c>
      <c r="B98" s="1646"/>
      <c r="C98" s="1646">
        <v>1</v>
      </c>
      <c r="D98" s="1647">
        <v>32357862.149999999</v>
      </c>
      <c r="E98" s="189">
        <v>32715724.300000001</v>
      </c>
    </row>
    <row r="99" spans="1:5" x14ac:dyDescent="0.25">
      <c r="A99" s="1649" t="s">
        <v>100</v>
      </c>
      <c r="B99" s="1646">
        <v>4</v>
      </c>
      <c r="C99" s="1646">
        <v>113</v>
      </c>
      <c r="D99" s="1647">
        <v>12349648.095707975</v>
      </c>
      <c r="E99" s="189">
        <v>19718260.781957977</v>
      </c>
    </row>
    <row r="100" spans="1:5" x14ac:dyDescent="0.25">
      <c r="A100" s="495" t="s">
        <v>11</v>
      </c>
      <c r="B100" s="1646">
        <v>2</v>
      </c>
      <c r="C100" s="1646"/>
      <c r="D100" s="1647">
        <v>9112500</v>
      </c>
      <c r="E100" s="189">
        <v>21371719.115000002</v>
      </c>
    </row>
    <row r="101" spans="1:5" x14ac:dyDescent="0.25">
      <c r="A101" s="496" t="s">
        <v>104</v>
      </c>
      <c r="B101" s="1646">
        <v>1</v>
      </c>
      <c r="C101" s="1646"/>
      <c r="D101" s="1647">
        <v>9182000</v>
      </c>
      <c r="E101" s="189">
        <v>18645072.68</v>
      </c>
    </row>
    <row r="102" spans="1:5" x14ac:dyDescent="0.25">
      <c r="A102" s="497" t="s">
        <v>520</v>
      </c>
      <c r="B102" s="1646">
        <v>1</v>
      </c>
      <c r="C102" s="1646"/>
      <c r="D102" s="1647">
        <v>9182000</v>
      </c>
      <c r="E102" s="189">
        <v>18645072.68</v>
      </c>
    </row>
    <row r="103" spans="1:5" x14ac:dyDescent="0.25">
      <c r="A103" s="496" t="s">
        <v>763</v>
      </c>
      <c r="B103" s="1646">
        <v>1</v>
      </c>
      <c r="C103" s="1646"/>
      <c r="D103" s="1647">
        <v>9043000</v>
      </c>
      <c r="E103" s="189">
        <v>24098365.550000001</v>
      </c>
    </row>
    <row r="104" spans="1:5" x14ac:dyDescent="0.25">
      <c r="A104" s="497" t="s">
        <v>763</v>
      </c>
      <c r="B104" s="1646">
        <v>1</v>
      </c>
      <c r="C104" s="1646"/>
      <c r="D104" s="1647">
        <v>9043000</v>
      </c>
      <c r="E104" s="189">
        <v>24098365.550000001</v>
      </c>
    </row>
    <row r="105" spans="1:5" x14ac:dyDescent="0.25">
      <c r="A105" s="495" t="s">
        <v>73</v>
      </c>
      <c r="B105" s="1646">
        <v>2</v>
      </c>
      <c r="C105" s="1646"/>
      <c r="D105" s="1647">
        <v>4650000</v>
      </c>
      <c r="E105" s="189">
        <v>9606012.5150000006</v>
      </c>
    </row>
    <row r="106" spans="1:5" x14ac:dyDescent="0.25">
      <c r="A106" s="496" t="s">
        <v>841</v>
      </c>
      <c r="B106" s="1646">
        <v>2</v>
      </c>
      <c r="C106" s="1646"/>
      <c r="D106" s="1647">
        <v>4650000</v>
      </c>
      <c r="E106" s="189">
        <v>9606012.5150000006</v>
      </c>
    </row>
    <row r="107" spans="1:5" x14ac:dyDescent="0.25">
      <c r="A107" s="497" t="s">
        <v>841</v>
      </c>
      <c r="B107" s="1646">
        <v>2</v>
      </c>
      <c r="C107" s="1646"/>
      <c r="D107" s="1647">
        <v>4650000</v>
      </c>
      <c r="E107" s="189">
        <v>9606012.5150000006</v>
      </c>
    </row>
    <row r="108" spans="1:5" x14ac:dyDescent="0.25">
      <c r="A108" s="495" t="s">
        <v>74</v>
      </c>
      <c r="B108" s="1646"/>
      <c r="C108" s="1646">
        <v>113</v>
      </c>
      <c r="D108" s="1647">
        <v>26523592.382831901</v>
      </c>
      <c r="E108" s="189">
        <v>26523592.382831901</v>
      </c>
    </row>
    <row r="109" spans="1:5" x14ac:dyDescent="0.25">
      <c r="A109" s="496" t="s">
        <v>74</v>
      </c>
      <c r="B109" s="1646"/>
      <c r="C109" s="1646">
        <v>113</v>
      </c>
      <c r="D109" s="1647">
        <v>26523592.382831901</v>
      </c>
      <c r="E109" s="189">
        <v>26523592.382831901</v>
      </c>
    </row>
    <row r="110" spans="1:5" x14ac:dyDescent="0.25">
      <c r="A110" s="497" t="s">
        <v>936</v>
      </c>
      <c r="B110" s="1646"/>
      <c r="C110" s="1646">
        <v>113</v>
      </c>
      <c r="D110" s="1647">
        <v>26523592.382831901</v>
      </c>
      <c r="E110" s="189">
        <v>26523592.382831901</v>
      </c>
    </row>
    <row r="111" spans="1:5" x14ac:dyDescent="0.25">
      <c r="A111" s="1649" t="s">
        <v>296</v>
      </c>
      <c r="B111" s="1646">
        <v>5</v>
      </c>
      <c r="C111" s="1646">
        <v>8</v>
      </c>
      <c r="D111" s="1647">
        <v>19568629.006749999</v>
      </c>
      <c r="E111" s="189">
        <v>26859705.105999999</v>
      </c>
    </row>
    <row r="112" spans="1:5" x14ac:dyDescent="0.25">
      <c r="A112" s="495" t="s">
        <v>11</v>
      </c>
      <c r="B112" s="1646">
        <v>1</v>
      </c>
      <c r="C112" s="1646">
        <v>4</v>
      </c>
      <c r="D112" s="1647">
        <v>26447482.41375</v>
      </c>
      <c r="E112" s="189">
        <v>35235060.265000001</v>
      </c>
    </row>
    <row r="113" spans="1:5" x14ac:dyDescent="0.25">
      <c r="A113" s="496" t="s">
        <v>95</v>
      </c>
      <c r="B113" s="1646">
        <v>1</v>
      </c>
      <c r="C113" s="1646"/>
      <c r="D113" s="1647">
        <v>8833000</v>
      </c>
      <c r="E113" s="189">
        <v>26268668.149999999</v>
      </c>
    </row>
    <row r="114" spans="1:5" x14ac:dyDescent="0.25">
      <c r="A114" s="497" t="s">
        <v>658</v>
      </c>
      <c r="B114" s="1646">
        <v>1</v>
      </c>
      <c r="C114" s="1646"/>
      <c r="D114" s="1647">
        <v>8833000</v>
      </c>
      <c r="E114" s="189">
        <v>26268668.149999999</v>
      </c>
    </row>
    <row r="115" spans="1:5" x14ac:dyDescent="0.25">
      <c r="A115" s="496" t="s">
        <v>849</v>
      </c>
      <c r="B115" s="1646"/>
      <c r="C115" s="1646">
        <v>4</v>
      </c>
      <c r="D115" s="1647">
        <v>44061964.827500001</v>
      </c>
      <c r="E115" s="189">
        <v>44201452.380000003</v>
      </c>
    </row>
    <row r="116" spans="1:5" x14ac:dyDescent="0.25">
      <c r="A116" s="497" t="s">
        <v>928</v>
      </c>
      <c r="B116" s="1646"/>
      <c r="C116" s="1646">
        <v>4</v>
      </c>
      <c r="D116" s="1647">
        <v>44061964.827500001</v>
      </c>
      <c r="E116" s="189">
        <v>44201452.380000003</v>
      </c>
    </row>
    <row r="117" spans="1:5" x14ac:dyDescent="0.25">
      <c r="A117" s="495" t="s">
        <v>12</v>
      </c>
      <c r="B117" s="1646"/>
      <c r="C117" s="1646">
        <v>2</v>
      </c>
      <c r="D117" s="1647">
        <v>34837752.850000001</v>
      </c>
      <c r="E117" s="189">
        <v>34867991.039999999</v>
      </c>
    </row>
    <row r="118" spans="1:5" x14ac:dyDescent="0.25">
      <c r="A118" s="496" t="s">
        <v>376</v>
      </c>
      <c r="B118" s="1646"/>
      <c r="C118" s="1646">
        <v>1</v>
      </c>
      <c r="D118" s="1647">
        <v>38238493.25</v>
      </c>
      <c r="E118" s="189">
        <v>38238493.25</v>
      </c>
    </row>
    <row r="119" spans="1:5" x14ac:dyDescent="0.25">
      <c r="A119" s="497" t="s">
        <v>831</v>
      </c>
      <c r="B119" s="1646"/>
      <c r="C119" s="1646">
        <v>1</v>
      </c>
      <c r="D119" s="1647">
        <v>38238493.25</v>
      </c>
      <c r="E119" s="189">
        <v>38238493.25</v>
      </c>
    </row>
    <row r="120" spans="1:5" x14ac:dyDescent="0.25">
      <c r="A120" s="496" t="s">
        <v>12</v>
      </c>
      <c r="B120" s="1646"/>
      <c r="C120" s="1646">
        <v>1</v>
      </c>
      <c r="D120" s="1647">
        <v>31437012.449999999</v>
      </c>
      <c r="E120" s="189">
        <v>31497488.829999998</v>
      </c>
    </row>
    <row r="121" spans="1:5" x14ac:dyDescent="0.25">
      <c r="A121" s="497" t="s">
        <v>830</v>
      </c>
      <c r="B121" s="1646"/>
      <c r="C121" s="1646">
        <v>1</v>
      </c>
      <c r="D121" s="1647">
        <v>31437012.449999999</v>
      </c>
      <c r="E121" s="189">
        <v>31497488.829999998</v>
      </c>
    </row>
    <row r="122" spans="1:5" x14ac:dyDescent="0.25">
      <c r="A122" s="495" t="s">
        <v>13</v>
      </c>
      <c r="B122" s="1646">
        <v>1</v>
      </c>
      <c r="C122" s="1646">
        <v>1</v>
      </c>
      <c r="D122" s="1647">
        <v>13764185.355</v>
      </c>
      <c r="E122" s="189">
        <v>31432000.549999997</v>
      </c>
    </row>
    <row r="123" spans="1:5" x14ac:dyDescent="0.25">
      <c r="A123" s="496" t="s">
        <v>106</v>
      </c>
      <c r="B123" s="1646"/>
      <c r="C123" s="1646">
        <v>1</v>
      </c>
      <c r="D123" s="1647">
        <v>19157370.710000001</v>
      </c>
      <c r="E123" s="189">
        <v>19288130.300000001</v>
      </c>
    </row>
    <row r="124" spans="1:5" x14ac:dyDescent="0.25">
      <c r="A124" s="497" t="s">
        <v>527</v>
      </c>
      <c r="B124" s="1646"/>
      <c r="C124" s="1646">
        <v>1</v>
      </c>
      <c r="D124" s="1647">
        <v>19157370.710000001</v>
      </c>
      <c r="E124" s="189">
        <v>19288130.300000001</v>
      </c>
    </row>
    <row r="125" spans="1:5" x14ac:dyDescent="0.25">
      <c r="A125" s="496" t="s">
        <v>1233</v>
      </c>
      <c r="B125" s="1646">
        <v>1</v>
      </c>
      <c r="C125" s="1646"/>
      <c r="D125" s="1647">
        <v>8371000</v>
      </c>
      <c r="E125" s="189">
        <v>43575870.799999997</v>
      </c>
    </row>
    <row r="126" spans="1:5" x14ac:dyDescent="0.25">
      <c r="A126" s="497" t="s">
        <v>1046</v>
      </c>
      <c r="B126" s="1646">
        <v>1</v>
      </c>
      <c r="C126" s="1646"/>
      <c r="D126" s="1647">
        <v>8371000</v>
      </c>
      <c r="E126" s="189">
        <v>43575870.799999997</v>
      </c>
    </row>
    <row r="127" spans="1:5" x14ac:dyDescent="0.25">
      <c r="A127" s="495" t="s">
        <v>105</v>
      </c>
      <c r="B127" s="1646"/>
      <c r="C127" s="1646">
        <v>1</v>
      </c>
      <c r="D127" s="1647">
        <v>19452448.829999998</v>
      </c>
      <c r="E127" s="189">
        <v>19452448.829999998</v>
      </c>
    </row>
    <row r="128" spans="1:5" x14ac:dyDescent="0.25">
      <c r="A128" s="496" t="s">
        <v>512</v>
      </c>
      <c r="B128" s="1646"/>
      <c r="C128" s="1646">
        <v>1</v>
      </c>
      <c r="D128" s="1647">
        <v>19452448.829999998</v>
      </c>
      <c r="E128" s="189">
        <v>19452448.829999998</v>
      </c>
    </row>
    <row r="129" spans="1:5" x14ac:dyDescent="0.25">
      <c r="A129" s="497" t="s">
        <v>512</v>
      </c>
      <c r="B129" s="1646"/>
      <c r="C129" s="1646">
        <v>1</v>
      </c>
      <c r="D129" s="1647">
        <v>19452448.829999998</v>
      </c>
      <c r="E129" s="189">
        <v>19452448.829999998</v>
      </c>
    </row>
    <row r="130" spans="1:5" x14ac:dyDescent="0.25">
      <c r="A130" s="495" t="s">
        <v>74</v>
      </c>
      <c r="B130" s="1646">
        <v>2</v>
      </c>
      <c r="C130" s="1646"/>
      <c r="D130" s="1647">
        <v>8945000</v>
      </c>
      <c r="E130" s="189">
        <v>14385188.529999999</v>
      </c>
    </row>
    <row r="131" spans="1:5" x14ac:dyDescent="0.25">
      <c r="A131" s="496" t="s">
        <v>87</v>
      </c>
      <c r="B131" s="1646">
        <v>1</v>
      </c>
      <c r="C131" s="1646"/>
      <c r="D131" s="1647">
        <v>9267000</v>
      </c>
      <c r="E131" s="189">
        <v>9605975</v>
      </c>
    </row>
    <row r="132" spans="1:5" x14ac:dyDescent="0.25">
      <c r="A132" s="497" t="s">
        <v>843</v>
      </c>
      <c r="B132" s="1646">
        <v>1</v>
      </c>
      <c r="C132" s="1646"/>
      <c r="D132" s="1647">
        <v>9267000</v>
      </c>
      <c r="E132" s="189">
        <v>9605975</v>
      </c>
    </row>
    <row r="133" spans="1:5" x14ac:dyDescent="0.25">
      <c r="A133" s="496" t="s">
        <v>74</v>
      </c>
      <c r="B133" s="1646">
        <v>1</v>
      </c>
      <c r="C133" s="1646"/>
      <c r="D133" s="1647">
        <v>8623000</v>
      </c>
      <c r="E133" s="189">
        <v>19164402.059999999</v>
      </c>
    </row>
    <row r="134" spans="1:5" x14ac:dyDescent="0.25">
      <c r="A134" s="497" t="s">
        <v>754</v>
      </c>
      <c r="B134" s="1646">
        <v>1</v>
      </c>
      <c r="C134" s="1646"/>
      <c r="D134" s="1647">
        <v>8623000</v>
      </c>
      <c r="E134" s="189">
        <v>19164402.059999999</v>
      </c>
    </row>
    <row r="135" spans="1:5" x14ac:dyDescent="0.25">
      <c r="A135" s="495" t="s">
        <v>103</v>
      </c>
      <c r="B135" s="1646">
        <v>1</v>
      </c>
      <c r="C135" s="1646"/>
      <c r="D135" s="1647">
        <v>8245000</v>
      </c>
      <c r="E135" s="189">
        <v>17304121.460000001</v>
      </c>
    </row>
    <row r="136" spans="1:5" x14ac:dyDescent="0.25">
      <c r="A136" s="496" t="s">
        <v>109</v>
      </c>
      <c r="B136" s="1646">
        <v>1</v>
      </c>
      <c r="C136" s="1646"/>
      <c r="D136" s="1647">
        <v>8245000</v>
      </c>
      <c r="E136" s="189">
        <v>17304121.460000001</v>
      </c>
    </row>
    <row r="137" spans="1:5" x14ac:dyDescent="0.25">
      <c r="A137" s="497" t="s">
        <v>82</v>
      </c>
      <c r="B137" s="1646">
        <v>1</v>
      </c>
      <c r="C137" s="1646"/>
      <c r="D137" s="1647">
        <v>8245000</v>
      </c>
      <c r="E137" s="189">
        <v>17304121.460000001</v>
      </c>
    </row>
    <row r="138" spans="1:5" x14ac:dyDescent="0.25">
      <c r="A138" s="1649" t="s">
        <v>268</v>
      </c>
      <c r="B138" s="1646">
        <v>66</v>
      </c>
      <c r="C138" s="1646">
        <v>109</v>
      </c>
      <c r="D138" s="1647">
        <v>14977833.966548383</v>
      </c>
      <c r="E138" s="189">
        <v>19939768.039344702</v>
      </c>
    </row>
    <row r="139" spans="1:5" x14ac:dyDescent="0.25">
      <c r="A139" s="495" t="s">
        <v>11</v>
      </c>
      <c r="B139" s="1646">
        <v>34</v>
      </c>
      <c r="C139" s="1646">
        <v>16</v>
      </c>
      <c r="D139" s="1647">
        <v>12773242.028205127</v>
      </c>
      <c r="E139" s="189">
        <v>20711198.454871796</v>
      </c>
    </row>
    <row r="140" spans="1:5" x14ac:dyDescent="0.25">
      <c r="A140" s="496" t="s">
        <v>83</v>
      </c>
      <c r="B140" s="1646">
        <v>3</v>
      </c>
      <c r="C140" s="1646"/>
      <c r="D140" s="1647">
        <v>8330750</v>
      </c>
      <c r="E140" s="189">
        <v>28250321.994999997</v>
      </c>
    </row>
    <row r="141" spans="1:5" x14ac:dyDescent="0.25">
      <c r="A141" s="497" t="s">
        <v>894</v>
      </c>
      <c r="B141" s="1646">
        <v>1</v>
      </c>
      <c r="C141" s="1646"/>
      <c r="D141" s="1647">
        <v>9214000</v>
      </c>
      <c r="E141" s="189">
        <v>24200000</v>
      </c>
    </row>
    <row r="142" spans="1:5" x14ac:dyDescent="0.25">
      <c r="A142" s="497" t="s">
        <v>1206</v>
      </c>
      <c r="B142" s="1646">
        <v>2</v>
      </c>
      <c r="C142" s="1646"/>
      <c r="D142" s="1647">
        <v>7447500</v>
      </c>
      <c r="E142" s="189">
        <v>32300643.989999998</v>
      </c>
    </row>
    <row r="143" spans="1:5" x14ac:dyDescent="0.25">
      <c r="A143" s="496" t="s">
        <v>95</v>
      </c>
      <c r="B143" s="1646">
        <v>15</v>
      </c>
      <c r="C143" s="1646">
        <v>10</v>
      </c>
      <c r="D143" s="1647">
        <v>13322786.715882353</v>
      </c>
      <c r="E143" s="189">
        <v>20000410.930588234</v>
      </c>
    </row>
    <row r="144" spans="1:5" x14ac:dyDescent="0.25">
      <c r="A144" s="497" t="s">
        <v>101</v>
      </c>
      <c r="B144" s="1646">
        <v>2</v>
      </c>
      <c r="C144" s="1646"/>
      <c r="D144" s="1647">
        <v>9270500</v>
      </c>
      <c r="E144" s="189">
        <v>15691881.164999999</v>
      </c>
    </row>
    <row r="145" spans="1:5" x14ac:dyDescent="0.25">
      <c r="A145" s="497" t="s">
        <v>96</v>
      </c>
      <c r="B145" s="1646">
        <v>2</v>
      </c>
      <c r="C145" s="1646">
        <v>1</v>
      </c>
      <c r="D145" s="1647">
        <v>14909166.51</v>
      </c>
      <c r="E145" s="189">
        <v>20915293.547499999</v>
      </c>
    </row>
    <row r="146" spans="1:5" x14ac:dyDescent="0.25">
      <c r="A146" s="497" t="s">
        <v>658</v>
      </c>
      <c r="B146" s="1646"/>
      <c r="C146" s="1646">
        <v>1</v>
      </c>
      <c r="D146" s="1647">
        <v>15883337.75</v>
      </c>
      <c r="E146" s="189">
        <v>15937041.939999999</v>
      </c>
    </row>
    <row r="147" spans="1:5" x14ac:dyDescent="0.25">
      <c r="A147" s="497" t="s">
        <v>758</v>
      </c>
      <c r="B147" s="1646"/>
      <c r="C147" s="1646">
        <v>1</v>
      </c>
      <c r="D147" s="1647">
        <v>15935634.859999999</v>
      </c>
      <c r="E147" s="189">
        <v>15935634.859999999</v>
      </c>
    </row>
    <row r="148" spans="1:5" x14ac:dyDescent="0.25">
      <c r="A148" s="497" t="s">
        <v>838</v>
      </c>
      <c r="B148" s="1646">
        <v>2</v>
      </c>
      <c r="C148" s="1646">
        <v>1</v>
      </c>
      <c r="D148" s="1647">
        <v>13650218.855</v>
      </c>
      <c r="E148" s="189">
        <v>23299653.509999998</v>
      </c>
    </row>
    <row r="149" spans="1:5" x14ac:dyDescent="0.25">
      <c r="A149" s="497" t="s">
        <v>850</v>
      </c>
      <c r="B149" s="1646">
        <v>1</v>
      </c>
      <c r="C149" s="1646">
        <v>4</v>
      </c>
      <c r="D149" s="1647">
        <v>15935072.880000001</v>
      </c>
      <c r="E149" s="189">
        <v>19473390.596666668</v>
      </c>
    </row>
    <row r="150" spans="1:5" x14ac:dyDescent="0.25">
      <c r="A150" s="497" t="s">
        <v>851</v>
      </c>
      <c r="B150" s="1646">
        <v>1</v>
      </c>
      <c r="C150" s="1646">
        <v>1</v>
      </c>
      <c r="D150" s="1647">
        <v>12182741</v>
      </c>
      <c r="E150" s="189">
        <v>22229990</v>
      </c>
    </row>
    <row r="151" spans="1:5" x14ac:dyDescent="0.25">
      <c r="A151" s="497" t="s">
        <v>853</v>
      </c>
      <c r="B151" s="1646">
        <v>2</v>
      </c>
      <c r="C151" s="1646">
        <v>1</v>
      </c>
      <c r="D151" s="1647">
        <v>15803090.095000001</v>
      </c>
      <c r="E151" s="189">
        <v>20820018.109999999</v>
      </c>
    </row>
    <row r="152" spans="1:5" x14ac:dyDescent="0.25">
      <c r="A152" s="497" t="s">
        <v>861</v>
      </c>
      <c r="B152" s="1646">
        <v>4</v>
      </c>
      <c r="C152" s="1646"/>
      <c r="D152" s="1647">
        <v>5938750</v>
      </c>
      <c r="E152" s="189">
        <v>23395464.565000001</v>
      </c>
    </row>
    <row r="153" spans="1:5" x14ac:dyDescent="0.25">
      <c r="A153" s="497" t="s">
        <v>915</v>
      </c>
      <c r="B153" s="1646">
        <v>1</v>
      </c>
      <c r="C153" s="1646"/>
      <c r="D153" s="1647">
        <v>9293000</v>
      </c>
      <c r="E153" s="189">
        <v>20405000</v>
      </c>
    </row>
    <row r="154" spans="1:5" x14ac:dyDescent="0.25">
      <c r="A154" s="496" t="s">
        <v>104</v>
      </c>
      <c r="B154" s="1646">
        <v>7</v>
      </c>
      <c r="C154" s="1646">
        <v>2</v>
      </c>
      <c r="D154" s="1647">
        <v>11665600.83625</v>
      </c>
      <c r="E154" s="189">
        <v>19229129.596875001</v>
      </c>
    </row>
    <row r="155" spans="1:5" x14ac:dyDescent="0.25">
      <c r="A155" s="497" t="s">
        <v>546</v>
      </c>
      <c r="B155" s="1646">
        <v>2</v>
      </c>
      <c r="C155" s="1646"/>
      <c r="D155" s="1647">
        <v>8644000</v>
      </c>
      <c r="E155" s="189">
        <v>29496984.574999999</v>
      </c>
    </row>
    <row r="156" spans="1:5" x14ac:dyDescent="0.25">
      <c r="A156" s="497" t="s">
        <v>848</v>
      </c>
      <c r="B156" s="1646">
        <v>1</v>
      </c>
      <c r="C156" s="1646"/>
      <c r="D156" s="1647">
        <v>9247000</v>
      </c>
      <c r="E156" s="189">
        <v>9600000</v>
      </c>
    </row>
    <row r="157" spans="1:5" x14ac:dyDescent="0.25">
      <c r="A157" s="497" t="s">
        <v>881</v>
      </c>
      <c r="B157" s="1646">
        <v>1</v>
      </c>
      <c r="C157" s="1646"/>
      <c r="D157" s="1647">
        <v>8833000</v>
      </c>
      <c r="E157" s="189">
        <v>9233500.6899999995</v>
      </c>
    </row>
    <row r="158" spans="1:5" x14ac:dyDescent="0.25">
      <c r="A158" s="497" t="s">
        <v>910</v>
      </c>
      <c r="B158" s="1646">
        <v>1</v>
      </c>
      <c r="C158" s="1646">
        <v>1</v>
      </c>
      <c r="D158" s="1647">
        <v>15275801</v>
      </c>
      <c r="E158" s="189">
        <v>22488728.785</v>
      </c>
    </row>
    <row r="159" spans="1:5" x14ac:dyDescent="0.25">
      <c r="A159" s="497" t="s">
        <v>1103</v>
      </c>
      <c r="B159" s="1646">
        <v>1</v>
      </c>
      <c r="C159" s="1646">
        <v>1</v>
      </c>
      <c r="D159" s="1647">
        <v>14594602.345000001</v>
      </c>
      <c r="E159" s="189">
        <v>17641415.395</v>
      </c>
    </row>
    <row r="160" spans="1:5" x14ac:dyDescent="0.25">
      <c r="A160" s="497" t="s">
        <v>1129</v>
      </c>
      <c r="B160" s="1646">
        <v>1</v>
      </c>
      <c r="C160" s="1646"/>
      <c r="D160" s="1647">
        <v>6860000</v>
      </c>
      <c r="E160" s="189">
        <v>25242263.149999999</v>
      </c>
    </row>
    <row r="161" spans="1:5" x14ac:dyDescent="0.25">
      <c r="A161" s="496" t="s">
        <v>84</v>
      </c>
      <c r="B161" s="1646"/>
      <c r="C161" s="1646">
        <v>1</v>
      </c>
      <c r="D161" s="1647">
        <v>20957709.199999999</v>
      </c>
      <c r="E161" s="189">
        <v>20957709.199999999</v>
      </c>
    </row>
    <row r="162" spans="1:5" x14ac:dyDescent="0.25">
      <c r="A162" s="497" t="s">
        <v>84</v>
      </c>
      <c r="B162" s="1646"/>
      <c r="C162" s="1646">
        <v>1</v>
      </c>
      <c r="D162" s="1647">
        <v>20957709.199999999</v>
      </c>
      <c r="E162" s="189">
        <v>20957709.199999999</v>
      </c>
    </row>
    <row r="163" spans="1:5" x14ac:dyDescent="0.25">
      <c r="A163" s="496" t="s">
        <v>521</v>
      </c>
      <c r="B163" s="1646">
        <v>1</v>
      </c>
      <c r="C163" s="1646">
        <v>1</v>
      </c>
      <c r="D163" s="1647">
        <v>12616125.76</v>
      </c>
      <c r="E163" s="189">
        <v>16706125.76</v>
      </c>
    </row>
    <row r="164" spans="1:5" x14ac:dyDescent="0.25">
      <c r="A164" s="497" t="s">
        <v>521</v>
      </c>
      <c r="B164" s="1646">
        <v>1</v>
      </c>
      <c r="C164" s="1646">
        <v>1</v>
      </c>
      <c r="D164" s="1647">
        <v>12616125.76</v>
      </c>
      <c r="E164" s="189">
        <v>16706125.76</v>
      </c>
    </row>
    <row r="165" spans="1:5" x14ac:dyDescent="0.25">
      <c r="A165" s="496" t="s">
        <v>763</v>
      </c>
      <c r="B165" s="1646">
        <v>2</v>
      </c>
      <c r="C165" s="1646"/>
      <c r="D165" s="1647">
        <v>9182500</v>
      </c>
      <c r="E165" s="189">
        <v>23539000</v>
      </c>
    </row>
    <row r="166" spans="1:5" x14ac:dyDescent="0.25">
      <c r="A166" s="497" t="s">
        <v>763</v>
      </c>
      <c r="B166" s="1646">
        <v>1</v>
      </c>
      <c r="C166" s="1646"/>
      <c r="D166" s="1647">
        <v>9085000</v>
      </c>
      <c r="E166" s="189">
        <v>23568000</v>
      </c>
    </row>
    <row r="167" spans="1:5" x14ac:dyDescent="0.25">
      <c r="A167" s="497" t="s">
        <v>930</v>
      </c>
      <c r="B167" s="1646">
        <v>1</v>
      </c>
      <c r="C167" s="1646"/>
      <c r="D167" s="1647">
        <v>9280000</v>
      </c>
      <c r="E167" s="189">
        <v>23510000</v>
      </c>
    </row>
    <row r="168" spans="1:5" x14ac:dyDescent="0.25">
      <c r="A168" s="496" t="s">
        <v>11</v>
      </c>
      <c r="B168" s="1646">
        <v>1</v>
      </c>
      <c r="C168" s="1646"/>
      <c r="D168" s="1647">
        <v>13778000</v>
      </c>
      <c r="E168" s="189">
        <v>14278487.779999999</v>
      </c>
    </row>
    <row r="169" spans="1:5" x14ac:dyDescent="0.25">
      <c r="A169" s="497" t="s">
        <v>1045</v>
      </c>
      <c r="B169" s="1646">
        <v>1</v>
      </c>
      <c r="C169" s="1646"/>
      <c r="D169" s="1647">
        <v>13778000</v>
      </c>
      <c r="E169" s="189">
        <v>14278487.779999999</v>
      </c>
    </row>
    <row r="170" spans="1:5" x14ac:dyDescent="0.25">
      <c r="A170" s="496" t="s">
        <v>829</v>
      </c>
      <c r="B170" s="1646">
        <v>1</v>
      </c>
      <c r="C170" s="1646">
        <v>1</v>
      </c>
      <c r="D170" s="1647">
        <v>16348830.09</v>
      </c>
      <c r="E170" s="189">
        <v>16858330.09</v>
      </c>
    </row>
    <row r="171" spans="1:5" x14ac:dyDescent="0.25">
      <c r="A171" s="497" t="s">
        <v>765</v>
      </c>
      <c r="B171" s="1646">
        <v>1</v>
      </c>
      <c r="C171" s="1646"/>
      <c r="D171" s="1647">
        <v>8581000</v>
      </c>
      <c r="E171" s="189">
        <v>9600000</v>
      </c>
    </row>
    <row r="172" spans="1:5" x14ac:dyDescent="0.25">
      <c r="A172" s="497" t="s">
        <v>881</v>
      </c>
      <c r="B172" s="1646"/>
      <c r="C172" s="1646">
        <v>1</v>
      </c>
      <c r="D172" s="1647">
        <v>24116660.18</v>
      </c>
      <c r="E172" s="189">
        <v>24116660.18</v>
      </c>
    </row>
    <row r="173" spans="1:5" x14ac:dyDescent="0.25">
      <c r="A173" s="496" t="s">
        <v>849</v>
      </c>
      <c r="B173" s="1646">
        <v>3</v>
      </c>
      <c r="C173" s="1646">
        <v>1</v>
      </c>
      <c r="D173" s="1647">
        <v>13967712.446666667</v>
      </c>
      <c r="E173" s="189">
        <v>25750988.158333331</v>
      </c>
    </row>
    <row r="174" spans="1:5" x14ac:dyDescent="0.25">
      <c r="A174" s="497" t="s">
        <v>881</v>
      </c>
      <c r="B174" s="1646">
        <v>1</v>
      </c>
      <c r="C174" s="1646"/>
      <c r="D174" s="1647">
        <v>8665000</v>
      </c>
      <c r="E174" s="189">
        <v>30748162.879999999</v>
      </c>
    </row>
    <row r="175" spans="1:5" x14ac:dyDescent="0.25">
      <c r="A175" s="497" t="s">
        <v>849</v>
      </c>
      <c r="B175" s="1646">
        <v>2</v>
      </c>
      <c r="C175" s="1646">
        <v>1</v>
      </c>
      <c r="D175" s="1647">
        <v>16619068.67</v>
      </c>
      <c r="E175" s="189">
        <v>23252400.797499999</v>
      </c>
    </row>
    <row r="176" spans="1:5" x14ac:dyDescent="0.25">
      <c r="A176" s="496" t="s">
        <v>994</v>
      </c>
      <c r="B176" s="1646">
        <v>1</v>
      </c>
      <c r="C176" s="1646"/>
      <c r="D176" s="1647">
        <v>8749000</v>
      </c>
      <c r="E176" s="189">
        <v>30700000</v>
      </c>
    </row>
    <row r="177" spans="1:5" x14ac:dyDescent="0.25">
      <c r="A177" s="497" t="s">
        <v>747</v>
      </c>
      <c r="B177" s="1646">
        <v>1</v>
      </c>
      <c r="C177" s="1646"/>
      <c r="D177" s="1647">
        <v>8749000</v>
      </c>
      <c r="E177" s="189">
        <v>30700000</v>
      </c>
    </row>
    <row r="178" spans="1:5" x14ac:dyDescent="0.25">
      <c r="A178" s="495" t="s">
        <v>12</v>
      </c>
      <c r="B178" s="1646">
        <v>4</v>
      </c>
      <c r="C178" s="1646">
        <v>6</v>
      </c>
      <c r="D178" s="1647">
        <v>17100199.426666666</v>
      </c>
      <c r="E178" s="189">
        <v>28420661.53166667</v>
      </c>
    </row>
    <row r="179" spans="1:5" x14ac:dyDescent="0.25">
      <c r="A179" s="496" t="s">
        <v>376</v>
      </c>
      <c r="B179" s="1646">
        <v>2</v>
      </c>
      <c r="C179" s="1646"/>
      <c r="D179" s="1647">
        <v>10300000</v>
      </c>
      <c r="E179" s="189">
        <v>28400000</v>
      </c>
    </row>
    <row r="180" spans="1:5" x14ac:dyDescent="0.25">
      <c r="A180" s="497" t="s">
        <v>376</v>
      </c>
      <c r="B180" s="1646">
        <v>1</v>
      </c>
      <c r="C180" s="1646"/>
      <c r="D180" s="1647">
        <v>13950000</v>
      </c>
      <c r="E180" s="189">
        <v>15400000</v>
      </c>
    </row>
    <row r="181" spans="1:5" x14ac:dyDescent="0.25">
      <c r="A181" s="497" t="s">
        <v>831</v>
      </c>
      <c r="B181" s="1646">
        <v>1</v>
      </c>
      <c r="C181" s="1646"/>
      <c r="D181" s="1647">
        <v>6650000</v>
      </c>
      <c r="E181" s="189">
        <v>41400000</v>
      </c>
    </row>
    <row r="182" spans="1:5" x14ac:dyDescent="0.25">
      <c r="A182" s="496" t="s">
        <v>85</v>
      </c>
      <c r="B182" s="1646">
        <v>1</v>
      </c>
      <c r="C182" s="1646">
        <v>4</v>
      </c>
      <c r="D182" s="1647">
        <v>20181535.905000001</v>
      </c>
      <c r="E182" s="189">
        <v>20294794.306249999</v>
      </c>
    </row>
    <row r="183" spans="1:5" x14ac:dyDescent="0.25">
      <c r="A183" s="497" t="s">
        <v>85</v>
      </c>
      <c r="B183" s="1646">
        <v>1</v>
      </c>
      <c r="C183" s="1646">
        <v>1</v>
      </c>
      <c r="D183" s="1647">
        <v>18340134.535</v>
      </c>
      <c r="E183" s="189">
        <v>18552262.120000001</v>
      </c>
    </row>
    <row r="184" spans="1:5" x14ac:dyDescent="0.25">
      <c r="A184" s="497" t="s">
        <v>1224</v>
      </c>
      <c r="B184" s="1646"/>
      <c r="C184" s="1646">
        <v>3</v>
      </c>
      <c r="D184" s="1647">
        <v>22022937.274999999</v>
      </c>
      <c r="E184" s="189">
        <v>22037326.4925</v>
      </c>
    </row>
    <row r="185" spans="1:5" x14ac:dyDescent="0.25">
      <c r="A185" s="496" t="s">
        <v>12</v>
      </c>
      <c r="B185" s="1646">
        <v>1</v>
      </c>
      <c r="C185" s="1646"/>
      <c r="D185" s="1647">
        <v>6440000</v>
      </c>
      <c r="E185" s="189">
        <v>71500000</v>
      </c>
    </row>
    <row r="186" spans="1:5" x14ac:dyDescent="0.25">
      <c r="A186" s="497" t="s">
        <v>947</v>
      </c>
      <c r="B186" s="1646">
        <v>1</v>
      </c>
      <c r="C186" s="1646"/>
      <c r="D186" s="1647">
        <v>6440000</v>
      </c>
      <c r="E186" s="189">
        <v>71500000</v>
      </c>
    </row>
    <row r="187" spans="1:5" x14ac:dyDescent="0.25">
      <c r="A187" s="496" t="s">
        <v>832</v>
      </c>
      <c r="B187" s="1646"/>
      <c r="C187" s="1646">
        <v>1</v>
      </c>
      <c r="D187" s="1647">
        <v>26396358.75</v>
      </c>
      <c r="E187" s="189">
        <v>26396358.75</v>
      </c>
    </row>
    <row r="188" spans="1:5" x14ac:dyDescent="0.25">
      <c r="A188" s="497" t="s">
        <v>995</v>
      </c>
      <c r="B188" s="1646"/>
      <c r="C188" s="1646">
        <v>1</v>
      </c>
      <c r="D188" s="1647">
        <v>26396358.75</v>
      </c>
      <c r="E188" s="189">
        <v>26396358.75</v>
      </c>
    </row>
    <row r="189" spans="1:5" x14ac:dyDescent="0.25">
      <c r="A189" s="496" t="s">
        <v>529</v>
      </c>
      <c r="B189" s="1646"/>
      <c r="C189" s="1646">
        <v>1</v>
      </c>
      <c r="D189" s="1647">
        <v>19739292.469999999</v>
      </c>
      <c r="E189" s="189">
        <v>19910417.809999999</v>
      </c>
    </row>
    <row r="190" spans="1:5" x14ac:dyDescent="0.25">
      <c r="A190" s="497" t="s">
        <v>837</v>
      </c>
      <c r="B190" s="1646"/>
      <c r="C190" s="1646">
        <v>1</v>
      </c>
      <c r="D190" s="1647">
        <v>19739292.469999999</v>
      </c>
      <c r="E190" s="189">
        <v>19910417.809999999</v>
      </c>
    </row>
    <row r="191" spans="1:5" x14ac:dyDescent="0.25">
      <c r="A191" s="495" t="s">
        <v>73</v>
      </c>
      <c r="B191" s="1646">
        <v>6</v>
      </c>
      <c r="C191" s="1646">
        <v>7</v>
      </c>
      <c r="D191" s="1647">
        <v>14989633.349166669</v>
      </c>
      <c r="E191" s="189">
        <v>20511484.993333336</v>
      </c>
    </row>
    <row r="192" spans="1:5" x14ac:dyDescent="0.25">
      <c r="A192" s="496" t="s">
        <v>519</v>
      </c>
      <c r="B192" s="1646">
        <v>1</v>
      </c>
      <c r="C192" s="1646">
        <v>3</v>
      </c>
      <c r="D192" s="1647">
        <v>17054783.960000001</v>
      </c>
      <c r="E192" s="189">
        <v>24791955.452500001</v>
      </c>
    </row>
    <row r="193" spans="1:5" x14ac:dyDescent="0.25">
      <c r="A193" s="497" t="s">
        <v>519</v>
      </c>
      <c r="B193" s="1646">
        <v>1</v>
      </c>
      <c r="C193" s="1646">
        <v>1</v>
      </c>
      <c r="D193" s="1647">
        <v>14655307.744999999</v>
      </c>
      <c r="E193" s="189">
        <v>30129650.73</v>
      </c>
    </row>
    <row r="194" spans="1:5" x14ac:dyDescent="0.25">
      <c r="A194" s="497" t="s">
        <v>1152</v>
      </c>
      <c r="B194" s="1646"/>
      <c r="C194" s="1646">
        <v>1</v>
      </c>
      <c r="D194" s="1647">
        <v>17606033.149999999</v>
      </c>
      <c r="E194" s="189">
        <v>17606033.149999999</v>
      </c>
    </row>
    <row r="195" spans="1:5" x14ac:dyDescent="0.25">
      <c r="A195" s="497" t="s">
        <v>1146</v>
      </c>
      <c r="B195" s="1646"/>
      <c r="C195" s="1646">
        <v>1</v>
      </c>
      <c r="D195" s="1647">
        <v>21302487.199999999</v>
      </c>
      <c r="E195" s="189">
        <v>21302487.199999999</v>
      </c>
    </row>
    <row r="196" spans="1:5" x14ac:dyDescent="0.25">
      <c r="A196" s="496" t="s">
        <v>620</v>
      </c>
      <c r="B196" s="1646">
        <v>1</v>
      </c>
      <c r="C196" s="1646"/>
      <c r="D196" s="1647">
        <v>8119000</v>
      </c>
      <c r="E196" s="189">
        <v>9750000</v>
      </c>
    </row>
    <row r="197" spans="1:5" x14ac:dyDescent="0.25">
      <c r="A197" s="497" t="s">
        <v>953</v>
      </c>
      <c r="B197" s="1646">
        <v>1</v>
      </c>
      <c r="C197" s="1646"/>
      <c r="D197" s="1647">
        <v>8119000</v>
      </c>
      <c r="E197" s="189">
        <v>9750000</v>
      </c>
    </row>
    <row r="198" spans="1:5" x14ac:dyDescent="0.25">
      <c r="A198" s="496" t="s">
        <v>748</v>
      </c>
      <c r="B198" s="1646"/>
      <c r="C198" s="1646">
        <v>1</v>
      </c>
      <c r="D198" s="1647">
        <v>14721980.560000001</v>
      </c>
      <c r="E198" s="189">
        <v>14856580.560000001</v>
      </c>
    </row>
    <row r="199" spans="1:5" x14ac:dyDescent="0.25">
      <c r="A199" s="497" t="s">
        <v>749</v>
      </c>
      <c r="B199" s="1646"/>
      <c r="C199" s="1646">
        <v>1</v>
      </c>
      <c r="D199" s="1647">
        <v>14721980.560000001</v>
      </c>
      <c r="E199" s="189">
        <v>14856580.560000001</v>
      </c>
    </row>
    <row r="200" spans="1:5" x14ac:dyDescent="0.25">
      <c r="A200" s="496" t="s">
        <v>759</v>
      </c>
      <c r="B200" s="1646">
        <v>1</v>
      </c>
      <c r="C200" s="1646">
        <v>1</v>
      </c>
      <c r="D200" s="1647">
        <v>15180066.880000001</v>
      </c>
      <c r="E200" s="189">
        <v>15462133.76</v>
      </c>
    </row>
    <row r="201" spans="1:5" x14ac:dyDescent="0.25">
      <c r="A201" s="497" t="s">
        <v>759</v>
      </c>
      <c r="B201" s="1646"/>
      <c r="C201" s="1646">
        <v>1</v>
      </c>
      <c r="D201" s="1647">
        <v>21067133.760000002</v>
      </c>
      <c r="E201" s="189">
        <v>21374267.52</v>
      </c>
    </row>
    <row r="202" spans="1:5" x14ac:dyDescent="0.25">
      <c r="A202" s="497" t="s">
        <v>940</v>
      </c>
      <c r="B202" s="1646">
        <v>1</v>
      </c>
      <c r="C202" s="1646"/>
      <c r="D202" s="1647">
        <v>9293000</v>
      </c>
      <c r="E202" s="189">
        <v>9550000</v>
      </c>
    </row>
    <row r="203" spans="1:5" x14ac:dyDescent="0.25">
      <c r="A203" s="496" t="s">
        <v>767</v>
      </c>
      <c r="B203" s="1646">
        <v>2</v>
      </c>
      <c r="C203" s="1646"/>
      <c r="D203" s="1647">
        <v>9247000</v>
      </c>
      <c r="E203" s="189">
        <v>22530000</v>
      </c>
    </row>
    <row r="204" spans="1:5" x14ac:dyDescent="0.25">
      <c r="A204" s="497" t="s">
        <v>767</v>
      </c>
      <c r="B204" s="1646">
        <v>2</v>
      </c>
      <c r="C204" s="1646"/>
      <c r="D204" s="1647">
        <v>9247000</v>
      </c>
      <c r="E204" s="189">
        <v>22530000</v>
      </c>
    </row>
    <row r="205" spans="1:5" x14ac:dyDescent="0.25">
      <c r="A205" s="496" t="s">
        <v>841</v>
      </c>
      <c r="B205" s="1646"/>
      <c r="C205" s="1646">
        <v>1</v>
      </c>
      <c r="D205" s="1647">
        <v>22295550</v>
      </c>
      <c r="E205" s="189">
        <v>22375550</v>
      </c>
    </row>
    <row r="206" spans="1:5" x14ac:dyDescent="0.25">
      <c r="A206" s="497" t="s">
        <v>885</v>
      </c>
      <c r="B206" s="1646"/>
      <c r="C206" s="1646">
        <v>1</v>
      </c>
      <c r="D206" s="1647">
        <v>22295550</v>
      </c>
      <c r="E206" s="189">
        <v>22375550</v>
      </c>
    </row>
    <row r="207" spans="1:5" x14ac:dyDescent="0.25">
      <c r="A207" s="496" t="s">
        <v>929</v>
      </c>
      <c r="B207" s="1646">
        <v>1</v>
      </c>
      <c r="C207" s="1646">
        <v>1</v>
      </c>
      <c r="D207" s="1647">
        <v>13456400.015000001</v>
      </c>
      <c r="E207" s="189">
        <v>23266800.015000001</v>
      </c>
    </row>
    <row r="208" spans="1:5" x14ac:dyDescent="0.25">
      <c r="A208" s="497" t="s">
        <v>928</v>
      </c>
      <c r="B208" s="1646"/>
      <c r="C208" s="1646">
        <v>1</v>
      </c>
      <c r="D208" s="1647">
        <v>20556800.030000001</v>
      </c>
      <c r="E208" s="189">
        <v>20833600.030000001</v>
      </c>
    </row>
    <row r="209" spans="1:5" x14ac:dyDescent="0.25">
      <c r="A209" s="497" t="s">
        <v>929</v>
      </c>
      <c r="B209" s="1646">
        <v>1</v>
      </c>
      <c r="C209" s="1646"/>
      <c r="D209" s="1647">
        <v>6356000</v>
      </c>
      <c r="E209" s="189">
        <v>25700000</v>
      </c>
    </row>
    <row r="210" spans="1:5" x14ac:dyDescent="0.25">
      <c r="A210" s="495" t="s">
        <v>13</v>
      </c>
      <c r="B210" s="1646">
        <v>2</v>
      </c>
      <c r="C210" s="1646">
        <v>9</v>
      </c>
      <c r="D210" s="1647">
        <v>16536298.835142855</v>
      </c>
      <c r="E210" s="189">
        <v>16703607.142571429</v>
      </c>
    </row>
    <row r="211" spans="1:5" x14ac:dyDescent="0.25">
      <c r="A211" s="496" t="s">
        <v>106</v>
      </c>
      <c r="B211" s="1646">
        <v>1</v>
      </c>
      <c r="C211" s="1646">
        <v>9</v>
      </c>
      <c r="D211" s="1647">
        <v>17813181.974333331</v>
      </c>
      <c r="E211" s="189">
        <v>17887541.666333333</v>
      </c>
    </row>
    <row r="212" spans="1:5" x14ac:dyDescent="0.25">
      <c r="A212" s="497" t="s">
        <v>527</v>
      </c>
      <c r="B212" s="1646">
        <v>1</v>
      </c>
      <c r="C212" s="1646">
        <v>6</v>
      </c>
      <c r="D212" s="1647">
        <v>14374980.965333333</v>
      </c>
      <c r="E212" s="189">
        <v>14501061.732666666</v>
      </c>
    </row>
    <row r="213" spans="1:5" x14ac:dyDescent="0.25">
      <c r="A213" s="497" t="s">
        <v>619</v>
      </c>
      <c r="B213" s="1646"/>
      <c r="C213" s="1646">
        <v>2</v>
      </c>
      <c r="D213" s="1647">
        <v>20821453.149999999</v>
      </c>
      <c r="E213" s="189">
        <v>20821453.149999999</v>
      </c>
    </row>
    <row r="214" spans="1:5" x14ac:dyDescent="0.25">
      <c r="A214" s="497" t="s">
        <v>1090</v>
      </c>
      <c r="B214" s="1646"/>
      <c r="C214" s="1646">
        <v>1</v>
      </c>
      <c r="D214" s="1647">
        <v>22111242.649999999</v>
      </c>
      <c r="E214" s="189">
        <v>22179158.5</v>
      </c>
    </row>
    <row r="215" spans="1:5" x14ac:dyDescent="0.25">
      <c r="A215" s="496" t="s">
        <v>1233</v>
      </c>
      <c r="B215" s="1646">
        <v>1</v>
      </c>
      <c r="C215" s="1646"/>
      <c r="D215" s="1647">
        <v>8875000</v>
      </c>
      <c r="E215" s="189">
        <v>9600000</v>
      </c>
    </row>
    <row r="216" spans="1:5" x14ac:dyDescent="0.25">
      <c r="A216" s="497" t="s">
        <v>881</v>
      </c>
      <c r="B216" s="1646">
        <v>1</v>
      </c>
      <c r="C216" s="1646"/>
      <c r="D216" s="1647">
        <v>8875000</v>
      </c>
      <c r="E216" s="189">
        <v>9600000</v>
      </c>
    </row>
    <row r="217" spans="1:5" x14ac:dyDescent="0.25">
      <c r="A217" s="495" t="s">
        <v>105</v>
      </c>
      <c r="B217" s="1646">
        <v>5</v>
      </c>
      <c r="C217" s="1646">
        <v>41</v>
      </c>
      <c r="D217" s="1647">
        <v>18210314.762859646</v>
      </c>
      <c r="E217" s="189">
        <v>19393591.05258299</v>
      </c>
    </row>
    <row r="218" spans="1:5" x14ac:dyDescent="0.25">
      <c r="A218" s="496" t="s">
        <v>108</v>
      </c>
      <c r="B218" s="1646">
        <v>1</v>
      </c>
      <c r="C218" s="1646">
        <v>10</v>
      </c>
      <c r="D218" s="1647">
        <v>17689965.356190469</v>
      </c>
      <c r="E218" s="189">
        <v>20006513.727619044</v>
      </c>
    </row>
    <row r="219" spans="1:5" x14ac:dyDescent="0.25">
      <c r="A219" s="497" t="s">
        <v>108</v>
      </c>
      <c r="B219" s="1646"/>
      <c r="C219" s="1646">
        <v>5</v>
      </c>
      <c r="D219" s="1647">
        <v>22065672.011666648</v>
      </c>
      <c r="E219" s="189">
        <v>22160337.701666653</v>
      </c>
    </row>
    <row r="220" spans="1:5" x14ac:dyDescent="0.25">
      <c r="A220" s="497" t="s">
        <v>610</v>
      </c>
      <c r="B220" s="1646"/>
      <c r="C220" s="1646">
        <v>1</v>
      </c>
      <c r="D220" s="1647">
        <v>20796466.079999998</v>
      </c>
      <c r="E220" s="189">
        <v>20860517.870000001</v>
      </c>
    </row>
    <row r="221" spans="1:5" x14ac:dyDescent="0.25">
      <c r="A221" s="497" t="s">
        <v>889</v>
      </c>
      <c r="B221" s="1646"/>
      <c r="C221" s="1646">
        <v>1</v>
      </c>
      <c r="D221" s="1647">
        <v>14416073.92</v>
      </c>
      <c r="E221" s="189">
        <v>14462304.359999999</v>
      </c>
    </row>
    <row r="222" spans="1:5" x14ac:dyDescent="0.25">
      <c r="A222" s="497" t="s">
        <v>927</v>
      </c>
      <c r="B222" s="1646">
        <v>1</v>
      </c>
      <c r="C222" s="1646">
        <v>3</v>
      </c>
      <c r="D222" s="1647">
        <v>14828624.49</v>
      </c>
      <c r="E222" s="189">
        <v>20134032.819999997</v>
      </c>
    </row>
    <row r="223" spans="1:5" x14ac:dyDescent="0.25">
      <c r="A223" s="496" t="s">
        <v>107</v>
      </c>
      <c r="B223" s="1646">
        <v>4</v>
      </c>
      <c r="C223" s="1646">
        <v>28</v>
      </c>
      <c r="D223" s="1647">
        <v>17923315.316777777</v>
      </c>
      <c r="E223" s="189">
        <v>18614163.417304847</v>
      </c>
    </row>
    <row r="224" spans="1:5" x14ac:dyDescent="0.25">
      <c r="A224" s="497" t="s">
        <v>77</v>
      </c>
      <c r="B224" s="1646"/>
      <c r="C224" s="1646">
        <v>18</v>
      </c>
      <c r="D224" s="1647">
        <v>19722487.947999999</v>
      </c>
      <c r="E224" s="189">
        <v>19856978.849538453</v>
      </c>
    </row>
    <row r="225" spans="1:5" x14ac:dyDescent="0.25">
      <c r="A225" s="497" t="s">
        <v>110</v>
      </c>
      <c r="B225" s="1646"/>
      <c r="C225" s="1646">
        <v>1</v>
      </c>
      <c r="D225" s="1647">
        <v>23366354.91</v>
      </c>
      <c r="E225" s="189">
        <v>23557649.870000001</v>
      </c>
    </row>
    <row r="226" spans="1:5" x14ac:dyDescent="0.25">
      <c r="A226" s="497" t="s">
        <v>76</v>
      </c>
      <c r="B226" s="1646">
        <v>2</v>
      </c>
      <c r="C226" s="1646">
        <v>6</v>
      </c>
      <c r="D226" s="1647">
        <v>16438535.033333333</v>
      </c>
      <c r="E226" s="189">
        <v>16569651.285555566</v>
      </c>
    </row>
    <row r="227" spans="1:5" x14ac:dyDescent="0.25">
      <c r="A227" s="497" t="s">
        <v>92</v>
      </c>
      <c r="B227" s="1646"/>
      <c r="C227" s="1646">
        <v>3</v>
      </c>
      <c r="D227" s="1647">
        <v>20110700.9725</v>
      </c>
      <c r="E227" s="189">
        <v>20185954.664999999</v>
      </c>
    </row>
    <row r="228" spans="1:5" x14ac:dyDescent="0.25">
      <c r="A228" s="497" t="s">
        <v>529</v>
      </c>
      <c r="B228" s="1646">
        <v>2</v>
      </c>
      <c r="C228" s="1646"/>
      <c r="D228" s="1647">
        <v>8961500</v>
      </c>
      <c r="E228" s="189">
        <v>14175000</v>
      </c>
    </row>
    <row r="229" spans="1:5" x14ac:dyDescent="0.25">
      <c r="A229" s="496" t="s">
        <v>512</v>
      </c>
      <c r="B229" s="1646"/>
      <c r="C229" s="1646">
        <v>2</v>
      </c>
      <c r="D229" s="1647">
        <v>20208207.824999999</v>
      </c>
      <c r="E229" s="189">
        <v>20232596.824999999</v>
      </c>
    </row>
    <row r="230" spans="1:5" x14ac:dyDescent="0.25">
      <c r="A230" s="497" t="s">
        <v>943</v>
      </c>
      <c r="B230" s="1646"/>
      <c r="C230" s="1646">
        <v>2</v>
      </c>
      <c r="D230" s="1647">
        <v>20208207.824999999</v>
      </c>
      <c r="E230" s="189">
        <v>20232596.824999999</v>
      </c>
    </row>
    <row r="231" spans="1:5" x14ac:dyDescent="0.25">
      <c r="A231" s="496" t="s">
        <v>835</v>
      </c>
      <c r="B231" s="1646"/>
      <c r="C231" s="1646">
        <v>1</v>
      </c>
      <c r="D231" s="1647">
        <v>20439969.5</v>
      </c>
      <c r="E231" s="189">
        <v>20439969.5</v>
      </c>
    </row>
    <row r="232" spans="1:5" x14ac:dyDescent="0.25">
      <c r="A232" s="497" t="s">
        <v>835</v>
      </c>
      <c r="B232" s="1646"/>
      <c r="C232" s="1646">
        <v>1</v>
      </c>
      <c r="D232" s="1647">
        <v>20439969.5</v>
      </c>
      <c r="E232" s="189">
        <v>20439969.5</v>
      </c>
    </row>
    <row r="233" spans="1:5" x14ac:dyDescent="0.25">
      <c r="A233" s="495" t="s">
        <v>74</v>
      </c>
      <c r="B233" s="1646">
        <v>5</v>
      </c>
      <c r="C233" s="1646">
        <v>26</v>
      </c>
      <c r="D233" s="1647">
        <v>16592102.764466668</v>
      </c>
      <c r="E233" s="189">
        <v>17604345.445466667</v>
      </c>
    </row>
    <row r="234" spans="1:5" x14ac:dyDescent="0.25">
      <c r="A234" s="496" t="s">
        <v>72</v>
      </c>
      <c r="B234" s="1646">
        <v>2</v>
      </c>
      <c r="C234" s="1646">
        <v>8</v>
      </c>
      <c r="D234" s="1647">
        <v>14662453</v>
      </c>
      <c r="E234" s="189">
        <v>14761532.233809529</v>
      </c>
    </row>
    <row r="235" spans="1:5" x14ac:dyDescent="0.25">
      <c r="A235" s="497" t="s">
        <v>761</v>
      </c>
      <c r="B235" s="1646">
        <v>1</v>
      </c>
      <c r="C235" s="1646">
        <v>1</v>
      </c>
      <c r="D235" s="1647">
        <v>11862955.859999999</v>
      </c>
      <c r="E235" s="189">
        <v>11937955.859999999</v>
      </c>
    </row>
    <row r="236" spans="1:5" x14ac:dyDescent="0.25">
      <c r="A236" s="497" t="s">
        <v>836</v>
      </c>
      <c r="B236" s="1646">
        <v>1</v>
      </c>
      <c r="C236" s="1646">
        <v>4</v>
      </c>
      <c r="D236" s="1647">
        <v>16024923.5</v>
      </c>
      <c r="E236" s="189">
        <v>16157345.378888899</v>
      </c>
    </row>
    <row r="237" spans="1:5" x14ac:dyDescent="0.25">
      <c r="A237" s="497" t="s">
        <v>72</v>
      </c>
      <c r="B237" s="1646"/>
      <c r="C237" s="1646">
        <v>3</v>
      </c>
      <c r="D237" s="1647">
        <v>15418244.390000001</v>
      </c>
      <c r="E237" s="189">
        <v>15491388.890000001</v>
      </c>
    </row>
    <row r="238" spans="1:5" x14ac:dyDescent="0.25">
      <c r="A238" s="496" t="s">
        <v>97</v>
      </c>
      <c r="B238" s="1646"/>
      <c r="C238" s="1646">
        <v>2</v>
      </c>
      <c r="D238" s="1647">
        <v>20013564.859999999</v>
      </c>
      <c r="E238" s="189">
        <v>20135741.905000001</v>
      </c>
    </row>
    <row r="239" spans="1:5" x14ac:dyDescent="0.25">
      <c r="A239" s="497" t="s">
        <v>601</v>
      </c>
      <c r="B239" s="1646"/>
      <c r="C239" s="1646">
        <v>2</v>
      </c>
      <c r="D239" s="1647">
        <v>20013564.859999999</v>
      </c>
      <c r="E239" s="189">
        <v>20135741.905000001</v>
      </c>
    </row>
    <row r="240" spans="1:5" x14ac:dyDescent="0.25">
      <c r="A240" s="496" t="s">
        <v>75</v>
      </c>
      <c r="B240" s="1646"/>
      <c r="C240" s="1646">
        <v>4</v>
      </c>
      <c r="D240" s="1647">
        <v>17103250.927500002</v>
      </c>
      <c r="E240" s="189">
        <v>17204464.327500001</v>
      </c>
    </row>
    <row r="241" spans="1:5" x14ac:dyDescent="0.25">
      <c r="A241" s="497" t="s">
        <v>854</v>
      </c>
      <c r="B241" s="1646"/>
      <c r="C241" s="1646">
        <v>2</v>
      </c>
      <c r="D241" s="1647">
        <v>18333686.41</v>
      </c>
      <c r="E241" s="189">
        <v>18449626.125</v>
      </c>
    </row>
    <row r="242" spans="1:5" x14ac:dyDescent="0.25">
      <c r="A242" s="497" t="s">
        <v>923</v>
      </c>
      <c r="B242" s="1646"/>
      <c r="C242" s="1646">
        <v>1</v>
      </c>
      <c r="D242" s="1647">
        <v>17062024.5</v>
      </c>
      <c r="E242" s="189">
        <v>17062024.5</v>
      </c>
    </row>
    <row r="243" spans="1:5" x14ac:dyDescent="0.25">
      <c r="A243" s="497" t="s">
        <v>1226</v>
      </c>
      <c r="B243" s="1646"/>
      <c r="C243" s="1646">
        <v>1</v>
      </c>
      <c r="D243" s="1647">
        <v>14683606.390000001</v>
      </c>
      <c r="E243" s="189">
        <v>14856580.560000001</v>
      </c>
    </row>
    <row r="244" spans="1:5" x14ac:dyDescent="0.25">
      <c r="A244" s="496" t="s">
        <v>74</v>
      </c>
      <c r="B244" s="1646">
        <v>1</v>
      </c>
      <c r="C244" s="1646">
        <v>6</v>
      </c>
      <c r="D244" s="1647">
        <v>19082082.499333341</v>
      </c>
      <c r="E244" s="189">
        <v>19197541.766000003</v>
      </c>
    </row>
    <row r="245" spans="1:5" x14ac:dyDescent="0.25">
      <c r="A245" s="497" t="s">
        <v>760</v>
      </c>
      <c r="B245" s="1646"/>
      <c r="C245" s="1646">
        <v>2</v>
      </c>
      <c r="D245" s="1647">
        <v>22249233.905000001</v>
      </c>
      <c r="E245" s="189">
        <v>22249233.905000001</v>
      </c>
    </row>
    <row r="246" spans="1:5" x14ac:dyDescent="0.25">
      <c r="A246" s="497" t="s">
        <v>936</v>
      </c>
      <c r="B246" s="1646"/>
      <c r="C246" s="1646">
        <v>3</v>
      </c>
      <c r="D246" s="1647">
        <v>20025603.776666701</v>
      </c>
      <c r="E246" s="189">
        <v>20115896.870000001</v>
      </c>
    </row>
    <row r="247" spans="1:5" x14ac:dyDescent="0.25">
      <c r="A247" s="497" t="s">
        <v>997</v>
      </c>
      <c r="B247" s="1646"/>
      <c r="C247" s="1646">
        <v>1</v>
      </c>
      <c r="D247" s="1647">
        <v>21586340.91</v>
      </c>
      <c r="E247" s="189">
        <v>21773344.149999999</v>
      </c>
    </row>
    <row r="248" spans="1:5" x14ac:dyDescent="0.25">
      <c r="A248" s="497" t="s">
        <v>1230</v>
      </c>
      <c r="B248" s="1646">
        <v>1</v>
      </c>
      <c r="C248" s="1646"/>
      <c r="D248" s="1647">
        <v>9300000</v>
      </c>
      <c r="E248" s="189">
        <v>9600000</v>
      </c>
    </row>
    <row r="249" spans="1:5" x14ac:dyDescent="0.25">
      <c r="A249" s="496" t="s">
        <v>750</v>
      </c>
      <c r="B249" s="1646"/>
      <c r="C249" s="1646">
        <v>1</v>
      </c>
      <c r="D249" s="1647">
        <v>18165900.530000001</v>
      </c>
      <c r="E249" s="189">
        <v>18221000.59</v>
      </c>
    </row>
    <row r="250" spans="1:5" x14ac:dyDescent="0.25">
      <c r="A250" s="497" t="s">
        <v>750</v>
      </c>
      <c r="B250" s="1646"/>
      <c r="C250" s="1646">
        <v>1</v>
      </c>
      <c r="D250" s="1647">
        <v>18165900.530000001</v>
      </c>
      <c r="E250" s="189">
        <v>18221000.59</v>
      </c>
    </row>
    <row r="251" spans="1:5" x14ac:dyDescent="0.25">
      <c r="A251" s="496" t="s">
        <v>751</v>
      </c>
      <c r="B251" s="1646">
        <v>1</v>
      </c>
      <c r="C251" s="1646">
        <v>4</v>
      </c>
      <c r="D251" s="1647">
        <v>14800757.77375</v>
      </c>
      <c r="E251" s="189">
        <v>18924004.710000001</v>
      </c>
    </row>
    <row r="252" spans="1:5" x14ac:dyDescent="0.25">
      <c r="A252" s="497" t="s">
        <v>859</v>
      </c>
      <c r="B252" s="1646"/>
      <c r="C252" s="1646">
        <v>1</v>
      </c>
      <c r="D252" s="1647">
        <v>19084921.359999999</v>
      </c>
      <c r="E252" s="189">
        <v>19084921.359999999</v>
      </c>
    </row>
    <row r="253" spans="1:5" x14ac:dyDescent="0.25">
      <c r="A253" s="497" t="s">
        <v>887</v>
      </c>
      <c r="B253" s="1646">
        <v>1</v>
      </c>
      <c r="C253" s="1646">
        <v>1</v>
      </c>
      <c r="D253" s="1647">
        <v>11240250.385</v>
      </c>
      <c r="E253" s="189">
        <v>19435833.759999998</v>
      </c>
    </row>
    <row r="254" spans="1:5" x14ac:dyDescent="0.25">
      <c r="A254" s="497" t="s">
        <v>1094</v>
      </c>
      <c r="B254" s="1646"/>
      <c r="C254" s="1646">
        <v>2</v>
      </c>
      <c r="D254" s="1647">
        <v>17637608.965</v>
      </c>
      <c r="E254" s="189">
        <v>17739429.960000001</v>
      </c>
    </row>
    <row r="255" spans="1:5" x14ac:dyDescent="0.25">
      <c r="A255" s="496" t="s">
        <v>768</v>
      </c>
      <c r="B255" s="1646"/>
      <c r="C255" s="1646">
        <v>1</v>
      </c>
      <c r="D255" s="1647">
        <v>22742920.559999999</v>
      </c>
      <c r="E255" s="189">
        <v>23080841.120000001</v>
      </c>
    </row>
    <row r="256" spans="1:5" x14ac:dyDescent="0.25">
      <c r="A256" s="497" t="s">
        <v>1027</v>
      </c>
      <c r="B256" s="1646"/>
      <c r="C256" s="1646">
        <v>1</v>
      </c>
      <c r="D256" s="1647">
        <v>22742920.559999999</v>
      </c>
      <c r="E256" s="189">
        <v>23080841.120000001</v>
      </c>
    </row>
    <row r="257" spans="1:5" x14ac:dyDescent="0.25">
      <c r="A257" s="496" t="s">
        <v>935</v>
      </c>
      <c r="B257" s="1646">
        <v>1</v>
      </c>
      <c r="C257" s="1646"/>
      <c r="D257" s="1647">
        <v>8203000</v>
      </c>
      <c r="E257" s="189">
        <v>14703000</v>
      </c>
    </row>
    <row r="258" spans="1:5" x14ac:dyDescent="0.25">
      <c r="A258" s="497" t="s">
        <v>1122</v>
      </c>
      <c r="B258" s="1646">
        <v>1</v>
      </c>
      <c r="C258" s="1646"/>
      <c r="D258" s="1647">
        <v>8203000</v>
      </c>
      <c r="E258" s="189">
        <v>14703000</v>
      </c>
    </row>
    <row r="259" spans="1:5" x14ac:dyDescent="0.25">
      <c r="A259" s="495" t="s">
        <v>103</v>
      </c>
      <c r="B259" s="1646">
        <v>10</v>
      </c>
      <c r="C259" s="1646">
        <v>4</v>
      </c>
      <c r="D259" s="1647">
        <v>11443456.636153845</v>
      </c>
      <c r="E259" s="189">
        <v>18258354.407692309</v>
      </c>
    </row>
    <row r="260" spans="1:5" x14ac:dyDescent="0.25">
      <c r="A260" s="496" t="s">
        <v>94</v>
      </c>
      <c r="B260" s="1646">
        <v>1</v>
      </c>
      <c r="C260" s="1646"/>
      <c r="D260" s="1647">
        <v>7783000</v>
      </c>
      <c r="E260" s="189">
        <v>29450000</v>
      </c>
    </row>
    <row r="261" spans="1:5" x14ac:dyDescent="0.25">
      <c r="A261" s="497" t="s">
        <v>1101</v>
      </c>
      <c r="B261" s="1646">
        <v>1</v>
      </c>
      <c r="C261" s="1646"/>
      <c r="D261" s="1647">
        <v>7783000</v>
      </c>
      <c r="E261" s="189">
        <v>29450000</v>
      </c>
    </row>
    <row r="262" spans="1:5" x14ac:dyDescent="0.25">
      <c r="A262" s="496" t="s">
        <v>109</v>
      </c>
      <c r="B262" s="1646">
        <v>7</v>
      </c>
      <c r="C262" s="1646">
        <v>3</v>
      </c>
      <c r="D262" s="1647">
        <v>11544065.141111111</v>
      </c>
      <c r="E262" s="189">
        <v>16191642.905555554</v>
      </c>
    </row>
    <row r="263" spans="1:5" x14ac:dyDescent="0.25">
      <c r="A263" s="497" t="s">
        <v>82</v>
      </c>
      <c r="B263" s="1646">
        <v>1</v>
      </c>
      <c r="C263" s="1646">
        <v>1</v>
      </c>
      <c r="D263" s="1647">
        <v>11942123</v>
      </c>
      <c r="E263" s="189">
        <v>12165890</v>
      </c>
    </row>
    <row r="264" spans="1:5" x14ac:dyDescent="0.25">
      <c r="A264" s="497" t="s">
        <v>747</v>
      </c>
      <c r="B264" s="1646">
        <v>2</v>
      </c>
      <c r="C264" s="1646"/>
      <c r="D264" s="1647">
        <v>11055500</v>
      </c>
      <c r="E264" s="189">
        <v>12000000</v>
      </c>
    </row>
    <row r="265" spans="1:5" x14ac:dyDescent="0.25">
      <c r="A265" s="497" t="s">
        <v>756</v>
      </c>
      <c r="B265" s="1646">
        <v>1</v>
      </c>
      <c r="C265" s="1646"/>
      <c r="D265" s="1647">
        <v>9234000</v>
      </c>
      <c r="E265" s="189">
        <v>22052348.25</v>
      </c>
    </row>
    <row r="266" spans="1:5" x14ac:dyDescent="0.25">
      <c r="A266" s="497" t="s">
        <v>766</v>
      </c>
      <c r="B266" s="1646">
        <v>1</v>
      </c>
      <c r="C266" s="1646"/>
      <c r="D266" s="1647">
        <v>8707000</v>
      </c>
      <c r="E266" s="189">
        <v>16700000</v>
      </c>
    </row>
    <row r="267" spans="1:5" x14ac:dyDescent="0.25">
      <c r="A267" s="497" t="s">
        <v>844</v>
      </c>
      <c r="B267" s="1646">
        <v>1</v>
      </c>
      <c r="C267" s="1646">
        <v>1</v>
      </c>
      <c r="D267" s="1647">
        <v>12772530.135</v>
      </c>
      <c r="E267" s="189">
        <v>18856938.949999999</v>
      </c>
    </row>
    <row r="268" spans="1:5" x14ac:dyDescent="0.25">
      <c r="A268" s="497" t="s">
        <v>890</v>
      </c>
      <c r="B268" s="1646">
        <v>1</v>
      </c>
      <c r="C268" s="1646"/>
      <c r="D268" s="1647">
        <v>9201000</v>
      </c>
      <c r="E268" s="189">
        <v>16600000</v>
      </c>
    </row>
    <row r="269" spans="1:5" x14ac:dyDescent="0.25">
      <c r="A269" s="497" t="s">
        <v>945</v>
      </c>
      <c r="B269" s="1646"/>
      <c r="C269" s="1646">
        <v>1</v>
      </c>
      <c r="D269" s="1647">
        <v>16269780</v>
      </c>
      <c r="E269" s="189">
        <v>16326780</v>
      </c>
    </row>
    <row r="270" spans="1:5" x14ac:dyDescent="0.25">
      <c r="A270" s="496" t="s">
        <v>828</v>
      </c>
      <c r="B270" s="1646">
        <v>1</v>
      </c>
      <c r="C270" s="1646"/>
      <c r="D270" s="1647">
        <v>6566000</v>
      </c>
      <c r="E270" s="189">
        <v>31300000</v>
      </c>
    </row>
    <row r="271" spans="1:5" x14ac:dyDescent="0.25">
      <c r="A271" s="497" t="s">
        <v>1290</v>
      </c>
      <c r="B271" s="1646">
        <v>1</v>
      </c>
      <c r="C271" s="1646"/>
      <c r="D271" s="1647">
        <v>6566000</v>
      </c>
      <c r="E271" s="189">
        <v>31300000</v>
      </c>
    </row>
    <row r="272" spans="1:5" x14ac:dyDescent="0.25">
      <c r="A272" s="496" t="s">
        <v>103</v>
      </c>
      <c r="B272" s="1646">
        <v>1</v>
      </c>
      <c r="C272" s="1646"/>
      <c r="D272" s="1647">
        <v>9286000</v>
      </c>
      <c r="E272" s="189">
        <v>9550471.1500000004</v>
      </c>
    </row>
    <row r="273" spans="1:5" x14ac:dyDescent="0.25">
      <c r="A273" s="497" t="s">
        <v>1185</v>
      </c>
      <c r="B273" s="1646">
        <v>1</v>
      </c>
      <c r="C273" s="1646"/>
      <c r="D273" s="1647">
        <v>9286000</v>
      </c>
      <c r="E273" s="189">
        <v>9550471.1500000004</v>
      </c>
    </row>
    <row r="274" spans="1:5" x14ac:dyDescent="0.25">
      <c r="A274" s="496" t="s">
        <v>993</v>
      </c>
      <c r="B274" s="1646"/>
      <c r="C274" s="1646">
        <v>1</v>
      </c>
      <c r="D274" s="1647">
        <v>21233350</v>
      </c>
      <c r="E274" s="189">
        <v>21333350</v>
      </c>
    </row>
    <row r="275" spans="1:5" x14ac:dyDescent="0.25">
      <c r="A275" s="497" t="s">
        <v>1291</v>
      </c>
      <c r="B275" s="1646"/>
      <c r="C275" s="1646">
        <v>1</v>
      </c>
      <c r="D275" s="1647">
        <v>21233350</v>
      </c>
      <c r="E275" s="189">
        <v>21333350</v>
      </c>
    </row>
    <row r="276" spans="1:5" x14ac:dyDescent="0.25">
      <c r="A276" s="1649" t="s">
        <v>119</v>
      </c>
      <c r="B276" s="1646">
        <v>10</v>
      </c>
      <c r="C276" s="1646"/>
      <c r="D276" s="1647">
        <v>8381100</v>
      </c>
      <c r="E276" s="189">
        <v>37617200</v>
      </c>
    </row>
    <row r="277" spans="1:5" x14ac:dyDescent="0.25">
      <c r="A277" s="495" t="s">
        <v>11</v>
      </c>
      <c r="B277" s="1646">
        <v>5</v>
      </c>
      <c r="C277" s="1646"/>
      <c r="D277" s="1647">
        <v>8310600</v>
      </c>
      <c r="E277" s="189">
        <v>36086600</v>
      </c>
    </row>
    <row r="278" spans="1:5" x14ac:dyDescent="0.25">
      <c r="A278" s="496" t="s">
        <v>83</v>
      </c>
      <c r="B278" s="1646">
        <v>1</v>
      </c>
      <c r="C278" s="1646"/>
      <c r="D278" s="1647">
        <v>7867000</v>
      </c>
      <c r="E278" s="189">
        <v>53427000</v>
      </c>
    </row>
    <row r="279" spans="1:5" x14ac:dyDescent="0.25">
      <c r="A279" s="497" t="s">
        <v>894</v>
      </c>
      <c r="B279" s="1646">
        <v>1</v>
      </c>
      <c r="C279" s="1646"/>
      <c r="D279" s="1647">
        <v>7867000</v>
      </c>
      <c r="E279" s="189">
        <v>53427000</v>
      </c>
    </row>
    <row r="280" spans="1:5" x14ac:dyDescent="0.25">
      <c r="A280" s="496" t="s">
        <v>95</v>
      </c>
      <c r="B280" s="1646">
        <v>2</v>
      </c>
      <c r="C280" s="1646"/>
      <c r="D280" s="1647">
        <v>8357500</v>
      </c>
      <c r="E280" s="189">
        <v>24543000</v>
      </c>
    </row>
    <row r="281" spans="1:5" x14ac:dyDescent="0.25">
      <c r="A281" s="497" t="s">
        <v>658</v>
      </c>
      <c r="B281" s="1646">
        <v>1</v>
      </c>
      <c r="C281" s="1646"/>
      <c r="D281" s="1647">
        <v>9267000</v>
      </c>
      <c r="E281" s="189">
        <v>18523000</v>
      </c>
    </row>
    <row r="282" spans="1:5" x14ac:dyDescent="0.25">
      <c r="A282" s="497" t="s">
        <v>915</v>
      </c>
      <c r="B282" s="1646">
        <v>1</v>
      </c>
      <c r="C282" s="1646"/>
      <c r="D282" s="1647">
        <v>7448000</v>
      </c>
      <c r="E282" s="189">
        <v>30563000</v>
      </c>
    </row>
    <row r="283" spans="1:5" x14ac:dyDescent="0.25">
      <c r="A283" s="496" t="s">
        <v>104</v>
      </c>
      <c r="B283" s="1646">
        <v>1</v>
      </c>
      <c r="C283" s="1646"/>
      <c r="D283" s="1647">
        <v>9188000</v>
      </c>
      <c r="E283" s="189">
        <v>37065000</v>
      </c>
    </row>
    <row r="284" spans="1:5" x14ac:dyDescent="0.25">
      <c r="A284" s="497" t="s">
        <v>1103</v>
      </c>
      <c r="B284" s="1646">
        <v>1</v>
      </c>
      <c r="C284" s="1646"/>
      <c r="D284" s="1647">
        <v>9188000</v>
      </c>
      <c r="E284" s="189">
        <v>37065000</v>
      </c>
    </row>
    <row r="285" spans="1:5" x14ac:dyDescent="0.25">
      <c r="A285" s="496" t="s">
        <v>11</v>
      </c>
      <c r="B285" s="1646">
        <v>1</v>
      </c>
      <c r="C285" s="1646"/>
      <c r="D285" s="1647">
        <v>7783000</v>
      </c>
      <c r="E285" s="189">
        <v>40855000</v>
      </c>
    </row>
    <row r="286" spans="1:5" x14ac:dyDescent="0.25">
      <c r="A286" s="497" t="s">
        <v>846</v>
      </c>
      <c r="B286" s="1646">
        <v>1</v>
      </c>
      <c r="C286" s="1646"/>
      <c r="D286" s="1647">
        <v>7783000</v>
      </c>
      <c r="E286" s="189">
        <v>40855000</v>
      </c>
    </row>
    <row r="287" spans="1:5" x14ac:dyDescent="0.25">
      <c r="A287" s="495" t="s">
        <v>12</v>
      </c>
      <c r="B287" s="1646">
        <v>1</v>
      </c>
      <c r="C287" s="1646"/>
      <c r="D287" s="1647">
        <v>9221000</v>
      </c>
      <c r="E287" s="189">
        <v>33905000</v>
      </c>
    </row>
    <row r="288" spans="1:5" x14ac:dyDescent="0.25">
      <c r="A288" s="496" t="s">
        <v>376</v>
      </c>
      <c r="B288" s="1646">
        <v>1</v>
      </c>
      <c r="C288" s="1646"/>
      <c r="D288" s="1647">
        <v>9221000</v>
      </c>
      <c r="E288" s="189">
        <v>33905000</v>
      </c>
    </row>
    <row r="289" spans="1:5" x14ac:dyDescent="0.25">
      <c r="A289" s="497" t="s">
        <v>376</v>
      </c>
      <c r="B289" s="1646">
        <v>1</v>
      </c>
      <c r="C289" s="1646"/>
      <c r="D289" s="1647">
        <v>9221000</v>
      </c>
      <c r="E289" s="189">
        <v>33905000</v>
      </c>
    </row>
    <row r="290" spans="1:5" x14ac:dyDescent="0.25">
      <c r="A290" s="495" t="s">
        <v>73</v>
      </c>
      <c r="B290" s="1646">
        <v>2</v>
      </c>
      <c r="C290" s="1646"/>
      <c r="D290" s="1647">
        <v>8567000</v>
      </c>
      <c r="E290" s="189">
        <v>40817500</v>
      </c>
    </row>
    <row r="291" spans="1:5" x14ac:dyDescent="0.25">
      <c r="A291" s="496" t="s">
        <v>86</v>
      </c>
      <c r="B291" s="1646">
        <v>1</v>
      </c>
      <c r="C291" s="1646"/>
      <c r="D291" s="1647">
        <v>7867000</v>
      </c>
      <c r="E291" s="189">
        <v>48004000</v>
      </c>
    </row>
    <row r="292" spans="1:5" x14ac:dyDescent="0.25">
      <c r="A292" s="497" t="s">
        <v>933</v>
      </c>
      <c r="B292" s="1646">
        <v>1</v>
      </c>
      <c r="C292" s="1646"/>
      <c r="D292" s="1647">
        <v>7867000</v>
      </c>
      <c r="E292" s="189">
        <v>48004000</v>
      </c>
    </row>
    <row r="293" spans="1:5" x14ac:dyDescent="0.25">
      <c r="A293" s="496" t="s">
        <v>519</v>
      </c>
      <c r="B293" s="1646">
        <v>1</v>
      </c>
      <c r="C293" s="1646"/>
      <c r="D293" s="1647">
        <v>9267000</v>
      </c>
      <c r="E293" s="189">
        <v>33631000</v>
      </c>
    </row>
    <row r="294" spans="1:5" x14ac:dyDescent="0.25">
      <c r="A294" s="497" t="s">
        <v>519</v>
      </c>
      <c r="B294" s="1646">
        <v>1</v>
      </c>
      <c r="C294" s="1646"/>
      <c r="D294" s="1647">
        <v>9267000</v>
      </c>
      <c r="E294" s="189">
        <v>33631000</v>
      </c>
    </row>
    <row r="295" spans="1:5" x14ac:dyDescent="0.25">
      <c r="A295" s="495" t="s">
        <v>13</v>
      </c>
      <c r="B295" s="1646">
        <v>1</v>
      </c>
      <c r="C295" s="1646"/>
      <c r="D295" s="1647">
        <v>6902000</v>
      </c>
      <c r="E295" s="189">
        <v>57535000</v>
      </c>
    </row>
    <row r="296" spans="1:5" x14ac:dyDescent="0.25">
      <c r="A296" s="496" t="s">
        <v>13</v>
      </c>
      <c r="B296" s="1646">
        <v>1</v>
      </c>
      <c r="C296" s="1646"/>
      <c r="D296" s="1647">
        <v>6902000</v>
      </c>
      <c r="E296" s="189">
        <v>57535000</v>
      </c>
    </row>
    <row r="297" spans="1:5" x14ac:dyDescent="0.25">
      <c r="A297" s="497" t="s">
        <v>1182</v>
      </c>
      <c r="B297" s="1646">
        <v>1</v>
      </c>
      <c r="C297" s="1646"/>
      <c r="D297" s="1647">
        <v>6902000</v>
      </c>
      <c r="E297" s="189">
        <v>57535000</v>
      </c>
    </row>
    <row r="298" spans="1:5" x14ac:dyDescent="0.25">
      <c r="A298" s="495" t="s">
        <v>74</v>
      </c>
      <c r="B298" s="1646">
        <v>1</v>
      </c>
      <c r="C298" s="1646"/>
      <c r="D298" s="1647">
        <v>9001000</v>
      </c>
      <c r="E298" s="189">
        <v>22664000</v>
      </c>
    </row>
    <row r="299" spans="1:5" x14ac:dyDescent="0.25">
      <c r="A299" s="496" t="s">
        <v>74</v>
      </c>
      <c r="B299" s="1646">
        <v>1</v>
      </c>
      <c r="C299" s="1646"/>
      <c r="D299" s="1647">
        <v>9001000</v>
      </c>
      <c r="E299" s="189">
        <v>22664000</v>
      </c>
    </row>
    <row r="300" spans="1:5" x14ac:dyDescent="0.25">
      <c r="A300" s="497" t="s">
        <v>834</v>
      </c>
      <c r="B300" s="1646">
        <v>1</v>
      </c>
      <c r="C300" s="1646"/>
      <c r="D300" s="1647">
        <v>9001000</v>
      </c>
      <c r="E300" s="189">
        <v>22664000</v>
      </c>
    </row>
    <row r="301" spans="1:5" x14ac:dyDescent="0.25">
      <c r="A301" s="1649">
        <v>116</v>
      </c>
      <c r="B301" s="1646">
        <v>7</v>
      </c>
      <c r="C301" s="1646">
        <v>8</v>
      </c>
      <c r="D301" s="1647">
        <v>18615372.998750001</v>
      </c>
      <c r="E301" s="189">
        <v>19191800.875833333</v>
      </c>
    </row>
    <row r="302" spans="1:5" x14ac:dyDescent="0.25">
      <c r="A302" s="495" t="s">
        <v>11</v>
      </c>
      <c r="B302" s="1646">
        <v>4</v>
      </c>
      <c r="C302" s="1646">
        <v>4</v>
      </c>
      <c r="D302" s="1647">
        <v>18935554.028571431</v>
      </c>
      <c r="E302" s="189">
        <v>19111377.067142855</v>
      </c>
    </row>
    <row r="303" spans="1:5" x14ac:dyDescent="0.25">
      <c r="A303" s="496" t="s">
        <v>95</v>
      </c>
      <c r="B303" s="1646">
        <v>2</v>
      </c>
      <c r="C303" s="1646">
        <v>1</v>
      </c>
      <c r="D303" s="1647">
        <v>17061042.25</v>
      </c>
      <c r="E303" s="189">
        <v>17278119.989999998</v>
      </c>
    </row>
    <row r="304" spans="1:5" x14ac:dyDescent="0.25">
      <c r="A304" s="497" t="s">
        <v>96</v>
      </c>
      <c r="B304" s="1646"/>
      <c r="C304" s="1646">
        <v>1</v>
      </c>
      <c r="D304" s="1647">
        <v>20172084.5</v>
      </c>
      <c r="E304" s="189">
        <v>20310977.859999999</v>
      </c>
    </row>
    <row r="305" spans="1:5" x14ac:dyDescent="0.25">
      <c r="A305" s="497" t="s">
        <v>861</v>
      </c>
      <c r="B305" s="1646">
        <v>2</v>
      </c>
      <c r="C305" s="1646"/>
      <c r="D305" s="1647">
        <v>13950000</v>
      </c>
      <c r="E305" s="189">
        <v>14245262.119999999</v>
      </c>
    </row>
    <row r="306" spans="1:5" x14ac:dyDescent="0.25">
      <c r="A306" s="496" t="s">
        <v>104</v>
      </c>
      <c r="B306" s="1646"/>
      <c r="C306" s="1646">
        <v>1</v>
      </c>
      <c r="D306" s="1647">
        <v>24421283.43</v>
      </c>
      <c r="E306" s="189">
        <v>24473648.260000002</v>
      </c>
    </row>
    <row r="307" spans="1:5" x14ac:dyDescent="0.25">
      <c r="A307" s="497" t="s">
        <v>910</v>
      </c>
      <c r="B307" s="1646"/>
      <c r="C307" s="1646">
        <v>1</v>
      </c>
      <c r="D307" s="1647">
        <v>24421283.43</v>
      </c>
      <c r="E307" s="189">
        <v>24473648.260000002</v>
      </c>
    </row>
    <row r="308" spans="1:5" x14ac:dyDescent="0.25">
      <c r="A308" s="496" t="s">
        <v>84</v>
      </c>
      <c r="B308" s="1646">
        <v>1</v>
      </c>
      <c r="C308" s="1646"/>
      <c r="D308" s="1647">
        <v>9300000</v>
      </c>
      <c r="E308" s="189">
        <v>9466708.0800000001</v>
      </c>
    </row>
    <row r="309" spans="1:5" x14ac:dyDescent="0.25">
      <c r="A309" s="497" t="s">
        <v>917</v>
      </c>
      <c r="B309" s="1646">
        <v>1</v>
      </c>
      <c r="C309" s="1646"/>
      <c r="D309" s="1647">
        <v>9300000</v>
      </c>
      <c r="E309" s="189">
        <v>9466708.0800000001</v>
      </c>
    </row>
    <row r="310" spans="1:5" x14ac:dyDescent="0.25">
      <c r="A310" s="496" t="s">
        <v>763</v>
      </c>
      <c r="B310" s="1646">
        <v>1</v>
      </c>
      <c r="C310" s="1646">
        <v>1</v>
      </c>
      <c r="D310" s="1647">
        <v>21700232.91</v>
      </c>
      <c r="E310" s="189">
        <v>21965496.879999999</v>
      </c>
    </row>
    <row r="311" spans="1:5" x14ac:dyDescent="0.25">
      <c r="A311" s="497" t="s">
        <v>763</v>
      </c>
      <c r="B311" s="1646">
        <v>1</v>
      </c>
      <c r="C311" s="1646">
        <v>1</v>
      </c>
      <c r="D311" s="1647">
        <v>21700232.91</v>
      </c>
      <c r="E311" s="189">
        <v>21965496.879999999</v>
      </c>
    </row>
    <row r="312" spans="1:5" x14ac:dyDescent="0.25">
      <c r="A312" s="496" t="s">
        <v>938</v>
      </c>
      <c r="B312" s="1646"/>
      <c r="C312" s="1646">
        <v>1</v>
      </c>
      <c r="D312" s="1647">
        <v>21305044.449999999</v>
      </c>
      <c r="E312" s="189">
        <v>21352049.390000001</v>
      </c>
    </row>
    <row r="313" spans="1:5" x14ac:dyDescent="0.25">
      <c r="A313" s="497" t="s">
        <v>1124</v>
      </c>
      <c r="B313" s="1646"/>
      <c r="C313" s="1646">
        <v>1</v>
      </c>
      <c r="D313" s="1647">
        <v>21305044.449999999</v>
      </c>
      <c r="E313" s="189">
        <v>21352049.390000001</v>
      </c>
    </row>
    <row r="314" spans="1:5" x14ac:dyDescent="0.25">
      <c r="A314" s="495" t="s">
        <v>73</v>
      </c>
      <c r="B314" s="1646"/>
      <c r="C314" s="1646">
        <v>2</v>
      </c>
      <c r="D314" s="1647">
        <v>20721094.285</v>
      </c>
      <c r="E314" s="189">
        <v>20814367.859999999</v>
      </c>
    </row>
    <row r="315" spans="1:5" x14ac:dyDescent="0.25">
      <c r="A315" s="496" t="s">
        <v>661</v>
      </c>
      <c r="B315" s="1646"/>
      <c r="C315" s="1646">
        <v>2</v>
      </c>
      <c r="D315" s="1647">
        <v>20721094.285</v>
      </c>
      <c r="E315" s="189">
        <v>20814367.859999999</v>
      </c>
    </row>
    <row r="316" spans="1:5" x14ac:dyDescent="0.25">
      <c r="A316" s="497" t="s">
        <v>676</v>
      </c>
      <c r="B316" s="1646"/>
      <c r="C316" s="1646">
        <v>2</v>
      </c>
      <c r="D316" s="1647">
        <v>20721094.285</v>
      </c>
      <c r="E316" s="189">
        <v>20814367.859999999</v>
      </c>
    </row>
    <row r="317" spans="1:5" x14ac:dyDescent="0.25">
      <c r="A317" s="495" t="s">
        <v>105</v>
      </c>
      <c r="B317" s="1646">
        <v>1</v>
      </c>
      <c r="C317" s="1646"/>
      <c r="D317" s="1647">
        <v>13920000</v>
      </c>
      <c r="E317" s="189">
        <v>14169888.1</v>
      </c>
    </row>
    <row r="318" spans="1:5" x14ac:dyDescent="0.25">
      <c r="A318" s="496" t="s">
        <v>486</v>
      </c>
      <c r="B318" s="1646">
        <v>1</v>
      </c>
      <c r="C318" s="1646"/>
      <c r="D318" s="1647">
        <v>13920000</v>
      </c>
      <c r="E318" s="189">
        <v>14169888.1</v>
      </c>
    </row>
    <row r="319" spans="1:5" x14ac:dyDescent="0.25">
      <c r="A319" s="497" t="s">
        <v>856</v>
      </c>
      <c r="B319" s="1646">
        <v>1</v>
      </c>
      <c r="C319" s="1646"/>
      <c r="D319" s="1647">
        <v>13920000</v>
      </c>
      <c r="E319" s="189">
        <v>14169888.1</v>
      </c>
    </row>
    <row r="320" spans="1:5" x14ac:dyDescent="0.25">
      <c r="A320" s="495" t="s">
        <v>74</v>
      </c>
      <c r="B320" s="1646">
        <v>2</v>
      </c>
      <c r="C320" s="1646">
        <v>2</v>
      </c>
      <c r="D320" s="1647">
        <v>18731501.166666668</v>
      </c>
      <c r="E320" s="189">
        <v>20512571.693333331</v>
      </c>
    </row>
    <row r="321" spans="1:5" x14ac:dyDescent="0.25">
      <c r="A321" s="496" t="s">
        <v>74</v>
      </c>
      <c r="B321" s="1646">
        <v>2</v>
      </c>
      <c r="C321" s="1646">
        <v>1</v>
      </c>
      <c r="D321" s="1647">
        <v>12364744.465</v>
      </c>
      <c r="E321" s="189">
        <v>14888842.969999999</v>
      </c>
    </row>
    <row r="322" spans="1:5" x14ac:dyDescent="0.25">
      <c r="A322" s="497" t="s">
        <v>754</v>
      </c>
      <c r="B322" s="1646">
        <v>2</v>
      </c>
      <c r="C322" s="1646"/>
      <c r="D322" s="1647">
        <v>4650000</v>
      </c>
      <c r="E322" s="189">
        <v>9466708.0800000001</v>
      </c>
    </row>
    <row r="323" spans="1:5" x14ac:dyDescent="0.25">
      <c r="A323" s="497" t="s">
        <v>834</v>
      </c>
      <c r="B323" s="1646"/>
      <c r="C323" s="1646">
        <v>1</v>
      </c>
      <c r="D323" s="1647">
        <v>20079488.93</v>
      </c>
      <c r="E323" s="189">
        <v>20310977.859999999</v>
      </c>
    </row>
    <row r="324" spans="1:5" x14ac:dyDescent="0.25">
      <c r="A324" s="496" t="s">
        <v>768</v>
      </c>
      <c r="B324" s="1646"/>
      <c r="C324" s="1646">
        <v>1</v>
      </c>
      <c r="D324" s="1647">
        <v>31465014.57</v>
      </c>
      <c r="E324" s="189">
        <v>31760029.140000001</v>
      </c>
    </row>
    <row r="325" spans="1:5" x14ac:dyDescent="0.25">
      <c r="A325" s="497" t="s">
        <v>1147</v>
      </c>
      <c r="B325" s="1646"/>
      <c r="C325" s="1646">
        <v>1</v>
      </c>
      <c r="D325" s="1647">
        <v>31465014.57</v>
      </c>
      <c r="E325" s="189">
        <v>31760029.140000001</v>
      </c>
    </row>
    <row r="326" spans="1:5" x14ac:dyDescent="0.25">
      <c r="A326" s="1649">
        <v>88</v>
      </c>
      <c r="B326" s="1646"/>
      <c r="C326" s="1646">
        <v>8</v>
      </c>
      <c r="D326" s="1647">
        <v>18801200.501999997</v>
      </c>
      <c r="E326" s="189">
        <v>18909339.406333338</v>
      </c>
    </row>
    <row r="327" spans="1:5" x14ac:dyDescent="0.25">
      <c r="A327" s="495" t="s">
        <v>74</v>
      </c>
      <c r="B327" s="1646"/>
      <c r="C327" s="1646">
        <v>5</v>
      </c>
      <c r="D327" s="1647">
        <v>17295779.006666664</v>
      </c>
      <c r="E327" s="189">
        <v>17357777.962222233</v>
      </c>
    </row>
    <row r="328" spans="1:5" x14ac:dyDescent="0.25">
      <c r="A328" s="496" t="s">
        <v>72</v>
      </c>
      <c r="B328" s="1646"/>
      <c r="C328" s="1646">
        <v>2</v>
      </c>
      <c r="D328" s="1647">
        <v>16374882.305</v>
      </c>
      <c r="E328" s="189">
        <v>16423522.004999999</v>
      </c>
    </row>
    <row r="329" spans="1:5" x14ac:dyDescent="0.25">
      <c r="A329" s="497" t="s">
        <v>761</v>
      </c>
      <c r="B329" s="1646"/>
      <c r="C329" s="1646">
        <v>1</v>
      </c>
      <c r="D329" s="1647">
        <v>16276754.27</v>
      </c>
      <c r="E329" s="189">
        <v>16325365.859999999</v>
      </c>
    </row>
    <row r="330" spans="1:5" x14ac:dyDescent="0.25">
      <c r="A330" s="497" t="s">
        <v>836</v>
      </c>
      <c r="B330" s="1646"/>
      <c r="C330" s="1646">
        <v>1</v>
      </c>
      <c r="D330" s="1647">
        <v>16473010.34</v>
      </c>
      <c r="E330" s="189">
        <v>16521678.15</v>
      </c>
    </row>
    <row r="331" spans="1:5" x14ac:dyDescent="0.25">
      <c r="A331" s="496" t="s">
        <v>925</v>
      </c>
      <c r="B331" s="1646"/>
      <c r="C331" s="1646">
        <v>3</v>
      </c>
      <c r="D331" s="1647">
        <v>19137572.41</v>
      </c>
      <c r="E331" s="189">
        <v>19226289.876666699</v>
      </c>
    </row>
    <row r="332" spans="1:5" x14ac:dyDescent="0.25">
      <c r="A332" s="497" t="s">
        <v>925</v>
      </c>
      <c r="B332" s="1646"/>
      <c r="C332" s="1646">
        <v>3</v>
      </c>
      <c r="D332" s="1647">
        <v>19137572.41</v>
      </c>
      <c r="E332" s="189">
        <v>19226289.876666699</v>
      </c>
    </row>
    <row r="333" spans="1:5" x14ac:dyDescent="0.25">
      <c r="A333" s="495" t="s">
        <v>103</v>
      </c>
      <c r="B333" s="1646"/>
      <c r="C333" s="1646">
        <v>3</v>
      </c>
      <c r="D333" s="1647">
        <v>21059332.744999997</v>
      </c>
      <c r="E333" s="189">
        <v>21236681.572499998</v>
      </c>
    </row>
    <row r="334" spans="1:5" x14ac:dyDescent="0.25">
      <c r="A334" s="496" t="s">
        <v>109</v>
      </c>
      <c r="B334" s="1646"/>
      <c r="C334" s="1646">
        <v>3</v>
      </c>
      <c r="D334" s="1647">
        <v>21059332.744999997</v>
      </c>
      <c r="E334" s="189">
        <v>21236681.572499998</v>
      </c>
    </row>
    <row r="335" spans="1:5" x14ac:dyDescent="0.25">
      <c r="A335" s="497" t="s">
        <v>82</v>
      </c>
      <c r="B335" s="1646"/>
      <c r="C335" s="1646">
        <v>1</v>
      </c>
      <c r="D335" s="1647">
        <v>22478307.609999999</v>
      </c>
      <c r="E335" s="189">
        <v>22661910.870000001</v>
      </c>
    </row>
    <row r="336" spans="1:5" x14ac:dyDescent="0.25">
      <c r="A336" s="497" t="s">
        <v>844</v>
      </c>
      <c r="B336" s="1646"/>
      <c r="C336" s="1646">
        <v>2</v>
      </c>
      <c r="D336" s="1647">
        <v>19640357.879999999</v>
      </c>
      <c r="E336" s="189">
        <v>19811452.274999999</v>
      </c>
    </row>
    <row r="337" spans="1:5" x14ac:dyDescent="0.25">
      <c r="A337" s="1649">
        <v>32</v>
      </c>
      <c r="B337" s="1646"/>
      <c r="C337" s="1646">
        <v>26</v>
      </c>
      <c r="D337" s="1647">
        <v>23688640.760799997</v>
      </c>
      <c r="E337" s="189">
        <v>23766725.210700002</v>
      </c>
    </row>
    <row r="338" spans="1:5" x14ac:dyDescent="0.25">
      <c r="A338" s="495" t="s">
        <v>73</v>
      </c>
      <c r="B338" s="1646"/>
      <c r="C338" s="1646">
        <v>1</v>
      </c>
      <c r="D338" s="1647">
        <v>15817757.4</v>
      </c>
      <c r="E338" s="189">
        <v>15817757.4</v>
      </c>
    </row>
    <row r="339" spans="1:5" x14ac:dyDescent="0.25">
      <c r="A339" s="496" t="s">
        <v>841</v>
      </c>
      <c r="B339" s="1646"/>
      <c r="C339" s="1646">
        <v>1</v>
      </c>
      <c r="D339" s="1647">
        <v>15817757.4</v>
      </c>
      <c r="E339" s="189">
        <v>15817757.4</v>
      </c>
    </row>
    <row r="340" spans="1:5" x14ac:dyDescent="0.25">
      <c r="A340" s="497" t="s">
        <v>1119</v>
      </c>
      <c r="B340" s="1646"/>
      <c r="C340" s="1646">
        <v>1</v>
      </c>
      <c r="D340" s="1647">
        <v>15817757.4</v>
      </c>
      <c r="E340" s="189">
        <v>15817757.4</v>
      </c>
    </row>
    <row r="341" spans="1:5" x14ac:dyDescent="0.25">
      <c r="A341" s="495" t="s">
        <v>105</v>
      </c>
      <c r="B341" s="1646"/>
      <c r="C341" s="1646">
        <v>4</v>
      </c>
      <c r="D341" s="1647">
        <v>23924880.355</v>
      </c>
      <c r="E341" s="189">
        <v>23976747.844999999</v>
      </c>
    </row>
    <row r="342" spans="1:5" x14ac:dyDescent="0.25">
      <c r="A342" s="496" t="s">
        <v>107</v>
      </c>
      <c r="B342" s="1646"/>
      <c r="C342" s="1646">
        <v>2</v>
      </c>
      <c r="D342" s="1647">
        <v>24056585.73</v>
      </c>
      <c r="E342" s="189">
        <v>24056585.73</v>
      </c>
    </row>
    <row r="343" spans="1:5" x14ac:dyDescent="0.25">
      <c r="A343" s="497" t="s">
        <v>953</v>
      </c>
      <c r="B343" s="1646"/>
      <c r="C343" s="1646">
        <v>2</v>
      </c>
      <c r="D343" s="1647">
        <v>24056585.73</v>
      </c>
      <c r="E343" s="189">
        <v>24056585.73</v>
      </c>
    </row>
    <row r="344" spans="1:5" x14ac:dyDescent="0.25">
      <c r="A344" s="496" t="s">
        <v>835</v>
      </c>
      <c r="B344" s="1646"/>
      <c r="C344" s="1646">
        <v>2</v>
      </c>
      <c r="D344" s="1647">
        <v>23793174.98</v>
      </c>
      <c r="E344" s="189">
        <v>23896909.960000001</v>
      </c>
    </row>
    <row r="345" spans="1:5" x14ac:dyDescent="0.25">
      <c r="A345" s="497" t="s">
        <v>835</v>
      </c>
      <c r="B345" s="1646"/>
      <c r="C345" s="1646">
        <v>2</v>
      </c>
      <c r="D345" s="1647">
        <v>23793174.98</v>
      </c>
      <c r="E345" s="189">
        <v>23896909.960000001</v>
      </c>
    </row>
    <row r="346" spans="1:5" x14ac:dyDescent="0.25">
      <c r="A346" s="495" t="s">
        <v>74</v>
      </c>
      <c r="B346" s="1646"/>
      <c r="C346" s="1646">
        <v>21</v>
      </c>
      <c r="D346" s="1647">
        <v>27387842.847000003</v>
      </c>
      <c r="E346" s="189">
        <v>27531186.48175</v>
      </c>
    </row>
    <row r="347" spans="1:5" x14ac:dyDescent="0.25">
      <c r="A347" s="496" t="s">
        <v>74</v>
      </c>
      <c r="B347" s="1646"/>
      <c r="C347" s="1646">
        <v>21</v>
      </c>
      <c r="D347" s="1647">
        <v>27387842.847000003</v>
      </c>
      <c r="E347" s="189">
        <v>27531186.48175</v>
      </c>
    </row>
    <row r="348" spans="1:5" x14ac:dyDescent="0.25">
      <c r="A348" s="497" t="s">
        <v>760</v>
      </c>
      <c r="B348" s="1646"/>
      <c r="C348" s="1646">
        <v>20</v>
      </c>
      <c r="D348" s="1647">
        <v>29235858.784000002</v>
      </c>
      <c r="E348" s="189">
        <v>29312551.793499999</v>
      </c>
    </row>
    <row r="349" spans="1:5" x14ac:dyDescent="0.25">
      <c r="A349" s="497" t="s">
        <v>834</v>
      </c>
      <c r="B349" s="1646"/>
      <c r="C349" s="1646">
        <v>1</v>
      </c>
      <c r="D349" s="1647">
        <v>25539826.91</v>
      </c>
      <c r="E349" s="189">
        <v>25749821.170000002</v>
      </c>
    </row>
    <row r="350" spans="1:5" x14ac:dyDescent="0.25">
      <c r="A350" s="1649">
        <v>117</v>
      </c>
      <c r="B350" s="1646">
        <v>10</v>
      </c>
      <c r="C350" s="1646"/>
      <c r="D350" s="1647">
        <v>11048600</v>
      </c>
      <c r="E350" s="189">
        <v>11421786.01</v>
      </c>
    </row>
    <row r="351" spans="1:5" x14ac:dyDescent="0.25">
      <c r="A351" s="495" t="s">
        <v>11</v>
      </c>
      <c r="B351" s="1646">
        <v>3</v>
      </c>
      <c r="C351" s="1646"/>
      <c r="D351" s="1647">
        <v>12286333.333333334</v>
      </c>
      <c r="E351" s="189">
        <v>12697968.35</v>
      </c>
    </row>
    <row r="352" spans="1:5" x14ac:dyDescent="0.25">
      <c r="A352" s="496" t="s">
        <v>840</v>
      </c>
      <c r="B352" s="1646">
        <v>1</v>
      </c>
      <c r="C352" s="1646"/>
      <c r="D352" s="1647">
        <v>13950000</v>
      </c>
      <c r="E352" s="189">
        <v>14258868.15</v>
      </c>
    </row>
    <row r="353" spans="1:5" x14ac:dyDescent="0.25">
      <c r="A353" s="497" t="s">
        <v>103</v>
      </c>
      <c r="B353" s="1646">
        <v>1</v>
      </c>
      <c r="C353" s="1646"/>
      <c r="D353" s="1647">
        <v>13950000</v>
      </c>
      <c r="E353" s="189">
        <v>14258868.15</v>
      </c>
    </row>
    <row r="354" spans="1:5" x14ac:dyDescent="0.25">
      <c r="A354" s="496" t="s">
        <v>849</v>
      </c>
      <c r="B354" s="1646">
        <v>1</v>
      </c>
      <c r="C354" s="1646"/>
      <c r="D354" s="1647">
        <v>8959000</v>
      </c>
      <c r="E354" s="189">
        <v>9551293.75</v>
      </c>
    </row>
    <row r="355" spans="1:5" x14ac:dyDescent="0.25">
      <c r="A355" s="497" t="s">
        <v>881</v>
      </c>
      <c r="B355" s="1646">
        <v>1</v>
      </c>
      <c r="C355" s="1646"/>
      <c r="D355" s="1647">
        <v>8959000</v>
      </c>
      <c r="E355" s="189">
        <v>9551293.75</v>
      </c>
    </row>
    <row r="356" spans="1:5" x14ac:dyDescent="0.25">
      <c r="A356" s="496" t="s">
        <v>994</v>
      </c>
      <c r="B356" s="1646">
        <v>1</v>
      </c>
      <c r="C356" s="1646"/>
      <c r="D356" s="1647">
        <v>13950000</v>
      </c>
      <c r="E356" s="189">
        <v>14283743.15</v>
      </c>
    </row>
    <row r="357" spans="1:5" x14ac:dyDescent="0.25">
      <c r="A357" s="497" t="s">
        <v>1104</v>
      </c>
      <c r="B357" s="1646">
        <v>1</v>
      </c>
      <c r="C357" s="1646"/>
      <c r="D357" s="1647">
        <v>13950000</v>
      </c>
      <c r="E357" s="189">
        <v>14283743.15</v>
      </c>
    </row>
    <row r="358" spans="1:5" x14ac:dyDescent="0.25">
      <c r="A358" s="495" t="s">
        <v>73</v>
      </c>
      <c r="B358" s="1646">
        <v>1</v>
      </c>
      <c r="C358" s="1646"/>
      <c r="D358" s="1647">
        <v>13950000</v>
      </c>
      <c r="E358" s="189">
        <v>14283743.15</v>
      </c>
    </row>
    <row r="359" spans="1:5" x14ac:dyDescent="0.25">
      <c r="A359" s="496" t="s">
        <v>839</v>
      </c>
      <c r="B359" s="1646">
        <v>1</v>
      </c>
      <c r="C359" s="1646"/>
      <c r="D359" s="1647">
        <v>13950000</v>
      </c>
      <c r="E359" s="189">
        <v>14283743.15</v>
      </c>
    </row>
    <row r="360" spans="1:5" x14ac:dyDescent="0.25">
      <c r="A360" s="497" t="s">
        <v>1024</v>
      </c>
      <c r="B360" s="1646">
        <v>1</v>
      </c>
      <c r="C360" s="1646"/>
      <c r="D360" s="1647">
        <v>13950000</v>
      </c>
      <c r="E360" s="189">
        <v>14283743.15</v>
      </c>
    </row>
    <row r="361" spans="1:5" x14ac:dyDescent="0.25">
      <c r="A361" s="495" t="s">
        <v>13</v>
      </c>
      <c r="B361" s="1646">
        <v>1</v>
      </c>
      <c r="C361" s="1646"/>
      <c r="D361" s="1647">
        <v>9280000</v>
      </c>
      <c r="E361" s="189">
        <v>9511293.75</v>
      </c>
    </row>
    <row r="362" spans="1:5" x14ac:dyDescent="0.25">
      <c r="A362" s="496" t="s">
        <v>13</v>
      </c>
      <c r="B362" s="1646">
        <v>1</v>
      </c>
      <c r="C362" s="1646"/>
      <c r="D362" s="1647">
        <v>9280000</v>
      </c>
      <c r="E362" s="189">
        <v>9511293.75</v>
      </c>
    </row>
    <row r="363" spans="1:5" x14ac:dyDescent="0.25">
      <c r="A363" s="497" t="s">
        <v>1182</v>
      </c>
      <c r="B363" s="1646">
        <v>1</v>
      </c>
      <c r="C363" s="1646"/>
      <c r="D363" s="1647">
        <v>9280000</v>
      </c>
      <c r="E363" s="189">
        <v>9511293.75</v>
      </c>
    </row>
    <row r="364" spans="1:5" x14ac:dyDescent="0.25">
      <c r="A364" s="495" t="s">
        <v>74</v>
      </c>
      <c r="B364" s="1646">
        <v>4</v>
      </c>
      <c r="C364" s="1646"/>
      <c r="D364" s="1647">
        <v>10277750</v>
      </c>
      <c r="E364" s="189">
        <v>10704406.1</v>
      </c>
    </row>
    <row r="365" spans="1:5" x14ac:dyDescent="0.25">
      <c r="A365" s="496" t="s">
        <v>74</v>
      </c>
      <c r="B365" s="1646">
        <v>2</v>
      </c>
      <c r="C365" s="1646"/>
      <c r="D365" s="1647">
        <v>11265500</v>
      </c>
      <c r="E365" s="189">
        <v>11897518.449999999</v>
      </c>
    </row>
    <row r="366" spans="1:5" x14ac:dyDescent="0.25">
      <c r="A366" s="497" t="s">
        <v>760</v>
      </c>
      <c r="B366" s="1646">
        <v>1</v>
      </c>
      <c r="C366" s="1646"/>
      <c r="D366" s="1647">
        <v>13950000</v>
      </c>
      <c r="E366" s="189">
        <v>14283743.15</v>
      </c>
    </row>
    <row r="367" spans="1:5" x14ac:dyDescent="0.25">
      <c r="A367" s="497" t="s">
        <v>1018</v>
      </c>
      <c r="B367" s="1646">
        <v>1</v>
      </c>
      <c r="C367" s="1646"/>
      <c r="D367" s="1647">
        <v>8581000</v>
      </c>
      <c r="E367" s="189">
        <v>9511293.75</v>
      </c>
    </row>
    <row r="368" spans="1:5" x14ac:dyDescent="0.25">
      <c r="A368" s="496" t="s">
        <v>750</v>
      </c>
      <c r="B368" s="1646">
        <v>1</v>
      </c>
      <c r="C368" s="1646"/>
      <c r="D368" s="1647">
        <v>9280000</v>
      </c>
      <c r="E368" s="189">
        <v>9511293.75</v>
      </c>
    </row>
    <row r="369" spans="1:5" x14ac:dyDescent="0.25">
      <c r="A369" s="497" t="s">
        <v>750</v>
      </c>
      <c r="B369" s="1646">
        <v>1</v>
      </c>
      <c r="C369" s="1646"/>
      <c r="D369" s="1647">
        <v>9280000</v>
      </c>
      <c r="E369" s="189">
        <v>9511293.75</v>
      </c>
    </row>
    <row r="370" spans="1:5" x14ac:dyDescent="0.25">
      <c r="A370" s="496" t="s">
        <v>768</v>
      </c>
      <c r="B370" s="1646">
        <v>1</v>
      </c>
      <c r="C370" s="1646"/>
      <c r="D370" s="1647">
        <v>9300000</v>
      </c>
      <c r="E370" s="189">
        <v>9511293.75</v>
      </c>
    </row>
    <row r="371" spans="1:5" x14ac:dyDescent="0.25">
      <c r="A371" s="497" t="s">
        <v>765</v>
      </c>
      <c r="B371" s="1646">
        <v>1</v>
      </c>
      <c r="C371" s="1646"/>
      <c r="D371" s="1647">
        <v>9300000</v>
      </c>
      <c r="E371" s="189">
        <v>9511293.75</v>
      </c>
    </row>
    <row r="372" spans="1:5" x14ac:dyDescent="0.25">
      <c r="A372" s="495" t="s">
        <v>103</v>
      </c>
      <c r="B372" s="1646">
        <v>1</v>
      </c>
      <c r="C372" s="1646"/>
      <c r="D372" s="1647">
        <v>9286000</v>
      </c>
      <c r="E372" s="189">
        <v>9511293.75</v>
      </c>
    </row>
    <row r="373" spans="1:5" x14ac:dyDescent="0.25">
      <c r="A373" s="496" t="s">
        <v>1110</v>
      </c>
      <c r="B373" s="1646">
        <v>1</v>
      </c>
      <c r="C373" s="1646"/>
      <c r="D373" s="1647">
        <v>9286000</v>
      </c>
      <c r="E373" s="189">
        <v>9511293.75</v>
      </c>
    </row>
    <row r="374" spans="1:5" x14ac:dyDescent="0.25">
      <c r="A374" s="497" t="s">
        <v>676</v>
      </c>
      <c r="B374" s="1646">
        <v>1</v>
      </c>
      <c r="C374" s="1646"/>
      <c r="D374" s="1647">
        <v>9286000</v>
      </c>
      <c r="E374" s="189">
        <v>9511293.75</v>
      </c>
    </row>
    <row r="375" spans="1:5" x14ac:dyDescent="0.25">
      <c r="A375" s="1649">
        <v>101</v>
      </c>
      <c r="B375" s="1646"/>
      <c r="C375" s="1646">
        <v>3</v>
      </c>
      <c r="D375" s="1647">
        <v>20862534.686666667</v>
      </c>
      <c r="E375" s="189">
        <v>20965613.400000002</v>
      </c>
    </row>
    <row r="376" spans="1:5" x14ac:dyDescent="0.25">
      <c r="A376" s="495" t="s">
        <v>73</v>
      </c>
      <c r="B376" s="1646"/>
      <c r="C376" s="1646">
        <v>2</v>
      </c>
      <c r="D376" s="1647">
        <v>15823564.324999999</v>
      </c>
      <c r="E376" s="189">
        <v>15953711.539999999</v>
      </c>
    </row>
    <row r="377" spans="1:5" x14ac:dyDescent="0.25">
      <c r="A377" s="496" t="s">
        <v>620</v>
      </c>
      <c r="B377" s="1646"/>
      <c r="C377" s="1646">
        <v>1</v>
      </c>
      <c r="D377" s="1647">
        <v>14974440.140000001</v>
      </c>
      <c r="E377" s="189">
        <v>15188880.289999999</v>
      </c>
    </row>
    <row r="378" spans="1:5" x14ac:dyDescent="0.25">
      <c r="A378" s="497" t="s">
        <v>1109</v>
      </c>
      <c r="B378" s="1646"/>
      <c r="C378" s="1646">
        <v>1</v>
      </c>
      <c r="D378" s="1647">
        <v>14974440.140000001</v>
      </c>
      <c r="E378" s="189">
        <v>15188880.289999999</v>
      </c>
    </row>
    <row r="379" spans="1:5" x14ac:dyDescent="0.25">
      <c r="A379" s="496" t="s">
        <v>929</v>
      </c>
      <c r="B379" s="1646"/>
      <c r="C379" s="1646">
        <v>1</v>
      </c>
      <c r="D379" s="1647">
        <v>16672688.51</v>
      </c>
      <c r="E379" s="189">
        <v>16718542.789999999</v>
      </c>
    </row>
    <row r="380" spans="1:5" x14ac:dyDescent="0.25">
      <c r="A380" s="497" t="s">
        <v>928</v>
      </c>
      <c r="B380" s="1646"/>
      <c r="C380" s="1646">
        <v>1</v>
      </c>
      <c r="D380" s="1647">
        <v>16672688.51</v>
      </c>
      <c r="E380" s="189">
        <v>16718542.789999999</v>
      </c>
    </row>
    <row r="381" spans="1:5" x14ac:dyDescent="0.25">
      <c r="A381" s="495" t="s">
        <v>103</v>
      </c>
      <c r="B381" s="1646"/>
      <c r="C381" s="1646">
        <v>1</v>
      </c>
      <c r="D381" s="1647">
        <v>30940475.41</v>
      </c>
      <c r="E381" s="189">
        <v>30989417.120000001</v>
      </c>
    </row>
    <row r="382" spans="1:5" x14ac:dyDescent="0.25">
      <c r="A382" s="496" t="s">
        <v>944</v>
      </c>
      <c r="B382" s="1646"/>
      <c r="C382" s="1646">
        <v>1</v>
      </c>
      <c r="D382" s="1647">
        <v>30940475.41</v>
      </c>
      <c r="E382" s="189">
        <v>30989417.120000001</v>
      </c>
    </row>
    <row r="383" spans="1:5" x14ac:dyDescent="0.25">
      <c r="A383" s="497" t="s">
        <v>944</v>
      </c>
      <c r="B383" s="1646"/>
      <c r="C383" s="1646">
        <v>1</v>
      </c>
      <c r="D383" s="1647">
        <v>30940475.41</v>
      </c>
      <c r="E383" s="189">
        <v>30989417.120000001</v>
      </c>
    </row>
    <row r="384" spans="1:5" x14ac:dyDescent="0.25">
      <c r="A384" s="1649">
        <v>22</v>
      </c>
      <c r="B384" s="1646">
        <v>9</v>
      </c>
      <c r="C384" s="1646">
        <v>15</v>
      </c>
      <c r="D384" s="1647">
        <v>14293125.265757576</v>
      </c>
      <c r="E384" s="189">
        <v>31599201.208484847</v>
      </c>
    </row>
    <row r="385" spans="1:5" x14ac:dyDescent="0.25">
      <c r="A385" s="495" t="s">
        <v>11</v>
      </c>
      <c r="B385" s="1646">
        <v>3</v>
      </c>
      <c r="C385" s="1646">
        <v>11</v>
      </c>
      <c r="D385" s="1647">
        <v>12001226.454772726</v>
      </c>
      <c r="E385" s="189">
        <v>19282300.78795455</v>
      </c>
    </row>
    <row r="386" spans="1:5" x14ac:dyDescent="0.25">
      <c r="A386" s="496" t="s">
        <v>83</v>
      </c>
      <c r="B386" s="1646">
        <v>1</v>
      </c>
      <c r="C386" s="1646"/>
      <c r="D386" s="1647">
        <v>7657000</v>
      </c>
      <c r="E386" s="189">
        <v>28287000</v>
      </c>
    </row>
    <row r="387" spans="1:5" x14ac:dyDescent="0.25">
      <c r="A387" s="497" t="s">
        <v>1206</v>
      </c>
      <c r="B387" s="1646">
        <v>1</v>
      </c>
      <c r="C387" s="1646"/>
      <c r="D387" s="1647">
        <v>7657000</v>
      </c>
      <c r="E387" s="189">
        <v>28287000</v>
      </c>
    </row>
    <row r="388" spans="1:5" x14ac:dyDescent="0.25">
      <c r="A388" s="496" t="s">
        <v>99</v>
      </c>
      <c r="B388" s="1646"/>
      <c r="C388" s="1646">
        <v>11</v>
      </c>
      <c r="D388" s="1647">
        <v>22800905.819090899</v>
      </c>
      <c r="E388" s="189">
        <v>22876328.251818199</v>
      </c>
    </row>
    <row r="389" spans="1:5" x14ac:dyDescent="0.25">
      <c r="A389" s="497" t="s">
        <v>1116</v>
      </c>
      <c r="B389" s="1646"/>
      <c r="C389" s="1646">
        <v>11</v>
      </c>
      <c r="D389" s="1647">
        <v>22800905.819090899</v>
      </c>
      <c r="E389" s="189">
        <v>22876328.251818199</v>
      </c>
    </row>
    <row r="390" spans="1:5" x14ac:dyDescent="0.25">
      <c r="A390" s="496" t="s">
        <v>95</v>
      </c>
      <c r="B390" s="1646">
        <v>1</v>
      </c>
      <c r="C390" s="1646"/>
      <c r="D390" s="1647">
        <v>9260000</v>
      </c>
      <c r="E390" s="189">
        <v>17460000</v>
      </c>
    </row>
    <row r="391" spans="1:5" x14ac:dyDescent="0.25">
      <c r="A391" s="497" t="s">
        <v>838</v>
      </c>
      <c r="B391" s="1646">
        <v>1</v>
      </c>
      <c r="C391" s="1646"/>
      <c r="D391" s="1647">
        <v>9260000</v>
      </c>
      <c r="E391" s="189">
        <v>17460000</v>
      </c>
    </row>
    <row r="392" spans="1:5" x14ac:dyDescent="0.25">
      <c r="A392" s="496" t="s">
        <v>104</v>
      </c>
      <c r="B392" s="1646">
        <v>1</v>
      </c>
      <c r="C392" s="1646"/>
      <c r="D392" s="1647">
        <v>8287000</v>
      </c>
      <c r="E392" s="189">
        <v>8505874.9000000004</v>
      </c>
    </row>
    <row r="393" spans="1:5" x14ac:dyDescent="0.25">
      <c r="A393" s="497" t="s">
        <v>1103</v>
      </c>
      <c r="B393" s="1646">
        <v>1</v>
      </c>
      <c r="C393" s="1646"/>
      <c r="D393" s="1647">
        <v>8287000</v>
      </c>
      <c r="E393" s="189">
        <v>8505874.9000000004</v>
      </c>
    </row>
    <row r="394" spans="1:5" x14ac:dyDescent="0.25">
      <c r="A394" s="495" t="s">
        <v>13</v>
      </c>
      <c r="B394" s="1646">
        <v>1</v>
      </c>
      <c r="C394" s="1646"/>
      <c r="D394" s="1647">
        <v>7406000</v>
      </c>
      <c r="E394" s="189">
        <v>61999449.810000002</v>
      </c>
    </row>
    <row r="395" spans="1:5" x14ac:dyDescent="0.25">
      <c r="A395" s="496" t="s">
        <v>1243</v>
      </c>
      <c r="B395" s="1646">
        <v>1</v>
      </c>
      <c r="C395" s="1646"/>
      <c r="D395" s="1647">
        <v>7406000</v>
      </c>
      <c r="E395" s="189">
        <v>61999449.810000002</v>
      </c>
    </row>
    <row r="396" spans="1:5" x14ac:dyDescent="0.25">
      <c r="A396" s="497" t="s">
        <v>747</v>
      </c>
      <c r="B396" s="1646">
        <v>1</v>
      </c>
      <c r="C396" s="1646"/>
      <c r="D396" s="1647">
        <v>7406000</v>
      </c>
      <c r="E396" s="189">
        <v>61999449.810000002</v>
      </c>
    </row>
    <row r="397" spans="1:5" x14ac:dyDescent="0.25">
      <c r="A397" s="495" t="s">
        <v>105</v>
      </c>
      <c r="B397" s="1646">
        <v>1</v>
      </c>
      <c r="C397" s="1646">
        <v>1</v>
      </c>
      <c r="D397" s="1647">
        <v>14977548.685000001</v>
      </c>
      <c r="E397" s="189">
        <v>23581130.77</v>
      </c>
    </row>
    <row r="398" spans="1:5" x14ac:dyDescent="0.25">
      <c r="A398" s="496" t="s">
        <v>107</v>
      </c>
      <c r="B398" s="1646"/>
      <c r="C398" s="1646">
        <v>1</v>
      </c>
      <c r="D398" s="1647">
        <v>21416097.370000001</v>
      </c>
      <c r="E398" s="189">
        <v>21481261.539999999</v>
      </c>
    </row>
    <row r="399" spans="1:5" x14ac:dyDescent="0.25">
      <c r="A399" s="497" t="s">
        <v>76</v>
      </c>
      <c r="B399" s="1646"/>
      <c r="C399" s="1646">
        <v>1</v>
      </c>
      <c r="D399" s="1647">
        <v>21416097.370000001</v>
      </c>
      <c r="E399" s="189">
        <v>21481261.539999999</v>
      </c>
    </row>
    <row r="400" spans="1:5" x14ac:dyDescent="0.25">
      <c r="A400" s="496" t="s">
        <v>512</v>
      </c>
      <c r="B400" s="1646">
        <v>1</v>
      </c>
      <c r="C400" s="1646"/>
      <c r="D400" s="1647">
        <v>8539000</v>
      </c>
      <c r="E400" s="189">
        <v>25681000</v>
      </c>
    </row>
    <row r="401" spans="1:5" x14ac:dyDescent="0.25">
      <c r="A401" s="497" t="s">
        <v>666</v>
      </c>
      <c r="B401" s="1646">
        <v>1</v>
      </c>
      <c r="C401" s="1646"/>
      <c r="D401" s="1647">
        <v>8539000</v>
      </c>
      <c r="E401" s="189">
        <v>25681000</v>
      </c>
    </row>
    <row r="402" spans="1:5" x14ac:dyDescent="0.25">
      <c r="A402" s="495" t="s">
        <v>74</v>
      </c>
      <c r="B402" s="1646">
        <v>1</v>
      </c>
      <c r="C402" s="1646"/>
      <c r="D402" s="1647">
        <v>7993000</v>
      </c>
      <c r="E402" s="189">
        <v>31571000</v>
      </c>
    </row>
    <row r="403" spans="1:5" x14ac:dyDescent="0.25">
      <c r="A403" s="496" t="s">
        <v>74</v>
      </c>
      <c r="B403" s="1646">
        <v>1</v>
      </c>
      <c r="C403" s="1646"/>
      <c r="D403" s="1647">
        <v>7993000</v>
      </c>
      <c r="E403" s="189">
        <v>31571000</v>
      </c>
    </row>
    <row r="404" spans="1:5" x14ac:dyDescent="0.25">
      <c r="A404" s="497" t="s">
        <v>760</v>
      </c>
      <c r="B404" s="1646">
        <v>1</v>
      </c>
      <c r="C404" s="1646"/>
      <c r="D404" s="1647">
        <v>7993000</v>
      </c>
      <c r="E404" s="189">
        <v>31571000</v>
      </c>
    </row>
    <row r="405" spans="1:5" x14ac:dyDescent="0.25">
      <c r="A405" s="495" t="s">
        <v>103</v>
      </c>
      <c r="B405" s="1646">
        <v>3</v>
      </c>
      <c r="C405" s="1646">
        <v>3</v>
      </c>
      <c r="D405" s="1647">
        <v>19539625</v>
      </c>
      <c r="E405" s="189">
        <v>40332125</v>
      </c>
    </row>
    <row r="406" spans="1:5" x14ac:dyDescent="0.25">
      <c r="A406" s="496" t="s">
        <v>109</v>
      </c>
      <c r="B406" s="1646">
        <v>2</v>
      </c>
      <c r="C406" s="1646"/>
      <c r="D406" s="1647">
        <v>8970500</v>
      </c>
      <c r="E406" s="189">
        <v>19614500</v>
      </c>
    </row>
    <row r="407" spans="1:5" x14ac:dyDescent="0.25">
      <c r="A407" s="497" t="s">
        <v>756</v>
      </c>
      <c r="B407" s="1646">
        <v>2</v>
      </c>
      <c r="C407" s="1646"/>
      <c r="D407" s="1647">
        <v>8970500</v>
      </c>
      <c r="E407" s="189">
        <v>19614500</v>
      </c>
    </row>
    <row r="408" spans="1:5" x14ac:dyDescent="0.25">
      <c r="A408" s="496" t="s">
        <v>656</v>
      </c>
      <c r="B408" s="1646">
        <v>1</v>
      </c>
      <c r="C408" s="1646"/>
      <c r="D408" s="1647">
        <v>9188000</v>
      </c>
      <c r="E408" s="189">
        <v>49314000</v>
      </c>
    </row>
    <row r="409" spans="1:5" x14ac:dyDescent="0.25">
      <c r="A409" s="497" t="s">
        <v>657</v>
      </c>
      <c r="B409" s="1646">
        <v>1</v>
      </c>
      <c r="C409" s="1646"/>
      <c r="D409" s="1647">
        <v>9188000</v>
      </c>
      <c r="E409" s="189">
        <v>49314000</v>
      </c>
    </row>
    <row r="410" spans="1:5" x14ac:dyDescent="0.25">
      <c r="A410" s="496" t="s">
        <v>103</v>
      </c>
      <c r="B410" s="1646"/>
      <c r="C410" s="1646">
        <v>2</v>
      </c>
      <c r="D410" s="1647">
        <v>30000000</v>
      </c>
      <c r="E410" s="189">
        <v>48900000</v>
      </c>
    </row>
    <row r="411" spans="1:5" x14ac:dyDescent="0.25">
      <c r="A411" s="497" t="s">
        <v>1057</v>
      </c>
      <c r="B411" s="1646"/>
      <c r="C411" s="1646">
        <v>2</v>
      </c>
      <c r="D411" s="1647">
        <v>30000000</v>
      </c>
      <c r="E411" s="189">
        <v>48900000</v>
      </c>
    </row>
    <row r="412" spans="1:5" x14ac:dyDescent="0.25">
      <c r="A412" s="496" t="s">
        <v>1159</v>
      </c>
      <c r="B412" s="1646"/>
      <c r="C412" s="1646">
        <v>1</v>
      </c>
      <c r="D412" s="1647">
        <v>30000000</v>
      </c>
      <c r="E412" s="189">
        <v>43500000</v>
      </c>
    </row>
    <row r="413" spans="1:5" x14ac:dyDescent="0.25">
      <c r="A413" s="497" t="s">
        <v>1159</v>
      </c>
      <c r="B413" s="1646"/>
      <c r="C413" s="1646">
        <v>1</v>
      </c>
      <c r="D413" s="1647">
        <v>30000000</v>
      </c>
      <c r="E413" s="189">
        <v>43500000</v>
      </c>
    </row>
    <row r="414" spans="1:5" x14ac:dyDescent="0.25">
      <c r="A414" s="1649">
        <v>96</v>
      </c>
      <c r="B414" s="1646"/>
      <c r="C414" s="1646">
        <v>1</v>
      </c>
      <c r="D414" s="1647">
        <v>23633023.010000002</v>
      </c>
      <c r="E414" s="189">
        <v>23708914.460000001</v>
      </c>
    </row>
    <row r="415" spans="1:5" x14ac:dyDescent="0.25">
      <c r="A415" s="495" t="s">
        <v>105</v>
      </c>
      <c r="B415" s="1646"/>
      <c r="C415" s="1646">
        <v>1</v>
      </c>
      <c r="D415" s="1647">
        <v>23633023.010000002</v>
      </c>
      <c r="E415" s="189">
        <v>23708914.460000001</v>
      </c>
    </row>
    <row r="416" spans="1:5" x14ac:dyDescent="0.25">
      <c r="A416" s="496" t="s">
        <v>107</v>
      </c>
      <c r="B416" s="1646"/>
      <c r="C416" s="1646">
        <v>1</v>
      </c>
      <c r="D416" s="1647">
        <v>23633023.010000002</v>
      </c>
      <c r="E416" s="189">
        <v>23708914.460000001</v>
      </c>
    </row>
    <row r="417" spans="1:5" x14ac:dyDescent="0.25">
      <c r="A417" s="497" t="s">
        <v>529</v>
      </c>
      <c r="B417" s="1646"/>
      <c r="C417" s="1646">
        <v>1</v>
      </c>
      <c r="D417" s="1647">
        <v>23633023.010000002</v>
      </c>
      <c r="E417" s="189">
        <v>23708914.460000001</v>
      </c>
    </row>
    <row r="418" spans="1:5" x14ac:dyDescent="0.25">
      <c r="A418" s="1649">
        <v>121</v>
      </c>
      <c r="B418" s="1646"/>
      <c r="C418" s="1646">
        <v>2</v>
      </c>
      <c r="D418" s="1647">
        <v>19963516.814999998</v>
      </c>
      <c r="E418" s="189">
        <v>19968516.814999998</v>
      </c>
    </row>
    <row r="419" spans="1:5" x14ac:dyDescent="0.25">
      <c r="A419" s="495" t="s">
        <v>11</v>
      </c>
      <c r="B419" s="1646"/>
      <c r="C419" s="1646">
        <v>2</v>
      </c>
      <c r="D419" s="1647">
        <v>19963516.814999998</v>
      </c>
      <c r="E419" s="189">
        <v>19968516.814999998</v>
      </c>
    </row>
    <row r="420" spans="1:5" x14ac:dyDescent="0.25">
      <c r="A420" s="496" t="s">
        <v>99</v>
      </c>
      <c r="B420" s="1646"/>
      <c r="C420" s="1646">
        <v>1</v>
      </c>
      <c r="D420" s="1647">
        <v>19558334.379999999</v>
      </c>
      <c r="E420" s="189">
        <v>19563334.379999999</v>
      </c>
    </row>
    <row r="421" spans="1:5" x14ac:dyDescent="0.25">
      <c r="A421" s="497" t="s">
        <v>920</v>
      </c>
      <c r="B421" s="1646"/>
      <c r="C421" s="1646">
        <v>1</v>
      </c>
      <c r="D421" s="1647">
        <v>19558334.379999999</v>
      </c>
      <c r="E421" s="189">
        <v>19563334.379999999</v>
      </c>
    </row>
    <row r="422" spans="1:5" x14ac:dyDescent="0.25">
      <c r="A422" s="496" t="s">
        <v>84</v>
      </c>
      <c r="B422" s="1646"/>
      <c r="C422" s="1646">
        <v>1</v>
      </c>
      <c r="D422" s="1647">
        <v>20368699.25</v>
      </c>
      <c r="E422" s="189">
        <v>20373699.25</v>
      </c>
    </row>
    <row r="423" spans="1:5" x14ac:dyDescent="0.25">
      <c r="A423" s="497" t="s">
        <v>84</v>
      </c>
      <c r="B423" s="1646"/>
      <c r="C423" s="1646">
        <v>1</v>
      </c>
      <c r="D423" s="1647">
        <v>20368699.25</v>
      </c>
      <c r="E423" s="189">
        <v>20373699.25</v>
      </c>
    </row>
    <row r="424" spans="1:5" x14ac:dyDescent="0.25">
      <c r="A424" s="1649">
        <v>105</v>
      </c>
      <c r="B424" s="1646">
        <v>4</v>
      </c>
      <c r="C424" s="1646">
        <v>4</v>
      </c>
      <c r="D424" s="1647">
        <v>15976334.70055555</v>
      </c>
      <c r="E424" s="189">
        <v>16268526.75444445</v>
      </c>
    </row>
    <row r="425" spans="1:5" x14ac:dyDescent="0.25">
      <c r="A425" s="495" t="s">
        <v>11</v>
      </c>
      <c r="B425" s="1646"/>
      <c r="C425" s="1646">
        <v>1</v>
      </c>
      <c r="D425" s="1647">
        <v>19501845.18</v>
      </c>
      <c r="E425" s="189">
        <v>19501845.18</v>
      </c>
    </row>
    <row r="426" spans="1:5" x14ac:dyDescent="0.25">
      <c r="A426" s="496" t="s">
        <v>99</v>
      </c>
      <c r="B426" s="1646"/>
      <c r="C426" s="1646">
        <v>1</v>
      </c>
      <c r="D426" s="1647">
        <v>19501845.18</v>
      </c>
      <c r="E426" s="189">
        <v>19501845.18</v>
      </c>
    </row>
    <row r="427" spans="1:5" x14ac:dyDescent="0.25">
      <c r="A427" s="497" t="s">
        <v>765</v>
      </c>
      <c r="B427" s="1646"/>
      <c r="C427" s="1646">
        <v>1</v>
      </c>
      <c r="D427" s="1647">
        <v>19501845.18</v>
      </c>
      <c r="E427" s="189">
        <v>19501845.18</v>
      </c>
    </row>
    <row r="428" spans="1:5" x14ac:dyDescent="0.25">
      <c r="A428" s="495" t="s">
        <v>105</v>
      </c>
      <c r="B428" s="1646"/>
      <c r="C428" s="1646">
        <v>3</v>
      </c>
      <c r="D428" s="1647">
        <v>20556163.0233333</v>
      </c>
      <c r="E428" s="189">
        <v>20754166.626666699</v>
      </c>
    </row>
    <row r="429" spans="1:5" x14ac:dyDescent="0.25">
      <c r="A429" s="496" t="s">
        <v>107</v>
      </c>
      <c r="B429" s="1646"/>
      <c r="C429" s="1646">
        <v>3</v>
      </c>
      <c r="D429" s="1647">
        <v>20556163.0233333</v>
      </c>
      <c r="E429" s="189">
        <v>20754166.626666699</v>
      </c>
    </row>
    <row r="430" spans="1:5" x14ac:dyDescent="0.25">
      <c r="A430" s="497" t="s">
        <v>76</v>
      </c>
      <c r="B430" s="1646"/>
      <c r="C430" s="1646">
        <v>3</v>
      </c>
      <c r="D430" s="1647">
        <v>20556163.0233333</v>
      </c>
      <c r="E430" s="189">
        <v>20754166.626666699</v>
      </c>
    </row>
    <row r="431" spans="1:5" x14ac:dyDescent="0.25">
      <c r="A431" s="495" t="s">
        <v>74</v>
      </c>
      <c r="B431" s="1646">
        <v>2</v>
      </c>
      <c r="C431" s="1646"/>
      <c r="D431" s="1647">
        <v>13950000</v>
      </c>
      <c r="E431" s="189">
        <v>14338787.18</v>
      </c>
    </row>
    <row r="432" spans="1:5" x14ac:dyDescent="0.25">
      <c r="A432" s="496" t="s">
        <v>72</v>
      </c>
      <c r="B432" s="1646">
        <v>1</v>
      </c>
      <c r="C432" s="1646"/>
      <c r="D432" s="1647">
        <v>13950000</v>
      </c>
      <c r="E432" s="189">
        <v>14338787.18</v>
      </c>
    </row>
    <row r="433" spans="1:5" x14ac:dyDescent="0.25">
      <c r="A433" s="497" t="s">
        <v>1061</v>
      </c>
      <c r="B433" s="1646">
        <v>1</v>
      </c>
      <c r="C433" s="1646"/>
      <c r="D433" s="1647">
        <v>13950000</v>
      </c>
      <c r="E433" s="189">
        <v>14338787.18</v>
      </c>
    </row>
    <row r="434" spans="1:5" x14ac:dyDescent="0.25">
      <c r="A434" s="496" t="s">
        <v>87</v>
      </c>
      <c r="B434" s="1646">
        <v>1</v>
      </c>
      <c r="C434" s="1646"/>
      <c r="D434" s="1647">
        <v>13950000</v>
      </c>
      <c r="E434" s="189">
        <v>14338787.18</v>
      </c>
    </row>
    <row r="435" spans="1:5" x14ac:dyDescent="0.25">
      <c r="A435" s="497" t="s">
        <v>843</v>
      </c>
      <c r="B435" s="1646">
        <v>1</v>
      </c>
      <c r="C435" s="1646"/>
      <c r="D435" s="1647">
        <v>13950000</v>
      </c>
      <c r="E435" s="189">
        <v>14338787.18</v>
      </c>
    </row>
    <row r="436" spans="1:5" x14ac:dyDescent="0.25">
      <c r="A436" s="495" t="s">
        <v>103</v>
      </c>
      <c r="B436" s="1646">
        <v>2</v>
      </c>
      <c r="C436" s="1646"/>
      <c r="D436" s="1647">
        <v>13950000</v>
      </c>
      <c r="E436" s="189">
        <v>14338787.18</v>
      </c>
    </row>
    <row r="437" spans="1:5" x14ac:dyDescent="0.25">
      <c r="A437" s="496" t="s">
        <v>109</v>
      </c>
      <c r="B437" s="1646">
        <v>2</v>
      </c>
      <c r="C437" s="1646"/>
      <c r="D437" s="1647">
        <v>13950000</v>
      </c>
      <c r="E437" s="189">
        <v>14338787.18</v>
      </c>
    </row>
    <row r="438" spans="1:5" x14ac:dyDescent="0.25">
      <c r="A438" s="497" t="s">
        <v>756</v>
      </c>
      <c r="B438" s="1646">
        <v>1</v>
      </c>
      <c r="C438" s="1646"/>
      <c r="D438" s="1647">
        <v>13950000</v>
      </c>
      <c r="E438" s="189">
        <v>14338787.18</v>
      </c>
    </row>
    <row r="439" spans="1:5" x14ac:dyDescent="0.25">
      <c r="A439" s="497" t="s">
        <v>837</v>
      </c>
      <c r="B439" s="1646">
        <v>1</v>
      </c>
      <c r="C439" s="1646"/>
      <c r="D439" s="1647">
        <v>13950000</v>
      </c>
      <c r="E439" s="189">
        <v>14338787.18</v>
      </c>
    </row>
    <row r="440" spans="1:5" x14ac:dyDescent="0.25">
      <c r="A440" s="1649">
        <v>92</v>
      </c>
      <c r="B440" s="1646">
        <v>1</v>
      </c>
      <c r="C440" s="1646">
        <v>4</v>
      </c>
      <c r="D440" s="1647">
        <v>20297750</v>
      </c>
      <c r="E440" s="189">
        <v>20693622.5</v>
      </c>
    </row>
    <row r="441" spans="1:5" x14ac:dyDescent="0.25">
      <c r="A441" s="495" t="s">
        <v>103</v>
      </c>
      <c r="B441" s="1646">
        <v>1</v>
      </c>
      <c r="C441" s="1646">
        <v>4</v>
      </c>
      <c r="D441" s="1647">
        <v>20297750</v>
      </c>
      <c r="E441" s="189">
        <v>20693622.5</v>
      </c>
    </row>
    <row r="442" spans="1:5" x14ac:dyDescent="0.25">
      <c r="A442" s="496" t="s">
        <v>755</v>
      </c>
      <c r="B442" s="1646"/>
      <c r="C442" s="1646">
        <v>3</v>
      </c>
      <c r="D442" s="1647">
        <v>23225000</v>
      </c>
      <c r="E442" s="189">
        <v>23721500</v>
      </c>
    </row>
    <row r="443" spans="1:5" x14ac:dyDescent="0.25">
      <c r="A443" s="497" t="s">
        <v>1022</v>
      </c>
      <c r="B443" s="1646"/>
      <c r="C443" s="1646">
        <v>1</v>
      </c>
      <c r="D443" s="1647">
        <v>25900000</v>
      </c>
      <c r="E443" s="189">
        <v>26396500</v>
      </c>
    </row>
    <row r="444" spans="1:5" x14ac:dyDescent="0.25">
      <c r="A444" s="497" t="s">
        <v>1043</v>
      </c>
      <c r="B444" s="1646"/>
      <c r="C444" s="1646">
        <v>2</v>
      </c>
      <c r="D444" s="1647">
        <v>20550000</v>
      </c>
      <c r="E444" s="189">
        <v>21046500</v>
      </c>
    </row>
    <row r="445" spans="1:5" x14ac:dyDescent="0.25">
      <c r="A445" s="496" t="s">
        <v>937</v>
      </c>
      <c r="B445" s="1646">
        <v>1</v>
      </c>
      <c r="C445" s="1646"/>
      <c r="D445" s="1647">
        <v>9241000</v>
      </c>
      <c r="E445" s="189">
        <v>9523000</v>
      </c>
    </row>
    <row r="446" spans="1:5" x14ac:dyDescent="0.25">
      <c r="A446" s="497" t="s">
        <v>1238</v>
      </c>
      <c r="B446" s="1646">
        <v>1</v>
      </c>
      <c r="C446" s="1646"/>
      <c r="D446" s="1647">
        <v>9241000</v>
      </c>
      <c r="E446" s="189">
        <v>9523000</v>
      </c>
    </row>
    <row r="447" spans="1:5" x14ac:dyDescent="0.25">
      <c r="A447" s="496" t="s">
        <v>1044</v>
      </c>
      <c r="B447" s="1646"/>
      <c r="C447" s="1646">
        <v>1</v>
      </c>
      <c r="D447" s="1647">
        <v>25500000</v>
      </c>
      <c r="E447" s="189">
        <v>25808490</v>
      </c>
    </row>
    <row r="448" spans="1:5" x14ac:dyDescent="0.25">
      <c r="A448" s="497" t="s">
        <v>1054</v>
      </c>
      <c r="B448" s="1646"/>
      <c r="C448" s="1646">
        <v>1</v>
      </c>
      <c r="D448" s="1647">
        <v>25500000</v>
      </c>
      <c r="E448" s="189">
        <v>25808490</v>
      </c>
    </row>
    <row r="449" spans="1:5" x14ac:dyDescent="0.25">
      <c r="A449" s="1649">
        <v>120</v>
      </c>
      <c r="B449" s="1646"/>
      <c r="C449" s="1646">
        <v>1</v>
      </c>
      <c r="D449" s="1647">
        <v>14570861.67</v>
      </c>
      <c r="E449" s="189">
        <v>15060699.720000001</v>
      </c>
    </row>
    <row r="450" spans="1:5" x14ac:dyDescent="0.25">
      <c r="A450" s="495" t="s">
        <v>11</v>
      </c>
      <c r="B450" s="1646"/>
      <c r="C450" s="1646">
        <v>1</v>
      </c>
      <c r="D450" s="1647">
        <v>14570861.67</v>
      </c>
      <c r="E450" s="189">
        <v>15060699.720000001</v>
      </c>
    </row>
    <row r="451" spans="1:5" x14ac:dyDescent="0.25">
      <c r="A451" s="496" t="s">
        <v>521</v>
      </c>
      <c r="B451" s="1646"/>
      <c r="C451" s="1646">
        <v>1</v>
      </c>
      <c r="D451" s="1647">
        <v>14570861.67</v>
      </c>
      <c r="E451" s="189">
        <v>15060699.720000001</v>
      </c>
    </row>
    <row r="452" spans="1:5" x14ac:dyDescent="0.25">
      <c r="A452" s="497" t="s">
        <v>893</v>
      </c>
      <c r="B452" s="1646"/>
      <c r="C452" s="1646">
        <v>1</v>
      </c>
      <c r="D452" s="1647">
        <v>14570861.67</v>
      </c>
      <c r="E452" s="189">
        <v>15060699.720000001</v>
      </c>
    </row>
    <row r="453" spans="1:5" x14ac:dyDescent="0.25">
      <c r="A453" s="1649">
        <v>122</v>
      </c>
      <c r="B453" s="1646">
        <v>4</v>
      </c>
      <c r="C453" s="1646"/>
      <c r="D453" s="1647">
        <v>7633250</v>
      </c>
      <c r="E453" s="189">
        <v>31461568.93</v>
      </c>
    </row>
    <row r="454" spans="1:5" x14ac:dyDescent="0.25">
      <c r="A454" s="495" t="s">
        <v>11</v>
      </c>
      <c r="B454" s="1646">
        <v>1</v>
      </c>
      <c r="C454" s="1646"/>
      <c r="D454" s="1647">
        <v>9260000</v>
      </c>
      <c r="E454" s="189">
        <v>20608340.420000002</v>
      </c>
    </row>
    <row r="455" spans="1:5" x14ac:dyDescent="0.25">
      <c r="A455" s="496" t="s">
        <v>83</v>
      </c>
      <c r="B455" s="1646">
        <v>1</v>
      </c>
      <c r="C455" s="1646"/>
      <c r="D455" s="1647">
        <v>9260000</v>
      </c>
      <c r="E455" s="189">
        <v>20608340.420000002</v>
      </c>
    </row>
    <row r="456" spans="1:5" x14ac:dyDescent="0.25">
      <c r="A456" s="497" t="s">
        <v>1042</v>
      </c>
      <c r="B456" s="1646">
        <v>1</v>
      </c>
      <c r="C456" s="1646"/>
      <c r="D456" s="1647">
        <v>9260000</v>
      </c>
      <c r="E456" s="189">
        <v>20608340.420000002</v>
      </c>
    </row>
    <row r="457" spans="1:5" x14ac:dyDescent="0.25">
      <c r="A457" s="495" t="s">
        <v>12</v>
      </c>
      <c r="B457" s="1646">
        <v>1</v>
      </c>
      <c r="C457" s="1646"/>
      <c r="D457" s="1647">
        <v>6924000</v>
      </c>
      <c r="E457" s="189">
        <v>7060509.2999999998</v>
      </c>
    </row>
    <row r="458" spans="1:5" x14ac:dyDescent="0.25">
      <c r="A458" s="496" t="s">
        <v>12</v>
      </c>
      <c r="B458" s="1646">
        <v>1</v>
      </c>
      <c r="C458" s="1646"/>
      <c r="D458" s="1647">
        <v>6924000</v>
      </c>
      <c r="E458" s="189">
        <v>7060509.2999999998</v>
      </c>
    </row>
    <row r="459" spans="1:5" x14ac:dyDescent="0.25">
      <c r="A459" s="497" t="s">
        <v>830</v>
      </c>
      <c r="B459" s="1646">
        <v>1</v>
      </c>
      <c r="C459" s="1646"/>
      <c r="D459" s="1647">
        <v>6924000</v>
      </c>
      <c r="E459" s="189">
        <v>7060509.2999999998</v>
      </c>
    </row>
    <row r="460" spans="1:5" x14ac:dyDescent="0.25">
      <c r="A460" s="495" t="s">
        <v>103</v>
      </c>
      <c r="B460" s="1646">
        <v>2</v>
      </c>
      <c r="C460" s="1646"/>
      <c r="D460" s="1647">
        <v>7174500</v>
      </c>
      <c r="E460" s="189">
        <v>49088713</v>
      </c>
    </row>
    <row r="461" spans="1:5" x14ac:dyDescent="0.25">
      <c r="A461" s="496" t="s">
        <v>993</v>
      </c>
      <c r="B461" s="1646">
        <v>1</v>
      </c>
      <c r="C461" s="1646"/>
      <c r="D461" s="1647">
        <v>6020000</v>
      </c>
      <c r="E461" s="189">
        <v>63556426</v>
      </c>
    </row>
    <row r="462" spans="1:5" x14ac:dyDescent="0.25">
      <c r="A462" s="497" t="s">
        <v>1241</v>
      </c>
      <c r="B462" s="1646">
        <v>1</v>
      </c>
      <c r="C462" s="1646"/>
      <c r="D462" s="1647">
        <v>6020000</v>
      </c>
      <c r="E462" s="189">
        <v>63556426</v>
      </c>
    </row>
    <row r="463" spans="1:5" x14ac:dyDescent="0.25">
      <c r="A463" s="496" t="s">
        <v>1240</v>
      </c>
      <c r="B463" s="1646">
        <v>1</v>
      </c>
      <c r="C463" s="1646"/>
      <c r="D463" s="1647">
        <v>8329000</v>
      </c>
      <c r="E463" s="189">
        <v>34621000</v>
      </c>
    </row>
    <row r="464" spans="1:5" x14ac:dyDescent="0.25">
      <c r="A464" s="497" t="s">
        <v>765</v>
      </c>
      <c r="B464" s="1646">
        <v>1</v>
      </c>
      <c r="C464" s="1646"/>
      <c r="D464" s="1647">
        <v>8329000</v>
      </c>
      <c r="E464" s="189">
        <v>34621000</v>
      </c>
    </row>
    <row r="465" spans="1:5" x14ac:dyDescent="0.25">
      <c r="A465" s="1649">
        <v>26</v>
      </c>
      <c r="B465" s="1646">
        <v>2</v>
      </c>
      <c r="C465" s="1646"/>
      <c r="D465" s="1647">
        <v>7258500</v>
      </c>
      <c r="E465" s="189">
        <v>31811690.625</v>
      </c>
    </row>
    <row r="466" spans="1:5" x14ac:dyDescent="0.25">
      <c r="A466" s="495" t="s">
        <v>73</v>
      </c>
      <c r="B466" s="1646">
        <v>1</v>
      </c>
      <c r="C466" s="1646"/>
      <c r="D466" s="1647">
        <v>6692000</v>
      </c>
      <c r="E466" s="189">
        <v>36979642.289999999</v>
      </c>
    </row>
    <row r="467" spans="1:5" x14ac:dyDescent="0.25">
      <c r="A467" s="496" t="s">
        <v>929</v>
      </c>
      <c r="B467" s="1646">
        <v>1</v>
      </c>
      <c r="C467" s="1646"/>
      <c r="D467" s="1647">
        <v>6692000</v>
      </c>
      <c r="E467" s="189">
        <v>36979642.289999999</v>
      </c>
    </row>
    <row r="468" spans="1:5" x14ac:dyDescent="0.25">
      <c r="A468" s="497" t="s">
        <v>929</v>
      </c>
      <c r="B468" s="1646">
        <v>1</v>
      </c>
      <c r="C468" s="1646"/>
      <c r="D468" s="1647">
        <v>6692000</v>
      </c>
      <c r="E468" s="189">
        <v>36979642.289999999</v>
      </c>
    </row>
    <row r="469" spans="1:5" x14ac:dyDescent="0.25">
      <c r="A469" s="495" t="s">
        <v>103</v>
      </c>
      <c r="B469" s="1646">
        <v>1</v>
      </c>
      <c r="C469" s="1646"/>
      <c r="D469" s="1647">
        <v>7825000</v>
      </c>
      <c r="E469" s="189">
        <v>26643738.960000001</v>
      </c>
    </row>
    <row r="470" spans="1:5" x14ac:dyDescent="0.25">
      <c r="A470" s="496" t="s">
        <v>828</v>
      </c>
      <c r="B470" s="1646">
        <v>1</v>
      </c>
      <c r="C470" s="1646"/>
      <c r="D470" s="1647">
        <v>7825000</v>
      </c>
      <c r="E470" s="189">
        <v>26643738.960000001</v>
      </c>
    </row>
    <row r="471" spans="1:5" x14ac:dyDescent="0.25">
      <c r="A471" s="497" t="s">
        <v>1099</v>
      </c>
      <c r="B471" s="1646">
        <v>1</v>
      </c>
      <c r="C471" s="1646"/>
      <c r="D471" s="1647">
        <v>7825000</v>
      </c>
      <c r="E471" s="189">
        <v>26643738.960000001</v>
      </c>
    </row>
    <row r="472" spans="1:5" x14ac:dyDescent="0.25">
      <c r="A472" s="1649">
        <v>94</v>
      </c>
      <c r="B472" s="1646">
        <v>1</v>
      </c>
      <c r="C472" s="1646"/>
      <c r="D472" s="1647">
        <v>6734000</v>
      </c>
      <c r="E472" s="189">
        <v>55255609.340000004</v>
      </c>
    </row>
    <row r="473" spans="1:5" x14ac:dyDescent="0.25">
      <c r="A473" s="495" t="s">
        <v>103</v>
      </c>
      <c r="B473" s="1646">
        <v>1</v>
      </c>
      <c r="C473" s="1646"/>
      <c r="D473" s="1647">
        <v>6734000</v>
      </c>
      <c r="E473" s="189">
        <v>55255609.340000004</v>
      </c>
    </row>
    <row r="474" spans="1:5" x14ac:dyDescent="0.25">
      <c r="A474" s="496" t="s">
        <v>103</v>
      </c>
      <c r="B474" s="1646">
        <v>1</v>
      </c>
      <c r="C474" s="1646"/>
      <c r="D474" s="1647">
        <v>6734000</v>
      </c>
      <c r="E474" s="189">
        <v>55255609.340000004</v>
      </c>
    </row>
    <row r="475" spans="1:5" x14ac:dyDescent="0.25">
      <c r="A475" s="497" t="s">
        <v>1203</v>
      </c>
      <c r="B475" s="1646">
        <v>1</v>
      </c>
      <c r="C475" s="1646"/>
      <c r="D475" s="1647">
        <v>6734000</v>
      </c>
      <c r="E475" s="189">
        <v>55255609.340000004</v>
      </c>
    </row>
    <row r="476" spans="1:5" x14ac:dyDescent="0.25">
      <c r="A476" s="173" t="s">
        <v>328</v>
      </c>
      <c r="B476" s="1650">
        <v>156</v>
      </c>
      <c r="C476" s="1648">
        <v>355</v>
      </c>
      <c r="D476" s="190">
        <v>15206026.650116818</v>
      </c>
      <c r="E476" s="191">
        <v>22454244.436147358</v>
      </c>
    </row>
    <row r="477" spans="1:5" x14ac:dyDescent="0.25">
      <c r="A477"/>
      <c r="B477"/>
      <c r="C477"/>
      <c r="D477"/>
      <c r="E477"/>
    </row>
    <row r="478" spans="1:5" x14ac:dyDescent="0.25">
      <c r="A478"/>
      <c r="B478"/>
      <c r="C478"/>
      <c r="D478"/>
      <c r="E478"/>
    </row>
    <row r="479" spans="1:5" x14ac:dyDescent="0.25">
      <c r="A479"/>
      <c r="B479"/>
      <c r="C479"/>
      <c r="D479"/>
      <c r="E479"/>
    </row>
    <row r="480" spans="1:5" x14ac:dyDescent="0.25">
      <c r="A480"/>
      <c r="B480"/>
      <c r="C480"/>
      <c r="D480"/>
      <c r="E480"/>
    </row>
    <row r="481" spans="1:5" x14ac:dyDescent="0.25">
      <c r="A481"/>
      <c r="B481"/>
      <c r="C481"/>
      <c r="D481"/>
      <c r="E481"/>
    </row>
    <row r="482" spans="1:5" x14ac:dyDescent="0.25">
      <c r="A482"/>
      <c r="B482"/>
      <c r="C482"/>
      <c r="D482"/>
      <c r="E482"/>
    </row>
    <row r="483" spans="1:5" x14ac:dyDescent="0.25">
      <c r="A483"/>
      <c r="B483"/>
      <c r="C483"/>
      <c r="D483"/>
      <c r="E483"/>
    </row>
    <row r="484" spans="1:5" x14ac:dyDescent="0.25">
      <c r="A484"/>
      <c r="B484"/>
      <c r="C484"/>
      <c r="D484"/>
      <c r="E484"/>
    </row>
    <row r="485" spans="1:5" x14ac:dyDescent="0.25">
      <c r="A485"/>
      <c r="B485"/>
      <c r="C485"/>
      <c r="D485"/>
      <c r="E485"/>
    </row>
    <row r="486" spans="1:5" x14ac:dyDescent="0.25">
      <c r="A486"/>
      <c r="B486"/>
      <c r="C486"/>
      <c r="D486"/>
      <c r="E486"/>
    </row>
    <row r="487" spans="1:5" x14ac:dyDescent="0.25">
      <c r="A487"/>
      <c r="B487"/>
      <c r="C487"/>
      <c r="D487"/>
      <c r="E487"/>
    </row>
    <row r="488" spans="1:5" x14ac:dyDescent="0.25">
      <c r="A488"/>
      <c r="B488"/>
      <c r="C488"/>
      <c r="D488"/>
      <c r="E488"/>
    </row>
    <row r="489" spans="1:5" x14ac:dyDescent="0.25">
      <c r="A489"/>
      <c r="B489"/>
      <c r="C489"/>
      <c r="D489"/>
      <c r="E489"/>
    </row>
    <row r="490" spans="1:5" x14ac:dyDescent="0.25">
      <c r="A490"/>
      <c r="B490"/>
      <c r="C490"/>
      <c r="D490"/>
      <c r="E490"/>
    </row>
    <row r="491" spans="1:5" x14ac:dyDescent="0.25">
      <c r="A491"/>
      <c r="B491"/>
      <c r="C491"/>
      <c r="D491"/>
      <c r="E491"/>
    </row>
    <row r="492" spans="1:5" x14ac:dyDescent="0.25">
      <c r="A492"/>
      <c r="B492"/>
      <c r="C492"/>
      <c r="D492"/>
      <c r="E492"/>
    </row>
    <row r="493" spans="1:5" x14ac:dyDescent="0.25">
      <c r="A493"/>
      <c r="B493"/>
      <c r="C493"/>
      <c r="D493"/>
      <c r="E493"/>
    </row>
    <row r="494" spans="1:5" x14ac:dyDescent="0.25">
      <c r="A494"/>
      <c r="B494"/>
      <c r="C494"/>
      <c r="D494"/>
      <c r="E494"/>
    </row>
    <row r="495" spans="1:5" x14ac:dyDescent="0.25">
      <c r="A495"/>
      <c r="B495"/>
      <c r="C495"/>
      <c r="D495"/>
      <c r="E495"/>
    </row>
    <row r="496" spans="1:5" x14ac:dyDescent="0.25">
      <c r="A496"/>
      <c r="B496"/>
      <c r="C496"/>
      <c r="D496"/>
      <c r="E496"/>
    </row>
    <row r="497" spans="1:5" x14ac:dyDescent="0.25">
      <c r="A497"/>
      <c r="B497"/>
      <c r="C497"/>
      <c r="D497"/>
      <c r="E497"/>
    </row>
    <row r="498" spans="1:5" x14ac:dyDescent="0.25">
      <c r="A498"/>
      <c r="B498"/>
      <c r="C498"/>
      <c r="D498"/>
      <c r="E498"/>
    </row>
    <row r="499" spans="1:5" x14ac:dyDescent="0.25">
      <c r="A499"/>
      <c r="B499"/>
      <c r="C499"/>
      <c r="D499"/>
      <c r="E499"/>
    </row>
    <row r="500" spans="1:5" x14ac:dyDescent="0.25">
      <c r="A500"/>
      <c r="B500"/>
      <c r="C500"/>
      <c r="D500"/>
      <c r="E500"/>
    </row>
    <row r="501" spans="1:5" x14ac:dyDescent="0.25">
      <c r="A501"/>
      <c r="B501"/>
      <c r="C501"/>
      <c r="D501"/>
      <c r="E501"/>
    </row>
    <row r="502" spans="1:5" x14ac:dyDescent="0.25">
      <c r="A502"/>
      <c r="B502"/>
      <c r="C502"/>
      <c r="D502"/>
      <c r="E502"/>
    </row>
    <row r="503" spans="1:5" x14ac:dyDescent="0.25">
      <c r="A503"/>
      <c r="B503"/>
      <c r="C503"/>
      <c r="D503"/>
      <c r="E503"/>
    </row>
    <row r="504" spans="1:5" x14ac:dyDescent="0.25">
      <c r="A504"/>
      <c r="B504"/>
      <c r="C504"/>
      <c r="D504"/>
      <c r="E504"/>
    </row>
    <row r="505" spans="1:5" x14ac:dyDescent="0.25">
      <c r="A505"/>
      <c r="B505"/>
      <c r="C505"/>
      <c r="D505"/>
      <c r="E505"/>
    </row>
    <row r="506" spans="1:5" x14ac:dyDescent="0.25">
      <c r="A506"/>
      <c r="B506"/>
      <c r="C506"/>
      <c r="D506"/>
      <c r="E506"/>
    </row>
    <row r="507" spans="1:5" x14ac:dyDescent="0.25">
      <c r="A507"/>
      <c r="B507"/>
      <c r="C507"/>
      <c r="D507"/>
      <c r="E507"/>
    </row>
    <row r="508" spans="1:5" x14ac:dyDescent="0.25">
      <c r="A508"/>
      <c r="B508"/>
      <c r="C508"/>
      <c r="D508"/>
      <c r="E508"/>
    </row>
    <row r="509" spans="1:5" x14ac:dyDescent="0.25">
      <c r="A509"/>
      <c r="B509"/>
      <c r="C509"/>
      <c r="D509"/>
      <c r="E509"/>
    </row>
    <row r="510" spans="1:5" x14ac:dyDescent="0.25">
      <c r="A510"/>
      <c r="B510"/>
      <c r="C510"/>
      <c r="D510"/>
      <c r="E510"/>
    </row>
    <row r="511" spans="1:5" x14ac:dyDescent="0.25">
      <c r="A511"/>
      <c r="B511"/>
      <c r="C511"/>
      <c r="D511"/>
      <c r="E511"/>
    </row>
    <row r="512" spans="1:5" x14ac:dyDescent="0.25">
      <c r="A512"/>
      <c r="B512"/>
      <c r="C512"/>
      <c r="D512"/>
      <c r="E512"/>
    </row>
    <row r="513" spans="1:5" x14ac:dyDescent="0.25">
      <c r="A513"/>
      <c r="B513"/>
      <c r="C513"/>
      <c r="D513"/>
      <c r="E513"/>
    </row>
    <row r="514" spans="1:5" x14ac:dyDescent="0.25">
      <c r="A514"/>
      <c r="B514"/>
      <c r="C514"/>
      <c r="D514"/>
      <c r="E514"/>
    </row>
    <row r="515" spans="1:5" x14ac:dyDescent="0.25">
      <c r="A515"/>
      <c r="B515"/>
      <c r="C515"/>
      <c r="D515"/>
      <c r="E515"/>
    </row>
    <row r="516" spans="1:5" x14ac:dyDescent="0.25">
      <c r="A516"/>
      <c r="B516"/>
      <c r="C516"/>
      <c r="D516"/>
      <c r="E516"/>
    </row>
    <row r="517" spans="1:5" x14ac:dyDescent="0.25">
      <c r="A517"/>
      <c r="B517"/>
      <c r="C517"/>
      <c r="D517"/>
      <c r="E517"/>
    </row>
    <row r="518" spans="1:5" x14ac:dyDescent="0.25">
      <c r="A518"/>
      <c r="B518"/>
      <c r="C518"/>
      <c r="D518"/>
      <c r="E518"/>
    </row>
    <row r="519" spans="1:5" x14ac:dyDescent="0.25">
      <c r="A519"/>
      <c r="B519"/>
      <c r="C519"/>
      <c r="D519"/>
      <c r="E519"/>
    </row>
    <row r="520" spans="1:5" x14ac:dyDescent="0.25">
      <c r="A520"/>
      <c r="B520"/>
      <c r="C520"/>
      <c r="D520"/>
      <c r="E520"/>
    </row>
    <row r="521" spans="1:5" x14ac:dyDescent="0.25">
      <c r="A521"/>
      <c r="B521"/>
      <c r="C521"/>
      <c r="D521"/>
      <c r="E521"/>
    </row>
    <row r="522" spans="1:5" x14ac:dyDescent="0.25">
      <c r="A522"/>
      <c r="B522"/>
      <c r="C522"/>
      <c r="D522"/>
      <c r="E522"/>
    </row>
    <row r="523" spans="1:5" x14ac:dyDescent="0.25">
      <c r="A523"/>
      <c r="B523"/>
      <c r="C523"/>
      <c r="D523"/>
      <c r="E523"/>
    </row>
    <row r="524" spans="1:5" x14ac:dyDescent="0.25">
      <c r="A524"/>
      <c r="B524"/>
      <c r="C524"/>
      <c r="D524"/>
      <c r="E524"/>
    </row>
    <row r="525" spans="1:5" x14ac:dyDescent="0.25">
      <c r="A525"/>
      <c r="B525"/>
      <c r="C525"/>
      <c r="D525"/>
      <c r="E525"/>
    </row>
    <row r="526" spans="1:5" x14ac:dyDescent="0.25">
      <c r="A526"/>
      <c r="B526"/>
      <c r="C526"/>
      <c r="D526"/>
      <c r="E526"/>
    </row>
    <row r="527" spans="1:5" x14ac:dyDescent="0.25">
      <c r="A527"/>
      <c r="B527"/>
      <c r="C527"/>
      <c r="D527"/>
      <c r="E527"/>
    </row>
    <row r="528" spans="1:5" x14ac:dyDescent="0.25">
      <c r="A528"/>
      <c r="B528"/>
      <c r="C528"/>
      <c r="D528"/>
      <c r="E528"/>
    </row>
    <row r="529" spans="1:5" x14ac:dyDescent="0.25">
      <c r="A529"/>
      <c r="B529"/>
      <c r="C529"/>
      <c r="D529"/>
      <c r="E529"/>
    </row>
    <row r="530" spans="1:5" x14ac:dyDescent="0.25">
      <c r="A530"/>
      <c r="B530"/>
      <c r="C530"/>
      <c r="D530"/>
      <c r="E530"/>
    </row>
    <row r="531" spans="1:5" x14ac:dyDescent="0.25">
      <c r="A531"/>
      <c r="B531"/>
      <c r="C531"/>
      <c r="D531"/>
      <c r="E531"/>
    </row>
    <row r="532" spans="1:5" x14ac:dyDescent="0.25">
      <c r="A532"/>
      <c r="B532"/>
      <c r="C532"/>
      <c r="D532"/>
      <c r="E532"/>
    </row>
    <row r="533" spans="1:5" x14ac:dyDescent="0.25">
      <c r="A533"/>
      <c r="B533"/>
      <c r="C533"/>
      <c r="D533"/>
      <c r="E533"/>
    </row>
    <row r="534" spans="1:5" x14ac:dyDescent="0.25">
      <c r="A534"/>
      <c r="B534"/>
      <c r="C534"/>
      <c r="D534"/>
      <c r="E534"/>
    </row>
    <row r="535" spans="1:5" x14ac:dyDescent="0.25">
      <c r="A535"/>
      <c r="B535"/>
      <c r="C535"/>
      <c r="D535"/>
      <c r="E535"/>
    </row>
    <row r="536" spans="1:5" x14ac:dyDescent="0.25">
      <c r="A536"/>
      <c r="B536"/>
      <c r="C536"/>
      <c r="D536"/>
      <c r="E536"/>
    </row>
    <row r="537" spans="1:5" x14ac:dyDescent="0.25">
      <c r="A537"/>
      <c r="B537"/>
      <c r="C537"/>
      <c r="D537"/>
      <c r="E537"/>
    </row>
    <row r="538" spans="1:5" x14ac:dyDescent="0.25">
      <c r="A538"/>
      <c r="B538"/>
      <c r="C538"/>
      <c r="D538"/>
      <c r="E538"/>
    </row>
    <row r="539" spans="1:5" x14ac:dyDescent="0.25">
      <c r="A539"/>
      <c r="B539"/>
      <c r="C539"/>
      <c r="D539"/>
      <c r="E539"/>
    </row>
    <row r="540" spans="1:5" x14ac:dyDescent="0.25">
      <c r="A540"/>
      <c r="B540"/>
      <c r="C540"/>
      <c r="D540"/>
      <c r="E540"/>
    </row>
    <row r="541" spans="1:5" x14ac:dyDescent="0.25">
      <c r="A541"/>
      <c r="B541"/>
      <c r="C541"/>
      <c r="D541"/>
      <c r="E541"/>
    </row>
    <row r="542" spans="1:5" x14ac:dyDescent="0.25">
      <c r="A542"/>
      <c r="B542"/>
      <c r="C542"/>
      <c r="D542"/>
      <c r="E542"/>
    </row>
    <row r="543" spans="1:5" x14ac:dyDescent="0.25">
      <c r="A543"/>
      <c r="B543"/>
      <c r="C543"/>
      <c r="D543"/>
      <c r="E543"/>
    </row>
    <row r="544" spans="1:5" x14ac:dyDescent="0.25">
      <c r="A544"/>
      <c r="B544"/>
      <c r="C544"/>
      <c r="D544"/>
      <c r="E544"/>
    </row>
    <row r="545" spans="1:5" x14ac:dyDescent="0.25">
      <c r="A545"/>
      <c r="B545"/>
      <c r="C545"/>
      <c r="D545"/>
      <c r="E545"/>
    </row>
    <row r="546" spans="1:5" x14ac:dyDescent="0.25">
      <c r="A546"/>
      <c r="B546"/>
      <c r="C546"/>
      <c r="D546"/>
      <c r="E546"/>
    </row>
    <row r="547" spans="1:5" x14ac:dyDescent="0.25">
      <c r="A547"/>
      <c r="B547"/>
      <c r="C547"/>
      <c r="D547"/>
      <c r="E547"/>
    </row>
    <row r="548" spans="1:5" x14ac:dyDescent="0.25">
      <c r="A548"/>
      <c r="B548"/>
      <c r="C548"/>
      <c r="D548"/>
      <c r="E548"/>
    </row>
    <row r="549" spans="1:5" x14ac:dyDescent="0.25">
      <c r="A549"/>
      <c r="B549"/>
      <c r="C549"/>
      <c r="D549"/>
      <c r="E549"/>
    </row>
    <row r="550" spans="1:5" x14ac:dyDescent="0.25">
      <c r="A550"/>
      <c r="B550"/>
      <c r="C550"/>
      <c r="D550"/>
      <c r="E550"/>
    </row>
    <row r="551" spans="1:5" x14ac:dyDescent="0.25">
      <c r="A551"/>
      <c r="B551"/>
      <c r="C551"/>
      <c r="D551"/>
      <c r="E551"/>
    </row>
    <row r="552" spans="1:5" x14ac:dyDescent="0.25">
      <c r="A552"/>
      <c r="B552"/>
      <c r="C552"/>
      <c r="D552"/>
      <c r="E552"/>
    </row>
    <row r="553" spans="1:5" x14ac:dyDescent="0.25">
      <c r="A553"/>
      <c r="B553"/>
      <c r="C553"/>
      <c r="D553"/>
      <c r="E553"/>
    </row>
    <row r="554" spans="1:5" x14ac:dyDescent="0.25">
      <c r="A554"/>
      <c r="B554"/>
      <c r="C554"/>
      <c r="D554"/>
      <c r="E554"/>
    </row>
    <row r="555" spans="1:5" x14ac:dyDescent="0.25">
      <c r="A555"/>
      <c r="B555"/>
      <c r="C555"/>
      <c r="D555"/>
      <c r="E555"/>
    </row>
    <row r="556" spans="1:5" x14ac:dyDescent="0.25">
      <c r="A556"/>
      <c r="B556"/>
      <c r="C556"/>
      <c r="D556"/>
      <c r="E556"/>
    </row>
    <row r="557" spans="1:5" x14ac:dyDescent="0.25">
      <c r="A557"/>
      <c r="B557"/>
      <c r="C557"/>
      <c r="D557"/>
      <c r="E557"/>
    </row>
    <row r="558" spans="1:5" x14ac:dyDescent="0.25">
      <c r="A558"/>
      <c r="B558"/>
      <c r="C558"/>
      <c r="D558"/>
      <c r="E558"/>
    </row>
    <row r="559" spans="1:5" x14ac:dyDescent="0.25">
      <c r="A559"/>
      <c r="B559"/>
      <c r="C559"/>
      <c r="D559"/>
      <c r="E559"/>
    </row>
    <row r="560" spans="1:5" x14ac:dyDescent="0.25">
      <c r="A560"/>
      <c r="B560"/>
      <c r="C560"/>
      <c r="D560"/>
      <c r="E560"/>
    </row>
    <row r="561" spans="1:5" x14ac:dyDescent="0.25">
      <c r="A561"/>
      <c r="B561"/>
      <c r="C561"/>
      <c r="D561"/>
      <c r="E561"/>
    </row>
    <row r="562" spans="1:5" x14ac:dyDescent="0.25">
      <c r="A562"/>
      <c r="B562"/>
      <c r="C562"/>
      <c r="D562"/>
      <c r="E562"/>
    </row>
    <row r="563" spans="1:5" x14ac:dyDescent="0.25">
      <c r="A563"/>
      <c r="B563"/>
      <c r="C563"/>
      <c r="D563"/>
      <c r="E563"/>
    </row>
    <row r="564" spans="1:5" x14ac:dyDescent="0.25">
      <c r="A564"/>
      <c r="B564"/>
      <c r="C564"/>
      <c r="D564"/>
      <c r="E564"/>
    </row>
    <row r="565" spans="1:5" x14ac:dyDescent="0.25">
      <c r="A565"/>
      <c r="B565"/>
      <c r="C565"/>
      <c r="D565"/>
      <c r="E565"/>
    </row>
    <row r="566" spans="1:5" x14ac:dyDescent="0.25">
      <c r="A566"/>
      <c r="B566"/>
      <c r="C566"/>
      <c r="D566"/>
      <c r="E566"/>
    </row>
    <row r="567" spans="1:5" x14ac:dyDescent="0.25">
      <c r="A567"/>
      <c r="B567"/>
      <c r="C567"/>
      <c r="D567"/>
      <c r="E567"/>
    </row>
    <row r="568" spans="1:5" x14ac:dyDescent="0.25">
      <c r="A568"/>
      <c r="B568"/>
      <c r="C568"/>
      <c r="D568"/>
      <c r="E568"/>
    </row>
    <row r="569" spans="1:5" x14ac:dyDescent="0.25">
      <c r="A569"/>
      <c r="B569"/>
      <c r="C569"/>
      <c r="D569"/>
      <c r="E569"/>
    </row>
    <row r="570" spans="1:5" x14ac:dyDescent="0.25">
      <c r="A570"/>
      <c r="B570"/>
      <c r="C570"/>
      <c r="D570"/>
      <c r="E570"/>
    </row>
    <row r="571" spans="1:5" x14ac:dyDescent="0.25">
      <c r="A571"/>
      <c r="B571"/>
      <c r="C571"/>
      <c r="D571"/>
      <c r="E571"/>
    </row>
    <row r="572" spans="1:5" x14ac:dyDescent="0.25">
      <c r="A572"/>
      <c r="B572"/>
      <c r="C572"/>
      <c r="D572"/>
      <c r="E572"/>
    </row>
    <row r="573" spans="1:5" x14ac:dyDescent="0.25">
      <c r="A573"/>
      <c r="B573"/>
      <c r="C573"/>
      <c r="D573"/>
      <c r="E573"/>
    </row>
    <row r="574" spans="1:5" x14ac:dyDescent="0.25">
      <c r="A574"/>
      <c r="B574"/>
      <c r="C574"/>
      <c r="D574"/>
      <c r="E574"/>
    </row>
    <row r="575" spans="1:5" x14ac:dyDescent="0.25">
      <c r="A575"/>
      <c r="B575"/>
      <c r="C575"/>
      <c r="D575"/>
      <c r="E575"/>
    </row>
    <row r="576" spans="1:5" x14ac:dyDescent="0.25">
      <c r="A576"/>
      <c r="B576"/>
      <c r="C576"/>
      <c r="D576"/>
      <c r="E576"/>
    </row>
    <row r="577" spans="1:5" x14ac:dyDescent="0.25">
      <c r="A577"/>
      <c r="B577"/>
      <c r="C577"/>
      <c r="D577"/>
      <c r="E577"/>
    </row>
    <row r="578" spans="1:5" x14ac:dyDescent="0.25">
      <c r="A578"/>
      <c r="B578"/>
      <c r="C578"/>
      <c r="D578"/>
      <c r="E578"/>
    </row>
    <row r="579" spans="1:5" x14ac:dyDescent="0.25">
      <c r="A579"/>
      <c r="B579"/>
      <c r="C579"/>
      <c r="D579"/>
      <c r="E579"/>
    </row>
    <row r="580" spans="1:5" x14ac:dyDescent="0.25">
      <c r="A580"/>
      <c r="B580"/>
      <c r="C580"/>
      <c r="D580"/>
      <c r="E580"/>
    </row>
    <row r="581" spans="1:5" x14ac:dyDescent="0.25">
      <c r="A581"/>
      <c r="B581"/>
      <c r="C581"/>
      <c r="D581"/>
      <c r="E581"/>
    </row>
    <row r="582" spans="1:5" x14ac:dyDescent="0.25">
      <c r="A582"/>
      <c r="B582"/>
      <c r="C582"/>
      <c r="D582"/>
      <c r="E582"/>
    </row>
    <row r="583" spans="1:5" x14ac:dyDescent="0.25">
      <c r="A583"/>
      <c r="B583"/>
      <c r="C583"/>
      <c r="D583"/>
      <c r="E583"/>
    </row>
    <row r="584" spans="1:5" x14ac:dyDescent="0.25">
      <c r="A584"/>
      <c r="B584"/>
      <c r="C584"/>
      <c r="D584"/>
      <c r="E584"/>
    </row>
    <row r="585" spans="1:5" x14ac:dyDescent="0.25">
      <c r="A585"/>
      <c r="B585"/>
      <c r="C585"/>
      <c r="D585"/>
      <c r="E585"/>
    </row>
    <row r="586" spans="1:5" x14ac:dyDescent="0.25">
      <c r="A586"/>
      <c r="B586"/>
      <c r="C586"/>
      <c r="D586"/>
      <c r="E586"/>
    </row>
    <row r="587" spans="1:5" x14ac:dyDescent="0.25">
      <c r="A587"/>
      <c r="B587"/>
      <c r="C587"/>
      <c r="D587"/>
      <c r="E587"/>
    </row>
    <row r="588" spans="1:5" x14ac:dyDescent="0.25">
      <c r="A588"/>
      <c r="B588"/>
      <c r="C588"/>
      <c r="D588"/>
      <c r="E588"/>
    </row>
    <row r="589" spans="1:5" x14ac:dyDescent="0.25">
      <c r="A589"/>
      <c r="B589"/>
      <c r="C589"/>
      <c r="D589"/>
      <c r="E589"/>
    </row>
    <row r="590" spans="1:5" x14ac:dyDescent="0.25">
      <c r="A590"/>
      <c r="B590"/>
      <c r="C590"/>
      <c r="D590"/>
      <c r="E590"/>
    </row>
    <row r="591" spans="1:5" x14ac:dyDescent="0.25">
      <c r="A591"/>
      <c r="B591"/>
      <c r="C591"/>
      <c r="D591"/>
      <c r="E591"/>
    </row>
    <row r="592" spans="1:5" x14ac:dyDescent="0.25">
      <c r="A592"/>
      <c r="B592"/>
      <c r="C592"/>
      <c r="D592"/>
      <c r="E592"/>
    </row>
    <row r="593" spans="1:5" x14ac:dyDescent="0.25">
      <c r="A593"/>
      <c r="B593"/>
      <c r="C593"/>
      <c r="D593"/>
      <c r="E593"/>
    </row>
    <row r="594" spans="1:5" x14ac:dyDescent="0.25">
      <c r="A594"/>
      <c r="B594"/>
      <c r="C594"/>
      <c r="D594"/>
      <c r="E594"/>
    </row>
    <row r="595" spans="1:5" x14ac:dyDescent="0.25">
      <c r="A595"/>
      <c r="B595"/>
      <c r="C595"/>
      <c r="D595"/>
      <c r="E595"/>
    </row>
    <row r="596" spans="1:5" x14ac:dyDescent="0.25">
      <c r="A596"/>
      <c r="B596"/>
      <c r="C596"/>
      <c r="D596"/>
      <c r="E596"/>
    </row>
    <row r="597" spans="1:5" x14ac:dyDescent="0.25">
      <c r="A597"/>
      <c r="B597"/>
      <c r="C597"/>
      <c r="D597"/>
      <c r="E597"/>
    </row>
    <row r="598" spans="1:5" x14ac:dyDescent="0.25">
      <c r="A598"/>
      <c r="B598"/>
      <c r="C598"/>
      <c r="D598"/>
      <c r="E598"/>
    </row>
    <row r="599" spans="1:5" x14ac:dyDescent="0.25">
      <c r="A599"/>
      <c r="B599"/>
      <c r="C599"/>
      <c r="D599"/>
      <c r="E599"/>
    </row>
    <row r="600" spans="1:5" x14ac:dyDescent="0.25">
      <c r="A600"/>
      <c r="B600"/>
      <c r="C600"/>
      <c r="D600"/>
      <c r="E600"/>
    </row>
    <row r="601" spans="1:5" x14ac:dyDescent="0.25">
      <c r="A601"/>
      <c r="B601"/>
      <c r="C601"/>
      <c r="D601"/>
      <c r="E601"/>
    </row>
    <row r="602" spans="1:5" x14ac:dyDescent="0.25">
      <c r="A602"/>
      <c r="B602"/>
      <c r="C602"/>
      <c r="D602"/>
      <c r="E602"/>
    </row>
    <row r="603" spans="1:5" x14ac:dyDescent="0.25">
      <c r="A603"/>
      <c r="B603"/>
      <c r="C603"/>
      <c r="D603"/>
      <c r="E603"/>
    </row>
    <row r="604" spans="1:5" x14ac:dyDescent="0.25">
      <c r="A604"/>
      <c r="B604"/>
      <c r="C604"/>
      <c r="D604"/>
      <c r="E604"/>
    </row>
    <row r="605" spans="1:5" x14ac:dyDescent="0.25">
      <c r="A605"/>
      <c r="B605"/>
      <c r="C605"/>
      <c r="D605"/>
      <c r="E605"/>
    </row>
    <row r="606" spans="1:5" x14ac:dyDescent="0.25">
      <c r="A606"/>
      <c r="B606"/>
      <c r="C606"/>
      <c r="D606"/>
      <c r="E606"/>
    </row>
    <row r="607" spans="1:5" x14ac:dyDescent="0.25">
      <c r="A607"/>
      <c r="B607"/>
      <c r="C607"/>
      <c r="D607"/>
      <c r="E607"/>
    </row>
    <row r="608" spans="1:5" x14ac:dyDescent="0.25">
      <c r="A608"/>
      <c r="B608"/>
      <c r="C608"/>
      <c r="D608"/>
      <c r="E608"/>
    </row>
    <row r="609" spans="1:5" x14ac:dyDescent="0.25">
      <c r="A609"/>
      <c r="B609"/>
      <c r="C609"/>
      <c r="D609"/>
      <c r="E609"/>
    </row>
    <row r="610" spans="1:5" x14ac:dyDescent="0.25">
      <c r="A610"/>
      <c r="B610"/>
      <c r="C610"/>
      <c r="D610"/>
      <c r="E610"/>
    </row>
    <row r="611" spans="1:5" x14ac:dyDescent="0.25">
      <c r="A611"/>
      <c r="B611"/>
      <c r="C611"/>
      <c r="D611"/>
      <c r="E611"/>
    </row>
    <row r="612" spans="1:5" x14ac:dyDescent="0.25">
      <c r="A612"/>
      <c r="B612"/>
      <c r="C612"/>
      <c r="D612"/>
      <c r="E612"/>
    </row>
    <row r="613" spans="1:5" x14ac:dyDescent="0.25">
      <c r="A613"/>
      <c r="B613"/>
      <c r="C613"/>
      <c r="D613"/>
      <c r="E613"/>
    </row>
    <row r="614" spans="1:5" x14ac:dyDescent="0.25">
      <c r="A614"/>
      <c r="B614"/>
      <c r="C614"/>
      <c r="D614"/>
      <c r="E614"/>
    </row>
    <row r="615" spans="1:5" x14ac:dyDescent="0.25">
      <c r="A615"/>
      <c r="B615"/>
      <c r="C615"/>
      <c r="D615"/>
      <c r="E615"/>
    </row>
    <row r="616" spans="1:5" x14ac:dyDescent="0.25">
      <c r="A616"/>
      <c r="B616"/>
      <c r="C616"/>
      <c r="D616"/>
      <c r="E616"/>
    </row>
    <row r="617" spans="1:5" x14ac:dyDescent="0.25">
      <c r="A617"/>
      <c r="B617"/>
      <c r="C617"/>
      <c r="D617"/>
      <c r="E617"/>
    </row>
    <row r="618" spans="1:5" x14ac:dyDescent="0.25">
      <c r="A618"/>
      <c r="B618"/>
      <c r="C618"/>
      <c r="D618"/>
      <c r="E618"/>
    </row>
    <row r="619" spans="1:5" x14ac:dyDescent="0.25">
      <c r="A619"/>
      <c r="B619"/>
      <c r="C619"/>
      <c r="D619"/>
      <c r="E619"/>
    </row>
    <row r="620" spans="1:5" x14ac:dyDescent="0.25">
      <c r="A620"/>
      <c r="B620"/>
      <c r="C620"/>
      <c r="D620"/>
      <c r="E620"/>
    </row>
    <row r="621" spans="1:5" x14ac:dyDescent="0.25">
      <c r="A621"/>
      <c r="B621"/>
      <c r="C621"/>
      <c r="D621"/>
      <c r="E621"/>
    </row>
    <row r="622" spans="1:5" x14ac:dyDescent="0.25">
      <c r="A622"/>
      <c r="B622"/>
      <c r="C622"/>
      <c r="D622"/>
      <c r="E622"/>
    </row>
    <row r="623" spans="1:5" x14ac:dyDescent="0.25">
      <c r="A623"/>
      <c r="B623"/>
      <c r="C623"/>
      <c r="D623"/>
      <c r="E623"/>
    </row>
    <row r="624" spans="1:5" x14ac:dyDescent="0.25">
      <c r="A624"/>
      <c r="B624"/>
      <c r="C624"/>
      <c r="D624"/>
      <c r="E624"/>
    </row>
    <row r="625" spans="1:5" x14ac:dyDescent="0.25">
      <c r="A625"/>
      <c r="B625"/>
      <c r="C625"/>
      <c r="D625"/>
      <c r="E625"/>
    </row>
    <row r="626" spans="1:5" x14ac:dyDescent="0.25">
      <c r="A626"/>
      <c r="B626"/>
      <c r="C626"/>
      <c r="D626"/>
      <c r="E626"/>
    </row>
    <row r="627" spans="1:5" x14ac:dyDescent="0.25">
      <c r="A627"/>
      <c r="B627"/>
      <c r="C627"/>
      <c r="D627"/>
      <c r="E627"/>
    </row>
    <row r="628" spans="1:5" x14ac:dyDescent="0.25">
      <c r="A628"/>
      <c r="B628"/>
      <c r="C628"/>
      <c r="D628"/>
      <c r="E628"/>
    </row>
    <row r="629" spans="1:5" x14ac:dyDescent="0.25">
      <c r="A629"/>
      <c r="B629"/>
      <c r="C629"/>
      <c r="D629"/>
      <c r="E629"/>
    </row>
    <row r="630" spans="1:5" x14ac:dyDescent="0.25">
      <c r="A630"/>
      <c r="B630"/>
      <c r="C630"/>
      <c r="D630"/>
      <c r="E630"/>
    </row>
    <row r="631" spans="1:5" x14ac:dyDescent="0.25">
      <c r="A631"/>
      <c r="B631"/>
      <c r="C631"/>
      <c r="D631"/>
      <c r="E631"/>
    </row>
    <row r="632" spans="1:5" x14ac:dyDescent="0.25">
      <c r="A632"/>
      <c r="B632"/>
      <c r="C632"/>
      <c r="D632"/>
      <c r="E632"/>
    </row>
    <row r="633" spans="1:5" x14ac:dyDescent="0.25">
      <c r="A633"/>
      <c r="B633"/>
      <c r="C633"/>
      <c r="D633"/>
      <c r="E633"/>
    </row>
    <row r="634" spans="1:5" x14ac:dyDescent="0.25">
      <c r="A634"/>
      <c r="B634"/>
      <c r="C634"/>
      <c r="D634"/>
      <c r="E634"/>
    </row>
    <row r="635" spans="1:5" x14ac:dyDescent="0.25">
      <c r="A635"/>
      <c r="B635"/>
      <c r="C635"/>
      <c r="D635"/>
      <c r="E635"/>
    </row>
    <row r="636" spans="1:5" x14ac:dyDescent="0.25">
      <c r="A636"/>
      <c r="B636"/>
      <c r="C636"/>
      <c r="D636"/>
      <c r="E636"/>
    </row>
    <row r="637" spans="1:5" x14ac:dyDescent="0.25">
      <c r="A637"/>
      <c r="B637"/>
      <c r="C637"/>
      <c r="D637"/>
      <c r="E637"/>
    </row>
    <row r="638" spans="1:5" x14ac:dyDescent="0.25">
      <c r="A638"/>
      <c r="B638"/>
      <c r="C638"/>
      <c r="D638"/>
      <c r="E638"/>
    </row>
    <row r="639" spans="1:5" x14ac:dyDescent="0.25">
      <c r="A639"/>
      <c r="B639"/>
      <c r="C639"/>
      <c r="D639"/>
      <c r="E639"/>
    </row>
    <row r="640" spans="1:5" x14ac:dyDescent="0.25">
      <c r="A640"/>
      <c r="B640"/>
      <c r="C640"/>
      <c r="D640"/>
      <c r="E640"/>
    </row>
    <row r="641" spans="1:5" x14ac:dyDescent="0.25">
      <c r="A641"/>
      <c r="B641"/>
      <c r="C641"/>
      <c r="D641"/>
      <c r="E641"/>
    </row>
    <row r="642" spans="1:5" x14ac:dyDescent="0.25">
      <c r="A642"/>
      <c r="B642"/>
      <c r="C642"/>
      <c r="D642"/>
      <c r="E642"/>
    </row>
    <row r="643" spans="1:5" x14ac:dyDescent="0.25">
      <c r="A643"/>
      <c r="B643"/>
      <c r="C643"/>
      <c r="D643"/>
      <c r="E643"/>
    </row>
    <row r="644" spans="1:5" x14ac:dyDescent="0.25">
      <c r="A644"/>
      <c r="B644"/>
      <c r="C644"/>
      <c r="D644"/>
      <c r="E644"/>
    </row>
    <row r="645" spans="1:5" x14ac:dyDescent="0.25">
      <c r="A645"/>
      <c r="B645"/>
      <c r="C645"/>
      <c r="D645"/>
      <c r="E645"/>
    </row>
    <row r="646" spans="1:5" x14ac:dyDescent="0.25">
      <c r="A646"/>
      <c r="B646"/>
      <c r="C646"/>
      <c r="D646"/>
      <c r="E646"/>
    </row>
    <row r="647" spans="1:5" x14ac:dyDescent="0.25">
      <c r="A647"/>
      <c r="B647"/>
      <c r="C647"/>
      <c r="D647"/>
      <c r="E647"/>
    </row>
    <row r="648" spans="1:5" x14ac:dyDescent="0.25">
      <c r="A648"/>
      <c r="B648"/>
      <c r="C648"/>
      <c r="D648"/>
      <c r="E648"/>
    </row>
    <row r="649" spans="1:5" x14ac:dyDescent="0.25">
      <c r="A649"/>
      <c r="B649"/>
      <c r="C649"/>
      <c r="D649"/>
      <c r="E649"/>
    </row>
    <row r="650" spans="1:5" x14ac:dyDescent="0.25">
      <c r="A650"/>
      <c r="B650"/>
      <c r="C650"/>
      <c r="D650"/>
      <c r="E650"/>
    </row>
    <row r="651" spans="1:5" x14ac:dyDescent="0.25">
      <c r="A651"/>
      <c r="B651"/>
      <c r="C651"/>
      <c r="D651"/>
      <c r="E651"/>
    </row>
    <row r="652" spans="1:5" x14ac:dyDescent="0.25">
      <c r="A652"/>
      <c r="B652"/>
      <c r="C652"/>
      <c r="D652"/>
      <c r="E652"/>
    </row>
    <row r="653" spans="1:5" x14ac:dyDescent="0.25">
      <c r="A653"/>
      <c r="B653"/>
      <c r="C653"/>
      <c r="D653"/>
      <c r="E653"/>
    </row>
    <row r="654" spans="1:5" x14ac:dyDescent="0.25">
      <c r="A654"/>
      <c r="B654"/>
      <c r="C654"/>
      <c r="D654"/>
      <c r="E654"/>
    </row>
    <row r="655" spans="1:5" x14ac:dyDescent="0.25">
      <c r="A655"/>
      <c r="B655"/>
      <c r="C655"/>
      <c r="D655"/>
      <c r="E655"/>
    </row>
    <row r="656" spans="1:5" x14ac:dyDescent="0.25">
      <c r="A656"/>
      <c r="B656"/>
      <c r="C656"/>
      <c r="D656"/>
      <c r="E656"/>
    </row>
    <row r="657" spans="1:5" x14ac:dyDescent="0.25">
      <c r="A657"/>
      <c r="B657"/>
      <c r="C657"/>
      <c r="D657"/>
      <c r="E657"/>
    </row>
    <row r="658" spans="1:5" x14ac:dyDescent="0.25">
      <c r="A658"/>
      <c r="B658"/>
      <c r="C658"/>
      <c r="D658"/>
      <c r="E658"/>
    </row>
    <row r="659" spans="1:5" x14ac:dyDescent="0.25">
      <c r="A659"/>
      <c r="B659"/>
      <c r="C659"/>
      <c r="D659"/>
      <c r="E659"/>
    </row>
    <row r="660" spans="1:5" x14ac:dyDescent="0.25">
      <c r="A660"/>
      <c r="B660"/>
      <c r="C660"/>
      <c r="D660"/>
      <c r="E660"/>
    </row>
    <row r="661" spans="1:5" x14ac:dyDescent="0.25">
      <c r="A661"/>
      <c r="B661"/>
      <c r="C661"/>
      <c r="D661"/>
      <c r="E661"/>
    </row>
    <row r="662" spans="1:5" x14ac:dyDescent="0.25">
      <c r="A662"/>
      <c r="B662"/>
      <c r="C662"/>
      <c r="D662"/>
      <c r="E662"/>
    </row>
    <row r="663" spans="1:5" x14ac:dyDescent="0.25">
      <c r="A663"/>
      <c r="B663"/>
      <c r="C663"/>
      <c r="D663"/>
      <c r="E663"/>
    </row>
    <row r="664" spans="1:5" x14ac:dyDescent="0.25">
      <c r="A664"/>
      <c r="B664"/>
      <c r="C664"/>
      <c r="D664"/>
      <c r="E664"/>
    </row>
    <row r="665" spans="1:5" x14ac:dyDescent="0.25">
      <c r="A665"/>
      <c r="B665"/>
      <c r="C665"/>
      <c r="D665"/>
      <c r="E665"/>
    </row>
    <row r="666" spans="1:5" x14ac:dyDescent="0.25">
      <c r="A666"/>
      <c r="B666"/>
      <c r="C666"/>
      <c r="D666"/>
      <c r="E666"/>
    </row>
    <row r="667" spans="1:5" x14ac:dyDescent="0.25">
      <c r="A667"/>
      <c r="B667"/>
      <c r="C667"/>
      <c r="D667"/>
      <c r="E667"/>
    </row>
    <row r="668" spans="1:5" x14ac:dyDescent="0.25">
      <c r="A668"/>
      <c r="B668"/>
      <c r="C668"/>
      <c r="D668"/>
      <c r="E668"/>
    </row>
    <row r="669" spans="1:5" x14ac:dyDescent="0.25">
      <c r="A669"/>
      <c r="B669"/>
      <c r="C669"/>
      <c r="D669"/>
      <c r="E669"/>
    </row>
    <row r="670" spans="1:5" x14ac:dyDescent="0.25">
      <c r="A670"/>
      <c r="B670"/>
      <c r="C670"/>
      <c r="D670"/>
      <c r="E670"/>
    </row>
    <row r="671" spans="1:5" x14ac:dyDescent="0.25">
      <c r="A671"/>
      <c r="B671"/>
      <c r="C671"/>
      <c r="D671"/>
      <c r="E671"/>
    </row>
    <row r="672" spans="1:5" x14ac:dyDescent="0.25">
      <c r="A672"/>
      <c r="B672"/>
      <c r="C672"/>
      <c r="D672"/>
      <c r="E672"/>
    </row>
    <row r="673" spans="1:5" x14ac:dyDescent="0.25">
      <c r="A673"/>
      <c r="B673"/>
      <c r="C673"/>
      <c r="D673"/>
      <c r="E673"/>
    </row>
    <row r="674" spans="1:5" x14ac:dyDescent="0.25">
      <c r="A674"/>
      <c r="B674"/>
      <c r="C674"/>
      <c r="D674"/>
      <c r="E674"/>
    </row>
    <row r="675" spans="1:5" x14ac:dyDescent="0.25">
      <c r="A675"/>
      <c r="B675"/>
      <c r="C675"/>
      <c r="D675"/>
      <c r="E675"/>
    </row>
    <row r="676" spans="1:5" x14ac:dyDescent="0.25">
      <c r="A676"/>
      <c r="B676"/>
      <c r="C676"/>
      <c r="D676"/>
      <c r="E676"/>
    </row>
    <row r="677" spans="1:5" x14ac:dyDescent="0.25">
      <c r="A677"/>
      <c r="B677"/>
      <c r="C677"/>
      <c r="D677"/>
      <c r="E677"/>
    </row>
    <row r="678" spans="1:5" x14ac:dyDescent="0.25">
      <c r="A678"/>
      <c r="B678"/>
      <c r="C678"/>
      <c r="D678"/>
      <c r="E678"/>
    </row>
    <row r="679" spans="1:5" x14ac:dyDescent="0.25">
      <c r="A679"/>
      <c r="B679"/>
      <c r="C679"/>
      <c r="D679"/>
      <c r="E679"/>
    </row>
    <row r="680" spans="1:5" x14ac:dyDescent="0.25">
      <c r="A680"/>
      <c r="B680"/>
      <c r="C680"/>
      <c r="D680"/>
      <c r="E680"/>
    </row>
    <row r="681" spans="1:5" x14ac:dyDescent="0.25">
      <c r="A681"/>
      <c r="B681"/>
      <c r="C681"/>
      <c r="D681"/>
      <c r="E681"/>
    </row>
    <row r="682" spans="1:5" x14ac:dyDescent="0.25">
      <c r="A682"/>
      <c r="B682"/>
      <c r="C682"/>
      <c r="D682"/>
      <c r="E682"/>
    </row>
    <row r="683" spans="1:5" x14ac:dyDescent="0.25">
      <c r="A683"/>
      <c r="B683"/>
      <c r="C683"/>
      <c r="D683"/>
      <c r="E683"/>
    </row>
    <row r="684" spans="1:5" x14ac:dyDescent="0.25">
      <c r="A684"/>
      <c r="B684"/>
      <c r="C684"/>
      <c r="D684"/>
      <c r="E684"/>
    </row>
    <row r="685" spans="1:5" x14ac:dyDescent="0.25">
      <c r="A685"/>
      <c r="B685"/>
      <c r="C685"/>
      <c r="D685"/>
      <c r="E685"/>
    </row>
    <row r="686" spans="1:5" x14ac:dyDescent="0.25">
      <c r="A686"/>
      <c r="B686"/>
      <c r="C686"/>
      <c r="D686"/>
      <c r="E686"/>
    </row>
    <row r="687" spans="1:5" x14ac:dyDescent="0.25">
      <c r="A687"/>
      <c r="B687"/>
      <c r="C687"/>
      <c r="D687"/>
      <c r="E687"/>
    </row>
    <row r="688" spans="1:5" x14ac:dyDescent="0.25">
      <c r="A688"/>
      <c r="B688"/>
      <c r="C688"/>
      <c r="D688"/>
      <c r="E688"/>
    </row>
    <row r="689" spans="1:5" x14ac:dyDescent="0.25">
      <c r="A689"/>
      <c r="B689"/>
      <c r="C689"/>
      <c r="D689"/>
      <c r="E689"/>
    </row>
    <row r="690" spans="1:5" x14ac:dyDescent="0.25">
      <c r="A690"/>
      <c r="B690"/>
      <c r="C690"/>
      <c r="D690"/>
      <c r="E690"/>
    </row>
    <row r="691" spans="1:5" x14ac:dyDescent="0.25">
      <c r="A691"/>
      <c r="B691"/>
      <c r="C691"/>
      <c r="D691"/>
      <c r="E691"/>
    </row>
    <row r="692" spans="1:5" x14ac:dyDescent="0.25">
      <c r="A692"/>
      <c r="B692"/>
      <c r="C692"/>
      <c r="D692"/>
      <c r="E692"/>
    </row>
    <row r="693" spans="1:5" x14ac:dyDescent="0.25">
      <c r="A693"/>
      <c r="B693"/>
      <c r="C693"/>
      <c r="D693"/>
      <c r="E693"/>
    </row>
    <row r="694" spans="1:5" x14ac:dyDescent="0.25">
      <c r="A694"/>
      <c r="B694"/>
      <c r="C694"/>
      <c r="D694"/>
      <c r="E694"/>
    </row>
    <row r="695" spans="1:5" x14ac:dyDescent="0.25">
      <c r="A695"/>
      <c r="B695"/>
      <c r="C695"/>
      <c r="D695"/>
      <c r="E695"/>
    </row>
    <row r="696" spans="1:5" x14ac:dyDescent="0.25">
      <c r="A696"/>
      <c r="B696"/>
      <c r="C696"/>
      <c r="D696"/>
      <c r="E696"/>
    </row>
    <row r="697" spans="1:5" x14ac:dyDescent="0.25">
      <c r="A697"/>
      <c r="B697"/>
      <c r="C697"/>
      <c r="D697"/>
      <c r="E697"/>
    </row>
    <row r="698" spans="1:5" x14ac:dyDescent="0.25">
      <c r="A698"/>
      <c r="B698"/>
      <c r="C698"/>
      <c r="D698"/>
      <c r="E698"/>
    </row>
    <row r="699" spans="1:5" x14ac:dyDescent="0.25">
      <c r="A699"/>
      <c r="B699"/>
      <c r="C699"/>
      <c r="D699"/>
      <c r="E699"/>
    </row>
    <row r="700" spans="1:5" x14ac:dyDescent="0.25">
      <c r="A700"/>
      <c r="B700"/>
      <c r="C700"/>
      <c r="D700"/>
      <c r="E700"/>
    </row>
    <row r="701" spans="1:5" x14ac:dyDescent="0.25">
      <c r="A701"/>
      <c r="B701"/>
      <c r="C701"/>
      <c r="D701"/>
      <c r="E701"/>
    </row>
    <row r="702" spans="1:5" x14ac:dyDescent="0.25">
      <c r="A702"/>
      <c r="B702"/>
      <c r="C702"/>
      <c r="D702"/>
      <c r="E702"/>
    </row>
    <row r="703" spans="1:5" x14ac:dyDescent="0.25">
      <c r="A703"/>
      <c r="B703"/>
      <c r="C703"/>
      <c r="D703"/>
      <c r="E703"/>
    </row>
    <row r="704" spans="1:5" x14ac:dyDescent="0.25">
      <c r="A704"/>
      <c r="B704"/>
      <c r="C704"/>
      <c r="D704"/>
      <c r="E704"/>
    </row>
    <row r="705" spans="1:5" x14ac:dyDescent="0.25">
      <c r="A705"/>
      <c r="B705"/>
      <c r="C705"/>
      <c r="D705"/>
      <c r="E705"/>
    </row>
    <row r="706" spans="1:5" x14ac:dyDescent="0.25">
      <c r="A706"/>
      <c r="B706"/>
      <c r="C706"/>
      <c r="D706"/>
      <c r="E706"/>
    </row>
    <row r="707" spans="1:5" x14ac:dyDescent="0.25">
      <c r="A707"/>
      <c r="B707"/>
      <c r="C707"/>
      <c r="D707"/>
      <c r="E707"/>
    </row>
    <row r="708" spans="1:5" x14ac:dyDescent="0.25">
      <c r="A708"/>
      <c r="B708"/>
      <c r="C708"/>
      <c r="D708"/>
      <c r="E708"/>
    </row>
    <row r="709" spans="1:5" x14ac:dyDescent="0.25">
      <c r="A709"/>
      <c r="B709"/>
      <c r="C709"/>
      <c r="D709"/>
      <c r="E709"/>
    </row>
    <row r="710" spans="1:5" x14ac:dyDescent="0.25">
      <c r="A710"/>
      <c r="B710"/>
      <c r="C710"/>
      <c r="D710"/>
      <c r="E710"/>
    </row>
    <row r="711" spans="1:5" x14ac:dyDescent="0.25">
      <c r="A711"/>
      <c r="B711"/>
      <c r="C711"/>
      <c r="D711"/>
      <c r="E711"/>
    </row>
    <row r="712" spans="1:5" x14ac:dyDescent="0.25">
      <c r="A712"/>
      <c r="B712"/>
      <c r="C712"/>
      <c r="D712"/>
      <c r="E712"/>
    </row>
    <row r="713" spans="1:5" x14ac:dyDescent="0.25">
      <c r="A713"/>
      <c r="B713"/>
      <c r="C713"/>
      <c r="D713"/>
      <c r="E713"/>
    </row>
    <row r="714" spans="1:5" x14ac:dyDescent="0.25">
      <c r="A714"/>
      <c r="B714"/>
      <c r="C714"/>
      <c r="D714"/>
      <c r="E714"/>
    </row>
    <row r="715" spans="1:5" x14ac:dyDescent="0.25">
      <c r="A715"/>
      <c r="B715"/>
      <c r="C715"/>
      <c r="D715"/>
      <c r="E715"/>
    </row>
    <row r="716" spans="1:5" x14ac:dyDescent="0.25">
      <c r="A716"/>
      <c r="B716"/>
      <c r="C716"/>
      <c r="D716"/>
      <c r="E716"/>
    </row>
    <row r="717" spans="1:5" x14ac:dyDescent="0.25">
      <c r="A717"/>
      <c r="B717"/>
      <c r="C717"/>
      <c r="D717"/>
      <c r="E717"/>
    </row>
    <row r="718" spans="1:5" x14ac:dyDescent="0.25">
      <c r="A718"/>
      <c r="B718"/>
      <c r="C718"/>
      <c r="D718"/>
      <c r="E718"/>
    </row>
    <row r="719" spans="1:5" x14ac:dyDescent="0.25">
      <c r="A719"/>
      <c r="B719"/>
      <c r="C719"/>
      <c r="D719"/>
      <c r="E719"/>
    </row>
    <row r="720" spans="1:5" x14ac:dyDescent="0.25">
      <c r="A720"/>
      <c r="B720"/>
      <c r="C720"/>
      <c r="D720"/>
      <c r="E720"/>
    </row>
    <row r="721" spans="1:5" x14ac:dyDescent="0.25">
      <c r="A721"/>
      <c r="B721"/>
      <c r="C721"/>
      <c r="D721"/>
      <c r="E721"/>
    </row>
    <row r="722" spans="1:5" x14ac:dyDescent="0.25">
      <c r="A722"/>
      <c r="B722"/>
      <c r="C722"/>
      <c r="D722"/>
      <c r="E722"/>
    </row>
    <row r="723" spans="1:5" x14ac:dyDescent="0.25">
      <c r="A723"/>
      <c r="B723"/>
      <c r="C723"/>
      <c r="D723"/>
      <c r="E723"/>
    </row>
    <row r="724" spans="1:5" x14ac:dyDescent="0.25">
      <c r="A724"/>
      <c r="B724"/>
      <c r="C724"/>
      <c r="D724"/>
      <c r="E724"/>
    </row>
    <row r="725" spans="1:5" x14ac:dyDescent="0.25">
      <c r="A725"/>
      <c r="B725"/>
      <c r="C725"/>
      <c r="D725"/>
      <c r="E725"/>
    </row>
    <row r="726" spans="1:5" x14ac:dyDescent="0.25">
      <c r="A726"/>
      <c r="B726"/>
      <c r="C726"/>
      <c r="D726"/>
      <c r="E726"/>
    </row>
    <row r="727" spans="1:5" x14ac:dyDescent="0.25">
      <c r="A727"/>
      <c r="B727"/>
      <c r="C727"/>
      <c r="D727"/>
      <c r="E727"/>
    </row>
    <row r="728" spans="1:5" x14ac:dyDescent="0.25">
      <c r="A728"/>
      <c r="B728"/>
      <c r="C728"/>
      <c r="D728"/>
      <c r="E728"/>
    </row>
    <row r="729" spans="1:5" x14ac:dyDescent="0.25">
      <c r="A729"/>
      <c r="B729"/>
      <c r="C729"/>
      <c r="D729"/>
      <c r="E729"/>
    </row>
    <row r="730" spans="1:5" x14ac:dyDescent="0.25">
      <c r="A730"/>
      <c r="B730"/>
      <c r="C730"/>
      <c r="D730"/>
      <c r="E730"/>
    </row>
    <row r="731" spans="1:5" x14ac:dyDescent="0.25">
      <c r="A731"/>
      <c r="B731"/>
      <c r="C731"/>
      <c r="D731"/>
      <c r="E731"/>
    </row>
    <row r="732" spans="1:5" x14ac:dyDescent="0.25">
      <c r="A732"/>
      <c r="B732"/>
      <c r="C732"/>
      <c r="D732"/>
      <c r="E732"/>
    </row>
    <row r="733" spans="1:5" x14ac:dyDescent="0.25">
      <c r="A733"/>
      <c r="B733"/>
      <c r="C733"/>
      <c r="D733"/>
      <c r="E733"/>
    </row>
    <row r="734" spans="1:5" x14ac:dyDescent="0.25">
      <c r="A734"/>
      <c r="B734"/>
      <c r="C734"/>
      <c r="D734"/>
      <c r="E734"/>
    </row>
    <row r="735" spans="1:5" x14ac:dyDescent="0.25">
      <c r="A735"/>
      <c r="B735"/>
      <c r="C735"/>
      <c r="D735"/>
      <c r="E735"/>
    </row>
    <row r="736" spans="1:5" x14ac:dyDescent="0.25">
      <c r="A736"/>
      <c r="B736"/>
      <c r="C736"/>
      <c r="D736"/>
      <c r="E736"/>
    </row>
    <row r="737" spans="1:5" x14ac:dyDescent="0.25">
      <c r="A737"/>
      <c r="B737"/>
      <c r="C737"/>
      <c r="D737"/>
      <c r="E737"/>
    </row>
    <row r="738" spans="1:5" x14ac:dyDescent="0.25">
      <c r="A738"/>
      <c r="B738"/>
      <c r="C738"/>
      <c r="D738"/>
      <c r="E738"/>
    </row>
    <row r="739" spans="1:5" x14ac:dyDescent="0.25">
      <c r="A739"/>
      <c r="B739"/>
      <c r="C739"/>
      <c r="D739"/>
      <c r="E739"/>
    </row>
    <row r="740" spans="1:5" x14ac:dyDescent="0.25">
      <c r="A740"/>
      <c r="B740"/>
      <c r="C740"/>
      <c r="D740"/>
      <c r="E740"/>
    </row>
    <row r="741" spans="1:5" x14ac:dyDescent="0.25">
      <c r="A741"/>
      <c r="B741"/>
      <c r="C741"/>
      <c r="D741"/>
      <c r="E741"/>
    </row>
    <row r="742" spans="1:5" x14ac:dyDescent="0.25">
      <c r="A742"/>
      <c r="B742"/>
      <c r="C742"/>
      <c r="D742"/>
      <c r="E742"/>
    </row>
    <row r="743" spans="1:5" x14ac:dyDescent="0.25">
      <c r="A743"/>
      <c r="B743"/>
      <c r="C743"/>
      <c r="D743"/>
      <c r="E743"/>
    </row>
    <row r="744" spans="1:5" x14ac:dyDescent="0.25">
      <c r="A744"/>
      <c r="B744"/>
      <c r="C744"/>
      <c r="D744"/>
      <c r="E744"/>
    </row>
    <row r="745" spans="1:5" x14ac:dyDescent="0.25">
      <c r="A745"/>
      <c r="B745"/>
      <c r="C745"/>
      <c r="D745"/>
      <c r="E745"/>
    </row>
    <row r="746" spans="1:5" x14ac:dyDescent="0.25">
      <c r="A746"/>
      <c r="B746"/>
      <c r="C746"/>
      <c r="D746"/>
      <c r="E746"/>
    </row>
    <row r="747" spans="1:5" x14ac:dyDescent="0.25">
      <c r="A747"/>
      <c r="B747"/>
      <c r="C747"/>
      <c r="D747"/>
      <c r="E747"/>
    </row>
    <row r="748" spans="1:5" x14ac:dyDescent="0.25">
      <c r="A748"/>
      <c r="B748"/>
      <c r="C748"/>
      <c r="D748"/>
      <c r="E748"/>
    </row>
    <row r="749" spans="1:5" x14ac:dyDescent="0.25">
      <c r="A749"/>
      <c r="B749"/>
      <c r="C749"/>
      <c r="D749"/>
      <c r="E749"/>
    </row>
    <row r="750" spans="1:5" x14ac:dyDescent="0.25">
      <c r="A750"/>
      <c r="B750"/>
      <c r="C750"/>
      <c r="D750"/>
      <c r="E750"/>
    </row>
    <row r="751" spans="1:5" x14ac:dyDescent="0.25">
      <c r="A751"/>
      <c r="B751"/>
      <c r="C751"/>
      <c r="D751"/>
      <c r="E751"/>
    </row>
    <row r="752" spans="1:5" x14ac:dyDescent="0.25">
      <c r="A752"/>
      <c r="B752"/>
      <c r="C752"/>
      <c r="D752"/>
      <c r="E752"/>
    </row>
    <row r="753" spans="1:5" x14ac:dyDescent="0.25">
      <c r="A753"/>
      <c r="B753"/>
      <c r="C753"/>
      <c r="D753"/>
      <c r="E753"/>
    </row>
    <row r="754" spans="1:5" x14ac:dyDescent="0.25">
      <c r="A754"/>
      <c r="B754"/>
      <c r="C754"/>
      <c r="D754"/>
      <c r="E754"/>
    </row>
    <row r="755" spans="1:5" x14ac:dyDescent="0.25">
      <c r="A755"/>
      <c r="B755"/>
      <c r="C755"/>
      <c r="D755"/>
      <c r="E755"/>
    </row>
    <row r="756" spans="1:5" x14ac:dyDescent="0.25">
      <c r="A756"/>
      <c r="B756"/>
      <c r="C756"/>
      <c r="D756"/>
      <c r="E756"/>
    </row>
    <row r="757" spans="1:5" x14ac:dyDescent="0.25">
      <c r="A757"/>
      <c r="B757"/>
      <c r="C757"/>
      <c r="D757"/>
      <c r="E757"/>
    </row>
    <row r="758" spans="1:5" x14ac:dyDescent="0.25">
      <c r="A758"/>
      <c r="B758"/>
      <c r="C758"/>
      <c r="D758"/>
      <c r="E758"/>
    </row>
    <row r="759" spans="1:5" x14ac:dyDescent="0.25">
      <c r="A759"/>
      <c r="B759"/>
      <c r="C759"/>
      <c r="D759"/>
      <c r="E759"/>
    </row>
    <row r="760" spans="1:5" x14ac:dyDescent="0.25">
      <c r="A760"/>
      <c r="B760"/>
      <c r="C760"/>
      <c r="D760"/>
      <c r="E760"/>
    </row>
    <row r="761" spans="1:5" x14ac:dyDescent="0.25">
      <c r="A761"/>
      <c r="B761"/>
      <c r="C761"/>
      <c r="D761"/>
      <c r="E761"/>
    </row>
    <row r="762" spans="1:5" x14ac:dyDescent="0.25">
      <c r="A762"/>
      <c r="B762"/>
      <c r="C762"/>
      <c r="D762"/>
      <c r="E762"/>
    </row>
    <row r="763" spans="1:5" x14ac:dyDescent="0.25">
      <c r="A763"/>
      <c r="B763"/>
      <c r="C763"/>
      <c r="D763"/>
      <c r="E763"/>
    </row>
    <row r="764" spans="1:5" x14ac:dyDescent="0.25">
      <c r="A764"/>
      <c r="B764"/>
      <c r="C764"/>
      <c r="D764"/>
      <c r="E764"/>
    </row>
    <row r="765" spans="1:5" x14ac:dyDescent="0.25">
      <c r="A765"/>
      <c r="B765"/>
      <c r="C765"/>
      <c r="D765"/>
      <c r="E765"/>
    </row>
    <row r="766" spans="1:5" x14ac:dyDescent="0.25">
      <c r="A766"/>
      <c r="B766"/>
      <c r="C766"/>
      <c r="D766"/>
      <c r="E766"/>
    </row>
    <row r="767" spans="1:5" x14ac:dyDescent="0.25">
      <c r="A767"/>
      <c r="B767"/>
      <c r="C767"/>
      <c r="D767"/>
      <c r="E767"/>
    </row>
    <row r="768" spans="1:5" x14ac:dyDescent="0.25">
      <c r="A768"/>
      <c r="B768"/>
      <c r="C768"/>
      <c r="D768"/>
      <c r="E768"/>
    </row>
    <row r="769" spans="1:5" x14ac:dyDescent="0.25">
      <c r="A769"/>
      <c r="B769"/>
      <c r="C769"/>
      <c r="D769"/>
      <c r="E769"/>
    </row>
    <row r="770" spans="1:5" x14ac:dyDescent="0.25">
      <c r="A770"/>
      <c r="B770"/>
      <c r="C770"/>
      <c r="D770"/>
      <c r="E770"/>
    </row>
    <row r="771" spans="1:5" x14ac:dyDescent="0.25">
      <c r="A771"/>
      <c r="B771"/>
      <c r="C771"/>
      <c r="D771"/>
      <c r="E771"/>
    </row>
    <row r="772" spans="1:5" x14ac:dyDescent="0.25">
      <c r="A772"/>
      <c r="B772"/>
      <c r="C772"/>
      <c r="D772"/>
      <c r="E772"/>
    </row>
    <row r="773" spans="1:5" x14ac:dyDescent="0.25">
      <c r="A773"/>
      <c r="B773"/>
      <c r="C773"/>
      <c r="D773"/>
      <c r="E773"/>
    </row>
    <row r="774" spans="1:5" x14ac:dyDescent="0.25">
      <c r="A774"/>
      <c r="B774"/>
      <c r="C774"/>
      <c r="D774"/>
      <c r="E774"/>
    </row>
    <row r="775" spans="1:5" x14ac:dyDescent="0.25">
      <c r="A775"/>
      <c r="B775"/>
      <c r="C775"/>
      <c r="D775"/>
      <c r="E775"/>
    </row>
    <row r="776" spans="1:5" x14ac:dyDescent="0.25">
      <c r="A776"/>
      <c r="B776"/>
      <c r="C776"/>
      <c r="D776"/>
      <c r="E776"/>
    </row>
    <row r="777" spans="1:5" x14ac:dyDescent="0.25">
      <c r="A777"/>
      <c r="B777"/>
      <c r="C777"/>
      <c r="D777"/>
      <c r="E777"/>
    </row>
    <row r="778" spans="1:5" x14ac:dyDescent="0.25">
      <c r="A778"/>
      <c r="B778"/>
      <c r="C778"/>
      <c r="D778"/>
      <c r="E778"/>
    </row>
    <row r="779" spans="1:5" x14ac:dyDescent="0.25">
      <c r="A779"/>
      <c r="B779"/>
      <c r="C779"/>
      <c r="D779"/>
      <c r="E779"/>
    </row>
    <row r="780" spans="1:5" x14ac:dyDescent="0.25">
      <c r="A780"/>
      <c r="B780"/>
      <c r="C780"/>
      <c r="D780"/>
      <c r="E780"/>
    </row>
    <row r="781" spans="1:5" x14ac:dyDescent="0.25">
      <c r="A781"/>
      <c r="B781"/>
      <c r="C781"/>
      <c r="D781"/>
      <c r="E781"/>
    </row>
    <row r="782" spans="1:5" x14ac:dyDescent="0.25">
      <c r="A782"/>
      <c r="B782"/>
      <c r="C782"/>
      <c r="D782"/>
      <c r="E782"/>
    </row>
    <row r="783" spans="1:5" x14ac:dyDescent="0.25">
      <c r="A783"/>
      <c r="B783"/>
      <c r="C783"/>
      <c r="D783"/>
      <c r="E783"/>
    </row>
    <row r="784" spans="1:5" x14ac:dyDescent="0.25">
      <c r="A784"/>
      <c r="B784"/>
      <c r="C784"/>
      <c r="D784"/>
      <c r="E784"/>
    </row>
    <row r="785" spans="1:5" x14ac:dyDescent="0.25">
      <c r="A785"/>
      <c r="B785"/>
      <c r="C785"/>
      <c r="D785"/>
      <c r="E785"/>
    </row>
    <row r="786" spans="1:5" x14ac:dyDescent="0.25">
      <c r="A786"/>
      <c r="B786"/>
      <c r="C786"/>
      <c r="D786"/>
      <c r="E786"/>
    </row>
    <row r="787" spans="1:5" x14ac:dyDescent="0.25">
      <c r="A787"/>
      <c r="B787"/>
      <c r="C787"/>
      <c r="D787"/>
      <c r="E787"/>
    </row>
    <row r="788" spans="1:5" x14ac:dyDescent="0.25">
      <c r="A788"/>
      <c r="B788"/>
      <c r="C788"/>
      <c r="D788"/>
      <c r="E788"/>
    </row>
    <row r="789" spans="1:5" x14ac:dyDescent="0.25">
      <c r="A789"/>
      <c r="B789"/>
      <c r="C789"/>
      <c r="D789"/>
      <c r="E789"/>
    </row>
    <row r="790" spans="1:5" x14ac:dyDescent="0.25">
      <c r="A790"/>
      <c r="B790"/>
      <c r="C790"/>
      <c r="D790"/>
      <c r="E790"/>
    </row>
    <row r="791" spans="1:5" x14ac:dyDescent="0.25">
      <c r="A791"/>
      <c r="B791"/>
      <c r="C791"/>
      <c r="D791"/>
      <c r="E791"/>
    </row>
    <row r="792" spans="1:5" x14ac:dyDescent="0.25">
      <c r="A792"/>
      <c r="B792"/>
      <c r="C792"/>
      <c r="D792"/>
      <c r="E792"/>
    </row>
    <row r="793" spans="1:5" x14ac:dyDescent="0.25">
      <c r="A793"/>
      <c r="B793"/>
      <c r="C793"/>
      <c r="D793"/>
      <c r="E793"/>
    </row>
    <row r="794" spans="1:5" x14ac:dyDescent="0.25">
      <c r="A794"/>
      <c r="B794"/>
      <c r="C794"/>
      <c r="D794"/>
      <c r="E794"/>
    </row>
    <row r="795" spans="1:5" x14ac:dyDescent="0.25">
      <c r="A795"/>
      <c r="B795"/>
      <c r="C795"/>
      <c r="D795"/>
      <c r="E795"/>
    </row>
    <row r="796" spans="1:5" x14ac:dyDescent="0.25">
      <c r="A796"/>
      <c r="B796"/>
      <c r="C796"/>
      <c r="D796"/>
      <c r="E796"/>
    </row>
    <row r="797" spans="1:5" x14ac:dyDescent="0.25">
      <c r="A797"/>
      <c r="B797"/>
      <c r="C797"/>
      <c r="D797"/>
      <c r="E797"/>
    </row>
    <row r="798" spans="1:5" x14ac:dyDescent="0.25">
      <c r="A798"/>
      <c r="B798"/>
      <c r="C798"/>
      <c r="D798"/>
      <c r="E798"/>
    </row>
    <row r="799" spans="1:5" x14ac:dyDescent="0.25">
      <c r="A799"/>
      <c r="B799"/>
      <c r="C799"/>
      <c r="D799"/>
      <c r="E799"/>
    </row>
    <row r="800" spans="1:5" x14ac:dyDescent="0.25">
      <c r="A800"/>
      <c r="B800"/>
      <c r="C800"/>
      <c r="D800"/>
      <c r="E800"/>
    </row>
    <row r="801" spans="1:5" x14ac:dyDescent="0.25">
      <c r="A801"/>
      <c r="B801"/>
      <c r="C801"/>
      <c r="D801"/>
      <c r="E801"/>
    </row>
    <row r="802" spans="1:5" x14ac:dyDescent="0.25">
      <c r="A802"/>
      <c r="B802"/>
      <c r="C802"/>
      <c r="D802"/>
      <c r="E802"/>
    </row>
    <row r="803" spans="1:5" x14ac:dyDescent="0.25">
      <c r="A803"/>
      <c r="B803"/>
      <c r="C803"/>
      <c r="D803"/>
      <c r="E803"/>
    </row>
    <row r="804" spans="1:5" x14ac:dyDescent="0.25">
      <c r="A804"/>
      <c r="B804"/>
      <c r="C804"/>
      <c r="D804"/>
      <c r="E804"/>
    </row>
    <row r="805" spans="1:5" x14ac:dyDescent="0.25">
      <c r="A805"/>
      <c r="B805"/>
      <c r="C805"/>
      <c r="D805"/>
      <c r="E805"/>
    </row>
    <row r="806" spans="1:5" x14ac:dyDescent="0.25">
      <c r="A806"/>
      <c r="B806"/>
      <c r="C806"/>
      <c r="D806"/>
      <c r="E806"/>
    </row>
    <row r="807" spans="1:5" x14ac:dyDescent="0.25">
      <c r="A807"/>
      <c r="B807"/>
      <c r="C807"/>
      <c r="D807"/>
      <c r="E807"/>
    </row>
    <row r="808" spans="1:5" x14ac:dyDescent="0.25">
      <c r="A808"/>
      <c r="B808"/>
      <c r="C808"/>
      <c r="D808"/>
      <c r="E808"/>
    </row>
    <row r="809" spans="1:5" x14ac:dyDescent="0.25">
      <c r="A809"/>
      <c r="B809"/>
      <c r="C809"/>
      <c r="D809"/>
      <c r="E809"/>
    </row>
    <row r="810" spans="1:5" x14ac:dyDescent="0.25">
      <c r="A810"/>
      <c r="B810"/>
      <c r="C810"/>
      <c r="D810"/>
      <c r="E810"/>
    </row>
    <row r="811" spans="1:5" x14ac:dyDescent="0.25">
      <c r="A811"/>
      <c r="B811"/>
      <c r="C811"/>
      <c r="D811"/>
      <c r="E811"/>
    </row>
    <row r="812" spans="1:5" x14ac:dyDescent="0.25">
      <c r="A812"/>
      <c r="B812"/>
      <c r="C812"/>
      <c r="D812"/>
      <c r="E812"/>
    </row>
    <row r="813" spans="1:5" x14ac:dyDescent="0.25">
      <c r="A813"/>
      <c r="B813"/>
      <c r="C813"/>
      <c r="D813"/>
      <c r="E813"/>
    </row>
    <row r="814" spans="1:5" x14ac:dyDescent="0.25">
      <c r="A814"/>
      <c r="B814"/>
      <c r="C814"/>
      <c r="D814"/>
      <c r="E814"/>
    </row>
    <row r="815" spans="1:5" x14ac:dyDescent="0.25">
      <c r="A815"/>
      <c r="B815"/>
      <c r="C815"/>
      <c r="D815"/>
      <c r="E815"/>
    </row>
    <row r="816" spans="1:5" x14ac:dyDescent="0.25">
      <c r="A816"/>
      <c r="B816"/>
      <c r="C816"/>
      <c r="D816"/>
      <c r="E816"/>
    </row>
    <row r="817" spans="1:5" x14ac:dyDescent="0.25">
      <c r="A817"/>
      <c r="B817"/>
      <c r="C817"/>
      <c r="D817"/>
      <c r="E817"/>
    </row>
    <row r="818" spans="1:5" x14ac:dyDescent="0.25">
      <c r="A818"/>
      <c r="B818"/>
      <c r="C818"/>
      <c r="D818"/>
      <c r="E818"/>
    </row>
    <row r="819" spans="1:5" x14ac:dyDescent="0.25">
      <c r="A819"/>
      <c r="B819"/>
      <c r="C819"/>
      <c r="D819"/>
      <c r="E819"/>
    </row>
    <row r="820" spans="1:5" x14ac:dyDescent="0.25">
      <c r="A820"/>
      <c r="B820"/>
      <c r="C820"/>
      <c r="D820"/>
      <c r="E820"/>
    </row>
    <row r="821" spans="1:5" x14ac:dyDescent="0.25">
      <c r="A821"/>
      <c r="B821"/>
      <c r="C821"/>
      <c r="D821"/>
      <c r="E821"/>
    </row>
    <row r="822" spans="1:5" x14ac:dyDescent="0.25">
      <c r="A822"/>
      <c r="B822"/>
      <c r="C822"/>
      <c r="D822"/>
      <c r="E822"/>
    </row>
    <row r="823" spans="1:5" x14ac:dyDescent="0.25">
      <c r="A823"/>
      <c r="B823"/>
      <c r="C823"/>
      <c r="D823"/>
      <c r="E823"/>
    </row>
    <row r="824" spans="1:5" x14ac:dyDescent="0.25">
      <c r="A824"/>
      <c r="B824"/>
      <c r="C824"/>
      <c r="D824"/>
      <c r="E824"/>
    </row>
    <row r="825" spans="1:5" x14ac:dyDescent="0.25">
      <c r="A825"/>
      <c r="B825"/>
      <c r="C825"/>
      <c r="D825"/>
      <c r="E825"/>
    </row>
    <row r="826" spans="1:5" x14ac:dyDescent="0.25">
      <c r="A826"/>
      <c r="B826"/>
      <c r="C826"/>
      <c r="D826"/>
      <c r="E826"/>
    </row>
    <row r="827" spans="1:5" x14ac:dyDescent="0.25">
      <c r="A827"/>
      <c r="B827"/>
      <c r="C827"/>
      <c r="D827"/>
      <c r="E827"/>
    </row>
    <row r="828" spans="1:5" x14ac:dyDescent="0.25">
      <c r="A828"/>
      <c r="B828"/>
      <c r="C828"/>
      <c r="D828"/>
      <c r="E828"/>
    </row>
    <row r="829" spans="1:5" x14ac:dyDescent="0.25">
      <c r="A829"/>
      <c r="B829"/>
      <c r="C829"/>
      <c r="D829"/>
      <c r="E829"/>
    </row>
    <row r="830" spans="1:5" x14ac:dyDescent="0.25">
      <c r="A830"/>
      <c r="B830"/>
      <c r="C830"/>
      <c r="D830"/>
      <c r="E830"/>
    </row>
    <row r="831" spans="1:5" x14ac:dyDescent="0.25">
      <c r="A831"/>
      <c r="B831"/>
      <c r="C831"/>
      <c r="D831"/>
      <c r="E831"/>
    </row>
    <row r="832" spans="1:5" x14ac:dyDescent="0.25">
      <c r="A832"/>
      <c r="B832"/>
      <c r="C832"/>
      <c r="D832"/>
      <c r="E832"/>
    </row>
    <row r="833" spans="1:5" x14ac:dyDescent="0.25">
      <c r="A833"/>
      <c r="B833"/>
      <c r="C833"/>
      <c r="D833"/>
      <c r="E833"/>
    </row>
    <row r="834" spans="1:5" x14ac:dyDescent="0.25">
      <c r="A834"/>
      <c r="B834"/>
      <c r="C834"/>
      <c r="D834"/>
      <c r="E834"/>
    </row>
    <row r="835" spans="1:5" x14ac:dyDescent="0.25">
      <c r="A835"/>
      <c r="B835"/>
      <c r="C835"/>
      <c r="D835"/>
      <c r="E835"/>
    </row>
    <row r="836" spans="1:5" x14ac:dyDescent="0.25">
      <c r="A836"/>
      <c r="B836"/>
      <c r="C836"/>
      <c r="D836"/>
      <c r="E836"/>
    </row>
    <row r="837" spans="1:5" x14ac:dyDescent="0.25">
      <c r="A837"/>
      <c r="B837"/>
      <c r="C837"/>
      <c r="D837"/>
      <c r="E837"/>
    </row>
    <row r="838" spans="1:5" x14ac:dyDescent="0.25">
      <c r="A838"/>
      <c r="B838"/>
      <c r="C838"/>
      <c r="D838"/>
      <c r="E838"/>
    </row>
    <row r="839" spans="1:5" x14ac:dyDescent="0.25">
      <c r="A839"/>
      <c r="B839"/>
      <c r="C839"/>
      <c r="D839"/>
      <c r="E839"/>
    </row>
    <row r="840" spans="1:5" x14ac:dyDescent="0.25">
      <c r="A840"/>
      <c r="B840"/>
      <c r="C840"/>
      <c r="D840"/>
      <c r="E840"/>
    </row>
    <row r="841" spans="1:5" x14ac:dyDescent="0.25">
      <c r="A841"/>
      <c r="B841"/>
      <c r="C841"/>
      <c r="D841"/>
      <c r="E841"/>
    </row>
    <row r="842" spans="1:5" x14ac:dyDescent="0.25">
      <c r="A842"/>
      <c r="B842"/>
      <c r="C842"/>
      <c r="D842"/>
      <c r="E842"/>
    </row>
    <row r="843" spans="1:5" x14ac:dyDescent="0.25">
      <c r="A843"/>
      <c r="B843"/>
      <c r="C843"/>
      <c r="D843"/>
      <c r="E843"/>
    </row>
    <row r="844" spans="1:5" x14ac:dyDescent="0.25">
      <c r="A844"/>
      <c r="B844"/>
      <c r="C844"/>
      <c r="D844"/>
      <c r="E844"/>
    </row>
    <row r="845" spans="1:5" x14ac:dyDescent="0.25">
      <c r="A845"/>
      <c r="B845"/>
      <c r="C845"/>
      <c r="D845"/>
      <c r="E845"/>
    </row>
    <row r="846" spans="1:5" x14ac:dyDescent="0.25">
      <c r="A846"/>
      <c r="B846"/>
      <c r="C846"/>
      <c r="D846"/>
      <c r="E846"/>
    </row>
    <row r="847" spans="1:5" x14ac:dyDescent="0.25">
      <c r="A847"/>
      <c r="B847"/>
      <c r="C847"/>
      <c r="D847"/>
      <c r="E847"/>
    </row>
    <row r="848" spans="1:5" x14ac:dyDescent="0.25">
      <c r="A848"/>
      <c r="B848"/>
      <c r="C848"/>
      <c r="D848"/>
      <c r="E848"/>
    </row>
    <row r="849" spans="1:5" x14ac:dyDescent="0.25">
      <c r="A849"/>
      <c r="B849"/>
      <c r="C849"/>
      <c r="D849"/>
      <c r="E849"/>
    </row>
    <row r="850" spans="1:5" x14ac:dyDescent="0.25">
      <c r="A850"/>
      <c r="B850"/>
      <c r="C850"/>
      <c r="D850"/>
      <c r="E850"/>
    </row>
    <row r="851" spans="1:5" x14ac:dyDescent="0.25">
      <c r="A851"/>
      <c r="B851"/>
      <c r="C851"/>
      <c r="D851"/>
      <c r="E851"/>
    </row>
    <row r="852" spans="1:5" x14ac:dyDescent="0.25">
      <c r="A852"/>
      <c r="B852"/>
      <c r="C852"/>
      <c r="D852"/>
      <c r="E852"/>
    </row>
    <row r="853" spans="1:5" x14ac:dyDescent="0.25">
      <c r="A853"/>
      <c r="B853"/>
      <c r="C853"/>
      <c r="D853"/>
      <c r="E853"/>
    </row>
    <row r="854" spans="1:5" x14ac:dyDescent="0.25">
      <c r="A854"/>
      <c r="B854"/>
      <c r="C854"/>
      <c r="D854"/>
      <c r="E854"/>
    </row>
    <row r="855" spans="1:5" x14ac:dyDescent="0.25">
      <c r="A855"/>
      <c r="B855"/>
      <c r="C855"/>
      <c r="D855"/>
      <c r="E855"/>
    </row>
    <row r="856" spans="1:5" x14ac:dyDescent="0.25">
      <c r="A856"/>
      <c r="B856"/>
      <c r="C856"/>
      <c r="D856"/>
      <c r="E856"/>
    </row>
    <row r="857" spans="1:5" x14ac:dyDescent="0.25">
      <c r="A857"/>
      <c r="B857"/>
      <c r="C857"/>
      <c r="D857"/>
      <c r="E857"/>
    </row>
    <row r="858" spans="1:5" x14ac:dyDescent="0.25">
      <c r="A858"/>
      <c r="B858"/>
      <c r="C858"/>
      <c r="D858"/>
      <c r="E858"/>
    </row>
    <row r="859" spans="1:5" x14ac:dyDescent="0.25">
      <c r="A859"/>
      <c r="B859"/>
      <c r="C859"/>
      <c r="D859"/>
      <c r="E859"/>
    </row>
    <row r="860" spans="1:5" x14ac:dyDescent="0.25">
      <c r="A860"/>
      <c r="B860"/>
      <c r="C860"/>
      <c r="D860"/>
      <c r="E860"/>
    </row>
    <row r="861" spans="1:5" x14ac:dyDescent="0.25">
      <c r="A861"/>
      <c r="B861"/>
      <c r="C861"/>
      <c r="D861"/>
      <c r="E861"/>
    </row>
    <row r="862" spans="1:5" x14ac:dyDescent="0.25">
      <c r="A862"/>
      <c r="B862"/>
      <c r="C862"/>
      <c r="D862"/>
      <c r="E862"/>
    </row>
    <row r="863" spans="1:5" x14ac:dyDescent="0.25">
      <c r="A863"/>
      <c r="B863"/>
      <c r="C863"/>
      <c r="D863"/>
      <c r="E863"/>
    </row>
    <row r="864" spans="1:5" x14ac:dyDescent="0.25">
      <c r="A864"/>
      <c r="B864"/>
      <c r="C864"/>
      <c r="D864"/>
      <c r="E864"/>
    </row>
    <row r="865" spans="1:5" x14ac:dyDescent="0.25">
      <c r="A865"/>
      <c r="B865"/>
      <c r="C865"/>
      <c r="D865"/>
      <c r="E865"/>
    </row>
    <row r="866" spans="1:5" x14ac:dyDescent="0.25">
      <c r="A866"/>
      <c r="B866"/>
      <c r="C866"/>
      <c r="D866"/>
      <c r="E866"/>
    </row>
    <row r="867" spans="1:5" x14ac:dyDescent="0.25">
      <c r="A867"/>
      <c r="B867"/>
      <c r="C867"/>
      <c r="D867"/>
      <c r="E867"/>
    </row>
    <row r="868" spans="1:5" x14ac:dyDescent="0.25">
      <c r="A868"/>
      <c r="B868"/>
      <c r="C868"/>
      <c r="D868"/>
      <c r="E868"/>
    </row>
    <row r="869" spans="1:5" x14ac:dyDescent="0.25">
      <c r="A869"/>
      <c r="B869"/>
      <c r="C869"/>
      <c r="D869"/>
      <c r="E869"/>
    </row>
    <row r="870" spans="1:5" x14ac:dyDescent="0.25">
      <c r="A870"/>
      <c r="B870"/>
      <c r="C870"/>
      <c r="D870"/>
      <c r="E870"/>
    </row>
    <row r="871" spans="1:5" x14ac:dyDescent="0.25">
      <c r="A871"/>
      <c r="B871"/>
      <c r="C871"/>
      <c r="D871"/>
      <c r="E871"/>
    </row>
    <row r="872" spans="1:5" x14ac:dyDescent="0.25">
      <c r="A872"/>
      <c r="B872"/>
      <c r="C872"/>
      <c r="D872"/>
      <c r="E872"/>
    </row>
    <row r="873" spans="1:5" x14ac:dyDescent="0.25">
      <c r="A873"/>
      <c r="B873"/>
      <c r="C873"/>
      <c r="D873"/>
      <c r="E873"/>
    </row>
    <row r="874" spans="1:5" x14ac:dyDescent="0.25">
      <c r="A874"/>
      <c r="B874"/>
      <c r="C874"/>
      <c r="D874"/>
      <c r="E874"/>
    </row>
    <row r="875" spans="1:5" x14ac:dyDescent="0.25">
      <c r="A875"/>
      <c r="B875"/>
      <c r="C875"/>
      <c r="D875"/>
      <c r="E875"/>
    </row>
    <row r="876" spans="1:5" x14ac:dyDescent="0.25">
      <c r="A876"/>
      <c r="B876"/>
      <c r="C876"/>
      <c r="D876"/>
      <c r="E876"/>
    </row>
    <row r="877" spans="1:5" x14ac:dyDescent="0.25">
      <c r="A877"/>
      <c r="B877"/>
      <c r="C877"/>
      <c r="D877"/>
      <c r="E877"/>
    </row>
    <row r="878" spans="1:5" x14ac:dyDescent="0.25">
      <c r="A878"/>
      <c r="B878"/>
      <c r="C878"/>
      <c r="D878"/>
      <c r="E878"/>
    </row>
    <row r="879" spans="1:5" x14ac:dyDescent="0.25">
      <c r="A879"/>
      <c r="B879"/>
      <c r="C879"/>
      <c r="D879"/>
      <c r="E879"/>
    </row>
    <row r="880" spans="1:5" x14ac:dyDescent="0.25">
      <c r="A880"/>
      <c r="B880"/>
      <c r="C880"/>
      <c r="D880"/>
      <c r="E880"/>
    </row>
    <row r="881" spans="1:5" x14ac:dyDescent="0.25">
      <c r="A881"/>
      <c r="B881"/>
      <c r="C881"/>
      <c r="D881"/>
      <c r="E881"/>
    </row>
    <row r="882" spans="1:5" x14ac:dyDescent="0.25">
      <c r="A882"/>
      <c r="B882"/>
      <c r="C882"/>
      <c r="D882"/>
      <c r="E882"/>
    </row>
    <row r="883" spans="1:5" x14ac:dyDescent="0.25">
      <c r="A883"/>
      <c r="B883"/>
      <c r="C883"/>
      <c r="D883"/>
      <c r="E883"/>
    </row>
    <row r="884" spans="1:5" x14ac:dyDescent="0.25">
      <c r="A884"/>
      <c r="B884"/>
      <c r="C884"/>
      <c r="D884"/>
      <c r="E884"/>
    </row>
    <row r="885" spans="1:5" x14ac:dyDescent="0.25">
      <c r="A885"/>
      <c r="B885"/>
      <c r="C885"/>
      <c r="D885"/>
      <c r="E885"/>
    </row>
    <row r="886" spans="1:5" x14ac:dyDescent="0.25">
      <c r="A886"/>
      <c r="B886"/>
      <c r="C886"/>
      <c r="D886"/>
      <c r="E886"/>
    </row>
    <row r="887" spans="1:5" x14ac:dyDescent="0.25">
      <c r="A887"/>
      <c r="B887"/>
      <c r="C887"/>
      <c r="D887"/>
      <c r="E887"/>
    </row>
    <row r="888" spans="1:5" x14ac:dyDescent="0.25">
      <c r="A888"/>
      <c r="B888"/>
      <c r="C888"/>
      <c r="D888"/>
      <c r="E888"/>
    </row>
    <row r="889" spans="1:5" x14ac:dyDescent="0.25">
      <c r="A889"/>
      <c r="B889"/>
      <c r="C889"/>
      <c r="D889"/>
      <c r="E889"/>
    </row>
    <row r="890" spans="1:5" x14ac:dyDescent="0.25">
      <c r="A890"/>
      <c r="B890"/>
      <c r="C890"/>
      <c r="D890"/>
      <c r="E890"/>
    </row>
    <row r="891" spans="1:5" x14ac:dyDescent="0.25">
      <c r="A891"/>
      <c r="B891"/>
      <c r="C891"/>
      <c r="D891"/>
      <c r="E891"/>
    </row>
    <row r="892" spans="1:5" x14ac:dyDescent="0.25">
      <c r="A892"/>
      <c r="B892"/>
      <c r="C892"/>
      <c r="D892"/>
      <c r="E892"/>
    </row>
    <row r="893" spans="1:5" x14ac:dyDescent="0.25">
      <c r="A893"/>
      <c r="B893"/>
      <c r="C893"/>
      <c r="D893"/>
      <c r="E893"/>
    </row>
    <row r="894" spans="1:5" x14ac:dyDescent="0.25">
      <c r="A894"/>
      <c r="B894"/>
      <c r="C894"/>
      <c r="D894"/>
      <c r="E894"/>
    </row>
    <row r="895" spans="1:5" x14ac:dyDescent="0.25">
      <c r="A895"/>
      <c r="B895"/>
      <c r="C895"/>
      <c r="D895"/>
      <c r="E895"/>
    </row>
    <row r="896" spans="1:5" x14ac:dyDescent="0.25">
      <c r="A896"/>
      <c r="B896"/>
      <c r="C896"/>
      <c r="D896"/>
      <c r="E896"/>
    </row>
    <row r="897" spans="1:5" x14ac:dyDescent="0.25">
      <c r="A897"/>
      <c r="B897"/>
      <c r="C897"/>
      <c r="D897"/>
      <c r="E897"/>
    </row>
    <row r="898" spans="1:5" x14ac:dyDescent="0.25">
      <c r="A898"/>
      <c r="B898"/>
      <c r="C898"/>
      <c r="D898"/>
      <c r="E898"/>
    </row>
    <row r="899" spans="1:5" x14ac:dyDescent="0.25">
      <c r="A899"/>
      <c r="B899"/>
      <c r="C899"/>
      <c r="D899"/>
      <c r="E899"/>
    </row>
    <row r="900" spans="1:5" x14ac:dyDescent="0.25">
      <c r="A900"/>
      <c r="B900"/>
      <c r="C900"/>
      <c r="D900"/>
      <c r="E900"/>
    </row>
    <row r="901" spans="1:5" x14ac:dyDescent="0.25">
      <c r="A901"/>
      <c r="B901"/>
      <c r="C901"/>
      <c r="D901"/>
      <c r="E901"/>
    </row>
    <row r="902" spans="1:5" x14ac:dyDescent="0.25">
      <c r="A902"/>
      <c r="B902"/>
      <c r="C902"/>
      <c r="D902"/>
      <c r="E902"/>
    </row>
    <row r="903" spans="1:5" x14ac:dyDescent="0.25">
      <c r="A903"/>
      <c r="B903"/>
      <c r="C903"/>
      <c r="D903"/>
      <c r="E903"/>
    </row>
    <row r="904" spans="1:5" x14ac:dyDescent="0.25">
      <c r="A904"/>
      <c r="B904"/>
      <c r="C904"/>
      <c r="D904"/>
      <c r="E904"/>
    </row>
    <row r="905" spans="1:5" x14ac:dyDescent="0.25">
      <c r="A905"/>
      <c r="B905"/>
      <c r="C905"/>
      <c r="D905"/>
      <c r="E905"/>
    </row>
    <row r="906" spans="1:5" x14ac:dyDescent="0.25">
      <c r="A906"/>
      <c r="B906"/>
      <c r="C906"/>
      <c r="D906"/>
      <c r="E906"/>
    </row>
    <row r="907" spans="1:5" x14ac:dyDescent="0.25">
      <c r="A907"/>
      <c r="B907"/>
      <c r="C907"/>
      <c r="D907"/>
      <c r="E907"/>
    </row>
    <row r="908" spans="1:5" x14ac:dyDescent="0.25">
      <c r="A908"/>
      <c r="B908"/>
      <c r="C908"/>
      <c r="D908"/>
      <c r="E908"/>
    </row>
    <row r="909" spans="1:5" x14ac:dyDescent="0.25">
      <c r="A909"/>
      <c r="B909"/>
      <c r="C909"/>
      <c r="D909"/>
      <c r="E909"/>
    </row>
    <row r="910" spans="1:5" x14ac:dyDescent="0.25">
      <c r="A910"/>
      <c r="B910"/>
      <c r="C910"/>
      <c r="D910"/>
      <c r="E910"/>
    </row>
    <row r="911" spans="1:5" x14ac:dyDescent="0.25">
      <c r="A911"/>
      <c r="B911"/>
      <c r="C911"/>
      <c r="D911"/>
      <c r="E911"/>
    </row>
    <row r="912" spans="1:5" x14ac:dyDescent="0.25">
      <c r="A912"/>
      <c r="B912"/>
      <c r="C912"/>
      <c r="D912"/>
      <c r="E912"/>
    </row>
    <row r="913" spans="1:5" x14ac:dyDescent="0.25">
      <c r="A913"/>
      <c r="B913"/>
      <c r="C913"/>
      <c r="D913"/>
      <c r="E913"/>
    </row>
    <row r="914" spans="1:5" x14ac:dyDescent="0.25">
      <c r="A914"/>
      <c r="B914"/>
      <c r="C914"/>
      <c r="D914"/>
      <c r="E914"/>
    </row>
    <row r="915" spans="1:5" x14ac:dyDescent="0.25">
      <c r="A915"/>
      <c r="B915"/>
      <c r="C915"/>
      <c r="D915"/>
      <c r="E915"/>
    </row>
    <row r="916" spans="1:5" x14ac:dyDescent="0.25">
      <c r="A916"/>
      <c r="B916"/>
      <c r="C916"/>
      <c r="D916"/>
      <c r="E916"/>
    </row>
    <row r="917" spans="1:5" x14ac:dyDescent="0.25">
      <c r="A917"/>
      <c r="B917"/>
      <c r="C917"/>
      <c r="D917"/>
      <c r="E917"/>
    </row>
    <row r="918" spans="1:5" x14ac:dyDescent="0.25">
      <c r="A918"/>
      <c r="B918"/>
      <c r="C918"/>
      <c r="D918"/>
      <c r="E918"/>
    </row>
    <row r="919" spans="1:5" x14ac:dyDescent="0.25">
      <c r="A919"/>
      <c r="B919"/>
      <c r="C919"/>
      <c r="D919"/>
      <c r="E919"/>
    </row>
    <row r="920" spans="1:5" x14ac:dyDescent="0.25">
      <c r="A920"/>
      <c r="B920"/>
      <c r="C920"/>
      <c r="D920"/>
      <c r="E920"/>
    </row>
    <row r="921" spans="1:5" x14ac:dyDescent="0.25">
      <c r="A921"/>
      <c r="B921"/>
      <c r="C921"/>
      <c r="D921"/>
      <c r="E921"/>
    </row>
    <row r="922" spans="1:5" x14ac:dyDescent="0.25">
      <c r="A922"/>
      <c r="B922"/>
      <c r="C922"/>
      <c r="D922"/>
      <c r="E922"/>
    </row>
    <row r="923" spans="1:5" x14ac:dyDescent="0.25">
      <c r="A923"/>
      <c r="B923"/>
      <c r="C923"/>
      <c r="D923"/>
      <c r="E923"/>
    </row>
    <row r="924" spans="1:5" x14ac:dyDescent="0.25">
      <c r="A924"/>
      <c r="B924"/>
      <c r="C924"/>
      <c r="D924"/>
      <c r="E924"/>
    </row>
    <row r="925" spans="1:5" x14ac:dyDescent="0.25">
      <c r="A925"/>
      <c r="B925"/>
      <c r="C925"/>
      <c r="D925"/>
      <c r="E925"/>
    </row>
    <row r="926" spans="1:5" x14ac:dyDescent="0.25">
      <c r="A926"/>
      <c r="B926"/>
      <c r="C926"/>
      <c r="D926"/>
      <c r="E926"/>
    </row>
    <row r="927" spans="1:5" x14ac:dyDescent="0.25">
      <c r="A927"/>
      <c r="B927"/>
      <c r="C927"/>
      <c r="D927"/>
      <c r="E927"/>
    </row>
    <row r="928" spans="1:5" x14ac:dyDescent="0.25">
      <c r="A928"/>
      <c r="B928"/>
      <c r="C928"/>
      <c r="D928"/>
      <c r="E928"/>
    </row>
    <row r="929" spans="1:5" x14ac:dyDescent="0.25">
      <c r="A929"/>
      <c r="B929"/>
      <c r="C929"/>
      <c r="D929"/>
      <c r="E929"/>
    </row>
    <row r="930" spans="1:5" x14ac:dyDescent="0.25">
      <c r="A930"/>
      <c r="B930"/>
      <c r="C930"/>
      <c r="D930"/>
      <c r="E930"/>
    </row>
    <row r="931" spans="1:5" x14ac:dyDescent="0.25">
      <c r="A931"/>
      <c r="B931"/>
      <c r="C931"/>
      <c r="D931"/>
      <c r="E931"/>
    </row>
    <row r="932" spans="1:5" x14ac:dyDescent="0.25">
      <c r="A932"/>
      <c r="B932"/>
      <c r="C932"/>
      <c r="D932"/>
      <c r="E932"/>
    </row>
    <row r="933" spans="1:5" x14ac:dyDescent="0.25">
      <c r="A933"/>
      <c r="B933"/>
      <c r="C933"/>
      <c r="D933"/>
      <c r="E933"/>
    </row>
    <row r="934" spans="1:5" x14ac:dyDescent="0.25">
      <c r="A934"/>
      <c r="B934"/>
      <c r="C934"/>
      <c r="D934"/>
      <c r="E934"/>
    </row>
    <row r="935" spans="1:5" x14ac:dyDescent="0.25">
      <c r="A935"/>
      <c r="B935"/>
      <c r="C935"/>
      <c r="D935"/>
      <c r="E935"/>
    </row>
    <row r="936" spans="1:5" x14ac:dyDescent="0.25">
      <c r="A936"/>
      <c r="B936"/>
      <c r="C936"/>
      <c r="D936"/>
      <c r="E936"/>
    </row>
    <row r="937" spans="1:5" x14ac:dyDescent="0.25">
      <c r="A937"/>
      <c r="B937"/>
      <c r="C937"/>
      <c r="D937"/>
      <c r="E937"/>
    </row>
    <row r="938" spans="1:5" x14ac:dyDescent="0.25">
      <c r="A938"/>
      <c r="B938"/>
      <c r="C938"/>
      <c r="D938"/>
      <c r="E938"/>
    </row>
    <row r="939" spans="1:5" x14ac:dyDescent="0.25">
      <c r="A939"/>
      <c r="B939"/>
      <c r="C939"/>
      <c r="D939"/>
      <c r="E939"/>
    </row>
    <row r="940" spans="1:5" x14ac:dyDescent="0.25">
      <c r="A940"/>
      <c r="B940"/>
      <c r="C940"/>
      <c r="D940"/>
      <c r="E940"/>
    </row>
    <row r="941" spans="1:5" x14ac:dyDescent="0.25">
      <c r="A941"/>
      <c r="B941"/>
      <c r="C941"/>
      <c r="D941"/>
      <c r="E941"/>
    </row>
    <row r="942" spans="1:5" x14ac:dyDescent="0.25">
      <c r="A942"/>
      <c r="B942"/>
      <c r="C942"/>
      <c r="D942"/>
      <c r="E942"/>
    </row>
    <row r="943" spans="1:5" x14ac:dyDescent="0.25">
      <c r="A943"/>
      <c r="B943"/>
      <c r="C943"/>
      <c r="D943"/>
      <c r="E943"/>
    </row>
    <row r="944" spans="1:5" x14ac:dyDescent="0.25">
      <c r="A944"/>
      <c r="B944"/>
      <c r="C944"/>
      <c r="D944"/>
      <c r="E944"/>
    </row>
    <row r="945" spans="1:5" x14ac:dyDescent="0.25">
      <c r="A945"/>
      <c r="B945"/>
      <c r="C945"/>
      <c r="D945"/>
      <c r="E945"/>
    </row>
    <row r="946" spans="1:5" x14ac:dyDescent="0.25">
      <c r="A946"/>
      <c r="B946"/>
      <c r="C946"/>
      <c r="D946"/>
      <c r="E946"/>
    </row>
    <row r="947" spans="1:5" x14ac:dyDescent="0.25">
      <c r="A947"/>
      <c r="B947"/>
      <c r="C947"/>
      <c r="D947"/>
      <c r="E947"/>
    </row>
    <row r="948" spans="1:5" x14ac:dyDescent="0.25">
      <c r="A948"/>
      <c r="B948"/>
      <c r="C948"/>
      <c r="D948"/>
      <c r="E948"/>
    </row>
    <row r="949" spans="1:5" x14ac:dyDescent="0.25">
      <c r="A949"/>
      <c r="B949"/>
      <c r="C949"/>
      <c r="D949"/>
      <c r="E949"/>
    </row>
    <row r="950" spans="1:5" x14ac:dyDescent="0.25">
      <c r="A950"/>
      <c r="B950"/>
      <c r="C950"/>
      <c r="D950"/>
      <c r="E950"/>
    </row>
    <row r="951" spans="1:5" x14ac:dyDescent="0.25">
      <c r="A951"/>
      <c r="B951"/>
      <c r="C951"/>
      <c r="D951"/>
      <c r="E951"/>
    </row>
    <row r="952" spans="1:5" x14ac:dyDescent="0.25">
      <c r="A952"/>
      <c r="B952"/>
      <c r="C952"/>
      <c r="D952"/>
      <c r="E952"/>
    </row>
    <row r="953" spans="1:5" x14ac:dyDescent="0.25">
      <c r="A953"/>
      <c r="B953"/>
      <c r="C953"/>
      <c r="D953"/>
      <c r="E953"/>
    </row>
    <row r="954" spans="1:5" x14ac:dyDescent="0.25">
      <c r="A954"/>
      <c r="B954"/>
      <c r="C954"/>
      <c r="D954"/>
      <c r="E954"/>
    </row>
    <row r="955" spans="1:5" x14ac:dyDescent="0.25">
      <c r="A955"/>
      <c r="B955"/>
      <c r="C955"/>
      <c r="D955"/>
      <c r="E955"/>
    </row>
    <row r="956" spans="1:5" x14ac:dyDescent="0.25">
      <c r="A956"/>
      <c r="B956"/>
      <c r="C956"/>
      <c r="D956"/>
      <c r="E956"/>
    </row>
    <row r="957" spans="1:5" x14ac:dyDescent="0.25">
      <c r="A957"/>
      <c r="B957"/>
      <c r="C957"/>
      <c r="D957"/>
      <c r="E957"/>
    </row>
    <row r="958" spans="1:5" x14ac:dyDescent="0.25">
      <c r="A958"/>
      <c r="B958"/>
      <c r="C958"/>
      <c r="D958"/>
      <c r="E958"/>
    </row>
    <row r="959" spans="1:5" x14ac:dyDescent="0.25">
      <c r="A959"/>
      <c r="B959"/>
      <c r="C959"/>
      <c r="D959"/>
      <c r="E959"/>
    </row>
    <row r="960" spans="1:5" x14ac:dyDescent="0.25">
      <c r="A960"/>
      <c r="B960"/>
      <c r="C960"/>
      <c r="D960"/>
      <c r="E960"/>
    </row>
    <row r="961" spans="1:5" x14ac:dyDescent="0.25">
      <c r="A961"/>
      <c r="B961"/>
      <c r="C961"/>
      <c r="D961"/>
      <c r="E961"/>
    </row>
    <row r="962" spans="1:5" x14ac:dyDescent="0.25">
      <c r="A962"/>
      <c r="B962"/>
      <c r="C962"/>
      <c r="D962"/>
      <c r="E962"/>
    </row>
    <row r="963" spans="1:5" x14ac:dyDescent="0.25">
      <c r="A963"/>
      <c r="B963"/>
      <c r="C963"/>
      <c r="D963"/>
      <c r="E963"/>
    </row>
    <row r="964" spans="1:5" x14ac:dyDescent="0.25">
      <c r="A964"/>
      <c r="B964"/>
      <c r="C964"/>
      <c r="D964"/>
      <c r="E964"/>
    </row>
    <row r="965" spans="1:5" x14ac:dyDescent="0.25">
      <c r="A965"/>
      <c r="B965"/>
      <c r="C965"/>
      <c r="D965"/>
      <c r="E965"/>
    </row>
    <row r="966" spans="1:5" x14ac:dyDescent="0.25">
      <c r="A966"/>
      <c r="B966"/>
      <c r="C966"/>
      <c r="D966"/>
      <c r="E966"/>
    </row>
    <row r="967" spans="1:5" x14ac:dyDescent="0.25">
      <c r="A967"/>
      <c r="B967"/>
      <c r="C967"/>
      <c r="D967"/>
      <c r="E967"/>
    </row>
    <row r="968" spans="1:5" x14ac:dyDescent="0.25">
      <c r="A968"/>
      <c r="B968"/>
      <c r="C968"/>
      <c r="D968"/>
      <c r="E968"/>
    </row>
    <row r="969" spans="1:5" x14ac:dyDescent="0.25">
      <c r="A969"/>
      <c r="B969"/>
      <c r="C969"/>
      <c r="D969"/>
      <c r="E969"/>
    </row>
    <row r="970" spans="1:5" x14ac:dyDescent="0.25">
      <c r="A970"/>
      <c r="B970"/>
      <c r="C970"/>
      <c r="D970"/>
      <c r="E970"/>
    </row>
    <row r="971" spans="1:5" x14ac:dyDescent="0.25">
      <c r="A971"/>
      <c r="B971"/>
      <c r="C971"/>
      <c r="D971"/>
      <c r="E971"/>
    </row>
    <row r="972" spans="1:5" x14ac:dyDescent="0.25">
      <c r="A972"/>
      <c r="B972"/>
      <c r="C972"/>
      <c r="D972"/>
      <c r="E972"/>
    </row>
    <row r="973" spans="1:5" x14ac:dyDescent="0.25">
      <c r="A973"/>
      <c r="B973"/>
      <c r="C973"/>
      <c r="D973"/>
      <c r="E973"/>
    </row>
    <row r="974" spans="1:5" x14ac:dyDescent="0.25">
      <c r="A974"/>
      <c r="B974"/>
      <c r="C974"/>
      <c r="D974"/>
      <c r="E974"/>
    </row>
    <row r="975" spans="1:5" x14ac:dyDescent="0.25">
      <c r="A975"/>
      <c r="B975"/>
      <c r="C975"/>
      <c r="D975"/>
      <c r="E975"/>
    </row>
    <row r="976" spans="1:5" x14ac:dyDescent="0.25">
      <c r="A976"/>
      <c r="B976"/>
      <c r="C976"/>
      <c r="D976"/>
      <c r="E976"/>
    </row>
    <row r="977" spans="1:5" x14ac:dyDescent="0.25">
      <c r="A977"/>
      <c r="B977"/>
      <c r="C977"/>
      <c r="D977"/>
      <c r="E977"/>
    </row>
    <row r="978" spans="1:5" x14ac:dyDescent="0.25">
      <c r="A978"/>
      <c r="B978"/>
      <c r="C978"/>
      <c r="D978"/>
      <c r="E978"/>
    </row>
    <row r="979" spans="1:5" x14ac:dyDescent="0.25">
      <c r="A979"/>
      <c r="B979"/>
      <c r="C979"/>
      <c r="D979"/>
      <c r="E979"/>
    </row>
    <row r="980" spans="1:5" x14ac:dyDescent="0.25">
      <c r="A980"/>
      <c r="B980"/>
      <c r="C980"/>
      <c r="D980"/>
      <c r="E980"/>
    </row>
    <row r="981" spans="1:5" x14ac:dyDescent="0.25">
      <c r="A981"/>
      <c r="B981"/>
      <c r="C981"/>
      <c r="D981"/>
      <c r="E981"/>
    </row>
    <row r="982" spans="1:5" x14ac:dyDescent="0.25">
      <c r="A982"/>
      <c r="B982"/>
      <c r="C982"/>
      <c r="D982"/>
      <c r="E982"/>
    </row>
    <row r="983" spans="1:5" x14ac:dyDescent="0.25">
      <c r="A983"/>
      <c r="B983"/>
      <c r="C983"/>
      <c r="D983"/>
      <c r="E983"/>
    </row>
    <row r="984" spans="1:5" x14ac:dyDescent="0.25">
      <c r="A984"/>
      <c r="B984"/>
      <c r="C984"/>
      <c r="D984"/>
      <c r="E984"/>
    </row>
    <row r="985" spans="1:5" x14ac:dyDescent="0.25">
      <c r="A985"/>
      <c r="B985"/>
      <c r="C985"/>
      <c r="D985"/>
      <c r="E985"/>
    </row>
    <row r="986" spans="1:5" x14ac:dyDescent="0.25">
      <c r="A986"/>
      <c r="B986"/>
      <c r="C986"/>
      <c r="D986"/>
      <c r="E986"/>
    </row>
    <row r="987" spans="1:5" x14ac:dyDescent="0.25">
      <c r="A987"/>
      <c r="B987"/>
      <c r="C987"/>
      <c r="D987"/>
      <c r="E987"/>
    </row>
    <row r="988" spans="1:5" x14ac:dyDescent="0.25">
      <c r="A988"/>
      <c r="B988"/>
      <c r="C988"/>
      <c r="D988"/>
      <c r="E988"/>
    </row>
    <row r="989" spans="1:5" x14ac:dyDescent="0.25">
      <c r="A989"/>
      <c r="B989"/>
      <c r="C989"/>
      <c r="D989"/>
      <c r="E989"/>
    </row>
    <row r="990" spans="1:5" x14ac:dyDescent="0.25">
      <c r="A990"/>
      <c r="B990"/>
      <c r="C990"/>
      <c r="D990"/>
      <c r="E990"/>
    </row>
    <row r="991" spans="1:5" x14ac:dyDescent="0.25">
      <c r="A991"/>
      <c r="B991"/>
      <c r="C991"/>
      <c r="D991"/>
      <c r="E991"/>
    </row>
    <row r="992" spans="1:5" x14ac:dyDescent="0.25">
      <c r="A992"/>
      <c r="B992"/>
      <c r="C992"/>
      <c r="D992"/>
      <c r="E992"/>
    </row>
    <row r="993" spans="1:5" x14ac:dyDescent="0.25">
      <c r="A993"/>
      <c r="B993"/>
      <c r="C993"/>
      <c r="D993"/>
      <c r="E993"/>
    </row>
    <row r="994" spans="1:5" x14ac:dyDescent="0.25">
      <c r="A994"/>
      <c r="B994"/>
      <c r="C994"/>
      <c r="D994"/>
      <c r="E994"/>
    </row>
    <row r="995" spans="1:5" x14ac:dyDescent="0.25">
      <c r="A995"/>
      <c r="B995"/>
      <c r="C995"/>
      <c r="D995"/>
      <c r="E995"/>
    </row>
    <row r="996" spans="1:5" x14ac:dyDescent="0.25">
      <c r="A996"/>
      <c r="B996"/>
      <c r="C996"/>
      <c r="D996"/>
      <c r="E996"/>
    </row>
    <row r="997" spans="1:5" x14ac:dyDescent="0.25">
      <c r="A997"/>
      <c r="B997"/>
      <c r="C997"/>
      <c r="D997"/>
      <c r="E997"/>
    </row>
    <row r="998" spans="1:5" x14ac:dyDescent="0.25">
      <c r="A998"/>
      <c r="B998"/>
      <c r="C998"/>
      <c r="D998"/>
      <c r="E998"/>
    </row>
    <row r="999" spans="1:5" x14ac:dyDescent="0.25">
      <c r="A999"/>
      <c r="B999"/>
      <c r="C999"/>
      <c r="D999"/>
      <c r="E999"/>
    </row>
    <row r="1000" spans="1:5" x14ac:dyDescent="0.25">
      <c r="A1000"/>
      <c r="B1000"/>
      <c r="C1000"/>
      <c r="D1000"/>
      <c r="E1000"/>
    </row>
    <row r="1001" spans="1:5" x14ac:dyDescent="0.25">
      <c r="A1001"/>
      <c r="B1001"/>
      <c r="C1001"/>
      <c r="D1001"/>
      <c r="E1001"/>
    </row>
    <row r="1002" spans="1:5" x14ac:dyDescent="0.25">
      <c r="A1002"/>
      <c r="B1002"/>
      <c r="C1002"/>
      <c r="D1002"/>
      <c r="E1002"/>
    </row>
    <row r="1003" spans="1:5" x14ac:dyDescent="0.25">
      <c r="A1003"/>
      <c r="B1003"/>
      <c r="C1003"/>
      <c r="D1003"/>
      <c r="E1003"/>
    </row>
    <row r="1004" spans="1:5" x14ac:dyDescent="0.25">
      <c r="A1004"/>
      <c r="B1004"/>
      <c r="C1004"/>
      <c r="D1004"/>
      <c r="E1004"/>
    </row>
    <row r="1005" spans="1:5" x14ac:dyDescent="0.25">
      <c r="A1005"/>
      <c r="B1005"/>
      <c r="C1005"/>
      <c r="D1005"/>
      <c r="E1005"/>
    </row>
    <row r="1006" spans="1:5" x14ac:dyDescent="0.25">
      <c r="A1006"/>
      <c r="B1006"/>
      <c r="C1006"/>
      <c r="D1006"/>
      <c r="E1006"/>
    </row>
    <row r="1007" spans="1:5" x14ac:dyDescent="0.25">
      <c r="A1007"/>
      <c r="B1007"/>
      <c r="C1007"/>
      <c r="D1007"/>
      <c r="E1007"/>
    </row>
    <row r="1008" spans="1:5" x14ac:dyDescent="0.25">
      <c r="A1008"/>
      <c r="B1008"/>
      <c r="C1008"/>
      <c r="D1008"/>
      <c r="E1008"/>
    </row>
    <row r="1009" spans="1:5" x14ac:dyDescent="0.25">
      <c r="A1009"/>
      <c r="B1009"/>
      <c r="C1009"/>
      <c r="D1009"/>
      <c r="E1009"/>
    </row>
    <row r="1010" spans="1:5" x14ac:dyDescent="0.25">
      <c r="A1010"/>
      <c r="B1010"/>
      <c r="C1010"/>
      <c r="D1010"/>
      <c r="E1010"/>
    </row>
    <row r="1011" spans="1:5" x14ac:dyDescent="0.25">
      <c r="A1011"/>
      <c r="B1011"/>
      <c r="C1011"/>
      <c r="D1011"/>
      <c r="E1011"/>
    </row>
    <row r="1012" spans="1:5" x14ac:dyDescent="0.25">
      <c r="A1012"/>
      <c r="B1012"/>
      <c r="C1012"/>
      <c r="D1012"/>
      <c r="E1012"/>
    </row>
    <row r="1013" spans="1:5" x14ac:dyDescent="0.25">
      <c r="A1013"/>
      <c r="B1013"/>
      <c r="C1013"/>
      <c r="D1013"/>
      <c r="E1013"/>
    </row>
    <row r="1014" spans="1:5" x14ac:dyDescent="0.25">
      <c r="A1014"/>
      <c r="B1014"/>
      <c r="C1014"/>
      <c r="D1014"/>
      <c r="E1014"/>
    </row>
    <row r="1015" spans="1:5" x14ac:dyDescent="0.25">
      <c r="A1015"/>
      <c r="B1015"/>
      <c r="C1015"/>
      <c r="D1015"/>
      <c r="E1015"/>
    </row>
    <row r="1016" spans="1:5" x14ac:dyDescent="0.25">
      <c r="A1016"/>
      <c r="B1016"/>
      <c r="C1016"/>
      <c r="D1016"/>
      <c r="E1016"/>
    </row>
    <row r="1017" spans="1:5" x14ac:dyDescent="0.25">
      <c r="A1017"/>
      <c r="B1017"/>
      <c r="C1017"/>
      <c r="D1017"/>
      <c r="E1017"/>
    </row>
    <row r="1018" spans="1:5" x14ac:dyDescent="0.25">
      <c r="A1018"/>
      <c r="B1018"/>
      <c r="C1018"/>
      <c r="D1018"/>
      <c r="E1018"/>
    </row>
    <row r="1019" spans="1:5" x14ac:dyDescent="0.25">
      <c r="A1019"/>
      <c r="B1019"/>
      <c r="C1019"/>
      <c r="D1019"/>
      <c r="E1019"/>
    </row>
    <row r="1020" spans="1:5" x14ac:dyDescent="0.25">
      <c r="A1020"/>
      <c r="B1020"/>
      <c r="C1020"/>
      <c r="D1020"/>
      <c r="E1020"/>
    </row>
    <row r="1021" spans="1:5" x14ac:dyDescent="0.25">
      <c r="A1021"/>
      <c r="B1021"/>
      <c r="C1021"/>
      <c r="D1021"/>
      <c r="E1021"/>
    </row>
    <row r="1022" spans="1:5" x14ac:dyDescent="0.25">
      <c r="A1022"/>
      <c r="B1022"/>
      <c r="C1022"/>
      <c r="D1022"/>
      <c r="E1022"/>
    </row>
    <row r="1023" spans="1:5" x14ac:dyDescent="0.25">
      <c r="A1023"/>
      <c r="B1023"/>
      <c r="C1023"/>
      <c r="D1023"/>
      <c r="E1023"/>
    </row>
    <row r="1024" spans="1:5" x14ac:dyDescent="0.25">
      <c r="A1024"/>
      <c r="B1024"/>
      <c r="C1024"/>
      <c r="D1024"/>
      <c r="E1024"/>
    </row>
    <row r="1025" spans="1:5" x14ac:dyDescent="0.25">
      <c r="A1025"/>
      <c r="B1025"/>
      <c r="C1025"/>
      <c r="D1025"/>
      <c r="E1025"/>
    </row>
    <row r="1026" spans="1:5" x14ac:dyDescent="0.25">
      <c r="A1026"/>
      <c r="B1026"/>
      <c r="C1026"/>
      <c r="D1026"/>
      <c r="E1026"/>
    </row>
    <row r="1027" spans="1:5" x14ac:dyDescent="0.25">
      <c r="A1027"/>
      <c r="B1027"/>
      <c r="C1027"/>
      <c r="D1027"/>
      <c r="E1027"/>
    </row>
    <row r="1028" spans="1:5" x14ac:dyDescent="0.25">
      <c r="A1028"/>
      <c r="B1028"/>
      <c r="C1028"/>
      <c r="D1028"/>
      <c r="E1028"/>
    </row>
    <row r="1029" spans="1:5" x14ac:dyDescent="0.25">
      <c r="A1029"/>
      <c r="B1029"/>
      <c r="C1029"/>
      <c r="D1029"/>
      <c r="E1029"/>
    </row>
    <row r="1030" spans="1:5" x14ac:dyDescent="0.25">
      <c r="A1030"/>
      <c r="B1030"/>
      <c r="C1030"/>
      <c r="D1030"/>
      <c r="E1030"/>
    </row>
    <row r="1031" spans="1:5" x14ac:dyDescent="0.25">
      <c r="A1031"/>
      <c r="B1031"/>
      <c r="C1031"/>
      <c r="D1031"/>
      <c r="E1031"/>
    </row>
    <row r="1032" spans="1:5" x14ac:dyDescent="0.25">
      <c r="A1032"/>
      <c r="B1032"/>
      <c r="C1032"/>
      <c r="D1032"/>
      <c r="E1032"/>
    </row>
    <row r="1033" spans="1:5" x14ac:dyDescent="0.25">
      <c r="A1033"/>
      <c r="B1033"/>
      <c r="C1033"/>
      <c r="D1033"/>
      <c r="E1033"/>
    </row>
    <row r="1034" spans="1:5" x14ac:dyDescent="0.25">
      <c r="A1034"/>
      <c r="B1034"/>
      <c r="C1034"/>
      <c r="D1034"/>
      <c r="E1034"/>
    </row>
    <row r="1035" spans="1:5" x14ac:dyDescent="0.25">
      <c r="A1035"/>
      <c r="B1035"/>
      <c r="C1035"/>
      <c r="D1035"/>
      <c r="E1035"/>
    </row>
    <row r="1036" spans="1:5" x14ac:dyDescent="0.25">
      <c r="A1036"/>
      <c r="B1036"/>
      <c r="C1036"/>
      <c r="D1036"/>
      <c r="E1036"/>
    </row>
    <row r="1037" spans="1:5" x14ac:dyDescent="0.25">
      <c r="A1037"/>
      <c r="B1037"/>
      <c r="C1037"/>
      <c r="D1037"/>
      <c r="E1037"/>
    </row>
    <row r="1038" spans="1:5" x14ac:dyDescent="0.25">
      <c r="A1038"/>
      <c r="B1038"/>
      <c r="C1038"/>
      <c r="D1038"/>
      <c r="E1038"/>
    </row>
    <row r="1039" spans="1:5" x14ac:dyDescent="0.25">
      <c r="A1039"/>
      <c r="B1039"/>
      <c r="C1039"/>
      <c r="D1039"/>
      <c r="E1039"/>
    </row>
    <row r="1040" spans="1:5" x14ac:dyDescent="0.25">
      <c r="A1040"/>
      <c r="B1040"/>
      <c r="C1040"/>
      <c r="D1040"/>
      <c r="E1040"/>
    </row>
    <row r="1041" spans="1:5" x14ac:dyDescent="0.25">
      <c r="A1041"/>
      <c r="B1041"/>
      <c r="C1041"/>
      <c r="D1041"/>
      <c r="E1041"/>
    </row>
    <row r="1042" spans="1:5" x14ac:dyDescent="0.25">
      <c r="A1042"/>
      <c r="B1042"/>
      <c r="C1042"/>
      <c r="D1042"/>
      <c r="E1042"/>
    </row>
    <row r="1043" spans="1:5" x14ac:dyDescent="0.25">
      <c r="A1043"/>
      <c r="B1043"/>
      <c r="C1043"/>
      <c r="D1043"/>
      <c r="E1043"/>
    </row>
    <row r="1044" spans="1:5" x14ac:dyDescent="0.25">
      <c r="A1044"/>
      <c r="B1044"/>
      <c r="C1044"/>
      <c r="D1044"/>
      <c r="E1044"/>
    </row>
    <row r="1045" spans="1:5" x14ac:dyDescent="0.25">
      <c r="A1045"/>
      <c r="B1045"/>
      <c r="C1045"/>
      <c r="D1045"/>
      <c r="E1045"/>
    </row>
    <row r="1046" spans="1:5" x14ac:dyDescent="0.25">
      <c r="A1046"/>
      <c r="B1046"/>
      <c r="C1046"/>
      <c r="D1046"/>
      <c r="E1046"/>
    </row>
    <row r="1047" spans="1:5" x14ac:dyDescent="0.25">
      <c r="A1047"/>
      <c r="B1047"/>
      <c r="C1047"/>
      <c r="D1047"/>
      <c r="E1047"/>
    </row>
    <row r="1048" spans="1:5" x14ac:dyDescent="0.25">
      <c r="A1048"/>
      <c r="B1048"/>
      <c r="C1048"/>
      <c r="D1048"/>
      <c r="E1048"/>
    </row>
    <row r="1049" spans="1:5" x14ac:dyDescent="0.25">
      <c r="A1049"/>
      <c r="B1049"/>
      <c r="C1049"/>
      <c r="D1049"/>
      <c r="E1049"/>
    </row>
    <row r="1050" spans="1:5" x14ac:dyDescent="0.25">
      <c r="A1050"/>
      <c r="B1050"/>
      <c r="C1050"/>
      <c r="D1050"/>
      <c r="E1050"/>
    </row>
    <row r="1051" spans="1:5" x14ac:dyDescent="0.25">
      <c r="A1051"/>
      <c r="B1051"/>
      <c r="C1051"/>
      <c r="D1051"/>
      <c r="E1051"/>
    </row>
    <row r="1052" spans="1:5" x14ac:dyDescent="0.25">
      <c r="A1052"/>
      <c r="B1052"/>
      <c r="C1052"/>
      <c r="D1052"/>
      <c r="E1052"/>
    </row>
    <row r="1053" spans="1:5" x14ac:dyDescent="0.25">
      <c r="A1053"/>
      <c r="B1053"/>
      <c r="C1053"/>
      <c r="D1053"/>
      <c r="E1053"/>
    </row>
    <row r="1054" spans="1:5" x14ac:dyDescent="0.25">
      <c r="A1054"/>
      <c r="B1054"/>
      <c r="C1054"/>
      <c r="D1054"/>
      <c r="E1054"/>
    </row>
    <row r="1055" spans="1:5" x14ac:dyDescent="0.25">
      <c r="A1055"/>
      <c r="B1055"/>
      <c r="C1055"/>
      <c r="D1055"/>
      <c r="E1055"/>
    </row>
    <row r="1056" spans="1:5" x14ac:dyDescent="0.25">
      <c r="A1056"/>
      <c r="B1056"/>
      <c r="C1056"/>
      <c r="D1056"/>
      <c r="E1056"/>
    </row>
    <row r="1057" spans="1:5" x14ac:dyDescent="0.25">
      <c r="A1057"/>
      <c r="B1057"/>
      <c r="C1057"/>
      <c r="D1057"/>
      <c r="E1057"/>
    </row>
    <row r="1058" spans="1:5" x14ac:dyDescent="0.25">
      <c r="A1058"/>
      <c r="B1058"/>
      <c r="C1058"/>
      <c r="D1058"/>
      <c r="E1058"/>
    </row>
    <row r="1059" spans="1:5" x14ac:dyDescent="0.25">
      <c r="A1059"/>
      <c r="B1059"/>
      <c r="C1059"/>
      <c r="D1059"/>
      <c r="E1059"/>
    </row>
    <row r="1060" spans="1:5" x14ac:dyDescent="0.25">
      <c r="A1060"/>
      <c r="B1060"/>
      <c r="C1060"/>
      <c r="D1060"/>
      <c r="E1060"/>
    </row>
    <row r="1061" spans="1:5" x14ac:dyDescent="0.25">
      <c r="A1061"/>
      <c r="B1061"/>
      <c r="C1061"/>
      <c r="D1061"/>
      <c r="E1061"/>
    </row>
    <row r="1062" spans="1:5" x14ac:dyDescent="0.25">
      <c r="A1062"/>
      <c r="B1062"/>
      <c r="C1062"/>
      <c r="D1062"/>
      <c r="E1062"/>
    </row>
    <row r="1063" spans="1:5" x14ac:dyDescent="0.25">
      <c r="A1063"/>
      <c r="B1063"/>
      <c r="C1063"/>
      <c r="D1063"/>
      <c r="E1063"/>
    </row>
    <row r="1064" spans="1:5" x14ac:dyDescent="0.25">
      <c r="A1064"/>
      <c r="B1064"/>
      <c r="C1064"/>
      <c r="D1064"/>
      <c r="E1064"/>
    </row>
    <row r="1065" spans="1:5" x14ac:dyDescent="0.25">
      <c r="A1065"/>
      <c r="B1065"/>
      <c r="C1065"/>
      <c r="D1065"/>
      <c r="E1065"/>
    </row>
    <row r="1066" spans="1:5" x14ac:dyDescent="0.25">
      <c r="A1066"/>
      <c r="B1066"/>
      <c r="C1066"/>
      <c r="D1066"/>
      <c r="E1066"/>
    </row>
    <row r="1067" spans="1:5" x14ac:dyDescent="0.25">
      <c r="A1067"/>
      <c r="B1067"/>
      <c r="C1067"/>
      <c r="D1067"/>
      <c r="E1067"/>
    </row>
    <row r="1068" spans="1:5" x14ac:dyDescent="0.25">
      <c r="A1068"/>
      <c r="B1068"/>
      <c r="C1068"/>
      <c r="D1068"/>
      <c r="E1068"/>
    </row>
    <row r="1069" spans="1:5" x14ac:dyDescent="0.25">
      <c r="A1069"/>
      <c r="B1069"/>
      <c r="C1069"/>
      <c r="D1069"/>
      <c r="E1069"/>
    </row>
    <row r="1070" spans="1:5" x14ac:dyDescent="0.25">
      <c r="A1070"/>
      <c r="B1070"/>
      <c r="C1070"/>
      <c r="D1070"/>
      <c r="E1070"/>
    </row>
    <row r="1071" spans="1:5" x14ac:dyDescent="0.25">
      <c r="A1071"/>
      <c r="B1071"/>
      <c r="C1071"/>
      <c r="D1071"/>
      <c r="E1071"/>
    </row>
    <row r="1072" spans="1:5" x14ac:dyDescent="0.25">
      <c r="A1072"/>
      <c r="B1072"/>
      <c r="C1072"/>
      <c r="D1072"/>
      <c r="E1072"/>
    </row>
    <row r="1073" spans="1:5" x14ac:dyDescent="0.25">
      <c r="A1073"/>
      <c r="B1073"/>
      <c r="C1073"/>
      <c r="D1073"/>
      <c r="E1073"/>
    </row>
    <row r="1074" spans="1:5" x14ac:dyDescent="0.25">
      <c r="A1074"/>
      <c r="B1074"/>
      <c r="C1074"/>
      <c r="D1074"/>
      <c r="E1074"/>
    </row>
    <row r="1075" spans="1:5" x14ac:dyDescent="0.25">
      <c r="A1075"/>
      <c r="B1075"/>
      <c r="C1075"/>
      <c r="D1075"/>
      <c r="E1075"/>
    </row>
    <row r="1076" spans="1:5" x14ac:dyDescent="0.25">
      <c r="A1076"/>
      <c r="B1076"/>
      <c r="C1076"/>
      <c r="D1076"/>
      <c r="E1076"/>
    </row>
    <row r="1077" spans="1:5" x14ac:dyDescent="0.25">
      <c r="A1077"/>
      <c r="B1077"/>
      <c r="C1077"/>
      <c r="D1077"/>
      <c r="E1077"/>
    </row>
    <row r="1078" spans="1:5" x14ac:dyDescent="0.25">
      <c r="A1078"/>
      <c r="B1078"/>
      <c r="C1078"/>
      <c r="D1078"/>
      <c r="E1078"/>
    </row>
    <row r="1079" spans="1:5" x14ac:dyDescent="0.25">
      <c r="A1079"/>
      <c r="B1079"/>
      <c r="C1079"/>
      <c r="D1079"/>
      <c r="E1079"/>
    </row>
    <row r="1080" spans="1:5" x14ac:dyDescent="0.25">
      <c r="A1080"/>
      <c r="B1080"/>
      <c r="C1080"/>
      <c r="D1080"/>
      <c r="E1080"/>
    </row>
    <row r="1081" spans="1:5" x14ac:dyDescent="0.25">
      <c r="A1081"/>
      <c r="B1081"/>
      <c r="C1081"/>
      <c r="D1081"/>
      <c r="E1081"/>
    </row>
    <row r="1082" spans="1:5" x14ac:dyDescent="0.25">
      <c r="A1082"/>
      <c r="B1082"/>
      <c r="C1082"/>
      <c r="D1082"/>
      <c r="E1082"/>
    </row>
    <row r="1083" spans="1:5" x14ac:dyDescent="0.25">
      <c r="A1083"/>
      <c r="B1083"/>
      <c r="C1083"/>
      <c r="D1083"/>
      <c r="E1083"/>
    </row>
    <row r="1084" spans="1:5" x14ac:dyDescent="0.25">
      <c r="A1084"/>
      <c r="B1084"/>
      <c r="C1084"/>
      <c r="D1084"/>
      <c r="E1084"/>
    </row>
    <row r="1085" spans="1:5" x14ac:dyDescent="0.25">
      <c r="A1085"/>
      <c r="B1085"/>
      <c r="C1085"/>
      <c r="D1085"/>
      <c r="E1085"/>
    </row>
    <row r="1086" spans="1:5" x14ac:dyDescent="0.25">
      <c r="A1086"/>
      <c r="B1086"/>
      <c r="C1086"/>
      <c r="D1086"/>
      <c r="E1086"/>
    </row>
    <row r="1087" spans="1:5" x14ac:dyDescent="0.25">
      <c r="A1087"/>
      <c r="B1087"/>
      <c r="C1087"/>
      <c r="D1087"/>
      <c r="E1087"/>
    </row>
    <row r="1088" spans="1:5" x14ac:dyDescent="0.25">
      <c r="A1088"/>
      <c r="B1088"/>
      <c r="C1088"/>
      <c r="D1088"/>
      <c r="E1088"/>
    </row>
    <row r="1089" spans="1:5" x14ac:dyDescent="0.25">
      <c r="A1089"/>
      <c r="B1089"/>
      <c r="C1089"/>
      <c r="D1089"/>
      <c r="E1089"/>
    </row>
    <row r="1090" spans="1:5" x14ac:dyDescent="0.25">
      <c r="A1090"/>
      <c r="B1090"/>
      <c r="C1090"/>
      <c r="D1090"/>
      <c r="E1090"/>
    </row>
    <row r="1091" spans="1:5" x14ac:dyDescent="0.25">
      <c r="A1091"/>
      <c r="B1091"/>
      <c r="C1091"/>
      <c r="D1091"/>
      <c r="E1091"/>
    </row>
    <row r="1092" spans="1:5" x14ac:dyDescent="0.25">
      <c r="A1092"/>
      <c r="B1092"/>
      <c r="C1092"/>
      <c r="D1092"/>
      <c r="E1092"/>
    </row>
    <row r="1093" spans="1:5" x14ac:dyDescent="0.25">
      <c r="A1093"/>
      <c r="B1093"/>
      <c r="C1093"/>
      <c r="D1093"/>
      <c r="E1093"/>
    </row>
    <row r="1094" spans="1:5" x14ac:dyDescent="0.25">
      <c r="A1094"/>
      <c r="B1094"/>
      <c r="C1094"/>
      <c r="D1094"/>
      <c r="E1094"/>
    </row>
    <row r="1095" spans="1:5" x14ac:dyDescent="0.25">
      <c r="A1095"/>
      <c r="B1095"/>
      <c r="C1095"/>
      <c r="D1095"/>
      <c r="E1095"/>
    </row>
    <row r="1096" spans="1:5" x14ac:dyDescent="0.25">
      <c r="A1096"/>
      <c r="B1096"/>
      <c r="C1096"/>
      <c r="D1096"/>
      <c r="E1096"/>
    </row>
    <row r="1097" spans="1:5" x14ac:dyDescent="0.25">
      <c r="A1097"/>
      <c r="B1097"/>
      <c r="C1097"/>
      <c r="D1097"/>
      <c r="E1097"/>
    </row>
    <row r="1098" spans="1:5" x14ac:dyDescent="0.25">
      <c r="A1098"/>
      <c r="B1098"/>
      <c r="C1098"/>
      <c r="D1098"/>
      <c r="E1098"/>
    </row>
    <row r="1099" spans="1:5" x14ac:dyDescent="0.25">
      <c r="A1099"/>
      <c r="B1099"/>
      <c r="C1099"/>
      <c r="D1099"/>
      <c r="E1099"/>
    </row>
    <row r="1100" spans="1:5" x14ac:dyDescent="0.25">
      <c r="A1100"/>
      <c r="B1100"/>
      <c r="C1100"/>
      <c r="D1100"/>
      <c r="E1100"/>
    </row>
    <row r="1101" spans="1:5" x14ac:dyDescent="0.25">
      <c r="A1101"/>
      <c r="B1101"/>
      <c r="C1101"/>
      <c r="D1101"/>
      <c r="E1101"/>
    </row>
    <row r="1102" spans="1:5" x14ac:dyDescent="0.25">
      <c r="A1102"/>
      <c r="B1102"/>
      <c r="C1102"/>
      <c r="D1102"/>
      <c r="E1102"/>
    </row>
    <row r="1103" spans="1:5" x14ac:dyDescent="0.25">
      <c r="A1103"/>
      <c r="B1103"/>
      <c r="C1103"/>
      <c r="D1103"/>
      <c r="E1103"/>
    </row>
    <row r="1104" spans="1:5" x14ac:dyDescent="0.25">
      <c r="A1104"/>
      <c r="B1104"/>
      <c r="C1104"/>
      <c r="D1104"/>
      <c r="E1104"/>
    </row>
    <row r="1105" spans="1:5" x14ac:dyDescent="0.25">
      <c r="A1105"/>
      <c r="B1105"/>
      <c r="C1105"/>
      <c r="D1105"/>
      <c r="E1105"/>
    </row>
    <row r="1106" spans="1:5" x14ac:dyDescent="0.25">
      <c r="A1106"/>
      <c r="B1106"/>
      <c r="C1106"/>
      <c r="D1106"/>
      <c r="E1106"/>
    </row>
    <row r="1107" spans="1:5" x14ac:dyDescent="0.25">
      <c r="A1107"/>
      <c r="B1107"/>
      <c r="C1107"/>
      <c r="D1107"/>
      <c r="E1107"/>
    </row>
    <row r="1108" spans="1:5" x14ac:dyDescent="0.25">
      <c r="A1108"/>
      <c r="B1108"/>
      <c r="C1108"/>
      <c r="D1108"/>
      <c r="E1108"/>
    </row>
    <row r="1109" spans="1:5" x14ac:dyDescent="0.25">
      <c r="A1109"/>
      <c r="B1109"/>
      <c r="C1109"/>
      <c r="D1109"/>
      <c r="E1109"/>
    </row>
    <row r="1110" spans="1:5" x14ac:dyDescent="0.25">
      <c r="A1110"/>
      <c r="B1110"/>
      <c r="C1110"/>
      <c r="D1110"/>
      <c r="E1110"/>
    </row>
    <row r="1111" spans="1:5" x14ac:dyDescent="0.25">
      <c r="A1111"/>
      <c r="B1111"/>
      <c r="C1111"/>
      <c r="D1111"/>
      <c r="E1111"/>
    </row>
    <row r="1112" spans="1:5" x14ac:dyDescent="0.25">
      <c r="A1112"/>
      <c r="B1112"/>
      <c r="C1112"/>
      <c r="D1112"/>
      <c r="E1112"/>
    </row>
    <row r="1113" spans="1:5" x14ac:dyDescent="0.25">
      <c r="A1113"/>
      <c r="B1113"/>
      <c r="C1113"/>
      <c r="D1113"/>
      <c r="E1113"/>
    </row>
    <row r="1114" spans="1:5" x14ac:dyDescent="0.25">
      <c r="A1114"/>
      <c r="B1114"/>
      <c r="C1114"/>
      <c r="D1114"/>
      <c r="E1114"/>
    </row>
    <row r="1115" spans="1:5" x14ac:dyDescent="0.25">
      <c r="A1115"/>
      <c r="B1115"/>
      <c r="C1115"/>
      <c r="D1115"/>
      <c r="E1115"/>
    </row>
    <row r="1116" spans="1:5" x14ac:dyDescent="0.25">
      <c r="A1116"/>
      <c r="B1116"/>
      <c r="C1116"/>
      <c r="D1116"/>
      <c r="E1116"/>
    </row>
    <row r="1117" spans="1:5" x14ac:dyDescent="0.25">
      <c r="A1117"/>
      <c r="B1117"/>
      <c r="C1117"/>
      <c r="D1117"/>
      <c r="E1117"/>
    </row>
    <row r="1118" spans="1:5" x14ac:dyDescent="0.25">
      <c r="A1118"/>
      <c r="B1118"/>
      <c r="C1118"/>
      <c r="D1118"/>
      <c r="E1118"/>
    </row>
    <row r="1119" spans="1:5" x14ac:dyDescent="0.25">
      <c r="A1119"/>
      <c r="B1119"/>
      <c r="C1119"/>
      <c r="D1119"/>
      <c r="E1119"/>
    </row>
    <row r="1120" spans="1:5" x14ac:dyDescent="0.25">
      <c r="A1120"/>
      <c r="B1120"/>
      <c r="C1120"/>
      <c r="D1120"/>
      <c r="E1120"/>
    </row>
    <row r="1121" spans="1:5" x14ac:dyDescent="0.25">
      <c r="A1121"/>
      <c r="B1121"/>
      <c r="C1121"/>
      <c r="D1121"/>
      <c r="E1121"/>
    </row>
    <row r="1122" spans="1:5" x14ac:dyDescent="0.25">
      <c r="A1122"/>
      <c r="B1122"/>
      <c r="C1122"/>
      <c r="D1122"/>
      <c r="E1122"/>
    </row>
    <row r="1123" spans="1:5" x14ac:dyDescent="0.25">
      <c r="A1123"/>
      <c r="B1123"/>
      <c r="C1123"/>
      <c r="D1123"/>
      <c r="E1123"/>
    </row>
    <row r="1124" spans="1:5" x14ac:dyDescent="0.25">
      <c r="A1124"/>
      <c r="B1124"/>
      <c r="C1124"/>
      <c r="D1124"/>
      <c r="E1124"/>
    </row>
    <row r="1125" spans="1:5" x14ac:dyDescent="0.25">
      <c r="A1125"/>
      <c r="B1125"/>
      <c r="C1125"/>
      <c r="D1125"/>
      <c r="E1125"/>
    </row>
    <row r="1126" spans="1:5" x14ac:dyDescent="0.25">
      <c r="A1126"/>
      <c r="B1126"/>
      <c r="C1126"/>
      <c r="D1126"/>
      <c r="E1126"/>
    </row>
    <row r="1127" spans="1:5" x14ac:dyDescent="0.25">
      <c r="A1127"/>
      <c r="B1127"/>
      <c r="C1127"/>
      <c r="D1127"/>
      <c r="E1127"/>
    </row>
    <row r="1128" spans="1:5" x14ac:dyDescent="0.25">
      <c r="A1128"/>
      <c r="B1128"/>
      <c r="C1128"/>
      <c r="D1128"/>
      <c r="E1128"/>
    </row>
    <row r="1129" spans="1:5" x14ac:dyDescent="0.25">
      <c r="A1129"/>
      <c r="B1129"/>
      <c r="C1129"/>
      <c r="D1129"/>
      <c r="E1129"/>
    </row>
    <row r="1130" spans="1:5" x14ac:dyDescent="0.25">
      <c r="A1130"/>
      <c r="B1130"/>
      <c r="C1130"/>
      <c r="D1130"/>
      <c r="E1130"/>
    </row>
    <row r="1131" spans="1:5" x14ac:dyDescent="0.25">
      <c r="A1131"/>
      <c r="B1131"/>
      <c r="C1131"/>
      <c r="D1131"/>
      <c r="E1131"/>
    </row>
    <row r="1132" spans="1:5" x14ac:dyDescent="0.25">
      <c r="A1132"/>
      <c r="B1132"/>
      <c r="C1132"/>
      <c r="D1132"/>
      <c r="E1132"/>
    </row>
    <row r="1133" spans="1:5" x14ac:dyDescent="0.25">
      <c r="A1133"/>
      <c r="B1133"/>
      <c r="C1133"/>
      <c r="D1133"/>
      <c r="E1133"/>
    </row>
    <row r="1134" spans="1:5" x14ac:dyDescent="0.25">
      <c r="A1134"/>
      <c r="B1134"/>
      <c r="C1134"/>
      <c r="D1134"/>
      <c r="E1134"/>
    </row>
    <row r="1135" spans="1:5" x14ac:dyDescent="0.25">
      <c r="A1135"/>
      <c r="B1135"/>
      <c r="C1135"/>
      <c r="D1135"/>
      <c r="E1135"/>
    </row>
    <row r="1136" spans="1:5" x14ac:dyDescent="0.25">
      <c r="A1136"/>
      <c r="B1136"/>
      <c r="C1136"/>
      <c r="D1136"/>
      <c r="E1136"/>
    </row>
    <row r="1137" spans="1:5" x14ac:dyDescent="0.25">
      <c r="A1137"/>
      <c r="B1137"/>
      <c r="C1137"/>
      <c r="D1137"/>
      <c r="E1137"/>
    </row>
    <row r="1138" spans="1:5" x14ac:dyDescent="0.25">
      <c r="A1138"/>
      <c r="B1138"/>
      <c r="C1138"/>
      <c r="D1138"/>
      <c r="E1138"/>
    </row>
    <row r="1139" spans="1:5" x14ac:dyDescent="0.25">
      <c r="A1139"/>
      <c r="B1139"/>
      <c r="C1139"/>
      <c r="D1139"/>
      <c r="E1139"/>
    </row>
    <row r="1140" spans="1:5" x14ac:dyDescent="0.25">
      <c r="A1140"/>
      <c r="B1140"/>
      <c r="C1140"/>
      <c r="D1140"/>
      <c r="E1140"/>
    </row>
    <row r="1141" spans="1:5" x14ac:dyDescent="0.25">
      <c r="A1141"/>
      <c r="B1141"/>
      <c r="C1141"/>
      <c r="D1141"/>
      <c r="E1141"/>
    </row>
    <row r="1142" spans="1:5" x14ac:dyDescent="0.25">
      <c r="A1142"/>
      <c r="B1142"/>
      <c r="C1142"/>
      <c r="D1142"/>
      <c r="E1142"/>
    </row>
    <row r="1143" spans="1:5" x14ac:dyDescent="0.25">
      <c r="A1143"/>
      <c r="B1143"/>
      <c r="C1143"/>
      <c r="D1143"/>
      <c r="E1143"/>
    </row>
    <row r="1144" spans="1:5" x14ac:dyDescent="0.25">
      <c r="A1144"/>
      <c r="B1144"/>
      <c r="C1144"/>
      <c r="D1144"/>
      <c r="E1144"/>
    </row>
    <row r="1145" spans="1:5" x14ac:dyDescent="0.25">
      <c r="A1145"/>
      <c r="B1145"/>
      <c r="C1145"/>
      <c r="D1145"/>
      <c r="E1145"/>
    </row>
    <row r="1146" spans="1:5" x14ac:dyDescent="0.25">
      <c r="A1146"/>
      <c r="B1146"/>
      <c r="C1146"/>
      <c r="D1146"/>
      <c r="E1146"/>
    </row>
    <row r="1147" spans="1:5" x14ac:dyDescent="0.25">
      <c r="A1147"/>
      <c r="B1147"/>
      <c r="C1147"/>
      <c r="D1147"/>
      <c r="E1147"/>
    </row>
    <row r="1148" spans="1:5" x14ac:dyDescent="0.25">
      <c r="A1148"/>
      <c r="B1148"/>
      <c r="C1148"/>
      <c r="D1148"/>
      <c r="E1148"/>
    </row>
    <row r="1149" spans="1:5" x14ac:dyDescent="0.25">
      <c r="A1149"/>
      <c r="B1149"/>
      <c r="C1149"/>
      <c r="D1149"/>
      <c r="E1149"/>
    </row>
    <row r="1150" spans="1:5" x14ac:dyDescent="0.25">
      <c r="A1150"/>
      <c r="B1150"/>
      <c r="C1150"/>
      <c r="D1150"/>
      <c r="E1150"/>
    </row>
    <row r="1151" spans="1:5" x14ac:dyDescent="0.25">
      <c r="A1151"/>
      <c r="B1151"/>
      <c r="C1151"/>
      <c r="D1151"/>
      <c r="E1151"/>
    </row>
    <row r="1152" spans="1:5" x14ac:dyDescent="0.25">
      <c r="A1152"/>
      <c r="B1152"/>
      <c r="C1152"/>
      <c r="D1152"/>
      <c r="E1152"/>
    </row>
    <row r="1153" spans="1:5" x14ac:dyDescent="0.25">
      <c r="A1153"/>
      <c r="B1153"/>
      <c r="C1153"/>
      <c r="D1153"/>
      <c r="E1153"/>
    </row>
    <row r="1154" spans="1:5" x14ac:dyDescent="0.25">
      <c r="A1154"/>
      <c r="B1154"/>
      <c r="C1154"/>
      <c r="D1154"/>
      <c r="E1154"/>
    </row>
    <row r="1155" spans="1:5" x14ac:dyDescent="0.25">
      <c r="A1155"/>
      <c r="B1155"/>
      <c r="C1155"/>
      <c r="D1155"/>
      <c r="E1155"/>
    </row>
    <row r="1156" spans="1:5" x14ac:dyDescent="0.25">
      <c r="A1156"/>
      <c r="B1156"/>
      <c r="C1156"/>
      <c r="D1156"/>
      <c r="E1156"/>
    </row>
    <row r="1157" spans="1:5" x14ac:dyDescent="0.25">
      <c r="A1157"/>
      <c r="B1157"/>
      <c r="C1157"/>
      <c r="D1157"/>
      <c r="E1157"/>
    </row>
    <row r="1158" spans="1:5" x14ac:dyDescent="0.25">
      <c r="A1158"/>
      <c r="B1158"/>
      <c r="C1158"/>
      <c r="D1158"/>
      <c r="E1158"/>
    </row>
    <row r="1159" spans="1:5" x14ac:dyDescent="0.25">
      <c r="A1159"/>
      <c r="B1159"/>
      <c r="C1159"/>
      <c r="D1159"/>
      <c r="E1159"/>
    </row>
    <row r="1160" spans="1:5" x14ac:dyDescent="0.25">
      <c r="A1160"/>
      <c r="B1160"/>
      <c r="C1160"/>
      <c r="D1160"/>
      <c r="E1160"/>
    </row>
    <row r="1161" spans="1:5" x14ac:dyDescent="0.25">
      <c r="A1161"/>
      <c r="B1161"/>
      <c r="C1161"/>
      <c r="D1161"/>
      <c r="E1161"/>
    </row>
    <row r="1162" spans="1:5" x14ac:dyDescent="0.25">
      <c r="A1162"/>
      <c r="B1162"/>
      <c r="C1162"/>
      <c r="D1162"/>
      <c r="E1162"/>
    </row>
    <row r="1163" spans="1:5" x14ac:dyDescent="0.25">
      <c r="A1163"/>
      <c r="B1163"/>
      <c r="C1163"/>
      <c r="D1163"/>
      <c r="E1163"/>
    </row>
    <row r="1164" spans="1:5" x14ac:dyDescent="0.25">
      <c r="A1164"/>
      <c r="B1164"/>
      <c r="C1164"/>
      <c r="D1164"/>
      <c r="E1164"/>
    </row>
    <row r="1165" spans="1:5" x14ac:dyDescent="0.25">
      <c r="A1165"/>
      <c r="B1165"/>
      <c r="C1165"/>
      <c r="D1165"/>
      <c r="E1165"/>
    </row>
    <row r="1166" spans="1:5" x14ac:dyDescent="0.25">
      <c r="A1166"/>
      <c r="B1166"/>
      <c r="C1166"/>
      <c r="D1166"/>
      <c r="E1166"/>
    </row>
    <row r="1167" spans="1:5" x14ac:dyDescent="0.25">
      <c r="A1167"/>
      <c r="B1167"/>
      <c r="C1167"/>
      <c r="D1167"/>
      <c r="E1167"/>
    </row>
    <row r="1168" spans="1:5" x14ac:dyDescent="0.25">
      <c r="A1168"/>
      <c r="B1168"/>
      <c r="C1168"/>
      <c r="D1168"/>
      <c r="E1168"/>
    </row>
    <row r="1169" spans="1:5" x14ac:dyDescent="0.25">
      <c r="A1169"/>
      <c r="B1169"/>
      <c r="C1169"/>
      <c r="D1169"/>
      <c r="E1169"/>
    </row>
    <row r="1170" spans="1:5" x14ac:dyDescent="0.25">
      <c r="A1170"/>
      <c r="B1170"/>
      <c r="C1170"/>
      <c r="D1170"/>
      <c r="E1170"/>
    </row>
    <row r="1171" spans="1:5" x14ac:dyDescent="0.25">
      <c r="A1171"/>
      <c r="B1171"/>
      <c r="C1171"/>
      <c r="D1171"/>
      <c r="E1171"/>
    </row>
    <row r="1172" spans="1:5" x14ac:dyDescent="0.25">
      <c r="A1172"/>
      <c r="B1172"/>
      <c r="C1172"/>
      <c r="D1172"/>
      <c r="E1172"/>
    </row>
    <row r="1173" spans="1:5" x14ac:dyDescent="0.25">
      <c r="A1173"/>
      <c r="B1173"/>
      <c r="C1173"/>
      <c r="D1173"/>
      <c r="E1173"/>
    </row>
    <row r="1174" spans="1:5" x14ac:dyDescent="0.25">
      <c r="A1174"/>
      <c r="B1174"/>
      <c r="C1174"/>
      <c r="D1174"/>
      <c r="E1174"/>
    </row>
    <row r="1175" spans="1:5" x14ac:dyDescent="0.25">
      <c r="A1175"/>
      <c r="B1175"/>
      <c r="C1175"/>
      <c r="D1175"/>
      <c r="E1175"/>
    </row>
    <row r="1176" spans="1:5" x14ac:dyDescent="0.25">
      <c r="A1176"/>
      <c r="B1176"/>
      <c r="C1176"/>
      <c r="D1176"/>
      <c r="E1176"/>
    </row>
    <row r="1177" spans="1:5" x14ac:dyDescent="0.25">
      <c r="A1177"/>
      <c r="B1177"/>
      <c r="C1177"/>
      <c r="D1177"/>
      <c r="E1177"/>
    </row>
    <row r="1178" spans="1:5" x14ac:dyDescent="0.25">
      <c r="A1178"/>
      <c r="B1178"/>
      <c r="C1178"/>
      <c r="D1178"/>
      <c r="E1178"/>
    </row>
    <row r="1179" spans="1:5" x14ac:dyDescent="0.25">
      <c r="A1179"/>
      <c r="B1179"/>
      <c r="C1179"/>
      <c r="D1179"/>
      <c r="E1179"/>
    </row>
    <row r="1180" spans="1:5" x14ac:dyDescent="0.25">
      <c r="A1180"/>
      <c r="B1180"/>
      <c r="C1180"/>
      <c r="D1180"/>
      <c r="E1180"/>
    </row>
    <row r="1181" spans="1:5" x14ac:dyDescent="0.25">
      <c r="A1181"/>
      <c r="B1181"/>
      <c r="C1181"/>
      <c r="D1181"/>
      <c r="E1181"/>
    </row>
    <row r="1182" spans="1:5" x14ac:dyDescent="0.25">
      <c r="A1182"/>
      <c r="B1182"/>
      <c r="C1182"/>
      <c r="D1182"/>
      <c r="E1182"/>
    </row>
    <row r="1183" spans="1:5" x14ac:dyDescent="0.25">
      <c r="A1183"/>
      <c r="B1183"/>
      <c r="C1183"/>
      <c r="D1183"/>
      <c r="E1183"/>
    </row>
    <row r="1184" spans="1:5" x14ac:dyDescent="0.25">
      <c r="A1184"/>
      <c r="B1184"/>
      <c r="C1184"/>
      <c r="D1184"/>
      <c r="E1184"/>
    </row>
    <row r="1185" spans="1:5" x14ac:dyDescent="0.25">
      <c r="A1185"/>
      <c r="B1185"/>
      <c r="C1185"/>
      <c r="D1185"/>
      <c r="E1185"/>
    </row>
    <row r="1186" spans="1:5" x14ac:dyDescent="0.25">
      <c r="A1186"/>
      <c r="B1186"/>
      <c r="C1186"/>
      <c r="D1186"/>
      <c r="E1186"/>
    </row>
    <row r="1187" spans="1:5" x14ac:dyDescent="0.25">
      <c r="A1187"/>
      <c r="B1187"/>
      <c r="C1187"/>
      <c r="D1187"/>
      <c r="E1187"/>
    </row>
    <row r="1188" spans="1:5" x14ac:dyDescent="0.25">
      <c r="A1188"/>
      <c r="B1188"/>
      <c r="C1188"/>
      <c r="D1188"/>
      <c r="E1188"/>
    </row>
    <row r="1189" spans="1:5" x14ac:dyDescent="0.25">
      <c r="A1189"/>
      <c r="B1189"/>
      <c r="C1189"/>
      <c r="D1189"/>
      <c r="E1189"/>
    </row>
    <row r="1190" spans="1:5" x14ac:dyDescent="0.25">
      <c r="A1190"/>
      <c r="B1190"/>
      <c r="C1190"/>
      <c r="D1190"/>
      <c r="E1190"/>
    </row>
    <row r="1191" spans="1:5" x14ac:dyDescent="0.25">
      <c r="A1191"/>
      <c r="B1191"/>
      <c r="C1191"/>
      <c r="D1191"/>
      <c r="E1191"/>
    </row>
    <row r="1192" spans="1:5" x14ac:dyDescent="0.25">
      <c r="A1192"/>
      <c r="B1192"/>
      <c r="C1192"/>
      <c r="D1192"/>
      <c r="E1192"/>
    </row>
    <row r="1193" spans="1:5" x14ac:dyDescent="0.25">
      <c r="A1193"/>
      <c r="B1193"/>
      <c r="C1193"/>
      <c r="D1193"/>
      <c r="E1193"/>
    </row>
    <row r="1194" spans="1:5" x14ac:dyDescent="0.25">
      <c r="A1194"/>
      <c r="B1194"/>
      <c r="C1194"/>
      <c r="D1194"/>
      <c r="E1194"/>
    </row>
    <row r="1195" spans="1:5" x14ac:dyDescent="0.25">
      <c r="A1195"/>
      <c r="B1195"/>
      <c r="C1195"/>
      <c r="D1195"/>
      <c r="E1195"/>
    </row>
    <row r="1196" spans="1:5" x14ac:dyDescent="0.25">
      <c r="A1196"/>
      <c r="B1196"/>
      <c r="C1196"/>
      <c r="D1196"/>
      <c r="E1196"/>
    </row>
    <row r="1197" spans="1:5" x14ac:dyDescent="0.25">
      <c r="A1197"/>
      <c r="B1197"/>
      <c r="C1197"/>
      <c r="D1197"/>
      <c r="E1197"/>
    </row>
    <row r="1198" spans="1:5" x14ac:dyDescent="0.25">
      <c r="A1198"/>
      <c r="B1198"/>
      <c r="C1198"/>
      <c r="D1198"/>
      <c r="E1198"/>
    </row>
    <row r="1199" spans="1:5" x14ac:dyDescent="0.25">
      <c r="A1199"/>
      <c r="B1199"/>
      <c r="C1199"/>
      <c r="D1199"/>
      <c r="E1199"/>
    </row>
    <row r="1200" spans="1:5" x14ac:dyDescent="0.25">
      <c r="A1200"/>
      <c r="B1200"/>
      <c r="C1200"/>
      <c r="D1200"/>
      <c r="E1200"/>
    </row>
    <row r="1201" spans="1:5" x14ac:dyDescent="0.25">
      <c r="A1201"/>
      <c r="B1201"/>
      <c r="C1201"/>
      <c r="D1201"/>
      <c r="E1201"/>
    </row>
    <row r="1202" spans="1:5" x14ac:dyDescent="0.25">
      <c r="A1202"/>
      <c r="B1202"/>
      <c r="C1202"/>
      <c r="D1202"/>
      <c r="E1202"/>
    </row>
    <row r="1203" spans="1:5" x14ac:dyDescent="0.25">
      <c r="A1203"/>
      <c r="B1203"/>
      <c r="C1203"/>
      <c r="D1203"/>
      <c r="E1203"/>
    </row>
    <row r="1204" spans="1:5" x14ac:dyDescent="0.25">
      <c r="A1204"/>
      <c r="B1204"/>
      <c r="C1204"/>
      <c r="D1204"/>
      <c r="E1204"/>
    </row>
    <row r="1205" spans="1:5" x14ac:dyDescent="0.25">
      <c r="A1205"/>
      <c r="B1205"/>
      <c r="C1205"/>
      <c r="D1205"/>
      <c r="E1205"/>
    </row>
    <row r="1206" spans="1:5" x14ac:dyDescent="0.25">
      <c r="A1206"/>
      <c r="B1206"/>
      <c r="C1206"/>
      <c r="D1206"/>
      <c r="E1206"/>
    </row>
    <row r="1207" spans="1:5" x14ac:dyDescent="0.25">
      <c r="A1207"/>
      <c r="B1207"/>
      <c r="C1207"/>
      <c r="D1207"/>
      <c r="E1207"/>
    </row>
    <row r="1208" spans="1:5" x14ac:dyDescent="0.25">
      <c r="A1208"/>
      <c r="B1208"/>
      <c r="C1208"/>
      <c r="D1208"/>
      <c r="E1208"/>
    </row>
    <row r="1209" spans="1:5" x14ac:dyDescent="0.25">
      <c r="A1209"/>
      <c r="B1209"/>
      <c r="C1209"/>
      <c r="D1209"/>
      <c r="E1209"/>
    </row>
    <row r="1210" spans="1:5" x14ac:dyDescent="0.25">
      <c r="A1210"/>
      <c r="B1210"/>
      <c r="C1210"/>
      <c r="D1210"/>
      <c r="E1210"/>
    </row>
    <row r="1211" spans="1:5" x14ac:dyDescent="0.25">
      <c r="A1211"/>
      <c r="B1211"/>
      <c r="C1211"/>
      <c r="D1211"/>
      <c r="E1211"/>
    </row>
    <row r="1212" spans="1:5" x14ac:dyDescent="0.25">
      <c r="A1212"/>
      <c r="B1212"/>
      <c r="C1212"/>
      <c r="D1212"/>
      <c r="E1212"/>
    </row>
    <row r="1213" spans="1:5" x14ac:dyDescent="0.25">
      <c r="A1213"/>
      <c r="B1213"/>
      <c r="C1213"/>
      <c r="D1213"/>
      <c r="E1213"/>
    </row>
    <row r="1214" spans="1:5" x14ac:dyDescent="0.25">
      <c r="A1214"/>
      <c r="B1214"/>
      <c r="C1214"/>
      <c r="D1214"/>
      <c r="E1214"/>
    </row>
    <row r="1215" spans="1:5" x14ac:dyDescent="0.25">
      <c r="A1215"/>
      <c r="B1215"/>
      <c r="C1215"/>
      <c r="D1215"/>
      <c r="E1215"/>
    </row>
    <row r="1216" spans="1:5" x14ac:dyDescent="0.25">
      <c r="A1216"/>
      <c r="B1216"/>
      <c r="C1216"/>
      <c r="D1216"/>
      <c r="E1216"/>
    </row>
    <row r="1217" spans="1:5" x14ac:dyDescent="0.25">
      <c r="A1217"/>
      <c r="B1217"/>
      <c r="C1217"/>
      <c r="D1217"/>
      <c r="E1217"/>
    </row>
    <row r="1218" spans="1:5" x14ac:dyDescent="0.25">
      <c r="A1218"/>
      <c r="B1218"/>
      <c r="C1218"/>
      <c r="D1218"/>
      <c r="E1218"/>
    </row>
    <row r="1219" spans="1:5" x14ac:dyDescent="0.25">
      <c r="A1219"/>
      <c r="B1219"/>
      <c r="C1219"/>
      <c r="D1219"/>
      <c r="E1219"/>
    </row>
    <row r="1220" spans="1:5" x14ac:dyDescent="0.25">
      <c r="A1220"/>
      <c r="B1220"/>
      <c r="C1220"/>
      <c r="D1220"/>
      <c r="E1220"/>
    </row>
    <row r="1221" spans="1:5" x14ac:dyDescent="0.25">
      <c r="A1221"/>
      <c r="B1221"/>
      <c r="C1221"/>
      <c r="D1221"/>
      <c r="E1221"/>
    </row>
    <row r="1222" spans="1:5" x14ac:dyDescent="0.25">
      <c r="A1222"/>
      <c r="B1222"/>
      <c r="C1222"/>
      <c r="D1222"/>
      <c r="E1222"/>
    </row>
    <row r="1223" spans="1:5" x14ac:dyDescent="0.25">
      <c r="A1223"/>
      <c r="B1223"/>
      <c r="C1223"/>
      <c r="D1223"/>
      <c r="E1223"/>
    </row>
    <row r="1224" spans="1:5" x14ac:dyDescent="0.25">
      <c r="A1224"/>
      <c r="B1224"/>
      <c r="C1224"/>
      <c r="D1224"/>
      <c r="E1224"/>
    </row>
    <row r="1225" spans="1:5" x14ac:dyDescent="0.25">
      <c r="A1225"/>
      <c r="B1225"/>
      <c r="C1225"/>
      <c r="D1225"/>
      <c r="E1225"/>
    </row>
    <row r="1226" spans="1:5" x14ac:dyDescent="0.25">
      <c r="A1226"/>
      <c r="B1226"/>
      <c r="C1226"/>
      <c r="D1226"/>
      <c r="E1226"/>
    </row>
    <row r="1227" spans="1:5" x14ac:dyDescent="0.25">
      <c r="A1227"/>
      <c r="B1227"/>
      <c r="C1227"/>
      <c r="D1227"/>
      <c r="E1227"/>
    </row>
    <row r="1228" spans="1:5" x14ac:dyDescent="0.25">
      <c r="A1228"/>
      <c r="B1228"/>
      <c r="C1228"/>
      <c r="D1228"/>
      <c r="E1228"/>
    </row>
    <row r="1229" spans="1:5" x14ac:dyDescent="0.25">
      <c r="A1229"/>
      <c r="B1229"/>
      <c r="C1229"/>
      <c r="D1229"/>
      <c r="E1229"/>
    </row>
    <row r="1230" spans="1:5" x14ac:dyDescent="0.25">
      <c r="A1230"/>
      <c r="B1230"/>
      <c r="C1230"/>
      <c r="D1230"/>
      <c r="E1230"/>
    </row>
    <row r="1231" spans="1:5" x14ac:dyDescent="0.25">
      <c r="A1231"/>
      <c r="B1231"/>
      <c r="C1231"/>
      <c r="D1231"/>
      <c r="E1231"/>
    </row>
    <row r="1232" spans="1:5" x14ac:dyDescent="0.25">
      <c r="A1232"/>
      <c r="B1232"/>
      <c r="C1232"/>
      <c r="D1232"/>
      <c r="E1232"/>
    </row>
    <row r="1233" spans="1:5" x14ac:dyDescent="0.25">
      <c r="A1233"/>
      <c r="B1233"/>
      <c r="C1233"/>
      <c r="D1233"/>
      <c r="E1233"/>
    </row>
    <row r="1234" spans="1:5" x14ac:dyDescent="0.25">
      <c r="A1234"/>
      <c r="B1234"/>
      <c r="C1234"/>
      <c r="D1234"/>
      <c r="E1234"/>
    </row>
    <row r="1235" spans="1:5" x14ac:dyDescent="0.25">
      <c r="A1235"/>
      <c r="B1235"/>
      <c r="C1235"/>
      <c r="D1235"/>
      <c r="E1235"/>
    </row>
    <row r="1236" spans="1:5" x14ac:dyDescent="0.25">
      <c r="A1236"/>
      <c r="B1236"/>
      <c r="C1236"/>
      <c r="D1236"/>
      <c r="E1236"/>
    </row>
    <row r="1237" spans="1:5" x14ac:dyDescent="0.25">
      <c r="A1237"/>
      <c r="B1237"/>
      <c r="C1237"/>
      <c r="D1237"/>
      <c r="E1237"/>
    </row>
    <row r="1238" spans="1:5" x14ac:dyDescent="0.25">
      <c r="A1238"/>
      <c r="B1238"/>
      <c r="C1238"/>
      <c r="D1238"/>
      <c r="E1238"/>
    </row>
    <row r="1239" spans="1:5" x14ac:dyDescent="0.25">
      <c r="A1239"/>
      <c r="B1239"/>
      <c r="C1239"/>
      <c r="D1239"/>
      <c r="E1239"/>
    </row>
    <row r="1240" spans="1:5" x14ac:dyDescent="0.25">
      <c r="A1240"/>
      <c r="B1240"/>
      <c r="C1240"/>
      <c r="D1240"/>
      <c r="E1240"/>
    </row>
    <row r="1241" spans="1:5" x14ac:dyDescent="0.25">
      <c r="A1241"/>
      <c r="B1241"/>
      <c r="C1241"/>
      <c r="D1241"/>
      <c r="E1241"/>
    </row>
    <row r="1242" spans="1:5" x14ac:dyDescent="0.25">
      <c r="A1242"/>
      <c r="B1242"/>
      <c r="C1242"/>
      <c r="D1242"/>
      <c r="E1242"/>
    </row>
    <row r="1243" spans="1:5" x14ac:dyDescent="0.25">
      <c r="A1243"/>
      <c r="B1243"/>
      <c r="C1243"/>
      <c r="D1243"/>
      <c r="E1243"/>
    </row>
    <row r="1244" spans="1:5" x14ac:dyDescent="0.25">
      <c r="A1244"/>
      <c r="B1244"/>
      <c r="C1244"/>
      <c r="D1244"/>
      <c r="E1244"/>
    </row>
    <row r="1245" spans="1:5" x14ac:dyDescent="0.25">
      <c r="A1245"/>
      <c r="B1245"/>
      <c r="C1245"/>
      <c r="D1245"/>
      <c r="E1245"/>
    </row>
    <row r="1246" spans="1:5" x14ac:dyDescent="0.25">
      <c r="A1246"/>
      <c r="B1246"/>
      <c r="C1246"/>
      <c r="D1246"/>
      <c r="E1246"/>
    </row>
    <row r="1247" spans="1:5" x14ac:dyDescent="0.25">
      <c r="A1247"/>
      <c r="B1247"/>
      <c r="C1247"/>
      <c r="D1247"/>
      <c r="E1247"/>
    </row>
    <row r="1248" spans="1:5" x14ac:dyDescent="0.25">
      <c r="A1248"/>
      <c r="B1248"/>
      <c r="C1248"/>
      <c r="D1248"/>
      <c r="E1248"/>
    </row>
    <row r="1249" spans="1:5" x14ac:dyDescent="0.25">
      <c r="A1249"/>
      <c r="B1249"/>
      <c r="C1249"/>
      <c r="D1249"/>
      <c r="E1249"/>
    </row>
    <row r="1250" spans="1:5" x14ac:dyDescent="0.25">
      <c r="A1250"/>
      <c r="B1250"/>
      <c r="C1250"/>
      <c r="D1250"/>
      <c r="E1250"/>
    </row>
    <row r="1251" spans="1:5" x14ac:dyDescent="0.25">
      <c r="A1251"/>
      <c r="B1251"/>
      <c r="C1251"/>
      <c r="D1251"/>
      <c r="E1251"/>
    </row>
    <row r="1252" spans="1:5" x14ac:dyDescent="0.25">
      <c r="A1252"/>
      <c r="B1252"/>
      <c r="C1252"/>
      <c r="D1252"/>
      <c r="E1252"/>
    </row>
    <row r="1253" spans="1:5" x14ac:dyDescent="0.25">
      <c r="A1253"/>
      <c r="B1253"/>
      <c r="C1253"/>
      <c r="D1253"/>
      <c r="E1253"/>
    </row>
    <row r="1254" spans="1:5" x14ac:dyDescent="0.25">
      <c r="A1254"/>
      <c r="B1254"/>
      <c r="C1254"/>
      <c r="D1254"/>
      <c r="E1254"/>
    </row>
    <row r="1255" spans="1:5" x14ac:dyDescent="0.25">
      <c r="A1255"/>
      <c r="B1255"/>
      <c r="C1255"/>
      <c r="D1255"/>
      <c r="E1255"/>
    </row>
    <row r="1256" spans="1:5" x14ac:dyDescent="0.25">
      <c r="A1256"/>
      <c r="B1256"/>
      <c r="C1256"/>
      <c r="D1256"/>
      <c r="E1256"/>
    </row>
    <row r="1257" spans="1:5" x14ac:dyDescent="0.25">
      <c r="A1257"/>
      <c r="B1257"/>
      <c r="C1257"/>
      <c r="D1257"/>
      <c r="E1257"/>
    </row>
    <row r="1258" spans="1:5" x14ac:dyDescent="0.25">
      <c r="A1258"/>
      <c r="B1258"/>
      <c r="C1258"/>
      <c r="D1258"/>
      <c r="E1258"/>
    </row>
    <row r="1259" spans="1:5" x14ac:dyDescent="0.25">
      <c r="A1259"/>
      <c r="B1259"/>
      <c r="C1259"/>
      <c r="D1259"/>
      <c r="E1259"/>
    </row>
    <row r="1260" spans="1:5" x14ac:dyDescent="0.25">
      <c r="A1260"/>
      <c r="B1260"/>
      <c r="C1260"/>
      <c r="D1260"/>
      <c r="E1260"/>
    </row>
    <row r="1261" spans="1:5" x14ac:dyDescent="0.25">
      <c r="A1261"/>
      <c r="B1261"/>
      <c r="C1261"/>
      <c r="D1261"/>
      <c r="E1261"/>
    </row>
    <row r="1262" spans="1:5" x14ac:dyDescent="0.25">
      <c r="A1262"/>
      <c r="B1262"/>
      <c r="C1262"/>
      <c r="D1262"/>
      <c r="E1262"/>
    </row>
    <row r="1263" spans="1:5" x14ac:dyDescent="0.25">
      <c r="A1263"/>
      <c r="B1263"/>
      <c r="C1263"/>
      <c r="D1263"/>
      <c r="E1263"/>
    </row>
    <row r="1264" spans="1:5" x14ac:dyDescent="0.25">
      <c r="A1264"/>
      <c r="B1264"/>
      <c r="C1264"/>
      <c r="D1264"/>
      <c r="E1264"/>
    </row>
    <row r="1265" spans="1:5" x14ac:dyDescent="0.25">
      <c r="A1265"/>
      <c r="B1265"/>
      <c r="C1265"/>
      <c r="D1265"/>
      <c r="E1265"/>
    </row>
    <row r="1266" spans="1:5" x14ac:dyDescent="0.25">
      <c r="A1266"/>
      <c r="B1266"/>
      <c r="C1266"/>
      <c r="D1266"/>
      <c r="E1266"/>
    </row>
    <row r="1267" spans="1:5" x14ac:dyDescent="0.25">
      <c r="A1267"/>
      <c r="B1267"/>
      <c r="C1267"/>
      <c r="D1267"/>
      <c r="E1267"/>
    </row>
    <row r="1268" spans="1:5" x14ac:dyDescent="0.25">
      <c r="A1268"/>
      <c r="B1268"/>
      <c r="C1268"/>
      <c r="D1268"/>
      <c r="E1268"/>
    </row>
    <row r="1269" spans="1:5" x14ac:dyDescent="0.25">
      <c r="A1269"/>
      <c r="B1269"/>
      <c r="C1269"/>
      <c r="D1269"/>
      <c r="E1269"/>
    </row>
    <row r="1270" spans="1:5" x14ac:dyDescent="0.25">
      <c r="A1270"/>
      <c r="B1270"/>
      <c r="C1270"/>
      <c r="D1270"/>
      <c r="E1270"/>
    </row>
    <row r="1271" spans="1:5" x14ac:dyDescent="0.25">
      <c r="A1271"/>
      <c r="B1271"/>
      <c r="C1271"/>
      <c r="D1271"/>
      <c r="E1271"/>
    </row>
    <row r="1272" spans="1:5" x14ac:dyDescent="0.25">
      <c r="A1272"/>
      <c r="B1272"/>
      <c r="C1272"/>
      <c r="D1272"/>
      <c r="E1272"/>
    </row>
    <row r="1273" spans="1:5" x14ac:dyDescent="0.25">
      <c r="A1273"/>
      <c r="B1273"/>
      <c r="C1273"/>
      <c r="D1273"/>
      <c r="E1273"/>
    </row>
    <row r="1274" spans="1:5" x14ac:dyDescent="0.25">
      <c r="A1274"/>
      <c r="B1274"/>
      <c r="C1274"/>
      <c r="D1274"/>
      <c r="E1274"/>
    </row>
    <row r="1275" spans="1:5" x14ac:dyDescent="0.25">
      <c r="A1275"/>
      <c r="B1275"/>
      <c r="C1275"/>
      <c r="D1275"/>
      <c r="E1275"/>
    </row>
    <row r="1276" spans="1:5" x14ac:dyDescent="0.25">
      <c r="A1276"/>
      <c r="B1276"/>
      <c r="C1276"/>
      <c r="D1276"/>
      <c r="E1276"/>
    </row>
    <row r="1277" spans="1:5" x14ac:dyDescent="0.25">
      <c r="A1277"/>
      <c r="B1277"/>
      <c r="C1277"/>
      <c r="D1277"/>
      <c r="E1277"/>
    </row>
    <row r="1278" spans="1:5" x14ac:dyDescent="0.25">
      <c r="A1278"/>
      <c r="B1278"/>
      <c r="C1278"/>
      <c r="D1278"/>
      <c r="E1278"/>
    </row>
    <row r="1279" spans="1:5" x14ac:dyDescent="0.25">
      <c r="A1279"/>
      <c r="B1279"/>
      <c r="C1279"/>
      <c r="D1279"/>
      <c r="E1279"/>
    </row>
    <row r="1280" spans="1:5" x14ac:dyDescent="0.25">
      <c r="A1280"/>
      <c r="B1280"/>
      <c r="C1280"/>
      <c r="D1280"/>
      <c r="E1280"/>
    </row>
    <row r="1281" spans="1:5" x14ac:dyDescent="0.25">
      <c r="A1281"/>
      <c r="B1281"/>
      <c r="C1281"/>
      <c r="D1281"/>
      <c r="E1281"/>
    </row>
    <row r="1282" spans="1:5" x14ac:dyDescent="0.25">
      <c r="A1282"/>
      <c r="B1282"/>
      <c r="C1282"/>
      <c r="D1282"/>
      <c r="E1282"/>
    </row>
    <row r="1283" spans="1:5" x14ac:dyDescent="0.25">
      <c r="A1283"/>
      <c r="B1283"/>
      <c r="C1283"/>
      <c r="D1283"/>
      <c r="E1283"/>
    </row>
    <row r="1284" spans="1:5" x14ac:dyDescent="0.25">
      <c r="A1284"/>
      <c r="B1284"/>
      <c r="C1284"/>
      <c r="D1284"/>
      <c r="E1284"/>
    </row>
    <row r="1285" spans="1:5" x14ac:dyDescent="0.25">
      <c r="A1285"/>
      <c r="B1285"/>
      <c r="C1285"/>
      <c r="D1285"/>
      <c r="E1285"/>
    </row>
    <row r="1286" spans="1:5" x14ac:dyDescent="0.25">
      <c r="A1286"/>
      <c r="B1286"/>
      <c r="C1286"/>
      <c r="D1286"/>
      <c r="E1286"/>
    </row>
    <row r="1287" spans="1:5" x14ac:dyDescent="0.25">
      <c r="A1287"/>
      <c r="B1287"/>
      <c r="C1287"/>
      <c r="D1287"/>
      <c r="E1287"/>
    </row>
    <row r="1288" spans="1:5" x14ac:dyDescent="0.25">
      <c r="A1288"/>
      <c r="B1288"/>
      <c r="C1288"/>
      <c r="D1288"/>
      <c r="E1288"/>
    </row>
    <row r="1289" spans="1:5" x14ac:dyDescent="0.25">
      <c r="A1289"/>
      <c r="B1289"/>
      <c r="C1289"/>
      <c r="D1289"/>
      <c r="E1289"/>
    </row>
    <row r="1290" spans="1:5" x14ac:dyDescent="0.25">
      <c r="A1290"/>
      <c r="B1290"/>
      <c r="C1290"/>
      <c r="D1290"/>
      <c r="E1290"/>
    </row>
    <row r="1291" spans="1:5" x14ac:dyDescent="0.25">
      <c r="A1291"/>
      <c r="B1291"/>
      <c r="C1291"/>
      <c r="D1291"/>
      <c r="E1291"/>
    </row>
    <row r="1292" spans="1:5" x14ac:dyDescent="0.25">
      <c r="A1292"/>
      <c r="B1292"/>
      <c r="C1292"/>
      <c r="D1292"/>
      <c r="E1292"/>
    </row>
    <row r="1293" spans="1:5" x14ac:dyDescent="0.25">
      <c r="A1293"/>
      <c r="B1293"/>
      <c r="C1293"/>
      <c r="D1293"/>
      <c r="E1293"/>
    </row>
    <row r="1294" spans="1:5" x14ac:dyDescent="0.25">
      <c r="A1294"/>
      <c r="B1294"/>
      <c r="C1294"/>
      <c r="D1294"/>
      <c r="E1294"/>
    </row>
    <row r="1295" spans="1:5" x14ac:dyDescent="0.25">
      <c r="A1295"/>
      <c r="B1295"/>
      <c r="C1295"/>
      <c r="D1295"/>
      <c r="E1295"/>
    </row>
    <row r="1296" spans="1:5" x14ac:dyDescent="0.25">
      <c r="A1296"/>
      <c r="B1296"/>
      <c r="C1296"/>
      <c r="D1296"/>
      <c r="E1296"/>
    </row>
    <row r="1297" spans="1:5" x14ac:dyDescent="0.25">
      <c r="A1297"/>
      <c r="B1297"/>
      <c r="C1297"/>
      <c r="D1297"/>
      <c r="E1297"/>
    </row>
    <row r="1298" spans="1:5" x14ac:dyDescent="0.25">
      <c r="A1298"/>
      <c r="B1298"/>
      <c r="C1298"/>
      <c r="D1298"/>
      <c r="E1298"/>
    </row>
    <row r="1299" spans="1:5" x14ac:dyDescent="0.25">
      <c r="A1299"/>
      <c r="B1299"/>
      <c r="C1299"/>
      <c r="D1299"/>
      <c r="E1299"/>
    </row>
    <row r="1300" spans="1:5" x14ac:dyDescent="0.25">
      <c r="A1300"/>
      <c r="B1300"/>
      <c r="C1300"/>
      <c r="D1300"/>
      <c r="E1300"/>
    </row>
    <row r="1301" spans="1:5" x14ac:dyDescent="0.25">
      <c r="A1301"/>
      <c r="B1301"/>
      <c r="C1301"/>
      <c r="D1301"/>
      <c r="E1301"/>
    </row>
    <row r="1302" spans="1:5" x14ac:dyDescent="0.25">
      <c r="A1302"/>
      <c r="B1302"/>
      <c r="C1302"/>
      <c r="D1302"/>
      <c r="E1302"/>
    </row>
    <row r="1303" spans="1:5" x14ac:dyDescent="0.25">
      <c r="A1303"/>
      <c r="B1303"/>
      <c r="C1303"/>
      <c r="D1303"/>
      <c r="E1303"/>
    </row>
    <row r="1304" spans="1:5" x14ac:dyDescent="0.25">
      <c r="A1304"/>
      <c r="B1304"/>
      <c r="C1304"/>
      <c r="D1304"/>
      <c r="E1304"/>
    </row>
    <row r="1305" spans="1:5" x14ac:dyDescent="0.25">
      <c r="A1305"/>
      <c r="B1305"/>
      <c r="C1305"/>
      <c r="D1305"/>
      <c r="E1305"/>
    </row>
    <row r="1306" spans="1:5" x14ac:dyDescent="0.25">
      <c r="A1306"/>
      <c r="B1306"/>
      <c r="C1306"/>
      <c r="D1306"/>
      <c r="E1306"/>
    </row>
    <row r="1307" spans="1:5" x14ac:dyDescent="0.25">
      <c r="A1307"/>
      <c r="B1307"/>
      <c r="C1307"/>
      <c r="D1307"/>
      <c r="E1307"/>
    </row>
    <row r="1308" spans="1:5" x14ac:dyDescent="0.25">
      <c r="A1308"/>
      <c r="B1308"/>
      <c r="C1308"/>
      <c r="D1308"/>
      <c r="E1308"/>
    </row>
    <row r="1309" spans="1:5" x14ac:dyDescent="0.25">
      <c r="A1309"/>
      <c r="B1309"/>
      <c r="C1309"/>
      <c r="D1309"/>
      <c r="E1309"/>
    </row>
    <row r="1310" spans="1:5" x14ac:dyDescent="0.25">
      <c r="A1310"/>
      <c r="B1310"/>
      <c r="C1310"/>
      <c r="D1310"/>
      <c r="E1310"/>
    </row>
    <row r="1311" spans="1:5" x14ac:dyDescent="0.25">
      <c r="A1311"/>
      <c r="B1311"/>
      <c r="C1311"/>
      <c r="D1311"/>
      <c r="E1311"/>
    </row>
    <row r="1312" spans="1:5" x14ac:dyDescent="0.25">
      <c r="A1312"/>
      <c r="B1312"/>
      <c r="C1312"/>
      <c r="D1312"/>
      <c r="E1312"/>
    </row>
    <row r="1313" spans="1:5" x14ac:dyDescent="0.25">
      <c r="A1313"/>
      <c r="B1313"/>
      <c r="C1313"/>
      <c r="D1313"/>
      <c r="E1313"/>
    </row>
    <row r="1314" spans="1:5" x14ac:dyDescent="0.25">
      <c r="A1314"/>
      <c r="B1314"/>
      <c r="C1314"/>
      <c r="D1314"/>
      <c r="E1314"/>
    </row>
    <row r="1315" spans="1:5" x14ac:dyDescent="0.25">
      <c r="A1315"/>
      <c r="B1315"/>
      <c r="C1315"/>
      <c r="D1315"/>
      <c r="E1315"/>
    </row>
    <row r="1316" spans="1:5" x14ac:dyDescent="0.25">
      <c r="A1316"/>
      <c r="B1316"/>
      <c r="C1316"/>
      <c r="D1316"/>
      <c r="E1316"/>
    </row>
    <row r="1317" spans="1:5" x14ac:dyDescent="0.25">
      <c r="A1317"/>
      <c r="B1317"/>
      <c r="C1317"/>
      <c r="D1317"/>
      <c r="E1317"/>
    </row>
    <row r="1318" spans="1:5" x14ac:dyDescent="0.25">
      <c r="A1318"/>
      <c r="B1318"/>
      <c r="C1318"/>
      <c r="D1318"/>
      <c r="E1318"/>
    </row>
    <row r="1319" spans="1:5" x14ac:dyDescent="0.25">
      <c r="A1319"/>
      <c r="B1319"/>
      <c r="C1319"/>
      <c r="D1319"/>
      <c r="E1319"/>
    </row>
    <row r="1320" spans="1:5" x14ac:dyDescent="0.25">
      <c r="A1320"/>
      <c r="B1320"/>
      <c r="C1320"/>
      <c r="D1320"/>
      <c r="E1320"/>
    </row>
    <row r="1321" spans="1:5" x14ac:dyDescent="0.25">
      <c r="A1321"/>
      <c r="B1321"/>
      <c r="C1321"/>
      <c r="D1321"/>
      <c r="E1321"/>
    </row>
    <row r="1322" spans="1:5" x14ac:dyDescent="0.25">
      <c r="A1322"/>
      <c r="B1322"/>
      <c r="C1322"/>
      <c r="D1322"/>
      <c r="E1322"/>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267"/>
  <sheetViews>
    <sheetView zoomScale="90" zoomScaleNormal="90" workbookViewId="0">
      <selection activeCell="A268" sqref="A268:XFD1073"/>
    </sheetView>
  </sheetViews>
  <sheetFormatPr baseColWidth="10" defaultColWidth="11.42578125" defaultRowHeight="15" x14ac:dyDescent="0.25"/>
  <cols>
    <col min="1" max="2" width="11.42578125" style="492"/>
    <col min="3" max="3" width="20.28515625" style="492" customWidth="1"/>
    <col min="4" max="4" width="25.42578125" style="492" customWidth="1"/>
    <col min="5" max="5" width="31.42578125" style="492" customWidth="1"/>
    <col min="6" max="6" width="15.85546875" style="492" customWidth="1"/>
    <col min="7" max="7" width="16.42578125" style="492" bestFit="1" customWidth="1"/>
    <col min="8" max="9" width="11.42578125" style="492"/>
    <col min="10" max="11" width="0" style="492" hidden="1" customWidth="1"/>
    <col min="12" max="16384" width="11.42578125" style="492"/>
  </cols>
  <sheetData>
    <row r="1" spans="2:10" x14ac:dyDescent="0.25">
      <c r="B1" s="491" t="s">
        <v>81</v>
      </c>
      <c r="C1" s="491" t="s">
        <v>358</v>
      </c>
      <c r="D1" s="491" t="s">
        <v>359</v>
      </c>
      <c r="E1" s="491" t="s">
        <v>360</v>
      </c>
      <c r="F1" s="491" t="s">
        <v>275</v>
      </c>
      <c r="G1" s="491" t="s">
        <v>276</v>
      </c>
      <c r="H1" s="491" t="s">
        <v>277</v>
      </c>
      <c r="I1" s="491" t="s">
        <v>278</v>
      </c>
      <c r="J1" s="491"/>
    </row>
    <row r="2" spans="2:10" x14ac:dyDescent="0.25">
      <c r="B2" s="591">
        <v>93</v>
      </c>
      <c r="C2" s="591" t="s">
        <v>11</v>
      </c>
      <c r="D2" s="591" t="s">
        <v>95</v>
      </c>
      <c r="E2" s="591" t="s">
        <v>101</v>
      </c>
      <c r="F2" s="591">
        <v>9300000</v>
      </c>
      <c r="G2" s="591">
        <v>9650000</v>
      </c>
      <c r="H2" s="591">
        <v>1</v>
      </c>
      <c r="I2" s="591"/>
      <c r="J2" s="492">
        <v>1</v>
      </c>
    </row>
    <row r="3" spans="2:10" x14ac:dyDescent="0.25">
      <c r="B3" s="591">
        <v>4</v>
      </c>
      <c r="C3" s="591" t="s">
        <v>103</v>
      </c>
      <c r="D3" s="591" t="s">
        <v>109</v>
      </c>
      <c r="E3" s="591" t="s">
        <v>82</v>
      </c>
      <c r="F3" s="591">
        <v>6860000</v>
      </c>
      <c r="G3" s="591">
        <v>23842163.59</v>
      </c>
      <c r="H3" s="591">
        <v>1</v>
      </c>
      <c r="I3" s="591"/>
      <c r="J3" s="492">
        <v>2</v>
      </c>
    </row>
    <row r="4" spans="2:10" x14ac:dyDescent="0.25">
      <c r="B4" s="591">
        <v>4</v>
      </c>
      <c r="C4" s="591" t="s">
        <v>11</v>
      </c>
      <c r="D4" s="591" t="s">
        <v>11</v>
      </c>
      <c r="E4" s="591" t="s">
        <v>846</v>
      </c>
      <c r="F4" s="591">
        <v>6398000</v>
      </c>
      <c r="G4" s="591">
        <v>66398578.619999997</v>
      </c>
      <c r="H4" s="591">
        <v>1</v>
      </c>
      <c r="I4" s="591"/>
      <c r="J4" s="492">
        <v>2</v>
      </c>
    </row>
    <row r="5" spans="2:10" x14ac:dyDescent="0.25">
      <c r="B5" s="591">
        <v>4</v>
      </c>
      <c r="C5" s="591" t="s">
        <v>11</v>
      </c>
      <c r="D5" s="591" t="s">
        <v>95</v>
      </c>
      <c r="E5" s="591" t="s">
        <v>96</v>
      </c>
      <c r="F5" s="591">
        <v>13950000</v>
      </c>
      <c r="G5" s="591">
        <v>14250000</v>
      </c>
      <c r="H5" s="591">
        <v>1</v>
      </c>
      <c r="I5" s="591"/>
      <c r="J5" s="492">
        <v>1</v>
      </c>
    </row>
    <row r="6" spans="2:10" x14ac:dyDescent="0.25">
      <c r="B6" s="591">
        <v>4</v>
      </c>
      <c r="C6" s="591" t="s">
        <v>11</v>
      </c>
      <c r="D6" s="591" t="s">
        <v>95</v>
      </c>
      <c r="E6" s="591" t="s">
        <v>101</v>
      </c>
      <c r="F6" s="591">
        <v>8203000</v>
      </c>
      <c r="G6" s="591">
        <v>26845000</v>
      </c>
      <c r="H6" s="591">
        <v>1</v>
      </c>
      <c r="I6" s="591"/>
      <c r="J6" s="492">
        <v>1</v>
      </c>
    </row>
    <row r="7" spans="2:10" x14ac:dyDescent="0.25">
      <c r="B7" s="591">
        <v>4</v>
      </c>
      <c r="C7" s="591" t="s">
        <v>11</v>
      </c>
      <c r="D7" s="591" t="s">
        <v>95</v>
      </c>
      <c r="E7" s="591" t="s">
        <v>758</v>
      </c>
      <c r="F7" s="591">
        <v>9234000</v>
      </c>
      <c r="G7" s="591">
        <v>23261000</v>
      </c>
      <c r="H7" s="591">
        <v>2</v>
      </c>
      <c r="I7" s="591"/>
      <c r="J7" s="492">
        <v>3</v>
      </c>
    </row>
    <row r="8" spans="2:10" x14ac:dyDescent="0.25">
      <c r="B8" s="591">
        <v>4</v>
      </c>
      <c r="C8" s="591" t="s">
        <v>11</v>
      </c>
      <c r="D8" s="591" t="s">
        <v>521</v>
      </c>
      <c r="E8" s="591" t="s">
        <v>1028</v>
      </c>
      <c r="F8" s="591">
        <v>13950000</v>
      </c>
      <c r="G8" s="591">
        <v>14250000</v>
      </c>
      <c r="H8" s="591">
        <v>1</v>
      </c>
      <c r="I8" s="591"/>
      <c r="J8" s="492">
        <v>1</v>
      </c>
    </row>
    <row r="9" spans="2:10" x14ac:dyDescent="0.25">
      <c r="B9" s="591">
        <v>4</v>
      </c>
      <c r="C9" s="591" t="s">
        <v>12</v>
      </c>
      <c r="D9" s="591" t="s">
        <v>12</v>
      </c>
      <c r="E9" s="591" t="s">
        <v>830</v>
      </c>
      <c r="F9" s="591">
        <v>9214000</v>
      </c>
      <c r="G9" s="591">
        <v>18566000</v>
      </c>
      <c r="H9" s="591">
        <v>1</v>
      </c>
      <c r="I9" s="591"/>
      <c r="J9" s="492">
        <v>2</v>
      </c>
    </row>
    <row r="10" spans="2:10" x14ac:dyDescent="0.25">
      <c r="B10" s="591">
        <v>4</v>
      </c>
      <c r="C10" s="591" t="s">
        <v>12</v>
      </c>
      <c r="D10" s="591" t="s">
        <v>12</v>
      </c>
      <c r="E10" s="591" t="s">
        <v>947</v>
      </c>
      <c r="F10" s="591">
        <v>8371000</v>
      </c>
      <c r="G10" s="591">
        <v>62200000</v>
      </c>
      <c r="H10" s="591">
        <v>1</v>
      </c>
      <c r="I10" s="591"/>
      <c r="J10" s="492">
        <v>1</v>
      </c>
    </row>
    <row r="11" spans="2:10" x14ac:dyDescent="0.25">
      <c r="B11" s="591">
        <v>4</v>
      </c>
      <c r="C11" s="591" t="s">
        <v>12</v>
      </c>
      <c r="D11" s="591" t="s">
        <v>376</v>
      </c>
      <c r="E11" s="591" t="s">
        <v>1211</v>
      </c>
      <c r="F11" s="591">
        <v>9001000</v>
      </c>
      <c r="G11" s="591">
        <v>42001000</v>
      </c>
      <c r="H11" s="591">
        <v>1</v>
      </c>
      <c r="I11" s="591"/>
      <c r="J11" s="492">
        <v>4</v>
      </c>
    </row>
    <row r="12" spans="2:10" x14ac:dyDescent="0.25">
      <c r="B12" s="591">
        <v>4</v>
      </c>
      <c r="C12" s="591" t="s">
        <v>12</v>
      </c>
      <c r="D12" s="591" t="s">
        <v>376</v>
      </c>
      <c r="E12" s="591" t="s">
        <v>1087</v>
      </c>
      <c r="F12" s="591">
        <v>8455000</v>
      </c>
      <c r="G12" s="591">
        <v>32700000</v>
      </c>
      <c r="H12" s="591">
        <v>1</v>
      </c>
      <c r="I12" s="591"/>
      <c r="J12" s="492">
        <v>1</v>
      </c>
    </row>
    <row r="13" spans="2:10" x14ac:dyDescent="0.25">
      <c r="B13" s="591">
        <v>4</v>
      </c>
      <c r="C13" s="591" t="s">
        <v>12</v>
      </c>
      <c r="D13" s="591" t="s">
        <v>376</v>
      </c>
      <c r="E13" s="591" t="s">
        <v>1162</v>
      </c>
      <c r="F13" s="591">
        <v>9300000</v>
      </c>
      <c r="G13" s="591">
        <v>20850000</v>
      </c>
      <c r="H13" s="591">
        <v>1</v>
      </c>
      <c r="I13" s="591"/>
      <c r="J13" s="492">
        <v>1</v>
      </c>
    </row>
    <row r="14" spans="2:10" x14ac:dyDescent="0.25">
      <c r="B14" s="591">
        <v>4</v>
      </c>
      <c r="C14" s="591" t="s">
        <v>12</v>
      </c>
      <c r="D14" s="591" t="s">
        <v>884</v>
      </c>
      <c r="E14" s="591" t="s">
        <v>1199</v>
      </c>
      <c r="F14" s="591">
        <v>7406000</v>
      </c>
      <c r="G14" s="591">
        <v>55100000</v>
      </c>
      <c r="H14" s="591">
        <v>1</v>
      </c>
      <c r="I14" s="591"/>
      <c r="J14" s="492">
        <v>1</v>
      </c>
    </row>
    <row r="15" spans="2:10" x14ac:dyDescent="0.25">
      <c r="B15" s="591">
        <v>4</v>
      </c>
      <c r="C15" s="591" t="s">
        <v>13</v>
      </c>
      <c r="D15" s="591" t="s">
        <v>13</v>
      </c>
      <c r="E15" s="591" t="s">
        <v>1182</v>
      </c>
      <c r="F15" s="591">
        <v>6314000</v>
      </c>
      <c r="G15" s="591">
        <v>58711000</v>
      </c>
      <c r="H15" s="591">
        <v>1</v>
      </c>
      <c r="I15" s="591"/>
      <c r="J15" s="492">
        <v>1</v>
      </c>
    </row>
    <row r="16" spans="2:10" x14ac:dyDescent="0.25">
      <c r="B16" s="591">
        <v>4</v>
      </c>
      <c r="C16" s="591" t="s">
        <v>73</v>
      </c>
      <c r="D16" s="591" t="s">
        <v>841</v>
      </c>
      <c r="E16" s="591" t="s">
        <v>931</v>
      </c>
      <c r="F16" s="591">
        <v>13950000</v>
      </c>
      <c r="G16" s="591">
        <v>14250000</v>
      </c>
      <c r="H16" s="591">
        <v>1</v>
      </c>
      <c r="I16" s="591"/>
      <c r="J16" s="492">
        <v>1</v>
      </c>
    </row>
    <row r="17" spans="2:10" x14ac:dyDescent="0.25">
      <c r="B17" s="591">
        <v>4</v>
      </c>
      <c r="C17" s="591" t="s">
        <v>73</v>
      </c>
      <c r="D17" s="591" t="s">
        <v>839</v>
      </c>
      <c r="E17" s="591" t="s">
        <v>1024</v>
      </c>
      <c r="F17" s="591">
        <v>7951000</v>
      </c>
      <c r="G17" s="591">
        <v>42730953.609999999</v>
      </c>
      <c r="H17" s="591">
        <v>1</v>
      </c>
      <c r="I17" s="591"/>
      <c r="J17" s="492">
        <v>1</v>
      </c>
    </row>
    <row r="18" spans="2:10" x14ac:dyDescent="0.25">
      <c r="B18" s="591">
        <v>4</v>
      </c>
      <c r="C18" s="591" t="s">
        <v>73</v>
      </c>
      <c r="D18" s="591" t="s">
        <v>929</v>
      </c>
      <c r="E18" s="591" t="s">
        <v>929</v>
      </c>
      <c r="F18" s="591">
        <v>7531000</v>
      </c>
      <c r="G18" s="591">
        <v>25231000</v>
      </c>
      <c r="H18" s="591">
        <v>1</v>
      </c>
      <c r="I18" s="591"/>
      <c r="J18" s="492">
        <v>2</v>
      </c>
    </row>
    <row r="19" spans="2:10" x14ac:dyDescent="0.25">
      <c r="B19" s="591">
        <v>4</v>
      </c>
      <c r="C19" s="591" t="s">
        <v>74</v>
      </c>
      <c r="D19" s="591" t="s">
        <v>87</v>
      </c>
      <c r="E19" s="591" t="s">
        <v>843</v>
      </c>
      <c r="F19" s="591">
        <v>6975000</v>
      </c>
      <c r="G19" s="591">
        <v>11825000</v>
      </c>
      <c r="H19" s="591">
        <v>2</v>
      </c>
      <c r="I19" s="591"/>
      <c r="J19" s="492">
        <v>1</v>
      </c>
    </row>
    <row r="20" spans="2:10" x14ac:dyDescent="0.25">
      <c r="B20" s="591">
        <v>4</v>
      </c>
      <c r="C20" s="591" t="s">
        <v>74</v>
      </c>
      <c r="D20" s="591" t="s">
        <v>751</v>
      </c>
      <c r="E20" s="591" t="s">
        <v>887</v>
      </c>
      <c r="F20" s="591">
        <v>8581000</v>
      </c>
      <c r="G20" s="591">
        <v>20971000</v>
      </c>
      <c r="H20" s="591">
        <v>1</v>
      </c>
      <c r="I20" s="591"/>
      <c r="J20" s="492">
        <v>1</v>
      </c>
    </row>
    <row r="21" spans="2:10" x14ac:dyDescent="0.25">
      <c r="B21" s="591">
        <v>4</v>
      </c>
      <c r="C21" s="591" t="s">
        <v>105</v>
      </c>
      <c r="D21" s="591" t="s">
        <v>105</v>
      </c>
      <c r="E21" s="591" t="s">
        <v>105</v>
      </c>
      <c r="F21" s="591">
        <v>8098000</v>
      </c>
      <c r="G21" s="591">
        <v>40957000</v>
      </c>
      <c r="H21" s="591">
        <v>2</v>
      </c>
      <c r="I21" s="591"/>
      <c r="J21" s="492">
        <v>1</v>
      </c>
    </row>
    <row r="22" spans="2:10" x14ac:dyDescent="0.25">
      <c r="B22" s="591">
        <v>4</v>
      </c>
      <c r="C22" s="591" t="s">
        <v>105</v>
      </c>
      <c r="D22" s="591" t="s">
        <v>107</v>
      </c>
      <c r="E22" s="591" t="s">
        <v>110</v>
      </c>
      <c r="F22" s="591">
        <v>7741000</v>
      </c>
      <c r="G22" s="591">
        <v>18909000</v>
      </c>
      <c r="H22" s="591">
        <v>1</v>
      </c>
      <c r="I22" s="591"/>
      <c r="J22" s="492">
        <v>1</v>
      </c>
    </row>
    <row r="23" spans="2:10" x14ac:dyDescent="0.25">
      <c r="B23" s="591">
        <v>4</v>
      </c>
      <c r="C23" s="591" t="s">
        <v>105</v>
      </c>
      <c r="D23" s="591" t="s">
        <v>107</v>
      </c>
      <c r="E23" s="591" t="s">
        <v>529</v>
      </c>
      <c r="F23" s="591">
        <v>11588500</v>
      </c>
      <c r="G23" s="591">
        <v>18988500</v>
      </c>
      <c r="H23" s="591">
        <v>2</v>
      </c>
      <c r="I23" s="591"/>
      <c r="J23" s="492">
        <v>2</v>
      </c>
    </row>
    <row r="24" spans="2:10" x14ac:dyDescent="0.25">
      <c r="B24" s="591">
        <v>4</v>
      </c>
      <c r="C24" s="591" t="s">
        <v>105</v>
      </c>
      <c r="D24" s="591" t="s">
        <v>107</v>
      </c>
      <c r="E24" s="591" t="s">
        <v>92</v>
      </c>
      <c r="F24" s="591">
        <v>13950000</v>
      </c>
      <c r="G24" s="591">
        <v>14250000</v>
      </c>
      <c r="H24" s="591">
        <v>1</v>
      </c>
      <c r="I24" s="591"/>
      <c r="J24" s="492">
        <v>1</v>
      </c>
    </row>
    <row r="25" spans="2:10" x14ac:dyDescent="0.25">
      <c r="B25" s="591">
        <v>4</v>
      </c>
      <c r="C25" s="591" t="s">
        <v>105</v>
      </c>
      <c r="D25" s="591" t="s">
        <v>107</v>
      </c>
      <c r="E25" s="591" t="s">
        <v>77</v>
      </c>
      <c r="F25" s="591">
        <v>13950000</v>
      </c>
      <c r="G25" s="591">
        <v>14250000</v>
      </c>
      <c r="H25" s="591">
        <v>1</v>
      </c>
      <c r="I25" s="591"/>
      <c r="J25" s="492">
        <v>1</v>
      </c>
    </row>
    <row r="26" spans="2:10" x14ac:dyDescent="0.25">
      <c r="B26" s="591">
        <v>4</v>
      </c>
      <c r="C26" s="591" t="s">
        <v>105</v>
      </c>
      <c r="D26" s="591" t="s">
        <v>107</v>
      </c>
      <c r="E26" s="591" t="s">
        <v>909</v>
      </c>
      <c r="F26" s="591">
        <v>9247000</v>
      </c>
      <c r="G26" s="591">
        <v>18592000</v>
      </c>
      <c r="H26" s="591">
        <v>1</v>
      </c>
      <c r="I26" s="591"/>
      <c r="J26" s="492">
        <v>1</v>
      </c>
    </row>
    <row r="27" spans="2:10" x14ac:dyDescent="0.25">
      <c r="B27" s="591">
        <v>4</v>
      </c>
      <c r="C27" s="591" t="s">
        <v>105</v>
      </c>
      <c r="D27" s="591" t="s">
        <v>835</v>
      </c>
      <c r="E27" s="591" t="s">
        <v>835</v>
      </c>
      <c r="F27" s="591">
        <v>10468000</v>
      </c>
      <c r="G27" s="591">
        <v>24341500</v>
      </c>
      <c r="H27" s="591">
        <v>2</v>
      </c>
      <c r="I27" s="591"/>
      <c r="J27" s="492">
        <v>1</v>
      </c>
    </row>
    <row r="28" spans="2:10" x14ac:dyDescent="0.25">
      <c r="B28" s="591">
        <v>4</v>
      </c>
      <c r="C28" s="591" t="s">
        <v>105</v>
      </c>
      <c r="D28" s="591" t="s">
        <v>835</v>
      </c>
      <c r="E28" s="591" t="s">
        <v>855</v>
      </c>
      <c r="F28" s="591">
        <v>9223333.3333333302</v>
      </c>
      <c r="G28" s="591">
        <v>20937758.333333299</v>
      </c>
      <c r="H28" s="591">
        <v>3</v>
      </c>
      <c r="I28" s="591"/>
      <c r="J28" s="492">
        <v>4</v>
      </c>
    </row>
    <row r="29" spans="2:10" x14ac:dyDescent="0.25">
      <c r="B29" s="591">
        <v>22</v>
      </c>
      <c r="C29" s="591" t="s">
        <v>103</v>
      </c>
      <c r="D29" s="591" t="s">
        <v>656</v>
      </c>
      <c r="E29" s="591" t="s">
        <v>657</v>
      </c>
      <c r="F29" s="591">
        <v>9188000</v>
      </c>
      <c r="G29" s="591">
        <v>49314000</v>
      </c>
      <c r="H29" s="591">
        <v>1</v>
      </c>
      <c r="I29" s="591"/>
      <c r="J29" s="492">
        <v>1</v>
      </c>
    </row>
    <row r="30" spans="2:10" x14ac:dyDescent="0.25">
      <c r="B30" s="591">
        <v>22</v>
      </c>
      <c r="C30" s="591" t="s">
        <v>103</v>
      </c>
      <c r="D30" s="591" t="s">
        <v>109</v>
      </c>
      <c r="E30" s="591" t="s">
        <v>756</v>
      </c>
      <c r="F30" s="591">
        <v>8970500</v>
      </c>
      <c r="G30" s="591">
        <v>19614500</v>
      </c>
      <c r="H30" s="591">
        <v>2</v>
      </c>
      <c r="I30" s="591"/>
      <c r="J30" s="492">
        <v>1</v>
      </c>
    </row>
    <row r="31" spans="2:10" x14ac:dyDescent="0.25">
      <c r="B31" s="591">
        <v>22</v>
      </c>
      <c r="C31" s="591" t="s">
        <v>11</v>
      </c>
      <c r="D31" s="591" t="s">
        <v>104</v>
      </c>
      <c r="E31" s="591" t="s">
        <v>1103</v>
      </c>
      <c r="F31" s="591">
        <v>8287000</v>
      </c>
      <c r="G31" s="591">
        <v>8505874.9000000004</v>
      </c>
      <c r="H31" s="591">
        <v>1</v>
      </c>
      <c r="I31" s="591"/>
      <c r="J31" s="492">
        <v>1</v>
      </c>
    </row>
    <row r="32" spans="2:10" x14ac:dyDescent="0.25">
      <c r="B32" s="591">
        <v>22</v>
      </c>
      <c r="C32" s="591" t="s">
        <v>11</v>
      </c>
      <c r="D32" s="591" t="s">
        <v>83</v>
      </c>
      <c r="E32" s="591" t="s">
        <v>1206</v>
      </c>
      <c r="F32" s="591">
        <v>7657000</v>
      </c>
      <c r="G32" s="591">
        <v>28287000</v>
      </c>
      <c r="H32" s="591">
        <v>1</v>
      </c>
      <c r="I32" s="591"/>
      <c r="J32" s="492">
        <v>1</v>
      </c>
    </row>
    <row r="33" spans="2:10" x14ac:dyDescent="0.25">
      <c r="B33" s="591">
        <v>22</v>
      </c>
      <c r="C33" s="591" t="s">
        <v>11</v>
      </c>
      <c r="D33" s="591" t="s">
        <v>95</v>
      </c>
      <c r="E33" s="591" t="s">
        <v>838</v>
      </c>
      <c r="F33" s="591">
        <v>9260000</v>
      </c>
      <c r="G33" s="591">
        <v>17460000</v>
      </c>
      <c r="H33" s="591">
        <v>1</v>
      </c>
      <c r="I33" s="591"/>
      <c r="J33" s="492">
        <v>1</v>
      </c>
    </row>
    <row r="34" spans="2:10" x14ac:dyDescent="0.25">
      <c r="B34" s="591">
        <v>22</v>
      </c>
      <c r="C34" s="591" t="s">
        <v>13</v>
      </c>
      <c r="D34" s="591" t="s">
        <v>1243</v>
      </c>
      <c r="E34" s="591" t="s">
        <v>747</v>
      </c>
      <c r="F34" s="591">
        <v>7406000</v>
      </c>
      <c r="G34" s="591">
        <v>61999449.810000002</v>
      </c>
      <c r="H34" s="591">
        <v>1</v>
      </c>
      <c r="I34" s="591"/>
      <c r="J34" s="492">
        <v>1</v>
      </c>
    </row>
    <row r="35" spans="2:10" x14ac:dyDescent="0.25">
      <c r="B35" s="591">
        <v>22</v>
      </c>
      <c r="C35" s="591" t="s">
        <v>74</v>
      </c>
      <c r="D35" s="591" t="s">
        <v>74</v>
      </c>
      <c r="E35" s="591" t="s">
        <v>760</v>
      </c>
      <c r="F35" s="591">
        <v>7993000</v>
      </c>
      <c r="G35" s="591">
        <v>31571000</v>
      </c>
      <c r="H35" s="591">
        <v>1</v>
      </c>
      <c r="I35" s="591"/>
      <c r="J35" s="492">
        <v>1</v>
      </c>
    </row>
    <row r="36" spans="2:10" x14ac:dyDescent="0.25">
      <c r="B36" s="591">
        <v>22</v>
      </c>
      <c r="C36" s="591" t="s">
        <v>105</v>
      </c>
      <c r="D36" s="591" t="s">
        <v>512</v>
      </c>
      <c r="E36" s="591" t="s">
        <v>666</v>
      </c>
      <c r="F36" s="591">
        <v>8539000</v>
      </c>
      <c r="G36" s="591">
        <v>25681000</v>
      </c>
      <c r="H36" s="591">
        <v>1</v>
      </c>
      <c r="I36" s="591"/>
      <c r="J36" s="492">
        <v>1</v>
      </c>
    </row>
    <row r="37" spans="2:10" x14ac:dyDescent="0.25">
      <c r="B37" s="591">
        <v>26</v>
      </c>
      <c r="C37" s="591" t="s">
        <v>103</v>
      </c>
      <c r="D37" s="591" t="s">
        <v>828</v>
      </c>
      <c r="E37" s="591" t="s">
        <v>1099</v>
      </c>
      <c r="F37" s="591">
        <v>7825000</v>
      </c>
      <c r="G37" s="591">
        <v>26643738.960000001</v>
      </c>
      <c r="H37" s="591">
        <v>1</v>
      </c>
      <c r="I37" s="591"/>
      <c r="J37" s="492">
        <v>1</v>
      </c>
    </row>
    <row r="38" spans="2:10" x14ac:dyDescent="0.25">
      <c r="B38" s="591">
        <v>26</v>
      </c>
      <c r="C38" s="591" t="s">
        <v>73</v>
      </c>
      <c r="D38" s="591" t="s">
        <v>929</v>
      </c>
      <c r="E38" s="591" t="s">
        <v>929</v>
      </c>
      <c r="F38" s="591">
        <v>6692000</v>
      </c>
      <c r="G38" s="591">
        <v>36979642.289999999</v>
      </c>
      <c r="H38" s="591">
        <v>1</v>
      </c>
      <c r="I38" s="591"/>
      <c r="J38" s="492">
        <v>1</v>
      </c>
    </row>
    <row r="39" spans="2:10" x14ac:dyDescent="0.25">
      <c r="B39" s="591">
        <v>27</v>
      </c>
      <c r="C39" s="591" t="s">
        <v>11</v>
      </c>
      <c r="D39" s="591" t="s">
        <v>11</v>
      </c>
      <c r="E39" s="591" t="s">
        <v>846</v>
      </c>
      <c r="F39" s="591">
        <v>7783000</v>
      </c>
      <c r="G39" s="591">
        <v>40855000</v>
      </c>
      <c r="H39" s="591">
        <v>1</v>
      </c>
      <c r="I39" s="591"/>
      <c r="J39" s="492">
        <v>1</v>
      </c>
    </row>
    <row r="40" spans="2:10" x14ac:dyDescent="0.25">
      <c r="B40" s="591">
        <v>27</v>
      </c>
      <c r="C40" s="591" t="s">
        <v>11</v>
      </c>
      <c r="D40" s="591" t="s">
        <v>104</v>
      </c>
      <c r="E40" s="591" t="s">
        <v>1103</v>
      </c>
      <c r="F40" s="591">
        <v>9188000</v>
      </c>
      <c r="G40" s="591">
        <v>37065000</v>
      </c>
      <c r="H40" s="591">
        <v>1</v>
      </c>
      <c r="I40" s="591"/>
      <c r="J40" s="492">
        <v>1</v>
      </c>
    </row>
    <row r="41" spans="2:10" x14ac:dyDescent="0.25">
      <c r="B41" s="591">
        <v>27</v>
      </c>
      <c r="C41" s="591" t="s">
        <v>11</v>
      </c>
      <c r="D41" s="591" t="s">
        <v>83</v>
      </c>
      <c r="E41" s="591" t="s">
        <v>894</v>
      </c>
      <c r="F41" s="591">
        <v>7867000</v>
      </c>
      <c r="G41" s="591">
        <v>53427000</v>
      </c>
      <c r="H41" s="591">
        <v>1</v>
      </c>
      <c r="I41" s="591"/>
      <c r="J41" s="492">
        <v>2</v>
      </c>
    </row>
    <row r="42" spans="2:10" x14ac:dyDescent="0.25">
      <c r="B42" s="591">
        <v>27</v>
      </c>
      <c r="C42" s="591" t="s">
        <v>11</v>
      </c>
      <c r="D42" s="591" t="s">
        <v>95</v>
      </c>
      <c r="E42" s="591" t="s">
        <v>658</v>
      </c>
      <c r="F42" s="591">
        <v>9267000</v>
      </c>
      <c r="G42" s="591">
        <v>18523000</v>
      </c>
      <c r="H42" s="591">
        <v>1</v>
      </c>
      <c r="I42" s="591"/>
      <c r="J42" s="492">
        <v>1</v>
      </c>
    </row>
    <row r="43" spans="2:10" x14ac:dyDescent="0.25">
      <c r="B43" s="591">
        <v>27</v>
      </c>
      <c r="C43" s="591" t="s">
        <v>11</v>
      </c>
      <c r="D43" s="591" t="s">
        <v>95</v>
      </c>
      <c r="E43" s="591" t="s">
        <v>915</v>
      </c>
      <c r="F43" s="591">
        <v>7448000</v>
      </c>
      <c r="G43" s="591">
        <v>30563000</v>
      </c>
      <c r="H43" s="591">
        <v>1</v>
      </c>
      <c r="I43" s="591"/>
      <c r="J43" s="492">
        <v>1</v>
      </c>
    </row>
    <row r="44" spans="2:10" x14ac:dyDescent="0.25">
      <c r="B44" s="591">
        <v>27</v>
      </c>
      <c r="C44" s="591" t="s">
        <v>12</v>
      </c>
      <c r="D44" s="591" t="s">
        <v>376</v>
      </c>
      <c r="E44" s="591" t="s">
        <v>376</v>
      </c>
      <c r="F44" s="591">
        <v>9221000</v>
      </c>
      <c r="G44" s="591">
        <v>33905000</v>
      </c>
      <c r="H44" s="591">
        <v>1</v>
      </c>
      <c r="I44" s="591"/>
      <c r="J44" s="492">
        <v>1</v>
      </c>
    </row>
    <row r="45" spans="2:10" x14ac:dyDescent="0.25">
      <c r="B45" s="591">
        <v>27</v>
      </c>
      <c r="C45" s="591" t="s">
        <v>13</v>
      </c>
      <c r="D45" s="591" t="s">
        <v>13</v>
      </c>
      <c r="E45" s="591" t="s">
        <v>1182</v>
      </c>
      <c r="F45" s="591">
        <v>6902000</v>
      </c>
      <c r="G45" s="591">
        <v>57535000</v>
      </c>
      <c r="H45" s="591">
        <v>1</v>
      </c>
      <c r="I45" s="591"/>
      <c r="J45" s="492">
        <v>2</v>
      </c>
    </row>
    <row r="46" spans="2:10" x14ac:dyDescent="0.25">
      <c r="B46" s="591">
        <v>27</v>
      </c>
      <c r="C46" s="591" t="s">
        <v>73</v>
      </c>
      <c r="D46" s="591" t="s">
        <v>519</v>
      </c>
      <c r="E46" s="591" t="s">
        <v>519</v>
      </c>
      <c r="F46" s="591">
        <v>9267000</v>
      </c>
      <c r="G46" s="591">
        <v>33631000</v>
      </c>
      <c r="H46" s="591">
        <v>1</v>
      </c>
      <c r="I46" s="591"/>
      <c r="J46" s="492">
        <v>1</v>
      </c>
    </row>
    <row r="47" spans="2:10" x14ac:dyDescent="0.25">
      <c r="B47" s="591">
        <v>27</v>
      </c>
      <c r="C47" s="591" t="s">
        <v>73</v>
      </c>
      <c r="D47" s="591" t="s">
        <v>86</v>
      </c>
      <c r="E47" s="591" t="s">
        <v>933</v>
      </c>
      <c r="F47" s="591">
        <v>7867000</v>
      </c>
      <c r="G47" s="591">
        <v>48004000</v>
      </c>
      <c r="H47" s="591">
        <v>1</v>
      </c>
      <c r="I47" s="591"/>
      <c r="J47" s="492">
        <v>1</v>
      </c>
    </row>
    <row r="48" spans="2:10" x14ac:dyDescent="0.25">
      <c r="B48" s="591">
        <v>27</v>
      </c>
      <c r="C48" s="591" t="s">
        <v>74</v>
      </c>
      <c r="D48" s="591" t="s">
        <v>74</v>
      </c>
      <c r="E48" s="591" t="s">
        <v>834</v>
      </c>
      <c r="F48" s="591">
        <v>9001000</v>
      </c>
      <c r="G48" s="591">
        <v>22664000</v>
      </c>
      <c r="H48" s="591">
        <v>1</v>
      </c>
      <c r="I48" s="591"/>
      <c r="J48" s="492">
        <v>1</v>
      </c>
    </row>
    <row r="49" spans="2:10" x14ac:dyDescent="0.25">
      <c r="B49" s="591">
        <v>28</v>
      </c>
      <c r="C49" s="591" t="s">
        <v>11</v>
      </c>
      <c r="D49" s="591" t="s">
        <v>104</v>
      </c>
      <c r="E49" s="591" t="s">
        <v>520</v>
      </c>
      <c r="F49" s="591">
        <v>9182000</v>
      </c>
      <c r="G49" s="591">
        <v>18645072.68</v>
      </c>
      <c r="H49" s="591">
        <v>1</v>
      </c>
      <c r="I49" s="591"/>
      <c r="J49" s="492">
        <v>4</v>
      </c>
    </row>
    <row r="50" spans="2:10" x14ac:dyDescent="0.25">
      <c r="B50" s="591">
        <v>28</v>
      </c>
      <c r="C50" s="591" t="s">
        <v>11</v>
      </c>
      <c r="D50" s="591" t="s">
        <v>763</v>
      </c>
      <c r="E50" s="591" t="s">
        <v>763</v>
      </c>
      <c r="F50" s="591">
        <v>9043000</v>
      </c>
      <c r="G50" s="591">
        <v>24098365.550000001</v>
      </c>
      <c r="H50" s="591">
        <v>1</v>
      </c>
      <c r="I50" s="591"/>
      <c r="J50" s="492">
        <v>1</v>
      </c>
    </row>
    <row r="51" spans="2:10" x14ac:dyDescent="0.25">
      <c r="B51" s="591">
        <v>28</v>
      </c>
      <c r="C51" s="591" t="s">
        <v>73</v>
      </c>
      <c r="D51" s="591" t="s">
        <v>841</v>
      </c>
      <c r="E51" s="591" t="s">
        <v>841</v>
      </c>
      <c r="F51" s="591">
        <v>4650000</v>
      </c>
      <c r="G51" s="591">
        <v>9606012.5150000006</v>
      </c>
      <c r="H51" s="591">
        <v>2</v>
      </c>
      <c r="I51" s="591"/>
      <c r="J51" s="492">
        <v>1</v>
      </c>
    </row>
    <row r="52" spans="2:10" x14ac:dyDescent="0.25">
      <c r="B52" s="591">
        <v>87</v>
      </c>
      <c r="C52" s="591" t="s">
        <v>103</v>
      </c>
      <c r="D52" s="591" t="s">
        <v>109</v>
      </c>
      <c r="E52" s="591" t="s">
        <v>82</v>
      </c>
      <c r="F52" s="591">
        <v>8245000</v>
      </c>
      <c r="G52" s="591">
        <v>17304121.460000001</v>
      </c>
      <c r="H52" s="591">
        <v>1</v>
      </c>
      <c r="I52" s="591"/>
      <c r="J52" s="492">
        <v>1</v>
      </c>
    </row>
    <row r="53" spans="2:10" x14ac:dyDescent="0.25">
      <c r="B53" s="591">
        <v>87</v>
      </c>
      <c r="C53" s="591" t="s">
        <v>11</v>
      </c>
      <c r="D53" s="591" t="s">
        <v>95</v>
      </c>
      <c r="E53" s="591" t="s">
        <v>658</v>
      </c>
      <c r="F53" s="591">
        <v>8833000</v>
      </c>
      <c r="G53" s="591">
        <v>26268668.149999999</v>
      </c>
      <c r="H53" s="591">
        <v>1</v>
      </c>
      <c r="I53" s="591"/>
      <c r="J53" s="492">
        <v>1</v>
      </c>
    </row>
    <row r="54" spans="2:10" ht="18" customHeight="1" x14ac:dyDescent="0.25">
      <c r="B54" s="591">
        <v>87</v>
      </c>
      <c r="C54" s="591" t="s">
        <v>13</v>
      </c>
      <c r="D54" s="591" t="s">
        <v>1233</v>
      </c>
      <c r="E54" s="591" t="s">
        <v>1046</v>
      </c>
      <c r="F54" s="591">
        <v>8371000</v>
      </c>
      <c r="G54" s="591">
        <v>43575870.799999997</v>
      </c>
      <c r="H54" s="591">
        <v>1</v>
      </c>
      <c r="I54" s="591"/>
      <c r="J54" s="492">
        <v>1</v>
      </c>
    </row>
    <row r="55" spans="2:10" x14ac:dyDescent="0.25">
      <c r="B55" s="591">
        <v>87</v>
      </c>
      <c r="C55" s="591" t="s">
        <v>74</v>
      </c>
      <c r="D55" s="591" t="s">
        <v>74</v>
      </c>
      <c r="E55" s="591" t="s">
        <v>754</v>
      </c>
      <c r="F55" s="591">
        <v>8623000</v>
      </c>
      <c r="G55" s="591">
        <v>19164402.059999999</v>
      </c>
      <c r="H55" s="591">
        <v>1</v>
      </c>
      <c r="I55" s="591"/>
      <c r="J55" s="492">
        <v>1</v>
      </c>
    </row>
    <row r="56" spans="2:10" x14ac:dyDescent="0.25">
      <c r="B56" s="591">
        <v>87</v>
      </c>
      <c r="C56" s="591" t="s">
        <v>74</v>
      </c>
      <c r="D56" s="591" t="s">
        <v>87</v>
      </c>
      <c r="E56" s="591" t="s">
        <v>843</v>
      </c>
      <c r="F56" s="591">
        <v>9267000</v>
      </c>
      <c r="G56" s="591">
        <v>9605975</v>
      </c>
      <c r="H56" s="591">
        <v>1</v>
      </c>
      <c r="I56" s="591"/>
      <c r="J56" s="492">
        <v>1</v>
      </c>
    </row>
    <row r="57" spans="2:10" x14ac:dyDescent="0.25">
      <c r="B57" s="591">
        <v>92</v>
      </c>
      <c r="C57" s="591" t="s">
        <v>103</v>
      </c>
      <c r="D57" s="591" t="s">
        <v>937</v>
      </c>
      <c r="E57" s="591" t="s">
        <v>1238</v>
      </c>
      <c r="F57" s="591">
        <v>9241000</v>
      </c>
      <c r="G57" s="591">
        <v>9523000</v>
      </c>
      <c r="H57" s="591">
        <v>1</v>
      </c>
      <c r="I57" s="591"/>
      <c r="J57" s="492">
        <v>1</v>
      </c>
    </row>
    <row r="58" spans="2:10" x14ac:dyDescent="0.25">
      <c r="B58" s="591">
        <v>93</v>
      </c>
      <c r="C58" s="591" t="s">
        <v>103</v>
      </c>
      <c r="D58" s="591" t="s">
        <v>103</v>
      </c>
      <c r="E58" s="591" t="s">
        <v>1185</v>
      </c>
      <c r="F58" s="591">
        <v>9286000</v>
      </c>
      <c r="G58" s="591">
        <v>9550471.1500000004</v>
      </c>
      <c r="H58" s="591">
        <v>1</v>
      </c>
      <c r="I58" s="591"/>
      <c r="J58" s="492">
        <v>1</v>
      </c>
    </row>
    <row r="59" spans="2:10" x14ac:dyDescent="0.25">
      <c r="B59" s="591">
        <v>93</v>
      </c>
      <c r="C59" s="591" t="s">
        <v>103</v>
      </c>
      <c r="D59" s="591" t="s">
        <v>828</v>
      </c>
      <c r="E59" s="591" t="s">
        <v>1290</v>
      </c>
      <c r="F59" s="591">
        <v>6566000</v>
      </c>
      <c r="G59" s="591">
        <v>31300000</v>
      </c>
      <c r="H59" s="591">
        <v>1</v>
      </c>
      <c r="I59" s="591"/>
      <c r="J59" s="492">
        <v>1</v>
      </c>
    </row>
    <row r="60" spans="2:10" x14ac:dyDescent="0.25">
      <c r="B60" s="591">
        <v>93</v>
      </c>
      <c r="C60" s="591" t="s">
        <v>103</v>
      </c>
      <c r="D60" s="591" t="s">
        <v>94</v>
      </c>
      <c r="E60" s="591" t="s">
        <v>1101</v>
      </c>
      <c r="F60" s="591">
        <v>7783000</v>
      </c>
      <c r="G60" s="591">
        <v>29450000</v>
      </c>
      <c r="H60" s="591">
        <v>1</v>
      </c>
      <c r="I60" s="591"/>
      <c r="J60" s="492">
        <v>1</v>
      </c>
    </row>
    <row r="61" spans="2:10" x14ac:dyDescent="0.25">
      <c r="B61" s="591">
        <v>93</v>
      </c>
      <c r="C61" s="591" t="s">
        <v>103</v>
      </c>
      <c r="D61" s="591" t="s">
        <v>109</v>
      </c>
      <c r="E61" s="591" t="s">
        <v>756</v>
      </c>
      <c r="F61" s="591">
        <v>9234000</v>
      </c>
      <c r="G61" s="591">
        <v>22052348.25</v>
      </c>
      <c r="H61" s="591">
        <v>1</v>
      </c>
      <c r="I61" s="591"/>
      <c r="J61" s="492">
        <v>2</v>
      </c>
    </row>
    <row r="62" spans="2:10" x14ac:dyDescent="0.25">
      <c r="B62" s="591">
        <v>93</v>
      </c>
      <c r="C62" s="591" t="s">
        <v>103</v>
      </c>
      <c r="D62" s="591" t="s">
        <v>109</v>
      </c>
      <c r="E62" s="591" t="s">
        <v>766</v>
      </c>
      <c r="F62" s="591">
        <v>8707000</v>
      </c>
      <c r="G62" s="591">
        <v>16700000</v>
      </c>
      <c r="H62" s="591">
        <v>1</v>
      </c>
      <c r="I62" s="591"/>
      <c r="J62" s="492">
        <v>1</v>
      </c>
    </row>
    <row r="63" spans="2:10" x14ac:dyDescent="0.25">
      <c r="B63" s="591">
        <v>93</v>
      </c>
      <c r="C63" s="591" t="s">
        <v>103</v>
      </c>
      <c r="D63" s="591" t="s">
        <v>109</v>
      </c>
      <c r="E63" s="591" t="s">
        <v>82</v>
      </c>
      <c r="F63" s="591">
        <v>9300000</v>
      </c>
      <c r="G63" s="591">
        <v>9600000</v>
      </c>
      <c r="H63" s="591">
        <v>1</v>
      </c>
      <c r="I63" s="591"/>
      <c r="J63" s="492">
        <v>1</v>
      </c>
    </row>
    <row r="64" spans="2:10" x14ac:dyDescent="0.25">
      <c r="B64" s="591">
        <v>93</v>
      </c>
      <c r="C64" s="591" t="s">
        <v>103</v>
      </c>
      <c r="D64" s="591" t="s">
        <v>109</v>
      </c>
      <c r="E64" s="591" t="s">
        <v>747</v>
      </c>
      <c r="F64" s="591">
        <v>11055500</v>
      </c>
      <c r="G64" s="591">
        <v>12000000</v>
      </c>
      <c r="H64" s="591">
        <v>2</v>
      </c>
      <c r="I64" s="591"/>
      <c r="J64" s="492">
        <v>1</v>
      </c>
    </row>
    <row r="65" spans="2:10" x14ac:dyDescent="0.25">
      <c r="B65" s="591">
        <v>93</v>
      </c>
      <c r="C65" s="591" t="s">
        <v>103</v>
      </c>
      <c r="D65" s="591" t="s">
        <v>109</v>
      </c>
      <c r="E65" s="591" t="s">
        <v>890</v>
      </c>
      <c r="F65" s="591">
        <v>9201000</v>
      </c>
      <c r="G65" s="591">
        <v>16600000</v>
      </c>
      <c r="H65" s="591">
        <v>1</v>
      </c>
      <c r="I65" s="591"/>
      <c r="J65" s="492">
        <v>1</v>
      </c>
    </row>
    <row r="66" spans="2:10" x14ac:dyDescent="0.25">
      <c r="B66" s="591">
        <v>93</v>
      </c>
      <c r="C66" s="591" t="s">
        <v>103</v>
      </c>
      <c r="D66" s="591" t="s">
        <v>109</v>
      </c>
      <c r="E66" s="591" t="s">
        <v>844</v>
      </c>
      <c r="F66" s="591">
        <v>9085000</v>
      </c>
      <c r="G66" s="591">
        <v>21198255.379999999</v>
      </c>
      <c r="H66" s="591">
        <v>1</v>
      </c>
      <c r="I66" s="591"/>
      <c r="J66" s="492">
        <v>1</v>
      </c>
    </row>
    <row r="67" spans="2:10" x14ac:dyDescent="0.25">
      <c r="B67" s="591">
        <v>93</v>
      </c>
      <c r="C67" s="591" t="s">
        <v>11</v>
      </c>
      <c r="D67" s="591" t="s">
        <v>11</v>
      </c>
      <c r="E67" s="591" t="s">
        <v>1045</v>
      </c>
      <c r="F67" s="591">
        <v>13778000</v>
      </c>
      <c r="G67" s="591">
        <v>14278487.779999999</v>
      </c>
      <c r="H67" s="591">
        <v>1</v>
      </c>
      <c r="I67" s="591"/>
      <c r="J67" s="492">
        <v>1</v>
      </c>
    </row>
    <row r="68" spans="2:10" x14ac:dyDescent="0.25">
      <c r="B68" s="591">
        <v>93</v>
      </c>
      <c r="C68" s="591" t="s">
        <v>11</v>
      </c>
      <c r="D68" s="591" t="s">
        <v>104</v>
      </c>
      <c r="E68" s="591" t="s">
        <v>881</v>
      </c>
      <c r="F68" s="591">
        <v>8833000</v>
      </c>
      <c r="G68" s="591">
        <v>9233500.6899999995</v>
      </c>
      <c r="H68" s="591">
        <v>1</v>
      </c>
      <c r="I68" s="591"/>
      <c r="J68" s="492">
        <v>1</v>
      </c>
    </row>
    <row r="69" spans="2:10" x14ac:dyDescent="0.25">
      <c r="B69" s="591">
        <v>93</v>
      </c>
      <c r="C69" s="591" t="s">
        <v>11</v>
      </c>
      <c r="D69" s="591" t="s">
        <v>104</v>
      </c>
      <c r="E69" s="591" t="s">
        <v>910</v>
      </c>
      <c r="F69" s="591">
        <v>9127000</v>
      </c>
      <c r="G69" s="591">
        <v>23505677.57</v>
      </c>
      <c r="H69" s="591">
        <v>1</v>
      </c>
      <c r="I69" s="591"/>
      <c r="J69" s="492">
        <v>1</v>
      </c>
    </row>
    <row r="70" spans="2:10" x14ac:dyDescent="0.25">
      <c r="B70" s="591">
        <v>93</v>
      </c>
      <c r="C70" s="591" t="s">
        <v>11</v>
      </c>
      <c r="D70" s="591" t="s">
        <v>104</v>
      </c>
      <c r="E70" s="591" t="s">
        <v>546</v>
      </c>
      <c r="F70" s="591">
        <v>8644000</v>
      </c>
      <c r="G70" s="591">
        <v>29496984.574999999</v>
      </c>
      <c r="H70" s="591">
        <v>2</v>
      </c>
      <c r="I70" s="591"/>
      <c r="J70" s="492">
        <v>1</v>
      </c>
    </row>
    <row r="71" spans="2:10" x14ac:dyDescent="0.25">
      <c r="B71" s="591">
        <v>93</v>
      </c>
      <c r="C71" s="591" t="s">
        <v>11</v>
      </c>
      <c r="D71" s="591" t="s">
        <v>104</v>
      </c>
      <c r="E71" s="591" t="s">
        <v>848</v>
      </c>
      <c r="F71" s="591">
        <v>9247000</v>
      </c>
      <c r="G71" s="591">
        <v>9600000</v>
      </c>
      <c r="H71" s="591">
        <v>1</v>
      </c>
      <c r="I71" s="591"/>
      <c r="J71" s="492">
        <v>2</v>
      </c>
    </row>
    <row r="72" spans="2:10" x14ac:dyDescent="0.25">
      <c r="B72" s="591">
        <v>93</v>
      </c>
      <c r="C72" s="591" t="s">
        <v>11</v>
      </c>
      <c r="D72" s="591" t="s">
        <v>104</v>
      </c>
      <c r="E72" s="591" t="s">
        <v>1129</v>
      </c>
      <c r="F72" s="591">
        <v>6860000</v>
      </c>
      <c r="G72" s="591">
        <v>25242263.149999999</v>
      </c>
      <c r="H72" s="591">
        <v>1</v>
      </c>
      <c r="I72" s="591"/>
      <c r="J72" s="492">
        <v>2</v>
      </c>
    </row>
    <row r="73" spans="2:10" x14ac:dyDescent="0.25">
      <c r="B73" s="591">
        <v>93</v>
      </c>
      <c r="C73" s="591" t="s">
        <v>11</v>
      </c>
      <c r="D73" s="591" t="s">
        <v>104</v>
      </c>
      <c r="E73" s="591" t="s">
        <v>1103</v>
      </c>
      <c r="F73" s="591">
        <v>6608000</v>
      </c>
      <c r="G73" s="591">
        <v>12601626.1</v>
      </c>
      <c r="H73" s="591">
        <v>1</v>
      </c>
      <c r="I73" s="591"/>
      <c r="J73" s="492">
        <v>1</v>
      </c>
    </row>
    <row r="74" spans="2:10" x14ac:dyDescent="0.25">
      <c r="B74" s="591">
        <v>93</v>
      </c>
      <c r="C74" s="591" t="s">
        <v>11</v>
      </c>
      <c r="D74" s="591" t="s">
        <v>83</v>
      </c>
      <c r="E74" s="591" t="s">
        <v>1206</v>
      </c>
      <c r="F74" s="591">
        <v>7447500</v>
      </c>
      <c r="G74" s="591">
        <v>32300643.989999998</v>
      </c>
      <c r="H74" s="591">
        <v>2</v>
      </c>
      <c r="I74" s="591"/>
      <c r="J74" s="492">
        <v>1</v>
      </c>
    </row>
    <row r="75" spans="2:10" x14ac:dyDescent="0.25">
      <c r="B75" s="591">
        <v>93</v>
      </c>
      <c r="C75" s="591" t="s">
        <v>11</v>
      </c>
      <c r="D75" s="591" t="s">
        <v>83</v>
      </c>
      <c r="E75" s="591" t="s">
        <v>894</v>
      </c>
      <c r="F75" s="591">
        <v>9214000</v>
      </c>
      <c r="G75" s="591">
        <v>24200000</v>
      </c>
      <c r="H75" s="591">
        <v>1</v>
      </c>
      <c r="I75" s="591"/>
      <c r="J75" s="492">
        <v>2</v>
      </c>
    </row>
    <row r="76" spans="2:10" x14ac:dyDescent="0.25">
      <c r="B76" s="591">
        <v>93</v>
      </c>
      <c r="C76" s="591" t="s">
        <v>11</v>
      </c>
      <c r="D76" s="591" t="s">
        <v>849</v>
      </c>
      <c r="E76" s="591" t="s">
        <v>849</v>
      </c>
      <c r="F76" s="591">
        <v>8184000</v>
      </c>
      <c r="G76" s="591">
        <v>21450664.254999999</v>
      </c>
      <c r="H76" s="591">
        <v>2</v>
      </c>
      <c r="I76" s="591"/>
      <c r="J76" s="492">
        <v>1</v>
      </c>
    </row>
    <row r="77" spans="2:10" x14ac:dyDescent="0.25">
      <c r="B77" s="591">
        <v>93</v>
      </c>
      <c r="C77" s="591" t="s">
        <v>11</v>
      </c>
      <c r="D77" s="591" t="s">
        <v>849</v>
      </c>
      <c r="E77" s="591" t="s">
        <v>881</v>
      </c>
      <c r="F77" s="591">
        <v>8665000</v>
      </c>
      <c r="G77" s="591">
        <v>30748162.879999999</v>
      </c>
      <c r="H77" s="591">
        <v>1</v>
      </c>
      <c r="I77" s="591"/>
      <c r="J77" s="492">
        <v>1</v>
      </c>
    </row>
    <row r="78" spans="2:10" x14ac:dyDescent="0.25">
      <c r="B78" s="591">
        <v>93</v>
      </c>
      <c r="C78" s="591" t="s">
        <v>11</v>
      </c>
      <c r="D78" s="591" t="s">
        <v>829</v>
      </c>
      <c r="E78" s="591" t="s">
        <v>765</v>
      </c>
      <c r="F78" s="591">
        <v>8581000</v>
      </c>
      <c r="G78" s="591">
        <v>9600000</v>
      </c>
      <c r="H78" s="591">
        <v>1</v>
      </c>
      <c r="I78" s="591"/>
      <c r="J78" s="492">
        <v>1</v>
      </c>
    </row>
    <row r="79" spans="2:10" x14ac:dyDescent="0.25">
      <c r="B79" s="591">
        <v>93</v>
      </c>
      <c r="C79" s="591" t="s">
        <v>11</v>
      </c>
      <c r="D79" s="591" t="s">
        <v>763</v>
      </c>
      <c r="E79" s="591" t="s">
        <v>763</v>
      </c>
      <c r="F79" s="591">
        <v>9085000</v>
      </c>
      <c r="G79" s="591">
        <v>23568000</v>
      </c>
      <c r="H79" s="591">
        <v>1</v>
      </c>
      <c r="I79" s="591"/>
      <c r="J79" s="492">
        <v>5</v>
      </c>
    </row>
    <row r="80" spans="2:10" x14ac:dyDescent="0.25">
      <c r="B80" s="591">
        <v>93</v>
      </c>
      <c r="C80" s="591" t="s">
        <v>11</v>
      </c>
      <c r="D80" s="591" t="s">
        <v>763</v>
      </c>
      <c r="E80" s="591" t="s">
        <v>930</v>
      </c>
      <c r="F80" s="591">
        <v>9280000</v>
      </c>
      <c r="G80" s="591">
        <v>23510000</v>
      </c>
      <c r="H80" s="591">
        <v>1</v>
      </c>
      <c r="I80" s="591"/>
      <c r="J80" s="492">
        <v>1</v>
      </c>
    </row>
    <row r="81" spans="2:10" x14ac:dyDescent="0.25">
      <c r="B81" s="591">
        <v>93</v>
      </c>
      <c r="C81" s="591" t="s">
        <v>11</v>
      </c>
      <c r="D81" s="591" t="s">
        <v>95</v>
      </c>
      <c r="E81" s="591" t="s">
        <v>838</v>
      </c>
      <c r="F81" s="591">
        <v>8683000</v>
      </c>
      <c r="G81" s="591">
        <v>27981869.309999999</v>
      </c>
      <c r="H81" s="591">
        <v>2</v>
      </c>
      <c r="I81" s="591"/>
      <c r="J81" s="492">
        <v>3</v>
      </c>
    </row>
    <row r="82" spans="2:10" x14ac:dyDescent="0.25">
      <c r="B82" s="591">
        <v>93</v>
      </c>
      <c r="C82" s="591" t="s">
        <v>11</v>
      </c>
      <c r="D82" s="591" t="s">
        <v>95</v>
      </c>
      <c r="E82" s="591" t="s">
        <v>96</v>
      </c>
      <c r="F82" s="591">
        <v>8876500</v>
      </c>
      <c r="G82" s="591">
        <v>20695111.344999999</v>
      </c>
      <c r="H82" s="591">
        <v>2</v>
      </c>
      <c r="I82" s="591"/>
      <c r="J82" s="492">
        <v>2</v>
      </c>
    </row>
    <row r="83" spans="2:10" x14ac:dyDescent="0.25">
      <c r="B83" s="591">
        <v>93</v>
      </c>
      <c r="C83" s="591" t="s">
        <v>11</v>
      </c>
      <c r="D83" s="591" t="s">
        <v>95</v>
      </c>
      <c r="E83" s="591" t="s">
        <v>101</v>
      </c>
      <c r="F83" s="591">
        <v>9241000</v>
      </c>
      <c r="G83" s="591">
        <v>21733762.329999998</v>
      </c>
      <c r="H83" s="591">
        <v>1</v>
      </c>
      <c r="I83" s="591"/>
      <c r="J83" s="492">
        <v>1</v>
      </c>
    </row>
    <row r="84" spans="2:10" x14ac:dyDescent="0.25">
      <c r="B84" s="591">
        <v>93</v>
      </c>
      <c r="C84" s="591" t="s">
        <v>11</v>
      </c>
      <c r="D84" s="591" t="s">
        <v>95</v>
      </c>
      <c r="E84" s="591" t="s">
        <v>850</v>
      </c>
      <c r="F84" s="591">
        <v>9267000</v>
      </c>
      <c r="G84" s="591">
        <v>19698375.760000002</v>
      </c>
      <c r="H84" s="591">
        <v>1</v>
      </c>
      <c r="I84" s="591"/>
      <c r="J84" s="492">
        <v>1</v>
      </c>
    </row>
    <row r="85" spans="2:10" x14ac:dyDescent="0.25">
      <c r="B85" s="591">
        <v>93</v>
      </c>
      <c r="C85" s="591" t="s">
        <v>11</v>
      </c>
      <c r="D85" s="591" t="s">
        <v>95</v>
      </c>
      <c r="E85" s="591" t="s">
        <v>853</v>
      </c>
      <c r="F85" s="591">
        <v>8917000</v>
      </c>
      <c r="G85" s="591">
        <v>18879493.5</v>
      </c>
      <c r="H85" s="591">
        <v>2</v>
      </c>
      <c r="I85" s="591"/>
      <c r="J85" s="492">
        <v>2</v>
      </c>
    </row>
    <row r="86" spans="2:10" x14ac:dyDescent="0.25">
      <c r="B86" s="591">
        <v>93</v>
      </c>
      <c r="C86" s="591" t="s">
        <v>11</v>
      </c>
      <c r="D86" s="591" t="s">
        <v>95</v>
      </c>
      <c r="E86" s="591" t="s">
        <v>861</v>
      </c>
      <c r="F86" s="591">
        <v>5938750</v>
      </c>
      <c r="G86" s="591">
        <v>23395464.565000001</v>
      </c>
      <c r="H86" s="591">
        <v>4</v>
      </c>
      <c r="I86" s="591"/>
      <c r="J86" s="492">
        <v>1</v>
      </c>
    </row>
    <row r="87" spans="2:10" x14ac:dyDescent="0.25">
      <c r="B87" s="591">
        <v>93</v>
      </c>
      <c r="C87" s="591" t="s">
        <v>11</v>
      </c>
      <c r="D87" s="591" t="s">
        <v>95</v>
      </c>
      <c r="E87" s="591" t="s">
        <v>915</v>
      </c>
      <c r="F87" s="591">
        <v>9293000</v>
      </c>
      <c r="G87" s="591">
        <v>20405000</v>
      </c>
      <c r="H87" s="591">
        <v>1</v>
      </c>
      <c r="I87" s="591"/>
      <c r="J87" s="492">
        <v>1</v>
      </c>
    </row>
    <row r="88" spans="2:10" x14ac:dyDescent="0.25">
      <c r="B88" s="591">
        <v>93</v>
      </c>
      <c r="C88" s="591" t="s">
        <v>11</v>
      </c>
      <c r="D88" s="591" t="s">
        <v>95</v>
      </c>
      <c r="E88" s="591" t="s">
        <v>851</v>
      </c>
      <c r="F88" s="591">
        <v>7490000</v>
      </c>
      <c r="G88" s="591">
        <v>27535000</v>
      </c>
      <c r="H88" s="591">
        <v>1</v>
      </c>
      <c r="I88" s="591"/>
      <c r="J88" s="492">
        <v>1</v>
      </c>
    </row>
    <row r="89" spans="2:10" x14ac:dyDescent="0.25">
      <c r="B89" s="591">
        <v>93</v>
      </c>
      <c r="C89" s="591" t="s">
        <v>11</v>
      </c>
      <c r="D89" s="591" t="s">
        <v>994</v>
      </c>
      <c r="E89" s="591" t="s">
        <v>747</v>
      </c>
      <c r="F89" s="591">
        <v>8749000</v>
      </c>
      <c r="G89" s="591">
        <v>30700000</v>
      </c>
      <c r="H89" s="591">
        <v>1</v>
      </c>
      <c r="I89" s="591"/>
      <c r="J89" s="492">
        <v>1</v>
      </c>
    </row>
    <row r="90" spans="2:10" x14ac:dyDescent="0.25">
      <c r="B90" s="591">
        <v>93</v>
      </c>
      <c r="C90" s="591" t="s">
        <v>11</v>
      </c>
      <c r="D90" s="591" t="s">
        <v>521</v>
      </c>
      <c r="E90" s="591" t="s">
        <v>521</v>
      </c>
      <c r="F90" s="591">
        <v>9175000</v>
      </c>
      <c r="G90" s="591">
        <v>17355000</v>
      </c>
      <c r="H90" s="591">
        <v>1</v>
      </c>
      <c r="I90" s="591"/>
      <c r="J90" s="492">
        <v>1</v>
      </c>
    </row>
    <row r="91" spans="2:10" x14ac:dyDescent="0.25">
      <c r="B91" s="591">
        <v>93</v>
      </c>
      <c r="C91" s="591" t="s">
        <v>12</v>
      </c>
      <c r="D91" s="591" t="s">
        <v>12</v>
      </c>
      <c r="E91" s="591" t="s">
        <v>947</v>
      </c>
      <c r="F91" s="591">
        <v>6440000</v>
      </c>
      <c r="G91" s="591">
        <v>71500000</v>
      </c>
      <c r="H91" s="591">
        <v>1</v>
      </c>
      <c r="I91" s="591"/>
      <c r="J91" s="492">
        <v>1</v>
      </c>
    </row>
    <row r="92" spans="2:10" x14ac:dyDescent="0.25">
      <c r="B92" s="591">
        <v>93</v>
      </c>
      <c r="C92" s="591" t="s">
        <v>12</v>
      </c>
      <c r="D92" s="591" t="s">
        <v>376</v>
      </c>
      <c r="E92" s="591" t="s">
        <v>376</v>
      </c>
      <c r="F92" s="591">
        <v>13950000</v>
      </c>
      <c r="G92" s="591">
        <v>15400000</v>
      </c>
      <c r="H92" s="591">
        <v>1</v>
      </c>
      <c r="I92" s="591"/>
      <c r="J92" s="492">
        <v>1</v>
      </c>
    </row>
    <row r="93" spans="2:10" x14ac:dyDescent="0.25">
      <c r="B93" s="591">
        <v>93</v>
      </c>
      <c r="C93" s="591" t="s">
        <v>12</v>
      </c>
      <c r="D93" s="591" t="s">
        <v>376</v>
      </c>
      <c r="E93" s="591" t="s">
        <v>831</v>
      </c>
      <c r="F93" s="591">
        <v>6650000</v>
      </c>
      <c r="G93" s="591">
        <v>41400000</v>
      </c>
      <c r="H93" s="591">
        <v>1</v>
      </c>
      <c r="I93" s="591"/>
      <c r="J93" s="492">
        <v>1</v>
      </c>
    </row>
    <row r="94" spans="2:10" x14ac:dyDescent="0.25">
      <c r="B94" s="591">
        <v>93</v>
      </c>
      <c r="C94" s="591" t="s">
        <v>12</v>
      </c>
      <c r="D94" s="591" t="s">
        <v>85</v>
      </c>
      <c r="E94" s="591" t="s">
        <v>85</v>
      </c>
      <c r="F94" s="591">
        <v>13950000</v>
      </c>
      <c r="G94" s="591">
        <v>14200030.17</v>
      </c>
      <c r="H94" s="591">
        <v>1</v>
      </c>
      <c r="I94" s="591"/>
      <c r="J94" s="492">
        <v>8</v>
      </c>
    </row>
    <row r="95" spans="2:10" x14ac:dyDescent="0.25">
      <c r="B95" s="591">
        <v>93</v>
      </c>
      <c r="C95" s="591" t="s">
        <v>13</v>
      </c>
      <c r="D95" s="591" t="s">
        <v>1233</v>
      </c>
      <c r="E95" s="591" t="s">
        <v>881</v>
      </c>
      <c r="F95" s="591">
        <v>8875000</v>
      </c>
      <c r="G95" s="591">
        <v>9600000</v>
      </c>
      <c r="H95" s="591">
        <v>1</v>
      </c>
      <c r="I95" s="591"/>
      <c r="J95" s="492">
        <v>1</v>
      </c>
    </row>
    <row r="96" spans="2:10" x14ac:dyDescent="0.25">
      <c r="B96" s="591">
        <v>93</v>
      </c>
      <c r="C96" s="591" t="s">
        <v>13</v>
      </c>
      <c r="D96" s="591" t="s">
        <v>106</v>
      </c>
      <c r="E96" s="591" t="s">
        <v>527</v>
      </c>
      <c r="F96" s="591">
        <v>9300000</v>
      </c>
      <c r="G96" s="591">
        <v>9550000</v>
      </c>
      <c r="H96" s="591">
        <v>1</v>
      </c>
      <c r="I96" s="591"/>
      <c r="J96" s="492">
        <v>1</v>
      </c>
    </row>
    <row r="97" spans="2:10" x14ac:dyDescent="0.25">
      <c r="B97" s="591">
        <v>93</v>
      </c>
      <c r="C97" s="591" t="s">
        <v>73</v>
      </c>
      <c r="D97" s="591" t="s">
        <v>519</v>
      </c>
      <c r="E97" s="591" t="s">
        <v>519</v>
      </c>
      <c r="F97" s="591">
        <v>8539000</v>
      </c>
      <c r="G97" s="591">
        <v>39426941.460000001</v>
      </c>
      <c r="H97" s="591">
        <v>1</v>
      </c>
      <c r="I97" s="591"/>
      <c r="J97" s="492">
        <v>1</v>
      </c>
    </row>
    <row r="98" spans="2:10" x14ac:dyDescent="0.25">
      <c r="B98" s="591">
        <v>93</v>
      </c>
      <c r="C98" s="591" t="s">
        <v>73</v>
      </c>
      <c r="D98" s="591" t="s">
        <v>759</v>
      </c>
      <c r="E98" s="591" t="s">
        <v>940</v>
      </c>
      <c r="F98" s="591">
        <v>9293000</v>
      </c>
      <c r="G98" s="591">
        <v>9550000</v>
      </c>
      <c r="H98" s="591">
        <v>1</v>
      </c>
      <c r="I98" s="591"/>
      <c r="J98" s="492">
        <v>1</v>
      </c>
    </row>
    <row r="99" spans="2:10" x14ac:dyDescent="0.25">
      <c r="B99" s="591">
        <v>93</v>
      </c>
      <c r="C99" s="591" t="s">
        <v>73</v>
      </c>
      <c r="D99" s="591" t="s">
        <v>929</v>
      </c>
      <c r="E99" s="591" t="s">
        <v>929</v>
      </c>
      <c r="F99" s="591">
        <v>6356000</v>
      </c>
      <c r="G99" s="591">
        <v>25700000</v>
      </c>
      <c r="H99" s="591">
        <v>1</v>
      </c>
      <c r="I99" s="591"/>
      <c r="J99" s="492">
        <v>1</v>
      </c>
    </row>
    <row r="100" spans="2:10" x14ac:dyDescent="0.25">
      <c r="B100" s="591">
        <v>93</v>
      </c>
      <c r="C100" s="591" t="s">
        <v>73</v>
      </c>
      <c r="D100" s="591" t="s">
        <v>620</v>
      </c>
      <c r="E100" s="591" t="s">
        <v>953</v>
      </c>
      <c r="F100" s="591">
        <v>8119000</v>
      </c>
      <c r="G100" s="591">
        <v>9750000</v>
      </c>
      <c r="H100" s="591">
        <v>1</v>
      </c>
      <c r="I100" s="591"/>
      <c r="J100" s="492">
        <v>4</v>
      </c>
    </row>
    <row r="101" spans="2:10" x14ac:dyDescent="0.25">
      <c r="B101" s="591">
        <v>93</v>
      </c>
      <c r="C101" s="591" t="s">
        <v>73</v>
      </c>
      <c r="D101" s="591" t="s">
        <v>767</v>
      </c>
      <c r="E101" s="591" t="s">
        <v>767</v>
      </c>
      <c r="F101" s="591">
        <v>9247000</v>
      </c>
      <c r="G101" s="591">
        <v>22530000</v>
      </c>
      <c r="H101" s="591">
        <v>2</v>
      </c>
      <c r="I101" s="591"/>
      <c r="J101" s="492">
        <v>1</v>
      </c>
    </row>
    <row r="102" spans="2:10" x14ac:dyDescent="0.25">
      <c r="B102" s="591">
        <v>93</v>
      </c>
      <c r="C102" s="591" t="s">
        <v>74</v>
      </c>
      <c r="D102" s="591" t="s">
        <v>74</v>
      </c>
      <c r="E102" s="591" t="s">
        <v>1230</v>
      </c>
      <c r="F102" s="591">
        <v>9300000</v>
      </c>
      <c r="G102" s="591">
        <v>9600000</v>
      </c>
      <c r="H102" s="591">
        <v>1</v>
      </c>
      <c r="I102" s="591"/>
      <c r="J102" s="492">
        <v>3</v>
      </c>
    </row>
    <row r="103" spans="2:10" x14ac:dyDescent="0.25">
      <c r="B103" s="591">
        <v>93</v>
      </c>
      <c r="C103" s="591" t="s">
        <v>74</v>
      </c>
      <c r="D103" s="591" t="s">
        <v>72</v>
      </c>
      <c r="E103" s="591" t="s">
        <v>761</v>
      </c>
      <c r="F103" s="591">
        <v>9300000</v>
      </c>
      <c r="G103" s="591">
        <v>9450000</v>
      </c>
      <c r="H103" s="591">
        <v>1</v>
      </c>
      <c r="I103" s="591"/>
      <c r="J103" s="492">
        <v>1</v>
      </c>
    </row>
    <row r="104" spans="2:10" x14ac:dyDescent="0.25">
      <c r="B104" s="591">
        <v>93</v>
      </c>
      <c r="C104" s="591" t="s">
        <v>74</v>
      </c>
      <c r="D104" s="591" t="s">
        <v>72</v>
      </c>
      <c r="E104" s="591" t="s">
        <v>836</v>
      </c>
      <c r="F104" s="591">
        <v>13950000</v>
      </c>
      <c r="G104" s="591">
        <v>14250000</v>
      </c>
      <c r="H104" s="591">
        <v>1</v>
      </c>
      <c r="I104" s="591"/>
      <c r="J104" s="492">
        <v>2</v>
      </c>
    </row>
    <row r="105" spans="2:10" x14ac:dyDescent="0.25">
      <c r="B105" s="591">
        <v>93</v>
      </c>
      <c r="C105" s="591" t="s">
        <v>74</v>
      </c>
      <c r="D105" s="591" t="s">
        <v>751</v>
      </c>
      <c r="E105" s="591" t="s">
        <v>887</v>
      </c>
      <c r="F105" s="591">
        <v>6188000</v>
      </c>
      <c r="G105" s="591">
        <v>22520000</v>
      </c>
      <c r="H105" s="591">
        <v>1</v>
      </c>
      <c r="I105" s="591"/>
      <c r="J105" s="492">
        <v>1</v>
      </c>
    </row>
    <row r="106" spans="2:10" x14ac:dyDescent="0.25">
      <c r="B106" s="591">
        <v>93</v>
      </c>
      <c r="C106" s="591" t="s">
        <v>74</v>
      </c>
      <c r="D106" s="591" t="s">
        <v>935</v>
      </c>
      <c r="E106" s="591" t="s">
        <v>1122</v>
      </c>
      <c r="F106" s="591">
        <v>8203000</v>
      </c>
      <c r="G106" s="591">
        <v>14703000</v>
      </c>
      <c r="H106" s="591">
        <v>1</v>
      </c>
      <c r="I106" s="591"/>
      <c r="J106" s="492">
        <v>1</v>
      </c>
    </row>
    <row r="107" spans="2:10" x14ac:dyDescent="0.25">
      <c r="B107" s="591">
        <v>93</v>
      </c>
      <c r="C107" s="591" t="s">
        <v>105</v>
      </c>
      <c r="D107" s="591" t="s">
        <v>107</v>
      </c>
      <c r="E107" s="591" t="s">
        <v>529</v>
      </c>
      <c r="F107" s="591">
        <v>8961500</v>
      </c>
      <c r="G107" s="591">
        <v>14175000</v>
      </c>
      <c r="H107" s="591">
        <v>2</v>
      </c>
      <c r="I107" s="591"/>
      <c r="J107" s="492">
        <v>1</v>
      </c>
    </row>
    <row r="108" spans="2:10" x14ac:dyDescent="0.25">
      <c r="B108" s="591">
        <v>93</v>
      </c>
      <c r="C108" s="591" t="s">
        <v>105</v>
      </c>
      <c r="D108" s="591" t="s">
        <v>107</v>
      </c>
      <c r="E108" s="591" t="s">
        <v>76</v>
      </c>
      <c r="F108" s="591">
        <v>9300000</v>
      </c>
      <c r="G108" s="591">
        <v>9650000</v>
      </c>
      <c r="H108" s="591">
        <v>2</v>
      </c>
      <c r="I108" s="591"/>
      <c r="J108" s="492">
        <v>1</v>
      </c>
    </row>
    <row r="109" spans="2:10" x14ac:dyDescent="0.25">
      <c r="B109" s="591">
        <v>93</v>
      </c>
      <c r="C109" s="591" t="s">
        <v>105</v>
      </c>
      <c r="D109" s="591" t="s">
        <v>108</v>
      </c>
      <c r="E109" s="591" t="s">
        <v>927</v>
      </c>
      <c r="F109" s="591">
        <v>8245000</v>
      </c>
      <c r="G109" s="591">
        <v>23992000</v>
      </c>
      <c r="H109" s="591">
        <v>1</v>
      </c>
      <c r="I109" s="591"/>
      <c r="J109" s="492">
        <v>10</v>
      </c>
    </row>
    <row r="110" spans="2:10" x14ac:dyDescent="0.25">
      <c r="B110" s="591">
        <v>94</v>
      </c>
      <c r="C110" s="591" t="s">
        <v>103</v>
      </c>
      <c r="D110" s="591" t="s">
        <v>103</v>
      </c>
      <c r="E110" s="591" t="s">
        <v>1203</v>
      </c>
      <c r="F110" s="591">
        <v>6734000</v>
      </c>
      <c r="G110" s="591">
        <v>55255609.340000004</v>
      </c>
      <c r="H110" s="591">
        <v>1</v>
      </c>
      <c r="I110" s="591"/>
      <c r="J110" s="492">
        <v>40</v>
      </c>
    </row>
    <row r="111" spans="2:10" x14ac:dyDescent="0.25">
      <c r="B111" s="591">
        <v>105</v>
      </c>
      <c r="C111" s="591" t="s">
        <v>103</v>
      </c>
      <c r="D111" s="591" t="s">
        <v>109</v>
      </c>
      <c r="E111" s="591" t="s">
        <v>756</v>
      </c>
      <c r="F111" s="591">
        <v>13950000</v>
      </c>
      <c r="G111" s="591">
        <v>14338787.18</v>
      </c>
      <c r="H111" s="591">
        <v>1</v>
      </c>
      <c r="I111" s="591"/>
      <c r="J111" s="492">
        <v>2</v>
      </c>
    </row>
    <row r="112" spans="2:10" x14ac:dyDescent="0.25">
      <c r="B112" s="591">
        <v>105</v>
      </c>
      <c r="C112" s="591" t="s">
        <v>103</v>
      </c>
      <c r="D112" s="591" t="s">
        <v>109</v>
      </c>
      <c r="E112" s="591" t="s">
        <v>837</v>
      </c>
      <c r="F112" s="591">
        <v>13950000</v>
      </c>
      <c r="G112" s="591">
        <v>14338787.18</v>
      </c>
      <c r="H112" s="591">
        <v>1</v>
      </c>
      <c r="I112" s="591"/>
      <c r="J112" s="492">
        <v>2</v>
      </c>
    </row>
    <row r="113" spans="2:10" x14ac:dyDescent="0.25">
      <c r="B113" s="591">
        <v>105</v>
      </c>
      <c r="C113" s="591" t="s">
        <v>74</v>
      </c>
      <c r="D113" s="591" t="s">
        <v>72</v>
      </c>
      <c r="E113" s="591" t="s">
        <v>1061</v>
      </c>
      <c r="F113" s="591">
        <v>13950000</v>
      </c>
      <c r="G113" s="591">
        <v>14338787.18</v>
      </c>
      <c r="H113" s="591">
        <v>1</v>
      </c>
      <c r="I113" s="591"/>
      <c r="J113" s="492">
        <v>2</v>
      </c>
    </row>
    <row r="114" spans="2:10" x14ac:dyDescent="0.25">
      <c r="B114" s="591">
        <v>105</v>
      </c>
      <c r="C114" s="591" t="s">
        <v>74</v>
      </c>
      <c r="D114" s="591" t="s">
        <v>87</v>
      </c>
      <c r="E114" s="591" t="s">
        <v>843</v>
      </c>
      <c r="F114" s="591">
        <v>13950000</v>
      </c>
      <c r="G114" s="591">
        <v>14338787.18</v>
      </c>
      <c r="H114" s="591">
        <v>1</v>
      </c>
      <c r="I114" s="591"/>
      <c r="J114" s="492">
        <v>1</v>
      </c>
    </row>
    <row r="115" spans="2:10" x14ac:dyDescent="0.25">
      <c r="B115" s="591">
        <v>116</v>
      </c>
      <c r="C115" s="591" t="s">
        <v>11</v>
      </c>
      <c r="D115" s="591" t="s">
        <v>763</v>
      </c>
      <c r="E115" s="591" t="s">
        <v>763</v>
      </c>
      <c r="F115" s="591">
        <v>13950000</v>
      </c>
      <c r="G115" s="591">
        <v>14200062.119999999</v>
      </c>
      <c r="H115" s="591">
        <v>1</v>
      </c>
      <c r="I115" s="591"/>
      <c r="J115" s="492">
        <v>1</v>
      </c>
    </row>
    <row r="116" spans="2:10" x14ac:dyDescent="0.25">
      <c r="B116" s="591">
        <v>116</v>
      </c>
      <c r="C116" s="591" t="s">
        <v>11</v>
      </c>
      <c r="D116" s="591" t="s">
        <v>95</v>
      </c>
      <c r="E116" s="591" t="s">
        <v>861</v>
      </c>
      <c r="F116" s="591">
        <v>13950000</v>
      </c>
      <c r="G116" s="591">
        <v>14245262.119999999</v>
      </c>
      <c r="H116" s="591">
        <v>2</v>
      </c>
      <c r="I116" s="591"/>
      <c r="J116" s="492">
        <v>1</v>
      </c>
    </row>
    <row r="117" spans="2:10" x14ac:dyDescent="0.25">
      <c r="B117" s="591">
        <v>116</v>
      </c>
      <c r="C117" s="591" t="s">
        <v>11</v>
      </c>
      <c r="D117" s="591" t="s">
        <v>84</v>
      </c>
      <c r="E117" s="591" t="s">
        <v>917</v>
      </c>
      <c r="F117" s="591">
        <v>9300000</v>
      </c>
      <c r="G117" s="591">
        <v>9466708.0800000001</v>
      </c>
      <c r="H117" s="591">
        <v>1</v>
      </c>
      <c r="I117" s="591"/>
      <c r="J117" s="492">
        <v>1</v>
      </c>
    </row>
    <row r="118" spans="2:10" x14ac:dyDescent="0.25">
      <c r="B118" s="591">
        <v>116</v>
      </c>
      <c r="C118" s="591" t="s">
        <v>74</v>
      </c>
      <c r="D118" s="591" t="s">
        <v>74</v>
      </c>
      <c r="E118" s="591" t="s">
        <v>754</v>
      </c>
      <c r="F118" s="591">
        <v>4650000</v>
      </c>
      <c r="G118" s="591">
        <v>9466708.0800000001</v>
      </c>
      <c r="H118" s="591">
        <v>2</v>
      </c>
      <c r="I118" s="591"/>
      <c r="J118" s="492">
        <v>2</v>
      </c>
    </row>
    <row r="119" spans="2:10" x14ac:dyDescent="0.25">
      <c r="B119" s="591">
        <v>116</v>
      </c>
      <c r="C119" s="591" t="s">
        <v>105</v>
      </c>
      <c r="D119" s="591" t="s">
        <v>486</v>
      </c>
      <c r="E119" s="591" t="s">
        <v>856</v>
      </c>
      <c r="F119" s="591">
        <v>13920000</v>
      </c>
      <c r="G119" s="591">
        <v>14169888.1</v>
      </c>
      <c r="H119" s="591">
        <v>1</v>
      </c>
      <c r="I119" s="591"/>
      <c r="J119" s="492">
        <v>2</v>
      </c>
    </row>
    <row r="120" spans="2:10" x14ac:dyDescent="0.25">
      <c r="B120" s="591">
        <v>117</v>
      </c>
      <c r="C120" s="591" t="s">
        <v>103</v>
      </c>
      <c r="D120" s="591" t="s">
        <v>1110</v>
      </c>
      <c r="E120" s="591" t="s">
        <v>676</v>
      </c>
      <c r="F120" s="591">
        <v>9286000</v>
      </c>
      <c r="G120" s="591">
        <v>9511293.75</v>
      </c>
      <c r="H120" s="591">
        <v>1</v>
      </c>
      <c r="I120" s="591"/>
      <c r="J120" s="492">
        <v>1</v>
      </c>
    </row>
    <row r="121" spans="2:10" x14ac:dyDescent="0.25">
      <c r="B121" s="591">
        <v>117</v>
      </c>
      <c r="C121" s="591" t="s">
        <v>11</v>
      </c>
      <c r="D121" s="591" t="s">
        <v>840</v>
      </c>
      <c r="E121" s="591" t="s">
        <v>103</v>
      </c>
      <c r="F121" s="591">
        <v>13950000</v>
      </c>
      <c r="G121" s="591">
        <v>14258868.15</v>
      </c>
      <c r="H121" s="591">
        <v>1</v>
      </c>
      <c r="I121" s="591"/>
    </row>
    <row r="122" spans="2:10" x14ac:dyDescent="0.25">
      <c r="B122" s="591">
        <v>117</v>
      </c>
      <c r="C122" s="591" t="s">
        <v>11</v>
      </c>
      <c r="D122" s="591" t="s">
        <v>849</v>
      </c>
      <c r="E122" s="591" t="s">
        <v>881</v>
      </c>
      <c r="F122" s="591">
        <v>8959000</v>
      </c>
      <c r="G122" s="591">
        <v>9551293.75</v>
      </c>
      <c r="H122" s="591">
        <v>1</v>
      </c>
      <c r="I122" s="591"/>
    </row>
    <row r="123" spans="2:10" x14ac:dyDescent="0.25">
      <c r="B123" s="591">
        <v>117</v>
      </c>
      <c r="C123" s="591" t="s">
        <v>11</v>
      </c>
      <c r="D123" s="591" t="s">
        <v>994</v>
      </c>
      <c r="E123" s="591" t="s">
        <v>1104</v>
      </c>
      <c r="F123" s="591">
        <v>13950000</v>
      </c>
      <c r="G123" s="591">
        <v>14283743.15</v>
      </c>
      <c r="H123" s="591">
        <v>1</v>
      </c>
      <c r="I123" s="591"/>
    </row>
    <row r="124" spans="2:10" x14ac:dyDescent="0.25">
      <c r="B124" s="591">
        <v>117</v>
      </c>
      <c r="C124" s="591" t="s">
        <v>13</v>
      </c>
      <c r="D124" s="591" t="s">
        <v>13</v>
      </c>
      <c r="E124" s="591" t="s">
        <v>1182</v>
      </c>
      <c r="F124" s="591">
        <v>9280000</v>
      </c>
      <c r="G124" s="591">
        <v>9511293.75</v>
      </c>
      <c r="H124" s="591">
        <v>1</v>
      </c>
      <c r="I124" s="591"/>
    </row>
    <row r="125" spans="2:10" x14ac:dyDescent="0.25">
      <c r="B125" s="591">
        <v>117</v>
      </c>
      <c r="C125" s="591" t="s">
        <v>73</v>
      </c>
      <c r="D125" s="591" t="s">
        <v>839</v>
      </c>
      <c r="E125" s="591" t="s">
        <v>1024</v>
      </c>
      <c r="F125" s="591">
        <v>13950000</v>
      </c>
      <c r="G125" s="591">
        <v>14283743.15</v>
      </c>
      <c r="H125" s="591">
        <v>1</v>
      </c>
      <c r="I125" s="591"/>
    </row>
    <row r="126" spans="2:10" x14ac:dyDescent="0.25">
      <c r="B126" s="591">
        <v>117</v>
      </c>
      <c r="C126" s="591" t="s">
        <v>74</v>
      </c>
      <c r="D126" s="591" t="s">
        <v>74</v>
      </c>
      <c r="E126" s="591" t="s">
        <v>1018</v>
      </c>
      <c r="F126" s="591">
        <v>8581000</v>
      </c>
      <c r="G126" s="591">
        <v>9511293.75</v>
      </c>
      <c r="H126" s="591">
        <v>1</v>
      </c>
      <c r="I126" s="591"/>
    </row>
    <row r="127" spans="2:10" x14ac:dyDescent="0.25">
      <c r="B127" s="492">
        <v>117</v>
      </c>
      <c r="C127" s="492" t="s">
        <v>74</v>
      </c>
      <c r="D127" s="492" t="s">
        <v>74</v>
      </c>
      <c r="E127" s="492" t="s">
        <v>760</v>
      </c>
      <c r="F127" s="492">
        <v>13950000</v>
      </c>
      <c r="G127" s="492">
        <v>14283743.15</v>
      </c>
      <c r="H127" s="492">
        <v>1</v>
      </c>
    </row>
    <row r="128" spans="2:10" x14ac:dyDescent="0.25">
      <c r="B128" s="492">
        <v>117</v>
      </c>
      <c r="C128" s="492" t="s">
        <v>74</v>
      </c>
      <c r="D128" s="492" t="s">
        <v>768</v>
      </c>
      <c r="E128" s="492" t="s">
        <v>765</v>
      </c>
      <c r="F128" s="492">
        <v>9300000</v>
      </c>
      <c r="G128" s="492">
        <v>9511293.75</v>
      </c>
      <c r="H128" s="492">
        <v>1</v>
      </c>
    </row>
    <row r="129" spans="2:9" x14ac:dyDescent="0.25">
      <c r="B129" s="492">
        <v>117</v>
      </c>
      <c r="C129" s="492" t="s">
        <v>74</v>
      </c>
      <c r="D129" s="492" t="s">
        <v>750</v>
      </c>
      <c r="E129" s="492" t="s">
        <v>750</v>
      </c>
      <c r="F129" s="492">
        <v>9280000</v>
      </c>
      <c r="G129" s="492">
        <v>9511293.75</v>
      </c>
      <c r="H129" s="492">
        <v>1</v>
      </c>
    </row>
    <row r="130" spans="2:9" x14ac:dyDescent="0.25">
      <c r="B130" s="492">
        <v>122</v>
      </c>
      <c r="C130" s="492" t="s">
        <v>103</v>
      </c>
      <c r="D130" s="492" t="s">
        <v>993</v>
      </c>
      <c r="E130" s="492" t="s">
        <v>1241</v>
      </c>
      <c r="F130" s="492">
        <v>6020000</v>
      </c>
      <c r="G130" s="492">
        <v>63556426</v>
      </c>
      <c r="H130" s="492">
        <v>1</v>
      </c>
    </row>
    <row r="131" spans="2:9" x14ac:dyDescent="0.25">
      <c r="B131" s="492">
        <v>122</v>
      </c>
      <c r="C131" s="492" t="s">
        <v>103</v>
      </c>
      <c r="D131" s="492" t="s">
        <v>1240</v>
      </c>
      <c r="E131" s="492" t="s">
        <v>765</v>
      </c>
      <c r="F131" s="492">
        <v>8329000</v>
      </c>
      <c r="G131" s="492">
        <v>34621000</v>
      </c>
      <c r="H131" s="492">
        <v>1</v>
      </c>
    </row>
    <row r="132" spans="2:9" x14ac:dyDescent="0.25">
      <c r="B132" s="492">
        <v>122</v>
      </c>
      <c r="C132" s="492" t="s">
        <v>11</v>
      </c>
      <c r="D132" s="492" t="s">
        <v>83</v>
      </c>
      <c r="E132" s="492" t="s">
        <v>1042</v>
      </c>
      <c r="F132" s="492">
        <v>9260000</v>
      </c>
      <c r="G132" s="492">
        <v>20608340.420000002</v>
      </c>
      <c r="H132" s="492">
        <v>1</v>
      </c>
    </row>
    <row r="133" spans="2:9" x14ac:dyDescent="0.25">
      <c r="B133" s="492">
        <v>122</v>
      </c>
      <c r="C133" s="492" t="s">
        <v>12</v>
      </c>
      <c r="D133" s="492" t="s">
        <v>12</v>
      </c>
      <c r="E133" s="492" t="s">
        <v>830</v>
      </c>
      <c r="F133" s="492">
        <v>6924000</v>
      </c>
      <c r="G133" s="492">
        <v>7060509.2999999998</v>
      </c>
      <c r="H133" s="492">
        <v>1</v>
      </c>
    </row>
    <row r="134" spans="2:9" x14ac:dyDescent="0.25">
      <c r="B134" s="492">
        <v>4</v>
      </c>
      <c r="C134" s="492" t="s">
        <v>11</v>
      </c>
      <c r="D134" s="492" t="s">
        <v>763</v>
      </c>
      <c r="E134" s="492" t="s">
        <v>763</v>
      </c>
      <c r="F134" s="492">
        <v>36743261.109999999</v>
      </c>
      <c r="G134" s="492">
        <v>36743261.109999999</v>
      </c>
      <c r="I134" s="492">
        <v>1</v>
      </c>
    </row>
    <row r="135" spans="2:9" x14ac:dyDescent="0.25">
      <c r="B135" s="492">
        <v>4</v>
      </c>
      <c r="C135" s="492" t="s">
        <v>11</v>
      </c>
      <c r="D135" s="492" t="s">
        <v>95</v>
      </c>
      <c r="E135" s="492" t="s">
        <v>850</v>
      </c>
      <c r="F135" s="492">
        <v>18853931.850000001</v>
      </c>
      <c r="G135" s="492">
        <v>18853931.850000001</v>
      </c>
      <c r="I135" s="492">
        <v>1</v>
      </c>
    </row>
    <row r="136" spans="2:9" x14ac:dyDescent="0.25">
      <c r="B136" s="492">
        <v>4</v>
      </c>
      <c r="C136" s="492" t="s">
        <v>105</v>
      </c>
      <c r="D136" s="492" t="s">
        <v>107</v>
      </c>
      <c r="E136" s="492" t="s">
        <v>76</v>
      </c>
      <c r="F136" s="492">
        <v>22455700</v>
      </c>
      <c r="G136" s="492">
        <v>22591000</v>
      </c>
      <c r="I136" s="492">
        <v>1</v>
      </c>
    </row>
    <row r="137" spans="2:9" x14ac:dyDescent="0.25">
      <c r="B137" s="492">
        <v>4</v>
      </c>
      <c r="C137" s="492" t="s">
        <v>105</v>
      </c>
      <c r="D137" s="492" t="s">
        <v>107</v>
      </c>
      <c r="E137" s="492" t="s">
        <v>77</v>
      </c>
      <c r="F137" s="492">
        <v>17355964.969999999</v>
      </c>
      <c r="G137" s="492">
        <v>17508521.379999999</v>
      </c>
      <c r="I137" s="492">
        <v>1</v>
      </c>
    </row>
    <row r="138" spans="2:9" x14ac:dyDescent="0.25">
      <c r="B138" s="492">
        <v>4</v>
      </c>
      <c r="C138" s="492" t="s">
        <v>105</v>
      </c>
      <c r="D138" s="492" t="s">
        <v>512</v>
      </c>
      <c r="E138" s="492" t="s">
        <v>666</v>
      </c>
      <c r="F138" s="492">
        <v>21290062.395</v>
      </c>
      <c r="G138" s="492">
        <v>21410077.995000001</v>
      </c>
      <c r="I138" s="492">
        <v>6</v>
      </c>
    </row>
    <row r="139" spans="2:9" x14ac:dyDescent="0.25">
      <c r="B139" s="492">
        <v>22</v>
      </c>
      <c r="C139" s="492" t="s">
        <v>103</v>
      </c>
      <c r="D139" s="492" t="s">
        <v>1159</v>
      </c>
      <c r="E139" s="492" t="s">
        <v>1159</v>
      </c>
      <c r="F139" s="492">
        <v>30000000</v>
      </c>
      <c r="G139" s="492">
        <v>43500000</v>
      </c>
      <c r="I139" s="492">
        <v>1</v>
      </c>
    </row>
    <row r="140" spans="2:9" x14ac:dyDescent="0.25">
      <c r="B140" s="492">
        <v>32</v>
      </c>
      <c r="C140" s="492" t="s">
        <v>73</v>
      </c>
      <c r="D140" s="492" t="s">
        <v>841</v>
      </c>
      <c r="E140" s="492" t="s">
        <v>1119</v>
      </c>
      <c r="F140" s="492">
        <v>15817757.4</v>
      </c>
      <c r="G140" s="492">
        <v>15817757.4</v>
      </c>
      <c r="I140" s="492">
        <v>1</v>
      </c>
    </row>
    <row r="141" spans="2:9" x14ac:dyDescent="0.25">
      <c r="B141" s="492">
        <v>87</v>
      </c>
      <c r="C141" s="492" t="s">
        <v>11</v>
      </c>
      <c r="D141" s="492" t="s">
        <v>849</v>
      </c>
      <c r="E141" s="492" t="s">
        <v>928</v>
      </c>
      <c r="F141" s="492">
        <v>44061964.827500001</v>
      </c>
      <c r="G141" s="492">
        <v>44201452.380000003</v>
      </c>
      <c r="I141" s="492">
        <v>4</v>
      </c>
    </row>
    <row r="142" spans="2:9" x14ac:dyDescent="0.25">
      <c r="B142" s="492">
        <v>87</v>
      </c>
      <c r="C142" s="492" t="s">
        <v>105</v>
      </c>
      <c r="D142" s="492" t="s">
        <v>512</v>
      </c>
      <c r="E142" s="492" t="s">
        <v>512</v>
      </c>
      <c r="F142" s="492">
        <v>19452448.829999998</v>
      </c>
      <c r="G142" s="492">
        <v>19452448.829999998</v>
      </c>
      <c r="I142" s="492">
        <v>1</v>
      </c>
    </row>
    <row r="143" spans="2:9" x14ac:dyDescent="0.25">
      <c r="B143" s="492">
        <v>93</v>
      </c>
      <c r="C143" s="492" t="s">
        <v>11</v>
      </c>
      <c r="D143" s="492" t="s">
        <v>95</v>
      </c>
      <c r="E143" s="492" t="s">
        <v>658</v>
      </c>
      <c r="F143" s="492">
        <v>15883337.75</v>
      </c>
      <c r="G143" s="492">
        <v>15937041.939999999</v>
      </c>
      <c r="I143" s="492">
        <v>1</v>
      </c>
    </row>
    <row r="144" spans="2:9" x14ac:dyDescent="0.25">
      <c r="B144" s="492">
        <v>93</v>
      </c>
      <c r="C144" s="492" t="s">
        <v>11</v>
      </c>
      <c r="D144" s="492" t="s">
        <v>95</v>
      </c>
      <c r="E144" s="492" t="s">
        <v>850</v>
      </c>
      <c r="F144" s="492">
        <v>20159871.405000001</v>
      </c>
      <c r="G144" s="492">
        <v>20159871.405000001</v>
      </c>
      <c r="I144" s="492">
        <v>2</v>
      </c>
    </row>
    <row r="145" spans="2:9" x14ac:dyDescent="0.25">
      <c r="B145" s="492">
        <v>93</v>
      </c>
      <c r="C145" s="492" t="s">
        <v>11</v>
      </c>
      <c r="D145" s="492" t="s">
        <v>95</v>
      </c>
      <c r="E145" s="492" t="s">
        <v>853</v>
      </c>
      <c r="F145" s="492">
        <v>22689180.190000001</v>
      </c>
      <c r="G145" s="492">
        <v>22760542.719999999</v>
      </c>
      <c r="I145" s="492">
        <v>1</v>
      </c>
    </row>
    <row r="146" spans="2:9" x14ac:dyDescent="0.25">
      <c r="B146" s="492">
        <v>93</v>
      </c>
      <c r="C146" s="492" t="s">
        <v>11</v>
      </c>
      <c r="D146" s="492" t="s">
        <v>95</v>
      </c>
      <c r="E146" s="492" t="s">
        <v>758</v>
      </c>
      <c r="F146" s="492">
        <v>15935634.859999999</v>
      </c>
      <c r="G146" s="492">
        <v>15935634.859999999</v>
      </c>
      <c r="I146" s="492">
        <v>1</v>
      </c>
    </row>
    <row r="147" spans="2:9" x14ac:dyDescent="0.25">
      <c r="B147" s="492">
        <v>93</v>
      </c>
      <c r="C147" s="492" t="s">
        <v>12</v>
      </c>
      <c r="D147" s="492" t="s">
        <v>85</v>
      </c>
      <c r="E147" s="492" t="s">
        <v>85</v>
      </c>
      <c r="F147" s="492">
        <v>22730269.07</v>
      </c>
      <c r="G147" s="492">
        <v>22904494.07</v>
      </c>
      <c r="I147" s="492">
        <v>1</v>
      </c>
    </row>
    <row r="148" spans="2:9" x14ac:dyDescent="0.25">
      <c r="B148" s="492">
        <v>93</v>
      </c>
      <c r="C148" s="492" t="s">
        <v>12</v>
      </c>
      <c r="D148" s="492" t="s">
        <v>85</v>
      </c>
      <c r="E148" s="492" t="s">
        <v>1224</v>
      </c>
      <c r="F148" s="492">
        <v>23497993.079999998</v>
      </c>
      <c r="G148" s="492">
        <v>23497993.079999998</v>
      </c>
      <c r="I148" s="492">
        <v>1</v>
      </c>
    </row>
    <row r="149" spans="2:9" x14ac:dyDescent="0.25">
      <c r="B149" s="492">
        <v>93</v>
      </c>
      <c r="C149" s="492" t="s">
        <v>12</v>
      </c>
      <c r="D149" s="492" t="s">
        <v>832</v>
      </c>
      <c r="E149" s="492" t="s">
        <v>995</v>
      </c>
      <c r="F149" s="492">
        <v>26396358.75</v>
      </c>
      <c r="G149" s="492">
        <v>26396358.75</v>
      </c>
      <c r="I149" s="492">
        <v>1</v>
      </c>
    </row>
    <row r="150" spans="2:9" x14ac:dyDescent="0.25">
      <c r="B150" s="492">
        <v>93</v>
      </c>
      <c r="C150" s="492" t="s">
        <v>13</v>
      </c>
      <c r="D150" s="492" t="s">
        <v>106</v>
      </c>
      <c r="E150" s="492" t="s">
        <v>619</v>
      </c>
      <c r="F150" s="492">
        <v>19157461.170000002</v>
      </c>
      <c r="G150" s="492">
        <v>19157461.170000002</v>
      </c>
      <c r="I150" s="492">
        <v>1</v>
      </c>
    </row>
    <row r="151" spans="2:9" x14ac:dyDescent="0.25">
      <c r="B151" s="492">
        <v>93</v>
      </c>
      <c r="C151" s="492" t="s">
        <v>13</v>
      </c>
      <c r="D151" s="492" t="s">
        <v>106</v>
      </c>
      <c r="E151" s="492" t="s">
        <v>527</v>
      </c>
      <c r="F151" s="492">
        <v>14499394.09</v>
      </c>
      <c r="G151" s="492">
        <v>14499394.09</v>
      </c>
      <c r="I151" s="492">
        <v>1</v>
      </c>
    </row>
    <row r="152" spans="2:9" x14ac:dyDescent="0.25">
      <c r="B152" s="492">
        <v>93</v>
      </c>
      <c r="C152" s="492" t="s">
        <v>73</v>
      </c>
      <c r="D152" s="492" t="s">
        <v>519</v>
      </c>
      <c r="E152" s="492" t="s">
        <v>1152</v>
      </c>
      <c r="F152" s="492">
        <v>17606033.149999999</v>
      </c>
      <c r="G152" s="492">
        <v>17606033.149999999</v>
      </c>
      <c r="I152" s="492">
        <v>1</v>
      </c>
    </row>
    <row r="153" spans="2:9" x14ac:dyDescent="0.25">
      <c r="B153" s="492">
        <v>93</v>
      </c>
      <c r="C153" s="492" t="s">
        <v>73</v>
      </c>
      <c r="D153" s="492" t="s">
        <v>841</v>
      </c>
      <c r="E153" s="492" t="s">
        <v>885</v>
      </c>
      <c r="F153" s="492">
        <v>22295550</v>
      </c>
      <c r="G153" s="492">
        <v>22375550</v>
      </c>
      <c r="I153" s="492">
        <v>1</v>
      </c>
    </row>
    <row r="154" spans="2:9" x14ac:dyDescent="0.25">
      <c r="B154" s="492">
        <v>93</v>
      </c>
      <c r="C154" s="492" t="s">
        <v>73</v>
      </c>
      <c r="D154" s="492" t="s">
        <v>929</v>
      </c>
      <c r="E154" s="492" t="s">
        <v>928</v>
      </c>
      <c r="F154" s="492">
        <v>20556800.030000001</v>
      </c>
      <c r="G154" s="492">
        <v>20833600.030000001</v>
      </c>
      <c r="I154" s="492">
        <v>1</v>
      </c>
    </row>
    <row r="155" spans="2:9" x14ac:dyDescent="0.25">
      <c r="B155" s="492">
        <v>93</v>
      </c>
      <c r="C155" s="492" t="s">
        <v>73</v>
      </c>
      <c r="D155" s="492" t="s">
        <v>748</v>
      </c>
      <c r="E155" s="492" t="s">
        <v>749</v>
      </c>
      <c r="F155" s="492">
        <v>14721980.560000001</v>
      </c>
      <c r="G155" s="492">
        <v>14856580.560000001</v>
      </c>
      <c r="I155" s="492">
        <v>1</v>
      </c>
    </row>
    <row r="156" spans="2:9" x14ac:dyDescent="0.25">
      <c r="B156" s="492">
        <v>93</v>
      </c>
      <c r="C156" s="492" t="s">
        <v>74</v>
      </c>
      <c r="D156" s="492" t="s">
        <v>74</v>
      </c>
      <c r="E156" s="492" t="s">
        <v>760</v>
      </c>
      <c r="F156" s="492">
        <v>24825158.789999999</v>
      </c>
      <c r="G156" s="492">
        <v>24825158.789999999</v>
      </c>
      <c r="I156" s="492">
        <v>1</v>
      </c>
    </row>
    <row r="157" spans="2:9" x14ac:dyDescent="0.25">
      <c r="B157" s="492">
        <v>93</v>
      </c>
      <c r="C157" s="492" t="s">
        <v>74</v>
      </c>
      <c r="D157" s="492" t="s">
        <v>72</v>
      </c>
      <c r="E157" s="492" t="s">
        <v>72</v>
      </c>
      <c r="F157" s="492">
        <v>15142708.779999999</v>
      </c>
      <c r="G157" s="492">
        <v>15233997.779999999</v>
      </c>
      <c r="I157" s="492">
        <v>2</v>
      </c>
    </row>
    <row r="158" spans="2:9" x14ac:dyDescent="0.25">
      <c r="B158" s="492">
        <v>93</v>
      </c>
      <c r="C158" s="492" t="s">
        <v>74</v>
      </c>
      <c r="D158" s="492" t="s">
        <v>72</v>
      </c>
      <c r="E158" s="492" t="s">
        <v>836</v>
      </c>
      <c r="F158" s="492">
        <v>17338745.079999998</v>
      </c>
      <c r="G158" s="492">
        <v>17338745.079999998</v>
      </c>
      <c r="I158" s="492">
        <v>1</v>
      </c>
    </row>
    <row r="159" spans="2:9" x14ac:dyDescent="0.25">
      <c r="B159" s="492">
        <v>93</v>
      </c>
      <c r="C159" s="492" t="s">
        <v>74</v>
      </c>
      <c r="D159" s="492" t="s">
        <v>75</v>
      </c>
      <c r="E159" s="492" t="s">
        <v>854</v>
      </c>
      <c r="F159" s="492">
        <v>19934385.350000001</v>
      </c>
      <c r="G159" s="492">
        <v>20116264.780000001</v>
      </c>
      <c r="I159" s="492">
        <v>1</v>
      </c>
    </row>
    <row r="160" spans="2:9" x14ac:dyDescent="0.25">
      <c r="B160" s="492">
        <v>93</v>
      </c>
      <c r="C160" s="492" t="s">
        <v>74</v>
      </c>
      <c r="D160" s="492" t="s">
        <v>97</v>
      </c>
      <c r="E160" s="492" t="s">
        <v>601</v>
      </c>
      <c r="F160" s="492">
        <v>21090719.98</v>
      </c>
      <c r="G160" s="492">
        <v>21271028.539999999</v>
      </c>
      <c r="I160" s="492">
        <v>1</v>
      </c>
    </row>
    <row r="161" spans="2:9" x14ac:dyDescent="0.25">
      <c r="B161" s="492">
        <v>93</v>
      </c>
      <c r="C161" s="492" t="s">
        <v>105</v>
      </c>
      <c r="D161" s="492" t="s">
        <v>107</v>
      </c>
      <c r="E161" s="492" t="s">
        <v>76</v>
      </c>
      <c r="F161" s="492">
        <v>21827139.48</v>
      </c>
      <c r="G161" s="492">
        <v>21827139.48</v>
      </c>
      <c r="I161" s="492">
        <v>3</v>
      </c>
    </row>
    <row r="162" spans="2:9" x14ac:dyDescent="0.25">
      <c r="B162" s="492">
        <v>93</v>
      </c>
      <c r="C162" s="492" t="s">
        <v>105</v>
      </c>
      <c r="D162" s="492" t="s">
        <v>107</v>
      </c>
      <c r="E162" s="492" t="s">
        <v>92</v>
      </c>
      <c r="F162" s="492">
        <v>22517208.715</v>
      </c>
      <c r="G162" s="492">
        <v>22609250.18</v>
      </c>
      <c r="I162" s="492">
        <v>2</v>
      </c>
    </row>
    <row r="163" spans="2:9" x14ac:dyDescent="0.25">
      <c r="B163" s="492">
        <v>93</v>
      </c>
      <c r="C163" s="492" t="s">
        <v>105</v>
      </c>
      <c r="D163" s="492" t="s">
        <v>107</v>
      </c>
      <c r="E163" s="492" t="s">
        <v>77</v>
      </c>
      <c r="F163" s="492">
        <v>19857494.576000001</v>
      </c>
      <c r="G163" s="492">
        <v>20044614.416000001</v>
      </c>
      <c r="I163" s="492">
        <v>5</v>
      </c>
    </row>
    <row r="164" spans="2:9" x14ac:dyDescent="0.25">
      <c r="B164" s="492">
        <v>93</v>
      </c>
      <c r="C164" s="492" t="s">
        <v>105</v>
      </c>
      <c r="D164" s="492" t="s">
        <v>512</v>
      </c>
      <c r="E164" s="492" t="s">
        <v>943</v>
      </c>
      <c r="F164" s="492">
        <v>19437413.649999999</v>
      </c>
      <c r="G164" s="492">
        <v>19437413.649999999</v>
      </c>
      <c r="I164" s="492">
        <v>1</v>
      </c>
    </row>
    <row r="165" spans="2:9" x14ac:dyDescent="0.25">
      <c r="B165" s="492">
        <v>93</v>
      </c>
      <c r="C165" s="492" t="s">
        <v>105</v>
      </c>
      <c r="D165" s="492" t="s">
        <v>108</v>
      </c>
      <c r="E165" s="492" t="s">
        <v>108</v>
      </c>
      <c r="F165" s="492">
        <v>23789570.800000001</v>
      </c>
      <c r="G165" s="492">
        <v>23789570.800000001</v>
      </c>
      <c r="I165" s="492">
        <v>2</v>
      </c>
    </row>
    <row r="166" spans="2:9" x14ac:dyDescent="0.25">
      <c r="B166" s="492">
        <v>93</v>
      </c>
      <c r="C166" s="492" t="s">
        <v>105</v>
      </c>
      <c r="D166" s="492" t="s">
        <v>108</v>
      </c>
      <c r="E166" s="492" t="s">
        <v>927</v>
      </c>
      <c r="F166" s="492">
        <v>19001515.16</v>
      </c>
      <c r="G166" s="492">
        <v>19001515.16</v>
      </c>
      <c r="I166" s="492">
        <v>1</v>
      </c>
    </row>
    <row r="167" spans="2:9" x14ac:dyDescent="0.25">
      <c r="B167" s="492">
        <v>105</v>
      </c>
      <c r="C167" s="492" t="s">
        <v>11</v>
      </c>
      <c r="D167" s="492" t="s">
        <v>99</v>
      </c>
      <c r="E167" s="492" t="s">
        <v>765</v>
      </c>
      <c r="F167" s="492">
        <v>19501845.18</v>
      </c>
      <c r="G167" s="492">
        <v>19501845.18</v>
      </c>
      <c r="I167" s="492">
        <v>1</v>
      </c>
    </row>
    <row r="168" spans="2:9" x14ac:dyDescent="0.25">
      <c r="B168" s="492">
        <v>105</v>
      </c>
      <c r="C168" s="492" t="s">
        <v>105</v>
      </c>
      <c r="D168" s="492" t="s">
        <v>107</v>
      </c>
      <c r="E168" s="492" t="s">
        <v>76</v>
      </c>
      <c r="F168" s="492">
        <v>20556163.0233333</v>
      </c>
      <c r="G168" s="492">
        <v>20754166.626666699</v>
      </c>
      <c r="I168" s="492">
        <v>3</v>
      </c>
    </row>
    <row r="169" spans="2:9" x14ac:dyDescent="0.25">
      <c r="B169" s="492">
        <v>116</v>
      </c>
      <c r="C169" s="492" t="s">
        <v>11</v>
      </c>
      <c r="D169" s="492" t="s">
        <v>763</v>
      </c>
      <c r="E169" s="492" t="s">
        <v>763</v>
      </c>
      <c r="F169" s="492">
        <v>29450465.82</v>
      </c>
      <c r="G169" s="492">
        <v>29730931.640000001</v>
      </c>
      <c r="I169" s="492">
        <v>1</v>
      </c>
    </row>
    <row r="170" spans="2:9" x14ac:dyDescent="0.25">
      <c r="B170" s="492">
        <v>121</v>
      </c>
      <c r="C170" s="492" t="s">
        <v>11</v>
      </c>
      <c r="D170" s="492" t="s">
        <v>99</v>
      </c>
      <c r="E170" s="492" t="s">
        <v>920</v>
      </c>
      <c r="F170" s="492">
        <v>19558334.379999999</v>
      </c>
      <c r="G170" s="492">
        <v>19563334.379999999</v>
      </c>
      <c r="I170" s="492">
        <v>1</v>
      </c>
    </row>
    <row r="171" spans="2:9" x14ac:dyDescent="0.25">
      <c r="B171" s="492">
        <v>4</v>
      </c>
      <c r="C171" s="492" t="s">
        <v>103</v>
      </c>
      <c r="D171" s="492" t="s">
        <v>764</v>
      </c>
      <c r="E171" s="492" t="s">
        <v>1048</v>
      </c>
      <c r="F171" s="492">
        <v>20031602.879999999</v>
      </c>
      <c r="G171" s="492">
        <v>20190861.25</v>
      </c>
      <c r="I171" s="492">
        <v>1</v>
      </c>
    </row>
    <row r="172" spans="2:9" x14ac:dyDescent="0.25">
      <c r="B172" s="492">
        <v>4</v>
      </c>
      <c r="C172" s="492" t="s">
        <v>11</v>
      </c>
      <c r="D172" s="492" t="s">
        <v>84</v>
      </c>
      <c r="E172" s="492" t="s">
        <v>84</v>
      </c>
      <c r="F172" s="492">
        <v>19379490.017999999</v>
      </c>
      <c r="G172" s="492">
        <v>19461750.738000002</v>
      </c>
      <c r="I172" s="492">
        <v>5</v>
      </c>
    </row>
    <row r="173" spans="2:9" x14ac:dyDescent="0.25">
      <c r="B173" s="492">
        <v>4</v>
      </c>
      <c r="C173" s="492" t="s">
        <v>12</v>
      </c>
      <c r="D173" s="492" t="s">
        <v>85</v>
      </c>
      <c r="E173" s="492" t="s">
        <v>1134</v>
      </c>
      <c r="F173" s="492">
        <v>21401192.522500001</v>
      </c>
      <c r="G173" s="492">
        <v>21493980.954999998</v>
      </c>
      <c r="I173" s="492">
        <v>4</v>
      </c>
    </row>
    <row r="174" spans="2:9" x14ac:dyDescent="0.25">
      <c r="B174" s="492">
        <v>4</v>
      </c>
      <c r="C174" s="492" t="s">
        <v>12</v>
      </c>
      <c r="D174" s="492" t="s">
        <v>85</v>
      </c>
      <c r="E174" s="492" t="s">
        <v>939</v>
      </c>
      <c r="F174" s="492">
        <v>19842428.09</v>
      </c>
      <c r="G174" s="492">
        <v>19898253.43</v>
      </c>
      <c r="I174" s="492">
        <v>1</v>
      </c>
    </row>
    <row r="175" spans="2:9" x14ac:dyDescent="0.25">
      <c r="B175" s="492">
        <v>4</v>
      </c>
      <c r="C175" s="492" t="s">
        <v>13</v>
      </c>
      <c r="D175" s="492" t="s">
        <v>106</v>
      </c>
      <c r="E175" s="492" t="s">
        <v>619</v>
      </c>
      <c r="F175" s="492">
        <v>20874943.289999999</v>
      </c>
      <c r="G175" s="492">
        <v>20934936.989999998</v>
      </c>
      <c r="I175" s="492">
        <v>1</v>
      </c>
    </row>
    <row r="176" spans="2:9" x14ac:dyDescent="0.25">
      <c r="B176" s="492">
        <v>4</v>
      </c>
      <c r="C176" s="492" t="s">
        <v>13</v>
      </c>
      <c r="D176" s="492" t="s">
        <v>106</v>
      </c>
      <c r="E176" s="492" t="s">
        <v>527</v>
      </c>
      <c r="F176" s="492">
        <v>20940036.870000001</v>
      </c>
      <c r="G176" s="492">
        <v>21081481.25</v>
      </c>
      <c r="I176" s="492">
        <v>1</v>
      </c>
    </row>
    <row r="177" spans="2:9" x14ac:dyDescent="0.25">
      <c r="B177" s="492">
        <v>4</v>
      </c>
      <c r="C177" s="492" t="s">
        <v>73</v>
      </c>
      <c r="D177" s="492" t="s">
        <v>661</v>
      </c>
      <c r="E177" s="492" t="s">
        <v>676</v>
      </c>
      <c r="F177" s="492">
        <v>22939353.2966667</v>
      </c>
      <c r="G177" s="492">
        <v>23069591.25</v>
      </c>
      <c r="I177" s="492">
        <v>3</v>
      </c>
    </row>
    <row r="178" spans="2:9" x14ac:dyDescent="0.25">
      <c r="B178" s="492">
        <v>4</v>
      </c>
      <c r="C178" s="492" t="s">
        <v>105</v>
      </c>
      <c r="D178" s="492" t="s">
        <v>107</v>
      </c>
      <c r="E178" s="492" t="s">
        <v>76</v>
      </c>
      <c r="F178" s="492">
        <v>19957429.23</v>
      </c>
      <c r="G178" s="492">
        <v>20014921.370000001</v>
      </c>
      <c r="I178" s="492">
        <v>1</v>
      </c>
    </row>
    <row r="179" spans="2:9" x14ac:dyDescent="0.25">
      <c r="B179" s="492">
        <v>4</v>
      </c>
      <c r="C179" s="492" t="s">
        <v>105</v>
      </c>
      <c r="D179" s="492" t="s">
        <v>107</v>
      </c>
      <c r="E179" s="492" t="s">
        <v>77</v>
      </c>
      <c r="F179" s="492">
        <v>21273472.501818199</v>
      </c>
      <c r="G179" s="492">
        <v>21331611.9536364</v>
      </c>
      <c r="I179" s="492">
        <v>11</v>
      </c>
    </row>
    <row r="180" spans="2:9" x14ac:dyDescent="0.25">
      <c r="B180" s="492">
        <v>4</v>
      </c>
      <c r="C180" s="492" t="s">
        <v>105</v>
      </c>
      <c r="D180" s="492" t="s">
        <v>835</v>
      </c>
      <c r="E180" s="492" t="s">
        <v>862</v>
      </c>
      <c r="F180" s="492">
        <v>20849978.93</v>
      </c>
      <c r="G180" s="492">
        <v>20909421.030000001</v>
      </c>
      <c r="I180" s="492">
        <v>1</v>
      </c>
    </row>
    <row r="181" spans="2:9" x14ac:dyDescent="0.25">
      <c r="B181" s="492">
        <v>4</v>
      </c>
      <c r="C181" s="492" t="s">
        <v>105</v>
      </c>
      <c r="D181" s="492" t="s">
        <v>835</v>
      </c>
      <c r="E181" s="492" t="s">
        <v>888</v>
      </c>
      <c r="F181" s="492">
        <v>19939820.969999999</v>
      </c>
      <c r="G181" s="492">
        <v>19997578.859999999</v>
      </c>
      <c r="I181" s="492">
        <v>1</v>
      </c>
    </row>
    <row r="182" spans="2:9" x14ac:dyDescent="0.25">
      <c r="B182" s="492">
        <v>4</v>
      </c>
      <c r="C182" s="492" t="s">
        <v>105</v>
      </c>
      <c r="D182" s="492" t="s">
        <v>512</v>
      </c>
      <c r="E182" s="492" t="s">
        <v>666</v>
      </c>
      <c r="F182" s="492">
        <v>20219906.559999999</v>
      </c>
      <c r="G182" s="492">
        <v>20267912.800000001</v>
      </c>
      <c r="I182" s="492">
        <v>5</v>
      </c>
    </row>
    <row r="183" spans="2:9" x14ac:dyDescent="0.25">
      <c r="B183" s="492">
        <v>4</v>
      </c>
      <c r="C183" s="492" t="s">
        <v>105</v>
      </c>
      <c r="D183" s="492" t="s">
        <v>108</v>
      </c>
      <c r="E183" s="492" t="s">
        <v>927</v>
      </c>
      <c r="F183" s="492">
        <v>19628602.809999999</v>
      </c>
      <c r="G183" s="492">
        <v>19685669.789999999</v>
      </c>
      <c r="I183" s="492">
        <v>2</v>
      </c>
    </row>
    <row r="184" spans="2:9" x14ac:dyDescent="0.25">
      <c r="B184" s="492">
        <v>14</v>
      </c>
      <c r="C184" s="492" t="s">
        <v>103</v>
      </c>
      <c r="D184" s="492" t="s">
        <v>103</v>
      </c>
      <c r="E184" s="492" t="s">
        <v>912</v>
      </c>
      <c r="F184" s="492">
        <v>32357862.149999999</v>
      </c>
      <c r="G184" s="492">
        <v>32715724.300000001</v>
      </c>
      <c r="I184" s="492">
        <v>1</v>
      </c>
    </row>
    <row r="185" spans="2:9" x14ac:dyDescent="0.25">
      <c r="B185" s="492">
        <v>14</v>
      </c>
      <c r="C185" s="492" t="s">
        <v>103</v>
      </c>
      <c r="D185" s="492" t="s">
        <v>828</v>
      </c>
      <c r="E185" s="492" t="s">
        <v>928</v>
      </c>
      <c r="F185" s="492">
        <v>24814320.41</v>
      </c>
      <c r="G185" s="492">
        <v>24991886.300000001</v>
      </c>
      <c r="I185" s="492">
        <v>1</v>
      </c>
    </row>
    <row r="186" spans="2:9" x14ac:dyDescent="0.25">
      <c r="B186" s="492">
        <v>14</v>
      </c>
      <c r="C186" s="492" t="s">
        <v>103</v>
      </c>
      <c r="D186" s="492" t="s">
        <v>94</v>
      </c>
      <c r="E186" s="492" t="s">
        <v>1127</v>
      </c>
      <c r="F186" s="492">
        <v>16150866.390000001</v>
      </c>
      <c r="G186" s="492">
        <v>16196518.210000001</v>
      </c>
      <c r="I186" s="492">
        <v>1</v>
      </c>
    </row>
    <row r="187" spans="2:9" x14ac:dyDescent="0.25">
      <c r="B187" s="492">
        <v>14</v>
      </c>
      <c r="C187" s="492" t="s">
        <v>11</v>
      </c>
      <c r="D187" s="492" t="s">
        <v>95</v>
      </c>
      <c r="E187" s="492" t="s">
        <v>96</v>
      </c>
      <c r="F187" s="492">
        <v>20091865.73</v>
      </c>
      <c r="G187" s="492">
        <v>20091865.73</v>
      </c>
      <c r="I187" s="492">
        <v>1</v>
      </c>
    </row>
    <row r="188" spans="2:9" x14ac:dyDescent="0.25">
      <c r="B188" s="492">
        <v>14</v>
      </c>
      <c r="C188" s="492" t="s">
        <v>13</v>
      </c>
      <c r="D188" s="492" t="s">
        <v>106</v>
      </c>
      <c r="E188" s="492" t="s">
        <v>527</v>
      </c>
      <c r="F188" s="492">
        <v>22407836.18</v>
      </c>
      <c r="G188" s="492">
        <v>22582623.120000001</v>
      </c>
      <c r="I188" s="492">
        <v>1</v>
      </c>
    </row>
    <row r="189" spans="2:9" x14ac:dyDescent="0.25">
      <c r="B189" s="492">
        <v>14</v>
      </c>
      <c r="C189" s="492" t="s">
        <v>105</v>
      </c>
      <c r="D189" s="492" t="s">
        <v>107</v>
      </c>
      <c r="E189" s="492" t="s">
        <v>76</v>
      </c>
      <c r="F189" s="492">
        <v>25557316.079999998</v>
      </c>
      <c r="G189" s="492">
        <v>25619240.09</v>
      </c>
      <c r="I189" s="492">
        <v>1</v>
      </c>
    </row>
    <row r="190" spans="2:9" x14ac:dyDescent="0.25">
      <c r="B190" s="492">
        <v>22</v>
      </c>
      <c r="C190" s="492" t="s">
        <v>103</v>
      </c>
      <c r="D190" s="492" t="s">
        <v>103</v>
      </c>
      <c r="E190" s="492" t="s">
        <v>1057</v>
      </c>
      <c r="F190" s="492">
        <v>30000000</v>
      </c>
      <c r="G190" s="492">
        <v>48900000</v>
      </c>
      <c r="I190" s="492">
        <v>2</v>
      </c>
    </row>
    <row r="191" spans="2:9" x14ac:dyDescent="0.25">
      <c r="B191" s="492">
        <v>22</v>
      </c>
      <c r="C191" s="492" t="s">
        <v>11</v>
      </c>
      <c r="D191" s="492" t="s">
        <v>99</v>
      </c>
      <c r="E191" s="492" t="s">
        <v>1116</v>
      </c>
      <c r="F191" s="492">
        <v>22800905.819090899</v>
      </c>
      <c r="G191" s="492">
        <v>22876328.251818199</v>
      </c>
      <c r="I191" s="492">
        <v>11</v>
      </c>
    </row>
    <row r="192" spans="2:9" x14ac:dyDescent="0.25">
      <c r="B192" s="492">
        <v>22</v>
      </c>
      <c r="C192" s="492" t="s">
        <v>105</v>
      </c>
      <c r="D192" s="492" t="s">
        <v>107</v>
      </c>
      <c r="E192" s="492" t="s">
        <v>76</v>
      </c>
      <c r="F192" s="492">
        <v>21416097.370000001</v>
      </c>
      <c r="G192" s="492">
        <v>21481261.539999999</v>
      </c>
      <c r="I192" s="492">
        <v>1</v>
      </c>
    </row>
    <row r="193" spans="2:9" x14ac:dyDescent="0.25">
      <c r="B193" s="492">
        <v>28</v>
      </c>
      <c r="C193" s="492" t="s">
        <v>74</v>
      </c>
      <c r="D193" s="492" t="s">
        <v>74</v>
      </c>
      <c r="E193" s="492" t="s">
        <v>936</v>
      </c>
      <c r="F193" s="492">
        <v>26523592.382831901</v>
      </c>
      <c r="G193" s="492">
        <v>26523592.382831901</v>
      </c>
      <c r="I193" s="492">
        <v>113</v>
      </c>
    </row>
    <row r="194" spans="2:9" x14ac:dyDescent="0.25">
      <c r="B194" s="492">
        <v>32</v>
      </c>
      <c r="C194" s="492" t="s">
        <v>74</v>
      </c>
      <c r="D194" s="492" t="s">
        <v>74</v>
      </c>
      <c r="E194" s="492" t="s">
        <v>760</v>
      </c>
      <c r="F194" s="492">
        <v>29235858.784000002</v>
      </c>
      <c r="G194" s="492">
        <v>29312551.793499999</v>
      </c>
      <c r="I194" s="492">
        <v>20</v>
      </c>
    </row>
    <row r="195" spans="2:9" x14ac:dyDescent="0.25">
      <c r="B195" s="492">
        <v>32</v>
      </c>
      <c r="C195" s="492" t="s">
        <v>74</v>
      </c>
      <c r="D195" s="492" t="s">
        <v>74</v>
      </c>
      <c r="E195" s="492" t="s">
        <v>834</v>
      </c>
      <c r="F195" s="492">
        <v>25539826.91</v>
      </c>
      <c r="G195" s="492">
        <v>25749821.170000002</v>
      </c>
      <c r="I195" s="492">
        <v>1</v>
      </c>
    </row>
    <row r="196" spans="2:9" x14ac:dyDescent="0.25">
      <c r="B196" s="492">
        <v>32</v>
      </c>
      <c r="C196" s="492" t="s">
        <v>105</v>
      </c>
      <c r="D196" s="492" t="s">
        <v>107</v>
      </c>
      <c r="E196" s="492" t="s">
        <v>953</v>
      </c>
      <c r="F196" s="492">
        <v>24056585.73</v>
      </c>
      <c r="G196" s="492">
        <v>24056585.73</v>
      </c>
      <c r="I196" s="492">
        <v>2</v>
      </c>
    </row>
    <row r="197" spans="2:9" x14ac:dyDescent="0.25">
      <c r="B197" s="492">
        <v>32</v>
      </c>
      <c r="C197" s="492" t="s">
        <v>105</v>
      </c>
      <c r="D197" s="492" t="s">
        <v>835</v>
      </c>
      <c r="E197" s="492" t="s">
        <v>835</v>
      </c>
      <c r="F197" s="492">
        <v>23793174.98</v>
      </c>
      <c r="G197" s="492">
        <v>23896909.960000001</v>
      </c>
      <c r="I197" s="492">
        <v>2</v>
      </c>
    </row>
    <row r="198" spans="2:9" x14ac:dyDescent="0.25">
      <c r="B198" s="492">
        <v>87</v>
      </c>
      <c r="C198" s="492" t="s">
        <v>12</v>
      </c>
      <c r="D198" s="492" t="s">
        <v>12</v>
      </c>
      <c r="E198" s="492" t="s">
        <v>830</v>
      </c>
      <c r="F198" s="492">
        <v>31437012.449999999</v>
      </c>
      <c r="G198" s="492">
        <v>31497488.829999998</v>
      </c>
      <c r="I198" s="492">
        <v>1</v>
      </c>
    </row>
    <row r="199" spans="2:9" x14ac:dyDescent="0.25">
      <c r="B199" s="492">
        <v>87</v>
      </c>
      <c r="C199" s="492" t="s">
        <v>12</v>
      </c>
      <c r="D199" s="492" t="s">
        <v>376</v>
      </c>
      <c r="E199" s="492" t="s">
        <v>831</v>
      </c>
      <c r="F199" s="492">
        <v>38238493.25</v>
      </c>
      <c r="G199" s="492">
        <v>38238493.25</v>
      </c>
      <c r="I199" s="492">
        <v>1</v>
      </c>
    </row>
    <row r="200" spans="2:9" x14ac:dyDescent="0.25">
      <c r="B200" s="492">
        <v>87</v>
      </c>
      <c r="C200" s="492" t="s">
        <v>13</v>
      </c>
      <c r="D200" s="492" t="s">
        <v>106</v>
      </c>
      <c r="E200" s="492" t="s">
        <v>527</v>
      </c>
      <c r="F200" s="492">
        <v>19157370.710000001</v>
      </c>
      <c r="G200" s="492">
        <v>19288130.300000001</v>
      </c>
      <c r="I200" s="492">
        <v>1</v>
      </c>
    </row>
    <row r="201" spans="2:9" x14ac:dyDescent="0.25">
      <c r="B201" s="492">
        <v>88</v>
      </c>
      <c r="C201" s="492" t="s">
        <v>103</v>
      </c>
      <c r="D201" s="492" t="s">
        <v>109</v>
      </c>
      <c r="E201" s="492" t="s">
        <v>82</v>
      </c>
      <c r="F201" s="492">
        <v>22478307.609999999</v>
      </c>
      <c r="G201" s="492">
        <v>22661910.870000001</v>
      </c>
      <c r="I201" s="492">
        <v>1</v>
      </c>
    </row>
    <row r="202" spans="2:9" x14ac:dyDescent="0.25">
      <c r="B202" s="492">
        <v>88</v>
      </c>
      <c r="C202" s="492" t="s">
        <v>103</v>
      </c>
      <c r="D202" s="492" t="s">
        <v>109</v>
      </c>
      <c r="E202" s="492" t="s">
        <v>844</v>
      </c>
      <c r="F202" s="492">
        <v>19640357.879999999</v>
      </c>
      <c r="G202" s="492">
        <v>19811452.274999999</v>
      </c>
      <c r="I202" s="492">
        <v>2</v>
      </c>
    </row>
    <row r="203" spans="2:9" x14ac:dyDescent="0.25">
      <c r="B203" s="492">
        <v>88</v>
      </c>
      <c r="C203" s="492" t="s">
        <v>74</v>
      </c>
      <c r="D203" s="492" t="s">
        <v>72</v>
      </c>
      <c r="E203" s="492" t="s">
        <v>761</v>
      </c>
      <c r="F203" s="492">
        <v>16276754.27</v>
      </c>
      <c r="G203" s="492">
        <v>16325365.859999999</v>
      </c>
      <c r="I203" s="492">
        <v>1</v>
      </c>
    </row>
    <row r="204" spans="2:9" x14ac:dyDescent="0.25">
      <c r="B204" s="492">
        <v>88</v>
      </c>
      <c r="C204" s="492" t="s">
        <v>74</v>
      </c>
      <c r="D204" s="492" t="s">
        <v>72</v>
      </c>
      <c r="E204" s="492" t="s">
        <v>836</v>
      </c>
      <c r="F204" s="492">
        <v>16473010.34</v>
      </c>
      <c r="G204" s="492">
        <v>16521678.15</v>
      </c>
      <c r="I204" s="492">
        <v>1</v>
      </c>
    </row>
    <row r="205" spans="2:9" x14ac:dyDescent="0.25">
      <c r="B205" s="492">
        <v>88</v>
      </c>
      <c r="C205" s="492" t="s">
        <v>74</v>
      </c>
      <c r="D205" s="492" t="s">
        <v>925</v>
      </c>
      <c r="E205" s="492" t="s">
        <v>925</v>
      </c>
      <c r="F205" s="492">
        <v>19137572.41</v>
      </c>
      <c r="G205" s="492">
        <v>19226289.876666699</v>
      </c>
      <c r="I205" s="492">
        <v>3</v>
      </c>
    </row>
    <row r="206" spans="2:9" x14ac:dyDescent="0.25">
      <c r="B206" s="492">
        <v>92</v>
      </c>
      <c r="C206" s="492" t="s">
        <v>103</v>
      </c>
      <c r="D206" s="492" t="s">
        <v>755</v>
      </c>
      <c r="E206" s="492" t="s">
        <v>1043</v>
      </c>
      <c r="F206" s="492">
        <v>20550000</v>
      </c>
      <c r="G206" s="492">
        <v>21046500</v>
      </c>
      <c r="I206" s="492">
        <v>2</v>
      </c>
    </row>
    <row r="207" spans="2:9" x14ac:dyDescent="0.25">
      <c r="B207" s="492">
        <v>92</v>
      </c>
      <c r="C207" s="492" t="s">
        <v>103</v>
      </c>
      <c r="D207" s="492" t="s">
        <v>755</v>
      </c>
      <c r="E207" s="492" t="s">
        <v>1022</v>
      </c>
      <c r="F207" s="492">
        <v>25900000</v>
      </c>
      <c r="G207" s="492">
        <v>26396500</v>
      </c>
      <c r="I207" s="492">
        <v>1</v>
      </c>
    </row>
    <row r="208" spans="2:9" x14ac:dyDescent="0.25">
      <c r="B208" s="492">
        <v>92</v>
      </c>
      <c r="C208" s="492" t="s">
        <v>103</v>
      </c>
      <c r="D208" s="492" t="s">
        <v>1044</v>
      </c>
      <c r="E208" s="492" t="s">
        <v>1054</v>
      </c>
      <c r="F208" s="492">
        <v>25500000</v>
      </c>
      <c r="G208" s="492">
        <v>25808490</v>
      </c>
      <c r="I208" s="492">
        <v>1</v>
      </c>
    </row>
    <row r="209" spans="2:9" x14ac:dyDescent="0.25">
      <c r="B209" s="492">
        <v>93</v>
      </c>
      <c r="C209" s="492" t="s">
        <v>103</v>
      </c>
      <c r="D209" s="492" t="s">
        <v>993</v>
      </c>
      <c r="E209" s="492" t="s">
        <v>1291</v>
      </c>
      <c r="F209" s="492">
        <v>21233350</v>
      </c>
      <c r="G209" s="492">
        <v>21333350</v>
      </c>
      <c r="I209" s="492">
        <v>1</v>
      </c>
    </row>
    <row r="210" spans="2:9" x14ac:dyDescent="0.25">
      <c r="B210" s="492">
        <v>93</v>
      </c>
      <c r="C210" s="492" t="s">
        <v>103</v>
      </c>
      <c r="D210" s="492" t="s">
        <v>109</v>
      </c>
      <c r="E210" s="492" t="s">
        <v>82</v>
      </c>
      <c r="F210" s="492">
        <v>14584246</v>
      </c>
      <c r="G210" s="492">
        <v>14731780</v>
      </c>
      <c r="I210" s="492">
        <v>1</v>
      </c>
    </row>
    <row r="211" spans="2:9" x14ac:dyDescent="0.25">
      <c r="B211" s="492">
        <v>93</v>
      </c>
      <c r="C211" s="492" t="s">
        <v>103</v>
      </c>
      <c r="D211" s="492" t="s">
        <v>109</v>
      </c>
      <c r="E211" s="492" t="s">
        <v>844</v>
      </c>
      <c r="F211" s="492">
        <v>16460060.27</v>
      </c>
      <c r="G211" s="492">
        <v>16515622.52</v>
      </c>
      <c r="I211" s="492">
        <v>1</v>
      </c>
    </row>
    <row r="212" spans="2:9" x14ac:dyDescent="0.25">
      <c r="B212" s="492">
        <v>93</v>
      </c>
      <c r="C212" s="492" t="s">
        <v>103</v>
      </c>
      <c r="D212" s="492" t="s">
        <v>109</v>
      </c>
      <c r="E212" s="492" t="s">
        <v>945</v>
      </c>
      <c r="F212" s="492">
        <v>16269780</v>
      </c>
      <c r="G212" s="492">
        <v>16326780</v>
      </c>
      <c r="I212" s="492">
        <v>1</v>
      </c>
    </row>
    <row r="213" spans="2:9" x14ac:dyDescent="0.25">
      <c r="B213" s="492">
        <v>93</v>
      </c>
      <c r="C213" s="492" t="s">
        <v>11</v>
      </c>
      <c r="D213" s="492" t="s">
        <v>104</v>
      </c>
      <c r="E213" s="492" t="s">
        <v>910</v>
      </c>
      <c r="F213" s="492">
        <v>21424602</v>
      </c>
      <c r="G213" s="492">
        <v>21471780</v>
      </c>
      <c r="I213" s="492">
        <v>1</v>
      </c>
    </row>
    <row r="214" spans="2:9" x14ac:dyDescent="0.25">
      <c r="B214" s="492">
        <v>93</v>
      </c>
      <c r="C214" s="492" t="s">
        <v>11</v>
      </c>
      <c r="D214" s="492" t="s">
        <v>104</v>
      </c>
      <c r="E214" s="492" t="s">
        <v>1103</v>
      </c>
      <c r="F214" s="492">
        <v>22581204.690000001</v>
      </c>
      <c r="G214" s="492">
        <v>22681204.690000001</v>
      </c>
      <c r="I214" s="492">
        <v>1</v>
      </c>
    </row>
    <row r="215" spans="2:9" x14ac:dyDescent="0.25">
      <c r="B215" s="492">
        <v>93</v>
      </c>
      <c r="C215" s="492" t="s">
        <v>11</v>
      </c>
      <c r="D215" s="492" t="s">
        <v>849</v>
      </c>
      <c r="E215" s="492" t="s">
        <v>849</v>
      </c>
      <c r="F215" s="492">
        <v>25054137.34</v>
      </c>
      <c r="G215" s="492">
        <v>25054137.34</v>
      </c>
      <c r="I215" s="492">
        <v>1</v>
      </c>
    </row>
    <row r="216" spans="2:9" x14ac:dyDescent="0.25">
      <c r="B216" s="492">
        <v>93</v>
      </c>
      <c r="C216" s="492" t="s">
        <v>11</v>
      </c>
      <c r="D216" s="492" t="s">
        <v>829</v>
      </c>
      <c r="E216" s="492" t="s">
        <v>881</v>
      </c>
      <c r="F216" s="492">
        <v>24116660.18</v>
      </c>
      <c r="G216" s="492">
        <v>24116660.18</v>
      </c>
      <c r="I216" s="492">
        <v>1</v>
      </c>
    </row>
    <row r="217" spans="2:9" x14ac:dyDescent="0.25">
      <c r="B217" s="492">
        <v>93</v>
      </c>
      <c r="C217" s="492" t="s">
        <v>11</v>
      </c>
      <c r="D217" s="492" t="s">
        <v>95</v>
      </c>
      <c r="E217" s="492" t="s">
        <v>838</v>
      </c>
      <c r="F217" s="492">
        <v>18617437.710000001</v>
      </c>
      <c r="G217" s="492">
        <v>18617437.710000001</v>
      </c>
      <c r="I217" s="492">
        <v>1</v>
      </c>
    </row>
    <row r="218" spans="2:9" x14ac:dyDescent="0.25">
      <c r="B218" s="492">
        <v>93</v>
      </c>
      <c r="C218" s="492" t="s">
        <v>11</v>
      </c>
      <c r="D218" s="492" t="s">
        <v>95</v>
      </c>
      <c r="E218" s="492" t="s">
        <v>96</v>
      </c>
      <c r="F218" s="492">
        <v>20941833.02</v>
      </c>
      <c r="G218" s="492">
        <v>21135475.75</v>
      </c>
      <c r="I218" s="492">
        <v>1</v>
      </c>
    </row>
    <row r="219" spans="2:9" x14ac:dyDescent="0.25">
      <c r="B219" s="492">
        <v>93</v>
      </c>
      <c r="C219" s="492" t="s">
        <v>11</v>
      </c>
      <c r="D219" s="492" t="s">
        <v>95</v>
      </c>
      <c r="E219" s="492" t="s">
        <v>850</v>
      </c>
      <c r="F219" s="492">
        <v>18378347.234999999</v>
      </c>
      <c r="G219" s="492">
        <v>18561924.625</v>
      </c>
      <c r="I219" s="492">
        <v>2</v>
      </c>
    </row>
    <row r="220" spans="2:9" x14ac:dyDescent="0.25">
      <c r="B220" s="492">
        <v>93</v>
      </c>
      <c r="C220" s="492" t="s">
        <v>11</v>
      </c>
      <c r="D220" s="492" t="s">
        <v>95</v>
      </c>
      <c r="E220" s="492" t="s">
        <v>851</v>
      </c>
      <c r="F220" s="492">
        <v>16875482</v>
      </c>
      <c r="G220" s="492">
        <v>16924980</v>
      </c>
      <c r="I220" s="492">
        <v>1</v>
      </c>
    </row>
    <row r="221" spans="2:9" x14ac:dyDescent="0.25">
      <c r="B221" s="492">
        <v>93</v>
      </c>
      <c r="C221" s="492" t="s">
        <v>11</v>
      </c>
      <c r="D221" s="492" t="s">
        <v>84</v>
      </c>
      <c r="E221" s="492" t="s">
        <v>84</v>
      </c>
      <c r="F221" s="492">
        <v>20957709.199999999</v>
      </c>
      <c r="G221" s="492">
        <v>20957709.199999999</v>
      </c>
      <c r="I221" s="492">
        <v>1</v>
      </c>
    </row>
    <row r="222" spans="2:9" x14ac:dyDescent="0.25">
      <c r="B222" s="492">
        <v>93</v>
      </c>
      <c r="C222" s="492" t="s">
        <v>11</v>
      </c>
      <c r="D222" s="492" t="s">
        <v>521</v>
      </c>
      <c r="E222" s="492" t="s">
        <v>521</v>
      </c>
      <c r="F222" s="492">
        <v>16057251.52</v>
      </c>
      <c r="G222" s="492">
        <v>16057251.52</v>
      </c>
      <c r="I222" s="492">
        <v>1</v>
      </c>
    </row>
    <row r="223" spans="2:9" x14ac:dyDescent="0.25">
      <c r="B223" s="492">
        <v>93</v>
      </c>
      <c r="C223" s="492" t="s">
        <v>12</v>
      </c>
      <c r="D223" s="492" t="s">
        <v>529</v>
      </c>
      <c r="E223" s="492" t="s">
        <v>837</v>
      </c>
      <c r="F223" s="492">
        <v>19739292.469999999</v>
      </c>
      <c r="G223" s="492">
        <v>19910417.809999999</v>
      </c>
      <c r="I223" s="492">
        <v>1</v>
      </c>
    </row>
    <row r="224" spans="2:9" x14ac:dyDescent="0.25">
      <c r="B224" s="492">
        <v>93</v>
      </c>
      <c r="C224" s="492" t="s">
        <v>12</v>
      </c>
      <c r="D224" s="492" t="s">
        <v>85</v>
      </c>
      <c r="E224" s="492" t="s">
        <v>1224</v>
      </c>
      <c r="F224" s="492">
        <v>20547881.469999999</v>
      </c>
      <c r="G224" s="492">
        <v>20576659.905000001</v>
      </c>
      <c r="I224" s="492">
        <v>2</v>
      </c>
    </row>
    <row r="225" spans="2:9" x14ac:dyDescent="0.25">
      <c r="B225" s="492">
        <v>93</v>
      </c>
      <c r="C225" s="492" t="s">
        <v>13</v>
      </c>
      <c r="D225" s="492" t="s">
        <v>106</v>
      </c>
      <c r="E225" s="492" t="s">
        <v>1090</v>
      </c>
      <c r="F225" s="492">
        <v>22111242.649999999</v>
      </c>
      <c r="G225" s="492">
        <v>22179158.5</v>
      </c>
      <c r="I225" s="492">
        <v>1</v>
      </c>
    </row>
    <row r="226" spans="2:9" x14ac:dyDescent="0.25">
      <c r="B226" s="492">
        <v>93</v>
      </c>
      <c r="C226" s="492" t="s">
        <v>13</v>
      </c>
      <c r="D226" s="492" t="s">
        <v>106</v>
      </c>
      <c r="E226" s="492" t="s">
        <v>619</v>
      </c>
      <c r="F226" s="492">
        <v>22485445.129999999</v>
      </c>
      <c r="G226" s="492">
        <v>22485445.129999999</v>
      </c>
      <c r="I226" s="492">
        <v>1</v>
      </c>
    </row>
    <row r="227" spans="2:9" x14ac:dyDescent="0.25">
      <c r="B227" s="492">
        <v>93</v>
      </c>
      <c r="C227" s="492" t="s">
        <v>13</v>
      </c>
      <c r="D227" s="492" t="s">
        <v>106</v>
      </c>
      <c r="E227" s="492" t="s">
        <v>527</v>
      </c>
      <c r="F227" s="492">
        <v>19325548.806000002</v>
      </c>
      <c r="G227" s="492">
        <v>19453791.107999999</v>
      </c>
      <c r="I227" s="492">
        <v>5</v>
      </c>
    </row>
    <row r="228" spans="2:9" x14ac:dyDescent="0.25">
      <c r="B228" s="492">
        <v>93</v>
      </c>
      <c r="C228" s="492" t="s">
        <v>73</v>
      </c>
      <c r="D228" s="492" t="s">
        <v>519</v>
      </c>
      <c r="E228" s="492" t="s">
        <v>519</v>
      </c>
      <c r="F228" s="492">
        <v>20771615.489999998</v>
      </c>
      <c r="G228" s="492">
        <v>20832360</v>
      </c>
      <c r="I228" s="492">
        <v>1</v>
      </c>
    </row>
    <row r="229" spans="2:9" x14ac:dyDescent="0.25">
      <c r="B229" s="492">
        <v>93</v>
      </c>
      <c r="C229" s="492" t="s">
        <v>73</v>
      </c>
      <c r="D229" s="492" t="s">
        <v>519</v>
      </c>
      <c r="E229" s="492" t="s">
        <v>1146</v>
      </c>
      <c r="F229" s="492">
        <v>21302487.199999999</v>
      </c>
      <c r="G229" s="492">
        <v>21302487.199999999</v>
      </c>
      <c r="I229" s="492">
        <v>1</v>
      </c>
    </row>
    <row r="230" spans="2:9" x14ac:dyDescent="0.25">
      <c r="B230" s="492">
        <v>93</v>
      </c>
      <c r="C230" s="492" t="s">
        <v>73</v>
      </c>
      <c r="D230" s="492" t="s">
        <v>759</v>
      </c>
      <c r="E230" s="492" t="s">
        <v>759</v>
      </c>
      <c r="F230" s="492">
        <v>21067133.760000002</v>
      </c>
      <c r="G230" s="492">
        <v>21374267.52</v>
      </c>
      <c r="I230" s="492">
        <v>1</v>
      </c>
    </row>
    <row r="231" spans="2:9" x14ac:dyDescent="0.25">
      <c r="B231" s="492">
        <v>93</v>
      </c>
      <c r="C231" s="492" t="s">
        <v>74</v>
      </c>
      <c r="D231" s="492" t="s">
        <v>74</v>
      </c>
      <c r="E231" s="492" t="s">
        <v>936</v>
      </c>
      <c r="F231" s="492">
        <v>20025603.776666701</v>
      </c>
      <c r="G231" s="492">
        <v>20115896.870000001</v>
      </c>
      <c r="I231" s="492">
        <v>3</v>
      </c>
    </row>
    <row r="232" spans="2:9" x14ac:dyDescent="0.25">
      <c r="B232" s="492">
        <v>93</v>
      </c>
      <c r="C232" s="492" t="s">
        <v>74</v>
      </c>
      <c r="D232" s="492" t="s">
        <v>74</v>
      </c>
      <c r="E232" s="492" t="s">
        <v>760</v>
      </c>
      <c r="F232" s="492">
        <v>19673309.02</v>
      </c>
      <c r="G232" s="492">
        <v>19673309.02</v>
      </c>
      <c r="I232" s="492">
        <v>1</v>
      </c>
    </row>
    <row r="233" spans="2:9" x14ac:dyDescent="0.25">
      <c r="B233" s="492">
        <v>93</v>
      </c>
      <c r="C233" s="492" t="s">
        <v>74</v>
      </c>
      <c r="D233" s="492" t="s">
        <v>74</v>
      </c>
      <c r="E233" s="492" t="s">
        <v>997</v>
      </c>
      <c r="F233" s="492">
        <v>21586340.91</v>
      </c>
      <c r="G233" s="492">
        <v>21773344.149999999</v>
      </c>
      <c r="I233" s="492">
        <v>1</v>
      </c>
    </row>
    <row r="234" spans="2:9" x14ac:dyDescent="0.25">
      <c r="B234" s="492">
        <v>93</v>
      </c>
      <c r="C234" s="492" t="s">
        <v>74</v>
      </c>
      <c r="D234" s="492" t="s">
        <v>768</v>
      </c>
      <c r="E234" s="492" t="s">
        <v>1027</v>
      </c>
      <c r="F234" s="492">
        <v>22742920.559999999</v>
      </c>
      <c r="G234" s="492">
        <v>23080841.120000001</v>
      </c>
      <c r="I234" s="492">
        <v>1</v>
      </c>
    </row>
    <row r="235" spans="2:9" x14ac:dyDescent="0.25">
      <c r="B235" s="492">
        <v>93</v>
      </c>
      <c r="C235" s="492" t="s">
        <v>74</v>
      </c>
      <c r="D235" s="492" t="s">
        <v>72</v>
      </c>
      <c r="E235" s="492" t="s">
        <v>72</v>
      </c>
      <c r="F235" s="492">
        <v>15693780</v>
      </c>
      <c r="G235" s="492">
        <v>15748780</v>
      </c>
      <c r="I235" s="492">
        <v>1</v>
      </c>
    </row>
    <row r="236" spans="2:9" x14ac:dyDescent="0.25">
      <c r="B236" s="492">
        <v>93</v>
      </c>
      <c r="C236" s="492" t="s">
        <v>74</v>
      </c>
      <c r="D236" s="492" t="s">
        <v>72</v>
      </c>
      <c r="E236" s="492" t="s">
        <v>761</v>
      </c>
      <c r="F236" s="492">
        <v>14425911.720000001</v>
      </c>
      <c r="G236" s="492">
        <v>14425911.720000001</v>
      </c>
      <c r="I236" s="492">
        <v>1</v>
      </c>
    </row>
    <row r="237" spans="2:9" x14ac:dyDescent="0.25">
      <c r="B237" s="492">
        <v>93</v>
      </c>
      <c r="C237" s="492" t="s">
        <v>74</v>
      </c>
      <c r="D237" s="492" t="s">
        <v>72</v>
      </c>
      <c r="E237" s="492" t="s">
        <v>836</v>
      </c>
      <c r="F237" s="492">
        <v>16786025.420000002</v>
      </c>
      <c r="G237" s="492">
        <v>16883291.056666698</v>
      </c>
      <c r="I237" s="492">
        <v>3</v>
      </c>
    </row>
    <row r="238" spans="2:9" x14ac:dyDescent="0.25">
      <c r="B238" s="492">
        <v>93</v>
      </c>
      <c r="C238" s="492" t="s">
        <v>74</v>
      </c>
      <c r="D238" s="492" t="s">
        <v>75</v>
      </c>
      <c r="E238" s="492" t="s">
        <v>923</v>
      </c>
      <c r="F238" s="492">
        <v>17062024.5</v>
      </c>
      <c r="G238" s="492">
        <v>17062024.5</v>
      </c>
      <c r="I238" s="492">
        <v>1</v>
      </c>
    </row>
    <row r="239" spans="2:9" x14ac:dyDescent="0.25">
      <c r="B239" s="492">
        <v>93</v>
      </c>
      <c r="C239" s="492" t="s">
        <v>74</v>
      </c>
      <c r="D239" s="492" t="s">
        <v>75</v>
      </c>
      <c r="E239" s="492" t="s">
        <v>854</v>
      </c>
      <c r="F239" s="492">
        <v>16732987.470000001</v>
      </c>
      <c r="G239" s="492">
        <v>16782987.469999999</v>
      </c>
      <c r="I239" s="492">
        <v>1</v>
      </c>
    </row>
    <row r="240" spans="2:9" x14ac:dyDescent="0.25">
      <c r="B240" s="492">
        <v>93</v>
      </c>
      <c r="C240" s="492" t="s">
        <v>74</v>
      </c>
      <c r="D240" s="492" t="s">
        <v>75</v>
      </c>
      <c r="E240" s="492" t="s">
        <v>1226</v>
      </c>
      <c r="F240" s="492">
        <v>14683606.390000001</v>
      </c>
      <c r="G240" s="492">
        <v>14856580.560000001</v>
      </c>
      <c r="I240" s="492">
        <v>1</v>
      </c>
    </row>
    <row r="241" spans="2:9" x14ac:dyDescent="0.25">
      <c r="B241" s="492">
        <v>93</v>
      </c>
      <c r="C241" s="492" t="s">
        <v>74</v>
      </c>
      <c r="D241" s="492" t="s">
        <v>97</v>
      </c>
      <c r="E241" s="492" t="s">
        <v>601</v>
      </c>
      <c r="F241" s="492">
        <v>18936409.739999998</v>
      </c>
      <c r="G241" s="492">
        <v>19000455.27</v>
      </c>
      <c r="I241" s="492">
        <v>1</v>
      </c>
    </row>
    <row r="242" spans="2:9" x14ac:dyDescent="0.25">
      <c r="B242" s="492">
        <v>93</v>
      </c>
      <c r="C242" s="492" t="s">
        <v>74</v>
      </c>
      <c r="D242" s="492" t="s">
        <v>750</v>
      </c>
      <c r="E242" s="492" t="s">
        <v>750</v>
      </c>
      <c r="F242" s="492">
        <v>18165900.530000001</v>
      </c>
      <c r="G242" s="492">
        <v>18221000.59</v>
      </c>
      <c r="I242" s="492">
        <v>1</v>
      </c>
    </row>
    <row r="243" spans="2:9" x14ac:dyDescent="0.25">
      <c r="B243" s="492">
        <v>93</v>
      </c>
      <c r="C243" s="492" t="s">
        <v>74</v>
      </c>
      <c r="D243" s="492" t="s">
        <v>751</v>
      </c>
      <c r="E243" s="492" t="s">
        <v>887</v>
      </c>
      <c r="F243" s="492">
        <v>16292500.77</v>
      </c>
      <c r="G243" s="492">
        <v>16351667.52</v>
      </c>
      <c r="I243" s="492">
        <v>1</v>
      </c>
    </row>
    <row r="244" spans="2:9" x14ac:dyDescent="0.25">
      <c r="B244" s="492">
        <v>93</v>
      </c>
      <c r="C244" s="492" t="s">
        <v>74</v>
      </c>
      <c r="D244" s="492" t="s">
        <v>751</v>
      </c>
      <c r="E244" s="492" t="s">
        <v>859</v>
      </c>
      <c r="F244" s="492">
        <v>19084921.359999999</v>
      </c>
      <c r="G244" s="492">
        <v>19084921.359999999</v>
      </c>
      <c r="I244" s="492">
        <v>1</v>
      </c>
    </row>
    <row r="245" spans="2:9" x14ac:dyDescent="0.25">
      <c r="B245" s="492">
        <v>93</v>
      </c>
      <c r="C245" s="492" t="s">
        <v>74</v>
      </c>
      <c r="D245" s="492" t="s">
        <v>751</v>
      </c>
      <c r="E245" s="492" t="s">
        <v>1094</v>
      </c>
      <c r="F245" s="492">
        <v>17637608.965</v>
      </c>
      <c r="G245" s="492">
        <v>17739429.960000001</v>
      </c>
      <c r="I245" s="492">
        <v>2</v>
      </c>
    </row>
    <row r="246" spans="2:9" x14ac:dyDescent="0.25">
      <c r="B246" s="492">
        <v>93</v>
      </c>
      <c r="C246" s="492" t="s">
        <v>105</v>
      </c>
      <c r="D246" s="492" t="s">
        <v>107</v>
      </c>
      <c r="E246" s="492" t="s">
        <v>110</v>
      </c>
      <c r="F246" s="492">
        <v>23366354.91</v>
      </c>
      <c r="G246" s="492">
        <v>23557649.870000001</v>
      </c>
      <c r="I246" s="492">
        <v>1</v>
      </c>
    </row>
    <row r="247" spans="2:9" x14ac:dyDescent="0.25">
      <c r="B247" s="492">
        <v>93</v>
      </c>
      <c r="C247" s="492" t="s">
        <v>105</v>
      </c>
      <c r="D247" s="492" t="s">
        <v>107</v>
      </c>
      <c r="E247" s="492" t="s">
        <v>76</v>
      </c>
      <c r="F247" s="492">
        <v>18188465.620000001</v>
      </c>
      <c r="G247" s="492">
        <v>18231814.376666699</v>
      </c>
      <c r="I247" s="492">
        <v>3</v>
      </c>
    </row>
    <row r="248" spans="2:9" x14ac:dyDescent="0.25">
      <c r="B248" s="492">
        <v>93</v>
      </c>
      <c r="C248" s="492" t="s">
        <v>105</v>
      </c>
      <c r="D248" s="492" t="s">
        <v>107</v>
      </c>
      <c r="E248" s="492" t="s">
        <v>92</v>
      </c>
      <c r="F248" s="492">
        <v>17704193.23</v>
      </c>
      <c r="G248" s="492">
        <v>17762659.149999999</v>
      </c>
      <c r="I248" s="492">
        <v>1</v>
      </c>
    </row>
    <row r="249" spans="2:9" x14ac:dyDescent="0.25">
      <c r="B249" s="492">
        <v>93</v>
      </c>
      <c r="C249" s="492" t="s">
        <v>105</v>
      </c>
      <c r="D249" s="492" t="s">
        <v>107</v>
      </c>
      <c r="E249" s="492" t="s">
        <v>77</v>
      </c>
      <c r="F249" s="492">
        <v>19587481.32</v>
      </c>
      <c r="G249" s="492">
        <v>19669343.283076901</v>
      </c>
      <c r="I249" s="492">
        <v>13</v>
      </c>
    </row>
    <row r="250" spans="2:9" x14ac:dyDescent="0.25">
      <c r="B250" s="492">
        <v>93</v>
      </c>
      <c r="C250" s="492" t="s">
        <v>105</v>
      </c>
      <c r="D250" s="492" t="s">
        <v>835</v>
      </c>
      <c r="E250" s="492" t="s">
        <v>835</v>
      </c>
      <c r="F250" s="492">
        <v>20439969.5</v>
      </c>
      <c r="G250" s="492">
        <v>20439969.5</v>
      </c>
      <c r="I250" s="492">
        <v>1</v>
      </c>
    </row>
    <row r="251" spans="2:9" x14ac:dyDescent="0.25">
      <c r="B251" s="492">
        <v>93</v>
      </c>
      <c r="C251" s="492" t="s">
        <v>105</v>
      </c>
      <c r="D251" s="492" t="s">
        <v>512</v>
      </c>
      <c r="E251" s="492" t="s">
        <v>943</v>
      </c>
      <c r="F251" s="492">
        <v>20979002</v>
      </c>
      <c r="G251" s="492">
        <v>21027780</v>
      </c>
      <c r="I251" s="492">
        <v>1</v>
      </c>
    </row>
    <row r="252" spans="2:9" x14ac:dyDescent="0.25">
      <c r="B252" s="492">
        <v>93</v>
      </c>
      <c r="C252" s="492" t="s">
        <v>105</v>
      </c>
      <c r="D252" s="492" t="s">
        <v>108</v>
      </c>
      <c r="E252" s="492" t="s">
        <v>108</v>
      </c>
      <c r="F252" s="492">
        <v>20341773.223333299</v>
      </c>
      <c r="G252" s="492">
        <v>20531104.603333302</v>
      </c>
      <c r="I252" s="492">
        <v>3</v>
      </c>
    </row>
    <row r="253" spans="2:9" x14ac:dyDescent="0.25">
      <c r="B253" s="492">
        <v>93</v>
      </c>
      <c r="C253" s="492" t="s">
        <v>105</v>
      </c>
      <c r="D253" s="492" t="s">
        <v>108</v>
      </c>
      <c r="E253" s="492" t="s">
        <v>927</v>
      </c>
      <c r="F253" s="492">
        <v>17239358.309999999</v>
      </c>
      <c r="G253" s="492">
        <v>17408583.300000001</v>
      </c>
      <c r="I253" s="492">
        <v>2</v>
      </c>
    </row>
    <row r="254" spans="2:9" x14ac:dyDescent="0.25">
      <c r="B254" s="492">
        <v>93</v>
      </c>
      <c r="C254" s="492" t="s">
        <v>105</v>
      </c>
      <c r="D254" s="492" t="s">
        <v>108</v>
      </c>
      <c r="E254" s="492" t="s">
        <v>610</v>
      </c>
      <c r="F254" s="492">
        <v>20796466.079999998</v>
      </c>
      <c r="G254" s="492">
        <v>20860517.870000001</v>
      </c>
      <c r="I254" s="492">
        <v>1</v>
      </c>
    </row>
    <row r="255" spans="2:9" x14ac:dyDescent="0.25">
      <c r="B255" s="492">
        <v>93</v>
      </c>
      <c r="C255" s="492" t="s">
        <v>105</v>
      </c>
      <c r="D255" s="492" t="s">
        <v>108</v>
      </c>
      <c r="E255" s="492" t="s">
        <v>889</v>
      </c>
      <c r="F255" s="492">
        <v>14416073.92</v>
      </c>
      <c r="G255" s="492">
        <v>14462304.359999999</v>
      </c>
      <c r="I255" s="492">
        <v>1</v>
      </c>
    </row>
    <row r="256" spans="2:9" x14ac:dyDescent="0.25">
      <c r="B256" s="492">
        <v>96</v>
      </c>
      <c r="C256" s="492" t="s">
        <v>105</v>
      </c>
      <c r="D256" s="492" t="s">
        <v>107</v>
      </c>
      <c r="E256" s="492" t="s">
        <v>529</v>
      </c>
      <c r="F256" s="492">
        <v>23633023.010000002</v>
      </c>
      <c r="G256" s="492">
        <v>23708914.460000001</v>
      </c>
      <c r="I256" s="492">
        <v>1</v>
      </c>
    </row>
    <row r="257" spans="2:9" x14ac:dyDescent="0.25">
      <c r="B257" s="492">
        <v>101</v>
      </c>
      <c r="C257" s="492" t="s">
        <v>103</v>
      </c>
      <c r="D257" s="492" t="s">
        <v>944</v>
      </c>
      <c r="E257" s="492" t="s">
        <v>944</v>
      </c>
      <c r="F257" s="492">
        <v>30940475.41</v>
      </c>
      <c r="G257" s="492">
        <v>30989417.120000001</v>
      </c>
      <c r="I257" s="492">
        <v>1</v>
      </c>
    </row>
    <row r="258" spans="2:9" x14ac:dyDescent="0.25">
      <c r="B258" s="492">
        <v>101</v>
      </c>
      <c r="C258" s="492" t="s">
        <v>73</v>
      </c>
      <c r="D258" s="492" t="s">
        <v>929</v>
      </c>
      <c r="E258" s="492" t="s">
        <v>928</v>
      </c>
      <c r="F258" s="492">
        <v>16672688.51</v>
      </c>
      <c r="G258" s="492">
        <v>16718542.789999999</v>
      </c>
      <c r="I258" s="492">
        <v>1</v>
      </c>
    </row>
    <row r="259" spans="2:9" x14ac:dyDescent="0.25">
      <c r="B259" s="492">
        <v>101</v>
      </c>
      <c r="C259" s="492" t="s">
        <v>73</v>
      </c>
      <c r="D259" s="492" t="s">
        <v>620</v>
      </c>
      <c r="E259" s="492" t="s">
        <v>1109</v>
      </c>
      <c r="F259" s="492">
        <v>14974440.140000001</v>
      </c>
      <c r="G259" s="492">
        <v>15188880.289999999</v>
      </c>
      <c r="I259" s="492">
        <v>1</v>
      </c>
    </row>
    <row r="260" spans="2:9" x14ac:dyDescent="0.25">
      <c r="B260" s="492">
        <v>116</v>
      </c>
      <c r="C260" s="492" t="s">
        <v>11</v>
      </c>
      <c r="D260" s="492" t="s">
        <v>104</v>
      </c>
      <c r="E260" s="492" t="s">
        <v>910</v>
      </c>
      <c r="F260" s="492">
        <v>24421283.43</v>
      </c>
      <c r="G260" s="492">
        <v>24473648.260000002</v>
      </c>
      <c r="I260" s="492">
        <v>1</v>
      </c>
    </row>
    <row r="261" spans="2:9" x14ac:dyDescent="0.25">
      <c r="B261" s="492">
        <v>116</v>
      </c>
      <c r="C261" s="492" t="s">
        <v>11</v>
      </c>
      <c r="D261" s="492" t="s">
        <v>95</v>
      </c>
      <c r="E261" s="492" t="s">
        <v>96</v>
      </c>
      <c r="F261" s="492">
        <v>20172084.5</v>
      </c>
      <c r="G261" s="492">
        <v>20310977.859999999</v>
      </c>
      <c r="I261" s="492">
        <v>1</v>
      </c>
    </row>
    <row r="262" spans="2:9" x14ac:dyDescent="0.25">
      <c r="B262" s="492">
        <v>116</v>
      </c>
      <c r="C262" s="492" t="s">
        <v>11</v>
      </c>
      <c r="D262" s="492" t="s">
        <v>938</v>
      </c>
      <c r="E262" s="492" t="s">
        <v>1124</v>
      </c>
      <c r="F262" s="492">
        <v>21305044.449999999</v>
      </c>
      <c r="G262" s="492">
        <v>21352049.390000001</v>
      </c>
      <c r="I262" s="492">
        <v>1</v>
      </c>
    </row>
    <row r="263" spans="2:9" x14ac:dyDescent="0.25">
      <c r="B263" s="492">
        <v>116</v>
      </c>
      <c r="C263" s="492" t="s">
        <v>73</v>
      </c>
      <c r="D263" s="492" t="s">
        <v>661</v>
      </c>
      <c r="E263" s="492" t="s">
        <v>676</v>
      </c>
      <c r="F263" s="492">
        <v>20721094.285</v>
      </c>
      <c r="G263" s="492">
        <v>20814367.859999999</v>
      </c>
      <c r="I263" s="492">
        <v>2</v>
      </c>
    </row>
    <row r="264" spans="2:9" x14ac:dyDescent="0.25">
      <c r="B264" s="492">
        <v>116</v>
      </c>
      <c r="C264" s="492" t="s">
        <v>74</v>
      </c>
      <c r="D264" s="492" t="s">
        <v>74</v>
      </c>
      <c r="E264" s="492" t="s">
        <v>834</v>
      </c>
      <c r="F264" s="492">
        <v>20079488.93</v>
      </c>
      <c r="G264" s="492">
        <v>20310977.859999999</v>
      </c>
      <c r="I264" s="492">
        <v>1</v>
      </c>
    </row>
    <row r="265" spans="2:9" x14ac:dyDescent="0.25">
      <c r="B265" s="492">
        <v>116</v>
      </c>
      <c r="C265" s="492" t="s">
        <v>74</v>
      </c>
      <c r="D265" s="492" t="s">
        <v>768</v>
      </c>
      <c r="E265" s="492" t="s">
        <v>1147</v>
      </c>
      <c r="F265" s="492">
        <v>31465014.57</v>
      </c>
      <c r="G265" s="492">
        <v>31760029.140000001</v>
      </c>
      <c r="I265" s="492">
        <v>1</v>
      </c>
    </row>
    <row r="266" spans="2:9" x14ac:dyDescent="0.25">
      <c r="B266" s="492">
        <v>120</v>
      </c>
      <c r="C266" s="492" t="s">
        <v>11</v>
      </c>
      <c r="D266" s="492" t="s">
        <v>521</v>
      </c>
      <c r="E266" s="492" t="s">
        <v>893</v>
      </c>
      <c r="F266" s="492">
        <v>14570861.67</v>
      </c>
      <c r="G266" s="492">
        <v>15060699.720000001</v>
      </c>
      <c r="I266" s="492">
        <v>1</v>
      </c>
    </row>
    <row r="267" spans="2:9" x14ac:dyDescent="0.25">
      <c r="B267" s="492">
        <v>121</v>
      </c>
      <c r="C267" s="492" t="s">
        <v>11</v>
      </c>
      <c r="D267" s="492" t="s">
        <v>84</v>
      </c>
      <c r="E267" s="492" t="s">
        <v>84</v>
      </c>
      <c r="F267" s="492">
        <v>20368699.25</v>
      </c>
      <c r="G267" s="492">
        <v>20373699.25</v>
      </c>
      <c r="I267" s="492">
        <v>1</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8"/>
  <sheetViews>
    <sheetView showGridLines="0" zoomScale="80" zoomScaleNormal="80" zoomScaleSheetLayoutView="100" workbookViewId="0">
      <selection activeCell="F146" sqref="F146"/>
    </sheetView>
  </sheetViews>
  <sheetFormatPr baseColWidth="10" defaultColWidth="11.42578125" defaultRowHeight="15" x14ac:dyDescent="0.2"/>
  <cols>
    <col min="1" max="1" width="2.42578125" style="237" customWidth="1"/>
    <col min="2" max="2" width="23.42578125" style="255" customWidth="1"/>
    <col min="3" max="3" width="43.140625" style="258" customWidth="1"/>
    <col min="4" max="4" width="18.42578125" style="237" bestFit="1" customWidth="1"/>
    <col min="5" max="5" width="27.140625" style="257" customWidth="1"/>
    <col min="6" max="6" width="25.140625" style="257" bestFit="1" customWidth="1"/>
    <col min="7" max="7" width="32" style="257" customWidth="1"/>
    <col min="8" max="8" width="36.28515625" style="256" customWidth="1"/>
    <col min="9" max="9" width="17" style="237" customWidth="1"/>
    <col min="10" max="10" width="25" style="260" customWidth="1"/>
    <col min="11" max="11" width="22" style="259" bestFit="1" customWidth="1"/>
    <col min="12" max="12" width="20.140625" style="250" customWidth="1"/>
    <col min="13" max="13" width="23.85546875" style="257" customWidth="1"/>
    <col min="14" max="14" width="16.42578125" style="259" customWidth="1"/>
    <col min="15" max="15" width="11.42578125" style="237" bestFit="1" customWidth="1"/>
    <col min="16" max="16" width="17.28515625" style="237" bestFit="1" customWidth="1"/>
    <col min="17" max="17" width="19.140625" style="237" customWidth="1"/>
    <col min="18" max="18" width="18.42578125" style="237" customWidth="1"/>
    <col min="19" max="19" width="35.28515625" style="237" customWidth="1"/>
    <col min="20" max="20" width="14.42578125" style="237" customWidth="1"/>
    <col min="21" max="21" width="15.140625" style="237" customWidth="1"/>
    <col min="22" max="16384" width="11.42578125" style="237"/>
  </cols>
  <sheetData>
    <row r="1" spans="1:67" s="520" customFormat="1" ht="15" customHeight="1" x14ac:dyDescent="0.25">
      <c r="A1" s="1880" t="s">
        <v>0</v>
      </c>
      <c r="B1" s="1880"/>
      <c r="C1" s="1880"/>
      <c r="D1" s="1880"/>
      <c r="E1" s="1880"/>
      <c r="F1" s="1880"/>
      <c r="G1" s="1880"/>
      <c r="H1" s="1880"/>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row>
    <row r="2" spans="1:67" s="520" customFormat="1" ht="15" customHeight="1" x14ac:dyDescent="0.25">
      <c r="A2" s="1880" t="s">
        <v>414</v>
      </c>
      <c r="B2" s="1880"/>
      <c r="C2" s="1880"/>
      <c r="D2" s="1880"/>
      <c r="E2" s="1880"/>
      <c r="F2" s="1880"/>
      <c r="G2" s="1880"/>
      <c r="H2" s="1880"/>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row>
    <row r="3" spans="1:67" s="520" customFormat="1" ht="15" customHeight="1" x14ac:dyDescent="0.25">
      <c r="A3" s="1880" t="s">
        <v>1265</v>
      </c>
      <c r="B3" s="1880"/>
      <c r="C3" s="1880"/>
      <c r="D3" s="1880"/>
      <c r="E3" s="1880"/>
      <c r="F3" s="1880"/>
      <c r="G3" s="1880"/>
      <c r="H3" s="1880"/>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row>
    <row r="4" spans="1:67" s="508" customFormat="1" ht="12.75" customHeight="1" thickBot="1" x14ac:dyDescent="0.3">
      <c r="A4" s="1867"/>
      <c r="B4" s="1867"/>
      <c r="C4" s="1867"/>
      <c r="D4" s="1867"/>
      <c r="E4" s="1867"/>
      <c r="F4" s="524"/>
      <c r="G4" s="493"/>
      <c r="H4" s="524"/>
      <c r="I4" s="524"/>
      <c r="J4" s="524"/>
      <c r="K4" s="524"/>
      <c r="L4" s="524"/>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c r="AP4" s="523"/>
      <c r="AQ4" s="523"/>
      <c r="AR4" s="523"/>
      <c r="AS4" s="523"/>
      <c r="AT4" s="523"/>
      <c r="AU4" s="523"/>
      <c r="AV4" s="523"/>
      <c r="AW4" s="523"/>
      <c r="AX4" s="523"/>
      <c r="AY4" s="523"/>
      <c r="AZ4" s="523"/>
      <c r="BA4" s="523"/>
      <c r="BB4" s="523"/>
      <c r="BC4" s="523"/>
      <c r="BD4" s="523"/>
      <c r="BE4" s="523"/>
      <c r="BF4" s="523"/>
      <c r="BG4" s="523"/>
      <c r="BH4" s="523"/>
      <c r="BI4" s="523"/>
      <c r="BJ4" s="523"/>
      <c r="BK4" s="523"/>
      <c r="BL4" s="523"/>
      <c r="BM4" s="523"/>
      <c r="BN4" s="523"/>
      <c r="BO4" s="523"/>
    </row>
    <row r="5" spans="1:67" s="330" customFormat="1" ht="37.5" customHeight="1" thickBot="1" x14ac:dyDescent="0.25">
      <c r="A5" s="324"/>
      <c r="B5" s="1884" t="s">
        <v>201</v>
      </c>
      <c r="C5" s="1885"/>
      <c r="D5" s="1885"/>
      <c r="E5" s="1885"/>
      <c r="F5" s="1885"/>
      <c r="G5" s="1885"/>
      <c r="H5" s="1886"/>
      <c r="I5" s="327"/>
      <c r="J5" s="326"/>
      <c r="K5" s="326"/>
      <c r="L5" s="325"/>
      <c r="M5" s="325"/>
      <c r="N5" s="328"/>
      <c r="O5" s="329"/>
      <c r="P5" s="324"/>
      <c r="Q5" s="324"/>
      <c r="R5" s="324"/>
      <c r="S5" s="324"/>
      <c r="T5" s="324"/>
      <c r="U5" s="324"/>
      <c r="V5" s="324"/>
      <c r="W5" s="324"/>
    </row>
    <row r="6" spans="1:67" x14ac:dyDescent="0.2">
      <c r="A6" s="236"/>
      <c r="B6" s="41"/>
      <c r="C6" s="41"/>
      <c r="D6" s="41"/>
      <c r="E6" s="41"/>
      <c r="F6" s="41"/>
      <c r="G6" s="41"/>
      <c r="H6" s="41"/>
      <c r="I6" s="238"/>
      <c r="J6" s="119"/>
      <c r="K6" s="119"/>
      <c r="L6" s="123"/>
      <c r="M6" s="123"/>
      <c r="N6" s="239"/>
      <c r="O6" s="240"/>
      <c r="P6" s="236"/>
      <c r="Q6" s="236"/>
      <c r="R6" s="236"/>
      <c r="S6" s="236"/>
      <c r="T6" s="236"/>
      <c r="U6" s="236"/>
      <c r="V6" s="236"/>
      <c r="W6" s="236"/>
    </row>
    <row r="7" spans="1:67" s="39" customFormat="1" ht="38.25" x14ac:dyDescent="0.2">
      <c r="B7" s="59" t="s">
        <v>81</v>
      </c>
      <c r="C7" s="52" t="s">
        <v>80</v>
      </c>
      <c r="D7" s="52" t="s">
        <v>79</v>
      </c>
      <c r="E7" s="58" t="s">
        <v>89</v>
      </c>
      <c r="F7" s="52" t="s">
        <v>112</v>
      </c>
      <c r="G7" s="52" t="s">
        <v>91</v>
      </c>
      <c r="H7" s="52" t="s">
        <v>662</v>
      </c>
      <c r="I7" s="217"/>
      <c r="J7" s="218"/>
      <c r="K7" s="218"/>
      <c r="L7" s="219"/>
      <c r="M7" s="219"/>
      <c r="N7" s="220"/>
      <c r="O7" s="217"/>
      <c r="P7" s="217"/>
      <c r="Q7" s="217"/>
      <c r="R7" s="217"/>
      <c r="S7" s="217"/>
      <c r="T7" s="217"/>
      <c r="U7" s="217"/>
      <c r="V7" s="217"/>
      <c r="W7" s="217"/>
    </row>
    <row r="8" spans="1:67" s="236" customFormat="1" hidden="1" x14ac:dyDescent="0.2">
      <c r="B8" s="1882" t="s">
        <v>78</v>
      </c>
      <c r="C8" s="56"/>
      <c r="D8" s="56"/>
      <c r="E8" s="56"/>
      <c r="F8" s="305">
        <v>0</v>
      </c>
      <c r="G8" s="55"/>
      <c r="H8" s="241"/>
      <c r="J8" s="119"/>
      <c r="K8" s="119"/>
      <c r="L8" s="123"/>
      <c r="M8" s="123"/>
      <c r="N8" s="240"/>
    </row>
    <row r="9" spans="1:67" s="236" customFormat="1" ht="45" hidden="1" x14ac:dyDescent="0.2">
      <c r="B9" s="1882"/>
      <c r="C9" s="242" t="s">
        <v>397</v>
      </c>
      <c r="D9" s="243"/>
      <c r="E9" s="210"/>
      <c r="F9" s="210"/>
      <c r="G9" s="244" t="e">
        <f>E9/$F$8</f>
        <v>#DIV/0!</v>
      </c>
      <c r="H9" s="244" t="e">
        <f>E9/$E$134</f>
        <v>#DIV/0!</v>
      </c>
      <c r="I9" s="119"/>
      <c r="J9" s="119"/>
      <c r="K9" s="119"/>
      <c r="L9" s="123"/>
      <c r="M9" s="123"/>
      <c r="N9" s="240"/>
    </row>
    <row r="10" spans="1:67" s="236" customFormat="1" hidden="1" x14ac:dyDescent="0.2">
      <c r="B10" s="1882"/>
      <c r="C10" s="242" t="s">
        <v>506</v>
      </c>
      <c r="D10" s="243">
        <v>0</v>
      </c>
      <c r="E10" s="210"/>
      <c r="G10" s="244" t="e">
        <f>E10/$F$8</f>
        <v>#DIV/0!</v>
      </c>
      <c r="H10" s="244" t="e">
        <f>E10/$E$134</f>
        <v>#DIV/0!</v>
      </c>
      <c r="J10" s="119"/>
      <c r="K10" s="119"/>
      <c r="L10" s="123"/>
      <c r="M10" s="123"/>
      <c r="N10" s="240"/>
    </row>
    <row r="11" spans="1:67" s="236" customFormat="1" hidden="1" x14ac:dyDescent="0.2">
      <c r="B11" s="1882"/>
      <c r="C11" s="242" t="s">
        <v>344</v>
      </c>
      <c r="D11" s="243">
        <v>0</v>
      </c>
      <c r="E11" s="210"/>
      <c r="F11" s="210"/>
      <c r="G11" s="244" t="e">
        <f>E11/$F$8</f>
        <v>#DIV/0!</v>
      </c>
      <c r="H11" s="244" t="e">
        <f>E11/$E$134</f>
        <v>#DIV/0!</v>
      </c>
      <c r="J11" s="119"/>
      <c r="K11" s="119"/>
      <c r="L11" s="123"/>
      <c r="M11" s="123"/>
      <c r="N11" s="240"/>
    </row>
    <row r="12" spans="1:67" s="236" customFormat="1" ht="30" hidden="1" x14ac:dyDescent="0.2">
      <c r="B12" s="1887"/>
      <c r="C12" s="242" t="s">
        <v>511</v>
      </c>
      <c r="D12" s="243">
        <v>0</v>
      </c>
      <c r="E12" s="210"/>
      <c r="F12" s="210"/>
      <c r="G12" s="244" t="e">
        <f t="shared" ref="G12:G16" si="0">E12/$F$8</f>
        <v>#DIV/0!</v>
      </c>
      <c r="H12" s="244" t="e">
        <f>E12/$E$134</f>
        <v>#DIV/0!</v>
      </c>
      <c r="J12" s="119"/>
      <c r="K12" s="119"/>
      <c r="L12" s="123"/>
      <c r="M12" s="123"/>
      <c r="N12" s="240"/>
    </row>
    <row r="13" spans="1:67" s="236" customFormat="1" hidden="1" x14ac:dyDescent="0.2">
      <c r="B13" s="1887"/>
      <c r="C13" s="1395" t="s">
        <v>1016</v>
      </c>
      <c r="D13" s="243">
        <v>0</v>
      </c>
      <c r="E13" s="210">
        <v>0</v>
      </c>
      <c r="F13" s="210"/>
      <c r="G13" s="244" t="e">
        <f t="shared" si="0"/>
        <v>#DIV/0!</v>
      </c>
      <c r="H13" s="244">
        <f>E13/E133</f>
        <v>0</v>
      </c>
      <c r="J13" s="119"/>
      <c r="K13" s="119"/>
      <c r="L13" s="123"/>
      <c r="M13" s="123"/>
      <c r="N13" s="240"/>
    </row>
    <row r="14" spans="1:67" s="236" customFormat="1" hidden="1" x14ac:dyDescent="0.2">
      <c r="B14" s="1887"/>
      <c r="C14" s="242" t="s">
        <v>1001</v>
      </c>
      <c r="D14" s="243">
        <v>0</v>
      </c>
      <c r="E14" s="210">
        <v>0</v>
      </c>
      <c r="F14" s="210"/>
      <c r="G14" s="244" t="e">
        <f t="shared" si="0"/>
        <v>#DIV/0!</v>
      </c>
      <c r="H14" s="244">
        <f>E14/E133</f>
        <v>0</v>
      </c>
      <c r="J14" s="119"/>
      <c r="K14" s="119"/>
      <c r="L14" s="123"/>
      <c r="M14" s="123"/>
      <c r="N14" s="240"/>
    </row>
    <row r="15" spans="1:67" s="236" customFormat="1" hidden="1" x14ac:dyDescent="0.2">
      <c r="B15" s="1887"/>
      <c r="C15" s="242" t="s">
        <v>522</v>
      </c>
      <c r="D15" s="243">
        <v>0</v>
      </c>
      <c r="E15" s="210">
        <v>0</v>
      </c>
      <c r="F15" s="245"/>
      <c r="G15" s="244" t="e">
        <f>E15/$F$8</f>
        <v>#DIV/0!</v>
      </c>
      <c r="H15" s="244">
        <f>E15/E133</f>
        <v>0</v>
      </c>
      <c r="J15" s="119"/>
      <c r="K15" s="119"/>
      <c r="L15" s="123"/>
      <c r="M15" s="123"/>
    </row>
    <row r="16" spans="1:67" s="236" customFormat="1" hidden="1" x14ac:dyDescent="0.2">
      <c r="B16" s="1887"/>
      <c r="C16" s="242" t="s">
        <v>618</v>
      </c>
      <c r="D16" s="243"/>
      <c r="E16" s="210"/>
      <c r="F16" s="245"/>
      <c r="G16" s="244" t="e">
        <f t="shared" si="0"/>
        <v>#DIV/0!</v>
      </c>
      <c r="H16" s="244" t="e">
        <f>E16/$E$134</f>
        <v>#DIV/0!</v>
      </c>
    </row>
    <row r="17" spans="2:8" s="236" customFormat="1" hidden="1" x14ac:dyDescent="0.2">
      <c r="B17" s="1888"/>
      <c r="C17" s="1052" t="s">
        <v>343</v>
      </c>
      <c r="D17" s="1055"/>
      <c r="E17" s="1057"/>
      <c r="F17" s="1056"/>
      <c r="G17" s="1051"/>
      <c r="H17" s="1051"/>
    </row>
    <row r="18" spans="2:8" s="236" customFormat="1" hidden="1" x14ac:dyDescent="0.2">
      <c r="B18" s="1887"/>
      <c r="C18" s="242" t="s">
        <v>344</v>
      </c>
      <c r="D18" s="243"/>
      <c r="E18" s="210"/>
      <c r="F18" s="245"/>
      <c r="G18" s="244"/>
      <c r="H18" s="244"/>
    </row>
    <row r="19" spans="2:8" s="236" customFormat="1" hidden="1" x14ac:dyDescent="0.2">
      <c r="C19" s="192" t="s">
        <v>157</v>
      </c>
      <c r="D19" s="193">
        <f>SUM(D9:D18)</f>
        <v>0</v>
      </c>
      <c r="E19" s="211">
        <f>SUM(E13:E18)</f>
        <v>0</v>
      </c>
      <c r="F19" s="1103"/>
      <c r="G19" s="247"/>
      <c r="H19" s="247"/>
    </row>
    <row r="20" spans="2:8" s="236" customFormat="1" hidden="1" x14ac:dyDescent="0.2">
      <c r="C20" s="192"/>
      <c r="D20" s="193"/>
      <c r="E20" s="211"/>
      <c r="F20" s="246"/>
      <c r="G20" s="247"/>
      <c r="H20" s="247"/>
    </row>
    <row r="21" spans="2:8" s="236" customFormat="1" hidden="1" x14ac:dyDescent="0.2">
      <c r="B21" s="1889" t="s">
        <v>136</v>
      </c>
      <c r="C21" s="56"/>
      <c r="D21" s="56"/>
      <c r="E21" s="56"/>
      <c r="F21" s="305">
        <v>0</v>
      </c>
      <c r="G21" s="55"/>
      <c r="H21" s="241"/>
    </row>
    <row r="22" spans="2:8" s="236" customFormat="1" hidden="1" x14ac:dyDescent="0.2">
      <c r="B22" s="1890"/>
      <c r="C22" s="712" t="s">
        <v>369</v>
      </c>
      <c r="D22" s="243">
        <v>0</v>
      </c>
      <c r="E22" s="1135"/>
      <c r="F22" s="245"/>
      <c r="G22" s="244" t="e">
        <f t="shared" ref="G22:G40" si="1">E22/$F$21</f>
        <v>#DIV/0!</v>
      </c>
      <c r="H22" s="244" t="e">
        <f>E22/$E$134</f>
        <v>#DIV/0!</v>
      </c>
    </row>
    <row r="23" spans="2:8" s="236" customFormat="1" hidden="1" x14ac:dyDescent="0.2">
      <c r="B23" s="1890"/>
      <c r="C23" s="713" t="s">
        <v>672</v>
      </c>
      <c r="D23" s="243">
        <v>0</v>
      </c>
      <c r="E23" s="308"/>
      <c r="F23" s="245"/>
      <c r="G23" s="244" t="e">
        <f t="shared" si="1"/>
        <v>#DIV/0!</v>
      </c>
      <c r="H23" s="244" t="e">
        <f>E23/$E$134</f>
        <v>#DIV/0!</v>
      </c>
    </row>
    <row r="24" spans="2:8" s="236" customFormat="1" hidden="1" x14ac:dyDescent="0.2">
      <c r="B24" s="1890"/>
      <c r="C24" s="1345" t="s">
        <v>902</v>
      </c>
      <c r="D24" s="243">
        <v>0</v>
      </c>
      <c r="E24" s="210">
        <v>0</v>
      </c>
      <c r="F24" s="245"/>
      <c r="G24" s="244" t="e">
        <f t="shared" si="1"/>
        <v>#DIV/0!</v>
      </c>
      <c r="H24" s="244">
        <f>E24/E133</f>
        <v>0</v>
      </c>
    </row>
    <row r="25" spans="2:8" s="236" customFormat="1" hidden="1" x14ac:dyDescent="0.2">
      <c r="B25" s="1890"/>
      <c r="C25" s="714" t="s">
        <v>344</v>
      </c>
      <c r="D25" s="243">
        <v>0</v>
      </c>
      <c r="E25" s="210">
        <v>0</v>
      </c>
      <c r="F25" s="245"/>
      <c r="G25" s="244" t="e">
        <f t="shared" si="1"/>
        <v>#DIV/0!</v>
      </c>
      <c r="H25" s="244">
        <f>E25/E133</f>
        <v>0</v>
      </c>
    </row>
    <row r="26" spans="2:8" s="236" customFormat="1" hidden="1" x14ac:dyDescent="0.2">
      <c r="B26" s="1890"/>
      <c r="C26" s="715" t="s">
        <v>139</v>
      </c>
      <c r="D26" s="243"/>
      <c r="E26" s="210">
        <v>0</v>
      </c>
      <c r="F26" s="245"/>
      <c r="G26" s="244" t="e">
        <f t="shared" si="1"/>
        <v>#DIV/0!</v>
      </c>
      <c r="H26" s="244" t="e">
        <f t="shared" ref="H26:H35" si="2">E26/E134</f>
        <v>#DIV/0!</v>
      </c>
    </row>
    <row r="27" spans="2:8" s="236" customFormat="1" hidden="1" x14ac:dyDescent="0.2">
      <c r="B27" s="1890"/>
      <c r="C27" s="715" t="s">
        <v>439</v>
      </c>
      <c r="D27" s="243"/>
      <c r="E27" s="210">
        <v>0</v>
      </c>
      <c r="F27" s="245"/>
      <c r="G27" s="244" t="e">
        <f t="shared" si="1"/>
        <v>#DIV/0!</v>
      </c>
      <c r="H27" s="244" t="e">
        <f t="shared" si="2"/>
        <v>#DIV/0!</v>
      </c>
    </row>
    <row r="28" spans="2:8" s="236" customFormat="1" hidden="1" x14ac:dyDescent="0.2">
      <c r="B28" s="1890"/>
      <c r="C28" s="715" t="s">
        <v>526</v>
      </c>
      <c r="D28" s="243"/>
      <c r="E28" s="210">
        <v>0</v>
      </c>
      <c r="F28" s="245"/>
      <c r="G28" s="244" t="e">
        <f t="shared" si="1"/>
        <v>#DIV/0!</v>
      </c>
      <c r="H28" s="244" t="e">
        <f t="shared" si="2"/>
        <v>#DIV/0!</v>
      </c>
    </row>
    <row r="29" spans="2:8" s="236" customFormat="1" hidden="1" x14ac:dyDescent="0.2">
      <c r="B29" s="1890"/>
      <c r="C29" s="716" t="s">
        <v>670</v>
      </c>
      <c r="D29" s="243">
        <v>0</v>
      </c>
      <c r="E29" s="210">
        <v>0</v>
      </c>
      <c r="F29" s="245"/>
      <c r="G29" s="244" t="e">
        <f t="shared" si="1"/>
        <v>#DIV/0!</v>
      </c>
      <c r="H29" s="244" t="e">
        <f t="shared" si="2"/>
        <v>#DIV/0!</v>
      </c>
    </row>
    <row r="30" spans="2:8" s="236" customFormat="1" hidden="1" x14ac:dyDescent="0.2">
      <c r="B30" s="1890"/>
      <c r="C30" s="714" t="s">
        <v>344</v>
      </c>
      <c r="D30" s="243">
        <v>0</v>
      </c>
      <c r="E30" s="210">
        <v>0</v>
      </c>
      <c r="F30" s="245"/>
      <c r="G30" s="244" t="e">
        <f t="shared" si="1"/>
        <v>#DIV/0!</v>
      </c>
      <c r="H30" s="244" t="e">
        <f t="shared" si="2"/>
        <v>#DIV/0!</v>
      </c>
    </row>
    <row r="31" spans="2:8" s="236" customFormat="1" hidden="1" x14ac:dyDescent="0.2">
      <c r="B31" s="1890"/>
      <c r="C31" s="717" t="s">
        <v>139</v>
      </c>
      <c r="D31" s="243">
        <v>0</v>
      </c>
      <c r="E31" s="210">
        <v>0</v>
      </c>
      <c r="F31" s="245"/>
      <c r="G31" s="244" t="e">
        <f t="shared" si="1"/>
        <v>#DIV/0!</v>
      </c>
      <c r="H31" s="244" t="e">
        <f t="shared" si="2"/>
        <v>#DIV/0!</v>
      </c>
    </row>
    <row r="32" spans="2:8" s="236" customFormat="1" hidden="1" x14ac:dyDescent="0.2">
      <c r="B32" s="1890"/>
      <c r="C32" s="717" t="s">
        <v>531</v>
      </c>
      <c r="D32" s="243">
        <v>0</v>
      </c>
      <c r="E32" s="210">
        <v>0</v>
      </c>
      <c r="F32" s="245"/>
      <c r="G32" s="244" t="e">
        <f t="shared" si="1"/>
        <v>#DIV/0!</v>
      </c>
      <c r="H32" s="244" t="e">
        <f t="shared" si="2"/>
        <v>#DIV/0!</v>
      </c>
    </row>
    <row r="33" spans="2:8" s="236" customFormat="1" hidden="1" x14ac:dyDescent="0.2">
      <c r="B33" s="1890"/>
      <c r="C33" s="1054" t="s">
        <v>364</v>
      </c>
      <c r="D33" s="1055"/>
      <c r="E33" s="210">
        <v>0</v>
      </c>
      <c r="F33" s="1056"/>
      <c r="G33" s="244" t="e">
        <f t="shared" si="1"/>
        <v>#DIV/0!</v>
      </c>
      <c r="H33" s="244" t="e">
        <f t="shared" si="2"/>
        <v>#DIV/0!</v>
      </c>
    </row>
    <row r="34" spans="2:8" s="236" customFormat="1" hidden="1" x14ac:dyDescent="0.2">
      <c r="B34" s="1890"/>
      <c r="C34" s="1084" t="s">
        <v>398</v>
      </c>
      <c r="D34" s="686"/>
      <c r="E34" s="210">
        <v>0</v>
      </c>
      <c r="F34" s="689"/>
      <c r="G34" s="244" t="e">
        <f t="shared" si="1"/>
        <v>#DIV/0!</v>
      </c>
      <c r="H34" s="244" t="e">
        <f t="shared" si="2"/>
        <v>#DIV/0!</v>
      </c>
    </row>
    <row r="35" spans="2:8" s="236" customFormat="1" hidden="1" x14ac:dyDescent="0.2">
      <c r="B35" s="1890"/>
      <c r="C35" s="897" t="s">
        <v>624</v>
      </c>
      <c r="D35" s="895"/>
      <c r="E35" s="210">
        <v>0</v>
      </c>
      <c r="F35" s="896"/>
      <c r="G35" s="244" t="e">
        <f t="shared" si="1"/>
        <v>#DIV/0!</v>
      </c>
      <c r="H35" s="244" t="e">
        <f t="shared" si="2"/>
        <v>#DIV/0!</v>
      </c>
    </row>
    <row r="36" spans="2:8" s="236" customFormat="1" hidden="1" x14ac:dyDescent="0.2">
      <c r="B36" s="1890"/>
      <c r="C36" s="1063" t="s">
        <v>623</v>
      </c>
      <c r="D36" s="686"/>
      <c r="E36" s="210">
        <v>0</v>
      </c>
      <c r="F36" s="697"/>
      <c r="G36" s="244" t="e">
        <f t="shared" si="1"/>
        <v>#DIV/0!</v>
      </c>
      <c r="H36" s="244" t="e">
        <f>E36/#REF!</f>
        <v>#REF!</v>
      </c>
    </row>
    <row r="37" spans="2:8" s="236" customFormat="1" hidden="1" x14ac:dyDescent="0.2">
      <c r="B37" s="1890"/>
      <c r="C37" s="1460" t="s">
        <v>1213</v>
      </c>
      <c r="D37" s="895">
        <v>0</v>
      </c>
      <c r="E37" s="210">
        <v>0</v>
      </c>
      <c r="F37" s="896"/>
      <c r="G37" s="244" t="e">
        <f t="shared" si="1"/>
        <v>#DIV/0!</v>
      </c>
      <c r="H37" s="244">
        <f>E37/E133</f>
        <v>0</v>
      </c>
    </row>
    <row r="38" spans="2:8" s="236" customFormat="1" hidden="1" x14ac:dyDescent="0.2">
      <c r="B38" s="1890"/>
      <c r="C38" s="1386" t="s">
        <v>1000</v>
      </c>
      <c r="D38" s="686">
        <v>0</v>
      </c>
      <c r="E38" s="210">
        <v>0</v>
      </c>
      <c r="F38" s="687"/>
      <c r="G38" s="244" t="e">
        <f t="shared" si="1"/>
        <v>#DIV/0!</v>
      </c>
      <c r="H38" s="244">
        <f>E38/E133</f>
        <v>0</v>
      </c>
    </row>
    <row r="39" spans="2:8" s="236" customFormat="1" hidden="1" x14ac:dyDescent="0.2">
      <c r="B39" s="772"/>
      <c r="C39" s="1361" t="s">
        <v>404</v>
      </c>
      <c r="D39" s="895">
        <v>0</v>
      </c>
      <c r="E39" s="210">
        <v>0</v>
      </c>
      <c r="F39" s="896"/>
      <c r="G39" s="244" t="e">
        <f t="shared" si="1"/>
        <v>#DIV/0!</v>
      </c>
      <c r="H39" s="244">
        <f>E39/E133</f>
        <v>0</v>
      </c>
    </row>
    <row r="40" spans="2:8" s="236" customFormat="1" hidden="1" x14ac:dyDescent="0.2">
      <c r="B40" s="772"/>
      <c r="C40" s="1359" t="s">
        <v>914</v>
      </c>
      <c r="D40" s="937">
        <v>0</v>
      </c>
      <c r="E40" s="210">
        <v>0</v>
      </c>
      <c r="F40" s="938"/>
      <c r="G40" s="244" t="e">
        <f t="shared" si="1"/>
        <v>#DIV/0!</v>
      </c>
      <c r="H40" s="244">
        <f>E40/E133</f>
        <v>0</v>
      </c>
    </row>
    <row r="41" spans="2:8" s="236" customFormat="1" hidden="1" x14ac:dyDescent="0.2">
      <c r="B41" s="772"/>
      <c r="C41" s="773" t="s">
        <v>364</v>
      </c>
      <c r="D41" s="774">
        <v>0</v>
      </c>
      <c r="E41" s="210">
        <v>0</v>
      </c>
      <c r="F41" s="775"/>
      <c r="G41" s="244" t="e">
        <f>E41/$F$21</f>
        <v>#DIV/0!</v>
      </c>
      <c r="H41" s="244">
        <f>E41/E133</f>
        <v>0</v>
      </c>
    </row>
    <row r="42" spans="2:8" s="236" customFormat="1" hidden="1" x14ac:dyDescent="0.2">
      <c r="C42" s="57" t="s">
        <v>140</v>
      </c>
      <c r="D42" s="120">
        <f>SUM(D22:D41)</f>
        <v>0</v>
      </c>
      <c r="E42" s="209">
        <f>SUM(E22:E41)</f>
        <v>0</v>
      </c>
      <c r="F42" s="251"/>
      <c r="G42" s="118"/>
      <c r="H42" s="248"/>
    </row>
    <row r="43" spans="2:8" s="236" customFormat="1" hidden="1" x14ac:dyDescent="0.2">
      <c r="C43" s="1105"/>
      <c r="D43" s="1106"/>
      <c r="E43" s="1107"/>
      <c r="F43" s="1108"/>
      <c r="G43" s="1109"/>
      <c r="H43" s="1110"/>
    </row>
    <row r="44" spans="2:8" s="236" customFormat="1" hidden="1" x14ac:dyDescent="0.2">
      <c r="B44" s="1882" t="s">
        <v>137</v>
      </c>
      <c r="C44" s="56"/>
      <c r="D44" s="56"/>
      <c r="E44" s="56"/>
      <c r="F44" s="305"/>
      <c r="G44" s="55"/>
      <c r="H44" s="241"/>
    </row>
    <row r="45" spans="2:8" s="236" customFormat="1" hidden="1" x14ac:dyDescent="0.2">
      <c r="B45" s="1882"/>
      <c r="C45" s="504" t="s">
        <v>139</v>
      </c>
      <c r="D45" s="243">
        <v>0</v>
      </c>
      <c r="E45" s="210"/>
      <c r="F45" s="245"/>
      <c r="G45" s="244" t="e">
        <f>E45/$F$44</f>
        <v>#DIV/0!</v>
      </c>
      <c r="H45" s="244" t="e">
        <f>E45/$E$134</f>
        <v>#DIV/0!</v>
      </c>
    </row>
    <row r="46" spans="2:8" s="236" customFormat="1" hidden="1" x14ac:dyDescent="0.2">
      <c r="B46" s="1882"/>
      <c r="C46" s="242" t="s">
        <v>344</v>
      </c>
      <c r="D46" s="243">
        <v>0</v>
      </c>
      <c r="E46" s="207"/>
      <c r="F46" s="245"/>
      <c r="G46" s="252"/>
      <c r="H46" s="252"/>
    </row>
    <row r="47" spans="2:8" s="236" customFormat="1" hidden="1" x14ac:dyDescent="0.2">
      <c r="C47" s="57" t="s">
        <v>140</v>
      </c>
      <c r="D47" s="120">
        <f>SUM(D45:D46)</f>
        <v>0</v>
      </c>
      <c r="E47" s="209">
        <f>SUM(E45:E46)</f>
        <v>0</v>
      </c>
      <c r="F47" s="251"/>
      <c r="G47" s="118"/>
      <c r="H47" s="248"/>
    </row>
    <row r="48" spans="2:8" s="236" customFormat="1" hidden="1" x14ac:dyDescent="0.2">
      <c r="B48" s="266"/>
      <c r="C48" s="242"/>
      <c r="D48" s="243"/>
      <c r="E48" s="207"/>
      <c r="F48" s="245"/>
      <c r="G48" s="252"/>
      <c r="H48" s="252"/>
    </row>
    <row r="49" spans="2:8" s="236" customFormat="1" hidden="1" x14ac:dyDescent="0.2">
      <c r="B49" s="1882" t="s">
        <v>90</v>
      </c>
      <c r="C49" s="56"/>
      <c r="D49" s="56"/>
      <c r="E49" s="56"/>
      <c r="F49" s="305">
        <v>0</v>
      </c>
      <c r="G49" s="55"/>
      <c r="H49" s="241"/>
    </row>
    <row r="50" spans="2:8" s="236" customFormat="1" hidden="1" x14ac:dyDescent="0.2">
      <c r="B50" s="1882"/>
      <c r="C50" s="242" t="s">
        <v>345</v>
      </c>
      <c r="D50" s="243">
        <v>0</v>
      </c>
      <c r="E50" s="207">
        <v>0</v>
      </c>
      <c r="F50" s="245"/>
      <c r="G50" s="248" t="e">
        <f>E50/F49</f>
        <v>#DIV/0!</v>
      </c>
      <c r="H50" s="248">
        <f>E50/E133</f>
        <v>0</v>
      </c>
    </row>
    <row r="51" spans="2:8" s="236" customFormat="1" hidden="1" x14ac:dyDescent="0.2">
      <c r="B51" s="1882"/>
      <c r="C51" s="242" t="s">
        <v>625</v>
      </c>
      <c r="D51" s="243">
        <v>0</v>
      </c>
      <c r="E51" s="207">
        <v>0</v>
      </c>
      <c r="F51" s="245"/>
      <c r="G51" s="248" t="e">
        <f>E51/F49</f>
        <v>#DIV/0!</v>
      </c>
      <c r="H51" s="248">
        <f>E51/E133</f>
        <v>0</v>
      </c>
    </row>
    <row r="52" spans="2:8" s="236" customFormat="1" hidden="1" x14ac:dyDescent="0.2">
      <c r="C52" s="57" t="s">
        <v>140</v>
      </c>
      <c r="D52" s="120">
        <f>SUM(D50:D51)</f>
        <v>0</v>
      </c>
      <c r="E52" s="209">
        <f>SUM(E50:E51)</f>
        <v>0</v>
      </c>
      <c r="F52" s="251"/>
      <c r="G52" s="118"/>
      <c r="H52" s="248"/>
    </row>
    <row r="53" spans="2:8" s="236" customFormat="1" hidden="1" x14ac:dyDescent="0.2">
      <c r="C53" s="57"/>
      <c r="D53" s="120"/>
      <c r="E53" s="209"/>
      <c r="F53" s="251"/>
      <c r="G53" s="118"/>
      <c r="H53" s="248"/>
    </row>
    <row r="54" spans="2:8" s="236" customFormat="1" hidden="1" x14ac:dyDescent="0.2">
      <c r="B54" s="1882" t="s">
        <v>119</v>
      </c>
      <c r="C54" s="56"/>
      <c r="D54" s="56"/>
      <c r="E54" s="56"/>
      <c r="F54" s="305"/>
      <c r="G54" s="55"/>
      <c r="H54" s="241"/>
    </row>
    <row r="55" spans="2:8" s="236" customFormat="1" hidden="1" x14ac:dyDescent="0.2">
      <c r="B55" s="1882"/>
      <c r="C55" s="249" t="s">
        <v>505</v>
      </c>
      <c r="D55" s="243"/>
      <c r="E55" s="210"/>
      <c r="F55" s="245"/>
      <c r="G55" s="252" t="e">
        <f>E55/$F$54</f>
        <v>#DIV/0!</v>
      </c>
      <c r="H55" s="244" t="e">
        <f>E55/$E$134</f>
        <v>#DIV/0!</v>
      </c>
    </row>
    <row r="56" spans="2:8" s="236" customFormat="1" hidden="1" x14ac:dyDescent="0.2">
      <c r="B56" s="1882"/>
      <c r="C56" s="504"/>
      <c r="D56" s="243"/>
      <c r="E56" s="308"/>
      <c r="F56" s="251"/>
      <c r="G56" s="252" t="e">
        <f>E56/$F$54</f>
        <v>#DIV/0!</v>
      </c>
      <c r="H56" s="244" t="e">
        <f>E56/$E$134</f>
        <v>#DIV/0!</v>
      </c>
    </row>
    <row r="57" spans="2:8" s="236" customFormat="1" hidden="1" x14ac:dyDescent="0.2">
      <c r="C57" s="253" t="s">
        <v>140</v>
      </c>
      <c r="D57" s="120">
        <f>SUM(D55:D56)</f>
        <v>0</v>
      </c>
      <c r="E57" s="270">
        <f>SUM(E55:E56)</f>
        <v>0</v>
      </c>
      <c r="F57" s="251"/>
      <c r="G57" s="248"/>
      <c r="H57" s="248"/>
    </row>
    <row r="58" spans="2:8" s="236" customFormat="1" hidden="1" x14ac:dyDescent="0.2">
      <c r="C58" s="253"/>
      <c r="D58" s="254"/>
      <c r="E58" s="209"/>
      <c r="F58" s="251"/>
      <c r="G58" s="118"/>
      <c r="H58" s="248"/>
    </row>
    <row r="59" spans="2:8" s="236" customFormat="1" hidden="1" x14ac:dyDescent="0.2">
      <c r="B59" s="1882" t="s">
        <v>100</v>
      </c>
      <c r="C59" s="56"/>
      <c r="D59" s="56"/>
      <c r="E59" s="56"/>
      <c r="F59" s="305">
        <v>0</v>
      </c>
      <c r="G59" s="55"/>
      <c r="H59" s="241"/>
    </row>
    <row r="60" spans="2:8" s="236" customFormat="1" ht="13.15" hidden="1" customHeight="1" x14ac:dyDescent="0.2">
      <c r="B60" s="1882"/>
      <c r="C60" s="242" t="s">
        <v>625</v>
      </c>
      <c r="D60" s="205">
        <v>0</v>
      </c>
      <c r="E60" s="210">
        <v>0</v>
      </c>
      <c r="F60" s="210"/>
      <c r="G60" s="244" t="e">
        <f>E60/F59</f>
        <v>#DIV/0!</v>
      </c>
      <c r="H60" s="244">
        <f>E60/E133</f>
        <v>0</v>
      </c>
    </row>
    <row r="61" spans="2:8" s="236" customFormat="1" hidden="1" x14ac:dyDescent="0.2">
      <c r="B61" s="1882"/>
      <c r="C61" s="594" t="s">
        <v>490</v>
      </c>
      <c r="D61" s="205">
        <v>0</v>
      </c>
      <c r="E61" s="210"/>
      <c r="F61" s="210"/>
      <c r="G61" s="244" t="e">
        <f t="shared" ref="G61" si="3">E61/F60</f>
        <v>#DIV/0!</v>
      </c>
      <c r="H61" s="244" t="e">
        <f>E61/E134</f>
        <v>#DIV/0!</v>
      </c>
    </row>
    <row r="62" spans="2:8" s="236" customFormat="1" hidden="1" x14ac:dyDescent="0.2">
      <c r="B62" s="1882"/>
      <c r="C62" s="249" t="s">
        <v>477</v>
      </c>
      <c r="D62" s="205">
        <v>0</v>
      </c>
      <c r="E62" s="308">
        <v>0</v>
      </c>
      <c r="F62" s="210"/>
      <c r="G62" s="244" t="e">
        <f>E62/F59</f>
        <v>#DIV/0!</v>
      </c>
      <c r="H62" s="244">
        <f>E62/E133</f>
        <v>0</v>
      </c>
    </row>
    <row r="63" spans="2:8" s="236" customFormat="1" hidden="1" x14ac:dyDescent="0.2">
      <c r="B63" s="1883"/>
      <c r="C63" s="940" t="s">
        <v>507</v>
      </c>
      <c r="D63" s="941">
        <v>0</v>
      </c>
      <c r="E63" s="942"/>
      <c r="F63" s="943"/>
      <c r="G63" s="939"/>
      <c r="H63" s="244" t="e">
        <f>E63/E136</f>
        <v>#DIV/0!</v>
      </c>
    </row>
    <row r="64" spans="2:8" s="236" customFormat="1" hidden="1" x14ac:dyDescent="0.2">
      <c r="B64" s="267"/>
      <c r="C64" s="253" t="s">
        <v>140</v>
      </c>
      <c r="D64" s="254">
        <f>SUM(D60:D63)</f>
        <v>0</v>
      </c>
      <c r="E64" s="209">
        <f>SUM(E60:E63)</f>
        <v>0</v>
      </c>
      <c r="F64" s="251"/>
      <c r="G64" s="118"/>
      <c r="H64" s="248"/>
    </row>
    <row r="65" spans="2:9" s="236" customFormat="1" x14ac:dyDescent="0.2">
      <c r="B65" s="269"/>
      <c r="C65" s="242"/>
      <c r="D65" s="243"/>
      <c r="E65" s="206"/>
      <c r="F65" s="245"/>
      <c r="G65" s="244"/>
      <c r="H65" s="248"/>
    </row>
    <row r="66" spans="2:9" s="236" customFormat="1" x14ac:dyDescent="0.2">
      <c r="B66" s="1892" t="s">
        <v>138</v>
      </c>
      <c r="C66" s="56"/>
      <c r="D66" s="56"/>
      <c r="E66" s="56"/>
      <c r="F66" s="305">
        <v>5287603991.2758722</v>
      </c>
      <c r="G66" s="55"/>
      <c r="H66" s="241"/>
    </row>
    <row r="67" spans="2:9" s="236" customFormat="1" x14ac:dyDescent="0.2">
      <c r="B67" s="1890"/>
      <c r="C67" s="242" t="s">
        <v>1213</v>
      </c>
      <c r="D67" s="243">
        <v>0</v>
      </c>
      <c r="E67" s="206">
        <v>1499137146.8600001</v>
      </c>
      <c r="F67" s="245"/>
      <c r="G67" s="252">
        <f>E67/$F$66</f>
        <v>0.28351917982766062</v>
      </c>
      <c r="H67" s="244" t="e">
        <f>E67/$E$134</f>
        <v>#DIV/0!</v>
      </c>
    </row>
    <row r="68" spans="2:9" s="236" customFormat="1" x14ac:dyDescent="0.2">
      <c r="B68" s="1890"/>
      <c r="C68" s="242" t="s">
        <v>1307</v>
      </c>
      <c r="D68" s="243">
        <v>0</v>
      </c>
      <c r="E68" s="206">
        <v>96410388.429999992</v>
      </c>
      <c r="F68" s="245"/>
      <c r="G68" s="252">
        <f t="shared" ref="G68:G73" si="4">E68/$F$66</f>
        <v>1.823328460094014E-2</v>
      </c>
      <c r="H68" s="244">
        <f>E68/E133</f>
        <v>4.2441134675991143E-2</v>
      </c>
    </row>
    <row r="69" spans="2:9" s="236" customFormat="1" hidden="1" x14ac:dyDescent="0.2">
      <c r="B69" s="1890"/>
      <c r="C69" s="1085" t="s">
        <v>668</v>
      </c>
      <c r="D69" s="243">
        <v>0</v>
      </c>
      <c r="E69" s="210"/>
      <c r="F69" s="210"/>
      <c r="G69" s="252">
        <f t="shared" si="4"/>
        <v>0</v>
      </c>
      <c r="H69" s="244" t="e">
        <f t="shared" ref="H69:H73" si="5">E69/$E$134</f>
        <v>#DIV/0!</v>
      </c>
    </row>
    <row r="70" spans="2:9" s="236" customFormat="1" hidden="1" x14ac:dyDescent="0.2">
      <c r="B70" s="1890"/>
      <c r="C70" s="1086" t="s">
        <v>669</v>
      </c>
      <c r="D70" s="243">
        <v>0</v>
      </c>
      <c r="E70" s="308"/>
      <c r="F70" s="210"/>
      <c r="G70" s="252">
        <f t="shared" si="4"/>
        <v>0</v>
      </c>
      <c r="H70" s="244" t="e">
        <f t="shared" si="5"/>
        <v>#DIV/0!</v>
      </c>
    </row>
    <row r="71" spans="2:9" s="236" customFormat="1" hidden="1" x14ac:dyDescent="0.2">
      <c r="B71" s="1890"/>
      <c r="C71" s="1087" t="s">
        <v>480</v>
      </c>
      <c r="D71" s="243">
        <v>0</v>
      </c>
      <c r="E71" s="873"/>
      <c r="F71" s="210"/>
      <c r="G71" s="252">
        <f>E71/$F$66</f>
        <v>0</v>
      </c>
      <c r="H71" s="244" t="e">
        <f t="shared" si="5"/>
        <v>#DIV/0!</v>
      </c>
    </row>
    <row r="72" spans="2:9" s="236" customFormat="1" hidden="1" x14ac:dyDescent="0.2">
      <c r="B72" s="1890"/>
      <c r="C72" s="1088" t="s">
        <v>674</v>
      </c>
      <c r="D72" s="243">
        <v>0</v>
      </c>
      <c r="E72" s="308"/>
      <c r="F72" s="210"/>
      <c r="G72" s="252">
        <f>E72/$F$66</f>
        <v>0</v>
      </c>
      <c r="H72" s="244" t="e">
        <f t="shared" si="5"/>
        <v>#DIV/0!</v>
      </c>
      <c r="I72" s="894"/>
    </row>
    <row r="73" spans="2:9" s="236" customFormat="1" hidden="1" x14ac:dyDescent="0.2">
      <c r="B73" s="1890"/>
      <c r="C73" s="1089" t="s">
        <v>671</v>
      </c>
      <c r="D73" s="243">
        <v>0</v>
      </c>
      <c r="E73" s="1135"/>
      <c r="F73" s="210"/>
      <c r="G73" s="252">
        <f t="shared" si="4"/>
        <v>0</v>
      </c>
      <c r="H73" s="244" t="e">
        <f t="shared" si="5"/>
        <v>#DIV/0!</v>
      </c>
    </row>
    <row r="74" spans="2:9" s="236" customFormat="1" hidden="1" x14ac:dyDescent="0.2">
      <c r="B74" s="1890"/>
      <c r="C74" s="1385" t="s">
        <v>999</v>
      </c>
      <c r="D74" s="243">
        <v>0</v>
      </c>
      <c r="E74" s="206">
        <v>0</v>
      </c>
      <c r="F74" s="245"/>
      <c r="G74" s="252">
        <f>E74/$F$66</f>
        <v>0</v>
      </c>
      <c r="H74" s="244">
        <f>E74/E133</f>
        <v>0</v>
      </c>
    </row>
    <row r="75" spans="2:9" s="236" customFormat="1" hidden="1" x14ac:dyDescent="0.2">
      <c r="B75" s="1890"/>
      <c r="C75" s="1369" t="s">
        <v>481</v>
      </c>
      <c r="D75" s="243">
        <v>0</v>
      </c>
      <c r="E75" s="206">
        <v>0</v>
      </c>
      <c r="F75" s="758"/>
      <c r="G75" s="252">
        <f>E75/$F$66</f>
        <v>0</v>
      </c>
      <c r="H75" s="244">
        <f>E75/E133</f>
        <v>0</v>
      </c>
    </row>
    <row r="76" spans="2:9" s="236" customFormat="1" hidden="1" x14ac:dyDescent="0.2">
      <c r="B76" s="1890"/>
      <c r="C76" s="1360" t="s">
        <v>690</v>
      </c>
      <c r="D76" s="243">
        <v>0</v>
      </c>
      <c r="E76" s="206">
        <v>0</v>
      </c>
      <c r="F76" s="758"/>
      <c r="G76" s="252">
        <f t="shared" ref="G76:G78" si="6">E76/$F$66</f>
        <v>0</v>
      </c>
      <c r="H76" s="244">
        <f>E76/E133</f>
        <v>0</v>
      </c>
    </row>
    <row r="77" spans="2:9" s="236" customFormat="1" ht="13.9" hidden="1" customHeight="1" x14ac:dyDescent="0.2">
      <c r="B77" s="1890"/>
      <c r="C77" s="757" t="s">
        <v>532</v>
      </c>
      <c r="D77" s="243">
        <v>0</v>
      </c>
      <c r="E77" s="206">
        <v>0</v>
      </c>
      <c r="F77" s="758"/>
      <c r="G77" s="252">
        <f t="shared" si="6"/>
        <v>0</v>
      </c>
      <c r="H77" s="244">
        <f>E77/E133</f>
        <v>0</v>
      </c>
    </row>
    <row r="78" spans="2:9" s="236" customFormat="1" hidden="1" x14ac:dyDescent="0.2">
      <c r="B78" s="1890"/>
      <c r="C78" s="757" t="s">
        <v>535</v>
      </c>
      <c r="D78" s="243">
        <v>0</v>
      </c>
      <c r="E78" s="206">
        <v>0</v>
      </c>
      <c r="F78" s="758"/>
      <c r="G78" s="252">
        <f t="shared" si="6"/>
        <v>0</v>
      </c>
      <c r="H78" s="244">
        <f>E78/E133</f>
        <v>0</v>
      </c>
    </row>
    <row r="79" spans="2:9" s="236" customFormat="1" x14ac:dyDescent="0.2">
      <c r="B79" s="1890"/>
      <c r="C79" s="1655" t="s">
        <v>1308</v>
      </c>
      <c r="D79" s="243">
        <v>0</v>
      </c>
      <c r="E79" s="206">
        <v>676078545.54000008</v>
      </c>
      <c r="F79" s="758"/>
      <c r="G79" s="252">
        <f>E78/$F$66</f>
        <v>0</v>
      </c>
      <c r="H79" s="244">
        <f>E79/E133</f>
        <v>0.29761876360081957</v>
      </c>
    </row>
    <row r="80" spans="2:9" s="236" customFormat="1" x14ac:dyDescent="0.2">
      <c r="C80" s="192" t="s">
        <v>140</v>
      </c>
      <c r="D80" s="193">
        <f>SUM(D67:D79)</f>
        <v>0</v>
      </c>
      <c r="E80" s="211">
        <f>SUM(E67:E79)</f>
        <v>2271626080.8300004</v>
      </c>
      <c r="F80" s="246"/>
      <c r="G80" s="299"/>
      <c r="H80" s="247"/>
    </row>
    <row r="81" spans="2:8" s="236" customFormat="1" x14ac:dyDescent="0.2">
      <c r="C81" s="57"/>
      <c r="D81" s="120"/>
      <c r="E81" s="209"/>
      <c r="F81" s="251"/>
      <c r="G81" s="118"/>
      <c r="H81" s="248"/>
    </row>
    <row r="82" spans="2:8" s="236" customFormat="1" hidden="1" x14ac:dyDescent="0.2">
      <c r="B82" s="1891" t="s">
        <v>296</v>
      </c>
      <c r="C82" s="56"/>
      <c r="D82" s="56"/>
      <c r="E82" s="56"/>
      <c r="F82" s="305">
        <v>0</v>
      </c>
      <c r="G82" s="55"/>
      <c r="H82" s="241"/>
    </row>
    <row r="83" spans="2:8" s="236" customFormat="1" ht="14.45" hidden="1" customHeight="1" x14ac:dyDescent="0.2">
      <c r="B83" s="1890"/>
      <c r="C83" s="242" t="s">
        <v>364</v>
      </c>
      <c r="D83" s="498">
        <v>0</v>
      </c>
      <c r="E83" s="498">
        <v>0</v>
      </c>
      <c r="F83" s="245"/>
      <c r="G83" s="252" t="e">
        <f>E83/$F$82</f>
        <v>#DIV/0!</v>
      </c>
      <c r="H83" s="244">
        <f>E83/E133</f>
        <v>0</v>
      </c>
    </row>
    <row r="84" spans="2:8" s="236" customFormat="1" hidden="1" x14ac:dyDescent="0.2">
      <c r="B84" s="1890"/>
      <c r="C84" s="718" t="s">
        <v>364</v>
      </c>
      <c r="D84" s="498">
        <v>0</v>
      </c>
      <c r="E84" s="498">
        <v>0</v>
      </c>
      <c r="F84" s="245"/>
      <c r="G84" s="252" t="e">
        <f t="shared" ref="G84:G93" si="7">E84/$F$82</f>
        <v>#DIV/0!</v>
      </c>
      <c r="H84" s="244" t="e">
        <f t="shared" ref="H84:H87" si="8">E84/$E$134</f>
        <v>#DIV/0!</v>
      </c>
    </row>
    <row r="85" spans="2:8" s="236" customFormat="1" hidden="1" x14ac:dyDescent="0.2">
      <c r="B85" s="1890"/>
      <c r="C85" s="718" t="s">
        <v>413</v>
      </c>
      <c r="D85" s="498">
        <v>0</v>
      </c>
      <c r="E85" s="498">
        <v>0</v>
      </c>
      <c r="F85" s="245"/>
      <c r="G85" s="252" t="e">
        <f t="shared" si="7"/>
        <v>#DIV/0!</v>
      </c>
      <c r="H85" s="244" t="e">
        <f t="shared" si="8"/>
        <v>#DIV/0!</v>
      </c>
    </row>
    <row r="86" spans="2:8" s="236" customFormat="1" hidden="1" x14ac:dyDescent="0.2">
      <c r="B86" s="1890"/>
      <c r="C86" s="242" t="s">
        <v>362</v>
      </c>
      <c r="D86" s="498">
        <v>0</v>
      </c>
      <c r="E86" s="498">
        <v>0</v>
      </c>
      <c r="F86" s="251"/>
      <c r="G86" s="252" t="e">
        <f t="shared" si="7"/>
        <v>#DIV/0!</v>
      </c>
      <c r="H86" s="244" t="e">
        <f t="shared" si="8"/>
        <v>#DIV/0!</v>
      </c>
    </row>
    <row r="87" spans="2:8" s="236" customFormat="1" hidden="1" x14ac:dyDescent="0.2">
      <c r="B87" s="1890"/>
      <c r="C87" s="242" t="s">
        <v>434</v>
      </c>
      <c r="D87" s="498">
        <v>0</v>
      </c>
      <c r="E87" s="498">
        <v>0</v>
      </c>
      <c r="F87" s="251"/>
      <c r="G87" s="252" t="e">
        <f t="shared" si="7"/>
        <v>#DIV/0!</v>
      </c>
      <c r="H87" s="244" t="e">
        <f t="shared" si="8"/>
        <v>#DIV/0!</v>
      </c>
    </row>
    <row r="88" spans="2:8" s="236" customFormat="1" hidden="1" x14ac:dyDescent="0.2">
      <c r="B88" s="1890"/>
      <c r="C88" s="242" t="s">
        <v>1249</v>
      </c>
      <c r="D88" s="498">
        <v>0</v>
      </c>
      <c r="E88" s="498">
        <v>0</v>
      </c>
      <c r="F88" s="251"/>
      <c r="G88" s="252" t="e">
        <f t="shared" si="7"/>
        <v>#DIV/0!</v>
      </c>
      <c r="H88" s="244">
        <f>E88/E133</f>
        <v>0</v>
      </c>
    </row>
    <row r="89" spans="2:8" s="236" customFormat="1" hidden="1" x14ac:dyDescent="0.2">
      <c r="B89" s="1890"/>
      <c r="C89" s="242" t="s">
        <v>368</v>
      </c>
      <c r="D89" s="498">
        <v>0</v>
      </c>
      <c r="E89" s="498">
        <v>0</v>
      </c>
      <c r="F89" s="251"/>
      <c r="G89" s="252" t="e">
        <f t="shared" si="7"/>
        <v>#DIV/0!</v>
      </c>
      <c r="H89" s="244">
        <f>E89/E133</f>
        <v>0</v>
      </c>
    </row>
    <row r="90" spans="2:8" s="236" customFormat="1" hidden="1" x14ac:dyDescent="0.2">
      <c r="B90" s="1890"/>
      <c r="C90" s="735" t="s">
        <v>691</v>
      </c>
      <c r="D90" s="498">
        <v>0</v>
      </c>
      <c r="E90" s="498">
        <v>0</v>
      </c>
      <c r="F90" s="736"/>
      <c r="G90" s="252" t="e">
        <f t="shared" si="7"/>
        <v>#DIV/0!</v>
      </c>
      <c r="H90" s="244" t="e">
        <f t="shared" ref="H90" si="9">E90/E134</f>
        <v>#DIV/0!</v>
      </c>
    </row>
    <row r="91" spans="2:8" s="236" customFormat="1" hidden="1" x14ac:dyDescent="0.2">
      <c r="B91" s="1890"/>
      <c r="C91" s="735" t="s">
        <v>1009</v>
      </c>
      <c r="D91" s="498">
        <v>0</v>
      </c>
      <c r="E91" s="498">
        <v>0</v>
      </c>
      <c r="F91" s="736"/>
      <c r="G91" s="252" t="e">
        <f t="shared" si="7"/>
        <v>#DIV/0!</v>
      </c>
      <c r="H91" s="244">
        <f>E91/E133</f>
        <v>0</v>
      </c>
    </row>
    <row r="92" spans="2:8" s="236" customFormat="1" hidden="1" x14ac:dyDescent="0.2">
      <c r="B92" s="772"/>
      <c r="C92" s="242" t="s">
        <v>481</v>
      </c>
      <c r="D92" s="498">
        <v>0</v>
      </c>
      <c r="E92" s="498">
        <v>0</v>
      </c>
      <c r="F92" s="1053"/>
      <c r="G92" s="252" t="e">
        <f t="shared" si="7"/>
        <v>#DIV/0!</v>
      </c>
      <c r="H92" s="244">
        <f>E92/E133</f>
        <v>0</v>
      </c>
    </row>
    <row r="93" spans="2:8" s="236" customFormat="1" hidden="1" x14ac:dyDescent="0.2">
      <c r="B93" s="772"/>
      <c r="C93" s="1052" t="s">
        <v>977</v>
      </c>
      <c r="D93" s="498">
        <v>0</v>
      </c>
      <c r="E93" s="498">
        <v>0</v>
      </c>
      <c r="F93" s="1036"/>
      <c r="G93" s="252" t="e">
        <f t="shared" si="7"/>
        <v>#DIV/0!</v>
      </c>
      <c r="H93" s="244">
        <f>E93/E133</f>
        <v>0</v>
      </c>
    </row>
    <row r="94" spans="2:8" s="236" customFormat="1" hidden="1" x14ac:dyDescent="0.2">
      <c r="C94" s="57" t="s">
        <v>140</v>
      </c>
      <c r="D94" s="120">
        <f>SUM(D83:D93)</f>
        <v>0</v>
      </c>
      <c r="E94" s="209">
        <f>SUM(E83:E93)</f>
        <v>0</v>
      </c>
      <c r="F94" s="251"/>
      <c r="G94" s="118"/>
      <c r="H94" s="248"/>
    </row>
    <row r="95" spans="2:8" s="236" customFormat="1" hidden="1" x14ac:dyDescent="0.2">
      <c r="C95" s="57"/>
      <c r="D95" s="120"/>
      <c r="E95" s="209"/>
      <c r="F95" s="251"/>
      <c r="G95" s="118"/>
      <c r="H95" s="248"/>
    </row>
    <row r="96" spans="2:8" s="236" customFormat="1" hidden="1" x14ac:dyDescent="0.2">
      <c r="B96" s="1882" t="s">
        <v>88</v>
      </c>
      <c r="C96" s="56"/>
      <c r="D96" s="56"/>
      <c r="E96" s="56"/>
      <c r="F96" s="305"/>
      <c r="G96" s="305"/>
      <c r="H96" s="55"/>
    </row>
    <row r="97" spans="2:8" s="236" customFormat="1" ht="30" hidden="1" x14ac:dyDescent="0.2">
      <c r="B97" s="1882"/>
      <c r="C97" s="243" t="s">
        <v>516</v>
      </c>
      <c r="D97" s="205">
        <v>0</v>
      </c>
      <c r="E97" s="206"/>
      <c r="F97" s="206"/>
      <c r="G97" s="252" t="e">
        <f>E97/F96</f>
        <v>#DIV/0!</v>
      </c>
      <c r="H97" s="244" t="e">
        <f>E97/$E$134</f>
        <v>#DIV/0!</v>
      </c>
    </row>
    <row r="98" spans="2:8" s="236" customFormat="1" hidden="1" x14ac:dyDescent="0.2">
      <c r="B98" s="1882"/>
      <c r="C98" s="243" t="s">
        <v>375</v>
      </c>
      <c r="D98" s="205"/>
      <c r="E98" s="206"/>
      <c r="F98" s="308"/>
      <c r="G98" s="252" t="e">
        <f>E98/F96</f>
        <v>#DIV/0!</v>
      </c>
      <c r="H98" s="244" t="e">
        <f>E98/$E$134</f>
        <v>#DIV/0!</v>
      </c>
    </row>
    <row r="99" spans="2:8" s="236" customFormat="1" hidden="1" x14ac:dyDescent="0.2">
      <c r="B99" s="1882"/>
      <c r="C99" s="243"/>
      <c r="D99" s="518"/>
      <c r="E99" s="206"/>
      <c r="F99" s="207"/>
      <c r="G99" s="252" t="e">
        <f>E99/F96</f>
        <v>#DIV/0!</v>
      </c>
      <c r="H99" s="244" t="e">
        <f>E99/$E$134</f>
        <v>#DIV/0!</v>
      </c>
    </row>
    <row r="100" spans="2:8" s="236" customFormat="1" hidden="1" x14ac:dyDescent="0.2">
      <c r="C100" s="57" t="s">
        <v>140</v>
      </c>
      <c r="D100" s="120">
        <f>SUM(D97:D99)</f>
        <v>0</v>
      </c>
      <c r="E100" s="209"/>
      <c r="F100" s="251"/>
      <c r="G100" s="252"/>
      <c r="H100" s="252"/>
    </row>
    <row r="101" spans="2:8" s="236" customFormat="1" hidden="1" x14ac:dyDescent="0.2">
      <c r="B101" s="1882" t="s">
        <v>137</v>
      </c>
      <c r="C101" s="56"/>
      <c r="D101" s="56"/>
      <c r="E101" s="56"/>
      <c r="F101" s="305">
        <v>121748621.277394</v>
      </c>
      <c r="G101" s="55"/>
      <c r="H101" s="241"/>
    </row>
    <row r="102" spans="2:8" s="236" customFormat="1" ht="30" hidden="1" x14ac:dyDescent="0.2">
      <c r="B102" s="1882"/>
      <c r="C102" s="242" t="s">
        <v>475</v>
      </c>
      <c r="D102" s="243">
        <v>0</v>
      </c>
      <c r="E102" s="206"/>
      <c r="F102" s="245"/>
      <c r="G102" s="252">
        <f>E102/$F$101</f>
        <v>0</v>
      </c>
      <c r="H102" s="244" t="e">
        <f>E102/$E$134</f>
        <v>#DIV/0!</v>
      </c>
    </row>
    <row r="103" spans="2:8" s="236" customFormat="1" hidden="1" x14ac:dyDescent="0.2">
      <c r="B103" s="1882"/>
      <c r="C103" s="242"/>
      <c r="D103" s="243"/>
      <c r="E103" s="208"/>
      <c r="F103" s="245"/>
      <c r="G103" s="252"/>
      <c r="H103" s="252"/>
    </row>
    <row r="104" spans="2:8" s="236" customFormat="1" hidden="1" x14ac:dyDescent="0.2">
      <c r="B104" s="1882"/>
      <c r="C104" s="242"/>
      <c r="D104" s="243"/>
      <c r="E104" s="207"/>
      <c r="F104" s="245"/>
      <c r="G104" s="252"/>
      <c r="H104" s="252"/>
    </row>
    <row r="105" spans="2:8" s="236" customFormat="1" hidden="1" x14ac:dyDescent="0.2">
      <c r="C105" s="57" t="s">
        <v>140</v>
      </c>
      <c r="D105" s="120">
        <f>SUM(D102:D104)</f>
        <v>0</v>
      </c>
      <c r="E105" s="209">
        <f>SUM(E102:E104)</f>
        <v>0</v>
      </c>
      <c r="F105" s="251"/>
      <c r="G105" s="252"/>
      <c r="H105" s="252"/>
    </row>
    <row r="106" spans="2:8" s="236" customFormat="1" hidden="1" x14ac:dyDescent="0.2">
      <c r="B106" s="1882" t="s">
        <v>310</v>
      </c>
      <c r="C106" s="56"/>
      <c r="D106" s="56"/>
      <c r="E106" s="265"/>
      <c r="F106" s="54"/>
      <c r="G106" s="55"/>
      <c r="H106" s="241"/>
    </row>
    <row r="107" spans="2:8" s="236" customFormat="1" hidden="1" x14ac:dyDescent="0.2">
      <c r="B107" s="1882"/>
      <c r="C107" s="125" t="s">
        <v>490</v>
      </c>
      <c r="D107" s="122">
        <v>0</v>
      </c>
      <c r="E107" s="121"/>
      <c r="F107" s="251"/>
      <c r="G107" s="252" t="e">
        <f>E107/$F$106</f>
        <v>#DIV/0!</v>
      </c>
      <c r="H107" s="244" t="e">
        <f>E107/E134</f>
        <v>#DIV/0!</v>
      </c>
    </row>
    <row r="108" spans="2:8" s="236" customFormat="1" hidden="1" x14ac:dyDescent="0.2">
      <c r="B108" s="1882"/>
      <c r="C108" s="125" t="s">
        <v>345</v>
      </c>
      <c r="D108" s="122">
        <v>0</v>
      </c>
      <c r="E108" s="121"/>
      <c r="F108" s="251"/>
      <c r="G108" s="248">
        <v>0</v>
      </c>
      <c r="H108" s="248">
        <v>0</v>
      </c>
    </row>
    <row r="109" spans="2:8" s="236" customFormat="1" hidden="1" x14ac:dyDescent="0.2">
      <c r="B109" s="1882"/>
      <c r="C109" s="125"/>
      <c r="D109" s="122"/>
      <c r="E109" s="121"/>
      <c r="F109" s="251"/>
      <c r="G109" s="248">
        <v>0</v>
      </c>
      <c r="H109" s="248">
        <v>0</v>
      </c>
    </row>
    <row r="110" spans="2:8" s="236" customFormat="1" hidden="1" x14ac:dyDescent="0.2">
      <c r="C110" s="57" t="s">
        <v>140</v>
      </c>
      <c r="D110" s="120">
        <f>SUM(D107:D109)</f>
        <v>0</v>
      </c>
      <c r="E110" s="124">
        <f>SUM(E107:E109)</f>
        <v>0</v>
      </c>
      <c r="F110" s="251"/>
      <c r="G110" s="118"/>
      <c r="H110" s="248"/>
    </row>
    <row r="111" spans="2:8" s="236" customFormat="1" hidden="1" x14ac:dyDescent="0.2">
      <c r="C111" s="57"/>
      <c r="D111" s="120"/>
      <c r="E111" s="209"/>
      <c r="F111" s="251"/>
      <c r="G111" s="118"/>
      <c r="H111" s="248"/>
    </row>
    <row r="112" spans="2:8" s="236" customFormat="1" hidden="1" x14ac:dyDescent="0.2">
      <c r="B112" s="1882" t="s">
        <v>302</v>
      </c>
      <c r="C112" s="56"/>
      <c r="D112" s="56"/>
      <c r="E112" s="56"/>
      <c r="F112" s="54">
        <v>177768818.425093</v>
      </c>
      <c r="G112" s="55"/>
      <c r="H112" s="241"/>
    </row>
    <row r="113" spans="2:8" s="236" customFormat="1" hidden="1" x14ac:dyDescent="0.2">
      <c r="B113" s="1882"/>
      <c r="C113" s="242"/>
      <c r="D113" s="243"/>
      <c r="E113" s="207"/>
      <c r="F113" s="245"/>
      <c r="G113" s="248">
        <v>0</v>
      </c>
      <c r="H113" s="248">
        <v>0</v>
      </c>
    </row>
    <row r="114" spans="2:8" s="236" customFormat="1" hidden="1" x14ac:dyDescent="0.2">
      <c r="B114" s="266"/>
      <c r="C114" s="242"/>
      <c r="D114" s="243"/>
      <c r="E114" s="207"/>
      <c r="F114" s="245"/>
      <c r="G114" s="248">
        <v>0</v>
      </c>
      <c r="H114" s="248">
        <v>0</v>
      </c>
    </row>
    <row r="115" spans="2:8" s="236" customFormat="1" hidden="1" x14ac:dyDescent="0.2">
      <c r="B115" s="1882" t="s">
        <v>303</v>
      </c>
      <c r="C115" s="56"/>
      <c r="D115" s="56"/>
      <c r="E115" s="56"/>
      <c r="F115" s="54">
        <v>180310349.35703301</v>
      </c>
      <c r="G115" s="55"/>
      <c r="H115" s="241"/>
    </row>
    <row r="116" spans="2:8" s="236" customFormat="1" hidden="1" x14ac:dyDescent="0.2">
      <c r="B116" s="1882"/>
      <c r="C116" s="249"/>
      <c r="D116" s="243"/>
      <c r="E116" s="206"/>
      <c r="F116" s="251"/>
      <c r="G116" s="248">
        <v>0</v>
      </c>
      <c r="H116" s="248">
        <v>0</v>
      </c>
    </row>
    <row r="117" spans="2:8" s="236" customFormat="1" hidden="1" x14ac:dyDescent="0.2">
      <c r="B117" s="1882"/>
      <c r="C117" s="249"/>
      <c r="D117" s="243"/>
      <c r="E117" s="264"/>
      <c r="F117" s="251"/>
      <c r="G117" s="248">
        <v>0</v>
      </c>
      <c r="H117" s="248">
        <v>0</v>
      </c>
    </row>
    <row r="118" spans="2:8" s="236" customFormat="1" hidden="1" x14ac:dyDescent="0.2">
      <c r="C118" s="57" t="s">
        <v>140</v>
      </c>
      <c r="D118" s="120">
        <f>SUM(D116:D117)</f>
        <v>0</v>
      </c>
      <c r="E118" s="209">
        <v>0</v>
      </c>
      <c r="F118" s="251"/>
      <c r="G118" s="118"/>
      <c r="H118" s="248"/>
    </row>
    <row r="119" spans="2:8" s="236" customFormat="1" hidden="1" x14ac:dyDescent="0.2">
      <c r="B119" s="1882" t="s">
        <v>311</v>
      </c>
      <c r="C119" s="56"/>
      <c r="D119" s="56"/>
      <c r="E119" s="56"/>
      <c r="F119" s="54">
        <v>192488001.79415211</v>
      </c>
      <c r="G119" s="55"/>
      <c r="H119" s="241"/>
    </row>
    <row r="120" spans="2:8" s="236" customFormat="1" ht="30" hidden="1" x14ac:dyDescent="0.2">
      <c r="B120" s="1882"/>
      <c r="C120" s="249" t="s">
        <v>636</v>
      </c>
      <c r="D120" s="243"/>
      <c r="E120" s="206"/>
      <c r="F120" s="245"/>
      <c r="G120" s="252">
        <f>E120/$F$119</f>
        <v>0</v>
      </c>
      <c r="H120" s="244" t="e">
        <f>E120/$E$134</f>
        <v>#DIV/0!</v>
      </c>
    </row>
    <row r="121" spans="2:8" s="236" customFormat="1" hidden="1" x14ac:dyDescent="0.2">
      <c r="B121" s="1882"/>
      <c r="C121" s="249"/>
      <c r="D121" s="243"/>
      <c r="E121" s="264"/>
      <c r="F121" s="251"/>
      <c r="G121" s="248"/>
      <c r="H121" s="248"/>
    </row>
    <row r="122" spans="2:8" s="236" customFormat="1" hidden="1" x14ac:dyDescent="0.2">
      <c r="B122" s="1083"/>
      <c r="C122" s="57" t="s">
        <v>140</v>
      </c>
      <c r="D122" s="1078">
        <f>SUM(D120:D121)</f>
        <v>0</v>
      </c>
      <c r="E122" s="1079">
        <f>SUM(E120:E121)</f>
        <v>0</v>
      </c>
      <c r="F122" s="1080"/>
      <c r="G122" s="1081"/>
      <c r="H122" s="1081"/>
    </row>
    <row r="123" spans="2:8" s="236" customFormat="1" hidden="1" x14ac:dyDescent="0.2">
      <c r="B123" s="1083"/>
      <c r="C123" s="1082"/>
      <c r="D123" s="1078"/>
      <c r="E123" s="1079"/>
      <c r="F123" s="1080"/>
      <c r="G123" s="1081"/>
      <c r="H123" s="1081"/>
    </row>
    <row r="124" spans="2:8" s="236" customFormat="1" hidden="1" x14ac:dyDescent="0.2">
      <c r="B124" s="1882" t="s">
        <v>340</v>
      </c>
      <c r="C124" s="56"/>
      <c r="D124" s="56"/>
      <c r="E124" s="56"/>
      <c r="F124" s="54">
        <v>161374864.7478717</v>
      </c>
      <c r="G124" s="55"/>
      <c r="H124" s="241"/>
    </row>
    <row r="125" spans="2:8" s="236" customFormat="1" ht="30" hidden="1" x14ac:dyDescent="0.2">
      <c r="B125" s="1882"/>
      <c r="C125" s="249" t="s">
        <v>615</v>
      </c>
      <c r="D125" s="243"/>
      <c r="E125" s="206"/>
      <c r="F125" s="251"/>
      <c r="G125" s="252">
        <f>E125/F124</f>
        <v>0</v>
      </c>
      <c r="H125" s="244" t="e">
        <f>E125/$E$134</f>
        <v>#DIV/0!</v>
      </c>
    </row>
    <row r="126" spans="2:8" s="236" customFormat="1" hidden="1" x14ac:dyDescent="0.2">
      <c r="B126" s="1882"/>
      <c r="C126" s="249"/>
      <c r="D126" s="243"/>
      <c r="E126" s="264"/>
      <c r="F126" s="251"/>
      <c r="G126" s="248"/>
      <c r="H126" s="248"/>
    </row>
    <row r="127" spans="2:8" s="236" customFormat="1" hidden="1" x14ac:dyDescent="0.2">
      <c r="C127" s="57" t="s">
        <v>140</v>
      </c>
      <c r="D127" s="120">
        <f>SUM(D125:D126)</f>
        <v>0</v>
      </c>
      <c r="E127" s="209">
        <f>SUM(E125:E126)</f>
        <v>0</v>
      </c>
      <c r="F127" s="251"/>
      <c r="G127" s="118"/>
      <c r="H127" s="248"/>
    </row>
    <row r="128" spans="2:8" s="236" customFormat="1" hidden="1" x14ac:dyDescent="0.2">
      <c r="C128" s="249"/>
      <c r="D128" s="243"/>
      <c r="E128" s="264"/>
      <c r="F128" s="251"/>
      <c r="G128" s="248"/>
      <c r="H128" s="248"/>
    </row>
    <row r="129" spans="2:14" s="236" customFormat="1" hidden="1" x14ac:dyDescent="0.2">
      <c r="B129" s="1882" t="s">
        <v>312</v>
      </c>
      <c r="C129" s="56"/>
      <c r="D129" s="56"/>
      <c r="E129" s="56"/>
      <c r="F129" s="54"/>
      <c r="G129" s="55"/>
      <c r="H129" s="241"/>
    </row>
    <row r="130" spans="2:14" s="236" customFormat="1" ht="45" hidden="1" x14ac:dyDescent="0.2">
      <c r="B130" s="1882"/>
      <c r="C130" s="249" t="s">
        <v>533</v>
      </c>
      <c r="D130" s="243">
        <v>0</v>
      </c>
      <c r="E130" s="1135"/>
      <c r="F130" s="251"/>
      <c r="G130" s="252" t="e">
        <f>E130/F129</f>
        <v>#DIV/0!</v>
      </c>
      <c r="H130" s="244" t="e">
        <f>E130/$E$134</f>
        <v>#DIV/0!</v>
      </c>
    </row>
    <row r="131" spans="2:14" s="236" customFormat="1" hidden="1" x14ac:dyDescent="0.2">
      <c r="B131" s="1882"/>
      <c r="C131" s="249"/>
      <c r="D131" s="243"/>
      <c r="E131" s="264"/>
      <c r="F131" s="251"/>
      <c r="G131" s="248">
        <v>0</v>
      </c>
      <c r="H131" s="248">
        <v>0</v>
      </c>
    </row>
    <row r="132" spans="2:14" s="236" customFormat="1" hidden="1" x14ac:dyDescent="0.2">
      <c r="C132" s="57"/>
      <c r="D132" s="120"/>
      <c r="E132" s="209"/>
      <c r="F132" s="251"/>
      <c r="G132" s="118"/>
      <c r="H132" s="248"/>
    </row>
    <row r="133" spans="2:14" s="236" customFormat="1" x14ac:dyDescent="0.2">
      <c r="C133" s="285" t="s">
        <v>29</v>
      </c>
      <c r="D133" s="286">
        <f>D19+D42+D47+D52+D57+D64+D80+D94+D100+D105+D110+D118+D132+D127+D122</f>
        <v>0</v>
      </c>
      <c r="E133" s="287">
        <f>E19+E42+E47+E52+E57+E64+E80+E94+E100+E105+E110+E118+E132+E127+E122</f>
        <v>2271626080.8300004</v>
      </c>
      <c r="F133" s="691"/>
      <c r="G133" s="690"/>
      <c r="H133" s="256"/>
    </row>
    <row r="134" spans="2:14" s="236" customFormat="1" x14ac:dyDescent="0.2">
      <c r="C134" s="1881" t="s">
        <v>168</v>
      </c>
      <c r="D134" s="1881"/>
      <c r="E134" s="268"/>
      <c r="F134" s="258"/>
      <c r="G134" s="679"/>
      <c r="H134" s="256"/>
    </row>
    <row r="138" spans="2:14" x14ac:dyDescent="0.2">
      <c r="G138" s="679"/>
    </row>
    <row r="139" spans="2:14" x14ac:dyDescent="0.2">
      <c r="G139" s="679"/>
    </row>
    <row r="140" spans="2:14" x14ac:dyDescent="0.2">
      <c r="F140" s="256"/>
      <c r="G140" s="237"/>
      <c r="H140" s="260"/>
      <c r="I140" s="259"/>
      <c r="J140" s="250"/>
      <c r="K140" s="257"/>
      <c r="L140" s="259"/>
      <c r="M140" s="237"/>
      <c r="N140" s="237"/>
    </row>
    <row r="141" spans="2:14" x14ac:dyDescent="0.2">
      <c r="E141" s="679"/>
      <c r="F141" s="256"/>
      <c r="G141" s="237"/>
      <c r="H141" s="260"/>
      <c r="I141" s="259"/>
      <c r="J141" s="250"/>
      <c r="K141" s="257"/>
      <c r="L141" s="259"/>
      <c r="M141" s="237"/>
      <c r="N141" s="237"/>
    </row>
    <row r="142" spans="2:14" x14ac:dyDescent="0.2">
      <c r="F142" s="256"/>
      <c r="G142" s="237"/>
      <c r="H142" s="260"/>
      <c r="I142" s="259"/>
      <c r="J142" s="250"/>
      <c r="K142" s="257"/>
      <c r="L142" s="259"/>
      <c r="M142" s="237"/>
      <c r="N142" s="237"/>
    </row>
    <row r="143" spans="2:14" x14ac:dyDescent="0.2">
      <c r="E143" s="1410"/>
      <c r="F143" s="256"/>
      <c r="G143" s="237"/>
      <c r="H143" s="260"/>
      <c r="I143" s="259"/>
      <c r="J143" s="250"/>
      <c r="K143" s="257"/>
      <c r="L143" s="259"/>
      <c r="M143" s="237"/>
      <c r="N143" s="237"/>
    </row>
    <row r="144" spans="2:14" x14ac:dyDescent="0.2">
      <c r="E144" s="256"/>
      <c r="F144" s="259"/>
      <c r="G144" s="250"/>
      <c r="H144" s="257"/>
      <c r="I144" s="259"/>
      <c r="J144" s="237"/>
      <c r="K144" s="237"/>
      <c r="L144" s="237"/>
      <c r="M144" s="237"/>
      <c r="N144" s="237"/>
    </row>
    <row r="145" spans="5:14" x14ac:dyDescent="0.2">
      <c r="E145" s="256"/>
      <c r="F145" s="259"/>
      <c r="G145" s="250"/>
      <c r="H145" s="257"/>
      <c r="I145" s="259"/>
      <c r="J145" s="237"/>
      <c r="K145" s="237"/>
      <c r="L145" s="237"/>
      <c r="M145" s="237"/>
      <c r="N145" s="237"/>
    </row>
    <row r="146" spans="5:14" x14ac:dyDescent="0.2">
      <c r="E146" s="256"/>
      <c r="F146" s="237"/>
      <c r="G146" s="260"/>
      <c r="H146" s="259"/>
      <c r="I146" s="250"/>
      <c r="J146" s="257"/>
      <c r="L146" s="237"/>
      <c r="M146" s="237"/>
      <c r="N146" s="237"/>
    </row>
    <row r="147" spans="5:14" x14ac:dyDescent="0.2">
      <c r="E147" s="256"/>
      <c r="F147" s="237"/>
      <c r="G147" s="260"/>
      <c r="H147" s="259"/>
      <c r="I147" s="250"/>
      <c r="J147" s="257"/>
      <c r="L147" s="237"/>
      <c r="M147" s="237"/>
      <c r="N147" s="237"/>
    </row>
    <row r="148" spans="5:14" x14ac:dyDescent="0.2">
      <c r="E148" s="256"/>
      <c r="F148" s="237"/>
      <c r="G148" s="260"/>
      <c r="H148" s="259"/>
      <c r="I148" s="250"/>
      <c r="J148" s="257"/>
      <c r="L148" s="237"/>
      <c r="M148" s="237"/>
      <c r="N148" s="237"/>
    </row>
  </sheetData>
  <mergeCells count="22">
    <mergeCell ref="B5:H5"/>
    <mergeCell ref="B8:B18"/>
    <mergeCell ref="B44:B46"/>
    <mergeCell ref="B21:B38"/>
    <mergeCell ref="B82:B91"/>
    <mergeCell ref="B66:B79"/>
    <mergeCell ref="A1:H1"/>
    <mergeCell ref="A2:H2"/>
    <mergeCell ref="A3:H3"/>
    <mergeCell ref="C134:D134"/>
    <mergeCell ref="B96:B99"/>
    <mergeCell ref="B106:B109"/>
    <mergeCell ref="B49:B51"/>
    <mergeCell ref="B54:B56"/>
    <mergeCell ref="B59:B63"/>
    <mergeCell ref="B129:B131"/>
    <mergeCell ref="B101:B104"/>
    <mergeCell ref="B115:B117"/>
    <mergeCell ref="B112:B113"/>
    <mergeCell ref="B119:B121"/>
    <mergeCell ref="A4:E4"/>
    <mergeCell ref="B124:B126"/>
  </mergeCells>
  <printOptions horizontalCentered="1"/>
  <pageMargins left="0.70866141732283472" right="0.70866141732283472" top="0.74803149606299213" bottom="0.74803149606299213" header="0.31496062992125984" footer="0.31496062992125984"/>
  <pageSetup scale="60" fitToHeight="0" orientation="landscape" r:id="rId1"/>
  <headerFooter>
    <oddFooter>&amp;F</oddFooter>
  </headerFooter>
  <rowBreaks count="1" manualBreakCount="1">
    <brk id="65" min="1" max="7"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212"/>
  <sheetViews>
    <sheetView showGridLines="0" view="pageBreakPreview" zoomScale="70" zoomScaleNormal="80" zoomScaleSheetLayoutView="70" zoomScalePageLayoutView="70" workbookViewId="0">
      <selection activeCell="J19" sqref="J19:L19"/>
    </sheetView>
  </sheetViews>
  <sheetFormatPr baseColWidth="10" defaultColWidth="10.7109375" defaultRowHeight="15" x14ac:dyDescent="0.2"/>
  <cols>
    <col min="1" max="1" width="14.28515625" style="1201" customWidth="1"/>
    <col min="2" max="2" width="33.140625" style="1202" bestFit="1" customWidth="1"/>
    <col min="3" max="3" width="17.85546875" style="1201" bestFit="1" customWidth="1"/>
    <col min="4" max="4" width="35.85546875" style="1201" bestFit="1" customWidth="1"/>
    <col min="5" max="5" width="17.140625" style="1201" customWidth="1"/>
    <col min="6" max="6" width="18.28515625" style="1203" customWidth="1"/>
    <col min="7" max="7" width="33.140625" style="1203" bestFit="1" customWidth="1"/>
    <col min="8" max="8" width="20.5703125" style="1201" bestFit="1" customWidth="1"/>
    <col min="9" max="9" width="20.7109375" style="1201" customWidth="1"/>
    <col min="10" max="10" width="19.5703125" style="1338" customWidth="1"/>
    <col min="11" max="11" width="89.140625" style="1205" bestFit="1" customWidth="1"/>
    <col min="12" max="12" width="21" style="1194" customWidth="1"/>
    <col min="13" max="13" width="52.7109375" style="1194" customWidth="1"/>
    <col min="14" max="16384" width="10.7109375" style="1194"/>
  </cols>
  <sheetData>
    <row r="1" spans="1:13" s="331" customFormat="1" ht="12.75" customHeight="1" x14ac:dyDescent="0.2">
      <c r="A1" s="1880" t="s">
        <v>0</v>
      </c>
      <c r="B1" s="1880"/>
      <c r="C1" s="1880"/>
      <c r="D1" s="1880"/>
      <c r="E1" s="1880"/>
      <c r="F1" s="1880"/>
      <c r="G1" s="1880"/>
      <c r="H1" s="1880"/>
      <c r="I1" s="1880"/>
      <c r="J1" s="1880"/>
      <c r="K1" s="1880"/>
      <c r="L1" s="527"/>
      <c r="M1" s="527"/>
    </row>
    <row r="2" spans="1:13" s="331" customFormat="1" ht="12.75" customHeight="1" x14ac:dyDescent="0.2">
      <c r="A2" s="1880" t="s">
        <v>414</v>
      </c>
      <c r="B2" s="1880"/>
      <c r="C2" s="1880"/>
      <c r="D2" s="1880"/>
      <c r="E2" s="1880"/>
      <c r="F2" s="1880"/>
      <c r="G2" s="1880"/>
      <c r="H2" s="1880"/>
      <c r="I2" s="1880"/>
      <c r="J2" s="1880"/>
      <c r="K2" s="1880"/>
      <c r="L2" s="527"/>
      <c r="M2" s="527"/>
    </row>
    <row r="3" spans="1:13" s="331" customFormat="1" ht="12.75" customHeight="1" x14ac:dyDescent="0.2">
      <c r="A3" s="1880" t="s">
        <v>1310</v>
      </c>
      <c r="B3" s="1880"/>
      <c r="C3" s="1880"/>
      <c r="D3" s="1880"/>
      <c r="E3" s="1880"/>
      <c r="F3" s="1880"/>
      <c r="G3" s="1880"/>
      <c r="H3" s="1880"/>
      <c r="I3" s="1880"/>
      <c r="J3" s="1880"/>
      <c r="K3" s="1880"/>
      <c r="L3" s="527"/>
      <c r="M3" s="527"/>
    </row>
    <row r="4" spans="1:13" s="331" customFormat="1" ht="11.1" customHeight="1" x14ac:dyDescent="0.2">
      <c r="A4" s="1058"/>
      <c r="B4" s="1058"/>
      <c r="C4" s="1058"/>
      <c r="D4" s="1058"/>
      <c r="E4" s="1058"/>
      <c r="F4" s="1058"/>
      <c r="G4" s="1058"/>
      <c r="H4" s="1058"/>
      <c r="I4" s="1058"/>
      <c r="J4" s="1058"/>
      <c r="K4" s="1058"/>
      <c r="L4" s="528"/>
    </row>
    <row r="5" spans="1:13" s="1268" customFormat="1" ht="43.5" customHeight="1" x14ac:dyDescent="0.2">
      <c r="A5" s="1968" t="s">
        <v>415</v>
      </c>
      <c r="B5" s="1969"/>
      <c r="C5" s="1969"/>
      <c r="D5" s="1969"/>
      <c r="E5" s="1969"/>
      <c r="F5" s="1969"/>
      <c r="G5" s="1969"/>
      <c r="H5" s="1969"/>
      <c r="I5" s="1969"/>
      <c r="J5" s="1969"/>
      <c r="K5" s="1969"/>
      <c r="L5" s="1267"/>
      <c r="M5" s="1267"/>
    </row>
    <row r="6" spans="1:13" ht="6.6" customHeight="1" x14ac:dyDescent="0.2">
      <c r="A6" s="1195"/>
      <c r="B6" s="1196"/>
      <c r="C6" s="1195"/>
      <c r="D6" s="1195"/>
      <c r="E6" s="1195"/>
      <c r="F6" s="1197"/>
      <c r="G6" s="1197"/>
      <c r="H6" s="1195"/>
      <c r="I6" s="1195"/>
      <c r="J6" s="1337"/>
      <c r="K6" s="1199"/>
    </row>
    <row r="7" spans="1:13" ht="31.5" x14ac:dyDescent="0.2">
      <c r="A7" s="1265" t="s">
        <v>538</v>
      </c>
      <c r="B7" s="1265" t="s">
        <v>629</v>
      </c>
      <c r="C7" s="1265" t="s">
        <v>62</v>
      </c>
      <c r="D7" s="1265" t="s">
        <v>769</v>
      </c>
      <c r="E7" s="1265" t="s">
        <v>128</v>
      </c>
      <c r="F7" s="1265" t="s">
        <v>515</v>
      </c>
      <c r="G7" s="1265" t="s">
        <v>273</v>
      </c>
      <c r="H7" s="1265" t="s">
        <v>630</v>
      </c>
      <c r="I7" s="1265" t="s">
        <v>631</v>
      </c>
      <c r="J7" s="1266" t="s">
        <v>632</v>
      </c>
      <c r="K7" s="1265" t="s">
        <v>633</v>
      </c>
    </row>
    <row r="8" spans="1:13" x14ac:dyDescent="0.2">
      <c r="A8" s="1962" t="s">
        <v>1311</v>
      </c>
      <c r="B8" s="1970" t="s">
        <v>1312</v>
      </c>
      <c r="C8" s="1971" t="s">
        <v>500</v>
      </c>
      <c r="D8" s="1971" t="s">
        <v>1313</v>
      </c>
      <c r="E8" s="1972" t="s">
        <v>1314</v>
      </c>
      <c r="F8" s="1971">
        <v>31</v>
      </c>
      <c r="G8" s="1972" t="s">
        <v>1315</v>
      </c>
      <c r="H8" s="1973">
        <v>931700000</v>
      </c>
      <c r="I8" s="1973">
        <f>+H8/F8</f>
        <v>30054838.709677421</v>
      </c>
      <c r="J8" s="1658">
        <v>44935</v>
      </c>
      <c r="K8" s="1659" t="s">
        <v>1316</v>
      </c>
    </row>
    <row r="9" spans="1:13" x14ac:dyDescent="0.2">
      <c r="A9" s="1962"/>
      <c r="B9" s="1970"/>
      <c r="C9" s="1971"/>
      <c r="D9" s="1971"/>
      <c r="E9" s="1972"/>
      <c r="F9" s="1971"/>
      <c r="G9" s="1972"/>
      <c r="H9" s="1973"/>
      <c r="I9" s="1973"/>
      <c r="J9" s="1658">
        <v>44950</v>
      </c>
      <c r="K9" s="1659" t="s">
        <v>1317</v>
      </c>
    </row>
    <row r="10" spans="1:13" x14ac:dyDescent="0.2">
      <c r="A10" s="1962"/>
      <c r="B10" s="1970"/>
      <c r="C10" s="1971"/>
      <c r="D10" s="1971"/>
      <c r="E10" s="1972"/>
      <c r="F10" s="1971"/>
      <c r="G10" s="1972"/>
      <c r="H10" s="1973"/>
      <c r="I10" s="1973"/>
      <c r="J10" s="1658">
        <v>44950</v>
      </c>
      <c r="K10" s="1659" t="s">
        <v>1318</v>
      </c>
    </row>
    <row r="11" spans="1:13" x14ac:dyDescent="0.2">
      <c r="A11" s="1962"/>
      <c r="B11" s="1970"/>
      <c r="C11" s="1971"/>
      <c r="D11" s="1971"/>
      <c r="E11" s="1972"/>
      <c r="F11" s="1971"/>
      <c r="G11" s="1972"/>
      <c r="H11" s="1973"/>
      <c r="I11" s="1973"/>
      <c r="J11" s="1658">
        <v>44973</v>
      </c>
      <c r="K11" s="1659" t="s">
        <v>1319</v>
      </c>
    </row>
    <row r="12" spans="1:13" x14ac:dyDescent="0.2">
      <c r="A12" s="1962"/>
      <c r="B12" s="1970"/>
      <c r="C12" s="1971"/>
      <c r="D12" s="1971"/>
      <c r="E12" s="1972"/>
      <c r="F12" s="1971"/>
      <c r="G12" s="1972"/>
      <c r="H12" s="1973"/>
      <c r="I12" s="1973"/>
      <c r="J12" s="1658">
        <v>44994</v>
      </c>
      <c r="K12" s="1659" t="s">
        <v>1320</v>
      </c>
    </row>
    <row r="13" spans="1:13" x14ac:dyDescent="0.2">
      <c r="A13" s="1962"/>
      <c r="B13" s="1970"/>
      <c r="C13" s="1971"/>
      <c r="D13" s="1971"/>
      <c r="E13" s="1972"/>
      <c r="F13" s="1971"/>
      <c r="G13" s="1972"/>
      <c r="H13" s="1973"/>
      <c r="I13" s="1973"/>
      <c r="J13" s="1658">
        <v>45042</v>
      </c>
      <c r="K13" s="1659" t="s">
        <v>1321</v>
      </c>
    </row>
    <row r="14" spans="1:13" x14ac:dyDescent="0.2">
      <c r="A14" s="1962"/>
      <c r="B14" s="1970"/>
      <c r="C14" s="1971"/>
      <c r="D14" s="1971"/>
      <c r="E14" s="1972"/>
      <c r="F14" s="1971"/>
      <c r="G14" s="1972"/>
      <c r="H14" s="1973"/>
      <c r="I14" s="1973"/>
      <c r="J14" s="1658">
        <v>45042</v>
      </c>
      <c r="K14" s="1659" t="s">
        <v>1320</v>
      </c>
    </row>
    <row r="15" spans="1:13" x14ac:dyDescent="0.2">
      <c r="A15" s="1962"/>
      <c r="B15" s="1970"/>
      <c r="C15" s="1971"/>
      <c r="D15" s="1971"/>
      <c r="E15" s="1972"/>
      <c r="F15" s="1971"/>
      <c r="G15" s="1972"/>
      <c r="H15" s="1973"/>
      <c r="I15" s="1973"/>
      <c r="J15" s="1658">
        <v>45069</v>
      </c>
      <c r="K15" s="1659" t="s">
        <v>1322</v>
      </c>
    </row>
    <row r="16" spans="1:13" x14ac:dyDescent="0.2">
      <c r="A16" s="1962"/>
      <c r="B16" s="1970"/>
      <c r="C16" s="1971"/>
      <c r="D16" s="1971"/>
      <c r="E16" s="1972"/>
      <c r="F16" s="1971"/>
      <c r="G16" s="1972"/>
      <c r="H16" s="1973"/>
      <c r="I16" s="1973"/>
      <c r="J16" s="1658">
        <v>45082</v>
      </c>
      <c r="K16" s="1659" t="s">
        <v>1323</v>
      </c>
    </row>
    <row r="17" spans="1:12" x14ac:dyDescent="0.2">
      <c r="A17" s="1962"/>
      <c r="B17" s="1970"/>
      <c r="C17" s="1971"/>
      <c r="D17" s="1971"/>
      <c r="E17" s="1972"/>
      <c r="F17" s="1971"/>
      <c r="G17" s="1972"/>
      <c r="H17" s="1973"/>
      <c r="I17" s="1973"/>
      <c r="J17" s="1658">
        <v>45114</v>
      </c>
      <c r="K17" s="1659" t="s">
        <v>1324</v>
      </c>
    </row>
    <row r="18" spans="1:12" x14ac:dyDescent="0.2">
      <c r="A18" s="1962"/>
      <c r="B18" s="1970"/>
      <c r="C18" s="1971"/>
      <c r="D18" s="1971"/>
      <c r="E18" s="1972"/>
      <c r="F18" s="1971"/>
      <c r="G18" s="1972"/>
      <c r="H18" s="1973"/>
      <c r="I18" s="1973"/>
      <c r="J18" s="1658">
        <v>45155</v>
      </c>
      <c r="K18" s="1659" t="s">
        <v>1321</v>
      </c>
    </row>
    <row r="19" spans="1:12" x14ac:dyDescent="0.2">
      <c r="A19" s="1962"/>
      <c r="B19" s="1970"/>
      <c r="C19" s="1971"/>
      <c r="D19" s="1971"/>
      <c r="E19" s="1972"/>
      <c r="F19" s="1971"/>
      <c r="G19" s="1972"/>
      <c r="H19" s="1973"/>
      <c r="I19" s="1973"/>
      <c r="J19" s="1785">
        <v>45204</v>
      </c>
      <c r="K19" s="1785" t="s">
        <v>1325</v>
      </c>
      <c r="L19" s="1785"/>
    </row>
    <row r="20" spans="1:12" x14ac:dyDescent="0.2">
      <c r="A20" s="1962"/>
      <c r="B20" s="1970"/>
      <c r="C20" s="1971"/>
      <c r="D20" s="1971"/>
      <c r="E20" s="1972"/>
      <c r="F20" s="1971"/>
      <c r="G20" s="1972"/>
      <c r="H20" s="1973"/>
      <c r="I20" s="1973"/>
      <c r="J20" s="1658">
        <v>45211</v>
      </c>
      <c r="K20" s="1659" t="s">
        <v>1326</v>
      </c>
    </row>
    <row r="21" spans="1:12" x14ac:dyDescent="0.2">
      <c r="A21" s="1962"/>
      <c r="B21" s="1970"/>
      <c r="C21" s="1971"/>
      <c r="D21" s="1971"/>
      <c r="E21" s="1972"/>
      <c r="F21" s="1971"/>
      <c r="G21" s="1972"/>
      <c r="H21" s="1973"/>
      <c r="I21" s="1973"/>
      <c r="J21" s="1658">
        <v>45216</v>
      </c>
      <c r="K21" s="1659" t="s">
        <v>1327</v>
      </c>
    </row>
    <row r="22" spans="1:12" x14ac:dyDescent="0.2">
      <c r="A22" s="1962"/>
      <c r="B22" s="1970"/>
      <c r="C22" s="1971"/>
      <c r="D22" s="1971"/>
      <c r="E22" s="1972"/>
      <c r="F22" s="1971"/>
      <c r="G22" s="1972"/>
      <c r="H22" s="1973"/>
      <c r="I22" s="1973"/>
      <c r="J22" s="1658">
        <v>45226</v>
      </c>
      <c r="K22" s="1659" t="s">
        <v>1328</v>
      </c>
    </row>
    <row r="23" spans="1:12" x14ac:dyDescent="0.2">
      <c r="A23" s="1962"/>
      <c r="B23" s="1970"/>
      <c r="C23" s="1971"/>
      <c r="D23" s="1971"/>
      <c r="E23" s="1972"/>
      <c r="F23" s="1971"/>
      <c r="G23" s="1972"/>
      <c r="H23" s="1973"/>
      <c r="I23" s="1973"/>
      <c r="J23" s="1658">
        <v>45226</v>
      </c>
      <c r="K23" s="1659" t="s">
        <v>1329</v>
      </c>
    </row>
    <row r="24" spans="1:12" x14ac:dyDescent="0.2">
      <c r="A24" s="1962"/>
      <c r="B24" s="1970"/>
      <c r="C24" s="1971"/>
      <c r="D24" s="1971"/>
      <c r="E24" s="1972"/>
      <c r="F24" s="1971"/>
      <c r="G24" s="1972"/>
      <c r="H24" s="1973"/>
      <c r="I24" s="1973"/>
      <c r="J24" s="1658">
        <v>45394</v>
      </c>
      <c r="K24" s="1659" t="s">
        <v>1320</v>
      </c>
    </row>
    <row r="25" spans="1:12" x14ac:dyDescent="0.2">
      <c r="A25" s="1962"/>
      <c r="B25" s="1970"/>
      <c r="C25" s="1971"/>
      <c r="D25" s="1971"/>
      <c r="E25" s="1972"/>
      <c r="F25" s="1971"/>
      <c r="G25" s="1972"/>
      <c r="H25" s="1973"/>
      <c r="I25" s="1973"/>
      <c r="J25" s="1658">
        <v>45426</v>
      </c>
      <c r="K25" s="1659" t="s">
        <v>1330</v>
      </c>
    </row>
    <row r="26" spans="1:12" x14ac:dyDescent="0.2">
      <c r="A26" s="1962"/>
      <c r="B26" s="1970"/>
      <c r="C26" s="1971"/>
      <c r="D26" s="1971"/>
      <c r="E26" s="1972"/>
      <c r="F26" s="1971"/>
      <c r="G26" s="1972"/>
      <c r="H26" s="1973"/>
      <c r="I26" s="1973"/>
      <c r="J26" s="1658">
        <v>45476</v>
      </c>
      <c r="K26" s="1659" t="s">
        <v>1331</v>
      </c>
    </row>
    <row r="27" spans="1:12" x14ac:dyDescent="0.2">
      <c r="A27" s="1962"/>
      <c r="B27" s="1970"/>
      <c r="C27" s="1971"/>
      <c r="D27" s="1971"/>
      <c r="E27" s="1972"/>
      <c r="F27" s="1971"/>
      <c r="G27" s="1972"/>
      <c r="H27" s="1973"/>
      <c r="I27" s="1973"/>
      <c r="J27" s="1658">
        <v>45483</v>
      </c>
      <c r="K27" s="1660" t="s">
        <v>1332</v>
      </c>
    </row>
    <row r="28" spans="1:12" x14ac:dyDescent="0.2">
      <c r="A28" s="1962"/>
      <c r="B28" s="1970"/>
      <c r="C28" s="1971"/>
      <c r="D28" s="1971"/>
      <c r="E28" s="1972"/>
      <c r="F28" s="1971"/>
      <c r="G28" s="1972"/>
      <c r="H28" s="1973"/>
      <c r="I28" s="1973"/>
      <c r="J28" s="1658">
        <v>45534</v>
      </c>
      <c r="K28" s="1661" t="s">
        <v>1333</v>
      </c>
    </row>
    <row r="29" spans="1:12" x14ac:dyDescent="0.2">
      <c r="A29" s="1962"/>
      <c r="B29" s="1970"/>
      <c r="C29" s="1971"/>
      <c r="D29" s="1971"/>
      <c r="E29" s="1972"/>
      <c r="F29" s="1971"/>
      <c r="G29" s="1972"/>
      <c r="H29" s="1973"/>
      <c r="I29" s="1973"/>
      <c r="J29" s="1658">
        <v>45559</v>
      </c>
      <c r="K29" s="1661" t="s">
        <v>1334</v>
      </c>
    </row>
    <row r="30" spans="1:12" x14ac:dyDescent="0.2">
      <c r="A30" s="1962"/>
      <c r="B30" s="1970"/>
      <c r="C30" s="1971"/>
      <c r="D30" s="1971"/>
      <c r="E30" s="1972"/>
      <c r="F30" s="1971"/>
      <c r="G30" s="1972"/>
      <c r="H30" s="1973"/>
      <c r="I30" s="1973"/>
      <c r="J30" s="1658">
        <v>45602</v>
      </c>
      <c r="K30" s="1661" t="s">
        <v>1333</v>
      </c>
    </row>
    <row r="31" spans="1:12" x14ac:dyDescent="0.2">
      <c r="A31" s="1962"/>
      <c r="B31" s="1970"/>
      <c r="C31" s="1971"/>
      <c r="D31" s="1971"/>
      <c r="E31" s="1972"/>
      <c r="F31" s="1971"/>
      <c r="G31" s="1972"/>
      <c r="H31" s="1973"/>
      <c r="I31" s="1973"/>
      <c r="J31" s="1658">
        <v>46021</v>
      </c>
      <c r="K31" s="1659" t="s">
        <v>1320</v>
      </c>
    </row>
    <row r="32" spans="1:12" x14ac:dyDescent="0.2">
      <c r="A32" s="1962"/>
      <c r="B32" s="1970"/>
      <c r="C32" s="1971"/>
      <c r="D32" s="1971"/>
      <c r="E32" s="1972"/>
      <c r="F32" s="1971"/>
      <c r="G32" s="1972"/>
      <c r="H32" s="1973"/>
      <c r="I32" s="1973"/>
      <c r="J32" s="1658">
        <v>45685</v>
      </c>
      <c r="K32" s="1660" t="s">
        <v>1335</v>
      </c>
    </row>
    <row r="33" spans="1:11" x14ac:dyDescent="0.2">
      <c r="A33" s="1962"/>
      <c r="B33" s="1970"/>
      <c r="C33" s="1971"/>
      <c r="D33" s="1971"/>
      <c r="E33" s="1972"/>
      <c r="F33" s="1971"/>
      <c r="G33" s="1972"/>
      <c r="H33" s="1973"/>
      <c r="I33" s="1973"/>
      <c r="J33" s="1662">
        <v>45716</v>
      </c>
      <c r="K33" s="1660" t="s">
        <v>1336</v>
      </c>
    </row>
    <row r="34" spans="1:11" x14ac:dyDescent="0.2">
      <c r="A34" s="1962"/>
      <c r="B34" s="1970"/>
      <c r="C34" s="1971"/>
      <c r="D34" s="1971"/>
      <c r="E34" s="1972"/>
      <c r="F34" s="1971"/>
      <c r="G34" s="1972"/>
      <c r="H34" s="1973"/>
      <c r="I34" s="1973"/>
      <c r="J34" s="1662">
        <v>45747</v>
      </c>
      <c r="K34" s="1660" t="s">
        <v>1333</v>
      </c>
    </row>
    <row r="35" spans="1:11" x14ac:dyDescent="0.2">
      <c r="A35" s="1962"/>
      <c r="B35" s="1970"/>
      <c r="C35" s="1971"/>
      <c r="D35" s="1971"/>
      <c r="E35" s="1972"/>
      <c r="F35" s="1971"/>
      <c r="G35" s="1972"/>
      <c r="H35" s="1973"/>
      <c r="I35" s="1973"/>
      <c r="J35" s="1662">
        <v>45776</v>
      </c>
      <c r="K35" s="1660" t="s">
        <v>1337</v>
      </c>
    </row>
    <row r="36" spans="1:11" x14ac:dyDescent="0.2">
      <c r="A36" s="1962"/>
      <c r="B36" s="1970"/>
      <c r="C36" s="1971"/>
      <c r="D36" s="1971"/>
      <c r="E36" s="1972"/>
      <c r="F36" s="1971"/>
      <c r="G36" s="1972"/>
      <c r="H36" s="1973"/>
      <c r="I36" s="1973"/>
      <c r="J36" s="1662">
        <v>45798</v>
      </c>
      <c r="K36" s="1660" t="s">
        <v>1338</v>
      </c>
    </row>
    <row r="37" spans="1:11" x14ac:dyDescent="0.2">
      <c r="A37" s="1962"/>
      <c r="B37" s="1970"/>
      <c r="C37" s="1971"/>
      <c r="D37" s="1971"/>
      <c r="E37" s="1972"/>
      <c r="F37" s="1971"/>
      <c r="G37" s="1972"/>
      <c r="H37" s="1973"/>
      <c r="I37" s="1973"/>
      <c r="J37" s="1662">
        <v>45922</v>
      </c>
      <c r="K37" s="1659" t="s">
        <v>1330</v>
      </c>
    </row>
    <row r="38" spans="1:11" x14ac:dyDescent="0.2">
      <c r="A38" s="1962"/>
      <c r="B38" s="1970"/>
      <c r="C38" s="1971"/>
      <c r="D38" s="1971"/>
      <c r="E38" s="1972"/>
      <c r="F38" s="1971"/>
      <c r="G38" s="1972"/>
      <c r="H38" s="1973"/>
      <c r="I38" s="1973"/>
      <c r="J38" s="1662">
        <v>45975</v>
      </c>
      <c r="K38" s="1660" t="s">
        <v>1339</v>
      </c>
    </row>
    <row r="39" spans="1:11" x14ac:dyDescent="0.25">
      <c r="A39" s="1965" t="s">
        <v>1311</v>
      </c>
      <c r="B39" s="1965" t="s">
        <v>1340</v>
      </c>
      <c r="C39" s="1956" t="s">
        <v>177</v>
      </c>
      <c r="D39" s="1956" t="s">
        <v>1341</v>
      </c>
      <c r="E39" s="1956" t="s">
        <v>1314</v>
      </c>
      <c r="F39" s="1956">
        <v>25</v>
      </c>
      <c r="G39" s="1956" t="s">
        <v>1342</v>
      </c>
      <c r="H39" s="1959">
        <v>503000000</v>
      </c>
      <c r="I39" s="1959">
        <f>H39/F39</f>
        <v>20120000</v>
      </c>
      <c r="J39" s="1663">
        <v>45323</v>
      </c>
      <c r="K39" s="1664" t="s">
        <v>1316</v>
      </c>
    </row>
    <row r="40" spans="1:11" x14ac:dyDescent="0.25">
      <c r="A40" s="1966"/>
      <c r="B40" s="1966"/>
      <c r="C40" s="1957"/>
      <c r="D40" s="1957"/>
      <c r="E40" s="1957"/>
      <c r="F40" s="1957"/>
      <c r="G40" s="1957"/>
      <c r="H40" s="1960"/>
      <c r="I40" s="1960"/>
      <c r="J40" s="1663">
        <v>45323</v>
      </c>
      <c r="K40" s="1664" t="s">
        <v>1318</v>
      </c>
    </row>
    <row r="41" spans="1:11" x14ac:dyDescent="0.25">
      <c r="A41" s="1966"/>
      <c r="B41" s="1966"/>
      <c r="C41" s="1957"/>
      <c r="D41" s="1957"/>
      <c r="E41" s="1957"/>
      <c r="F41" s="1957"/>
      <c r="G41" s="1957"/>
      <c r="H41" s="1960"/>
      <c r="I41" s="1960"/>
      <c r="J41" s="1663">
        <v>45330</v>
      </c>
      <c r="K41" s="1664" t="s">
        <v>1319</v>
      </c>
    </row>
    <row r="42" spans="1:11" x14ac:dyDescent="0.25">
      <c r="A42" s="1966"/>
      <c r="B42" s="1966"/>
      <c r="C42" s="1957"/>
      <c r="D42" s="1957"/>
      <c r="E42" s="1957"/>
      <c r="F42" s="1957"/>
      <c r="G42" s="1957"/>
      <c r="H42" s="1960"/>
      <c r="I42" s="1960"/>
      <c r="J42" s="1663">
        <v>45386</v>
      </c>
      <c r="K42" s="1664" t="s">
        <v>1343</v>
      </c>
    </row>
    <row r="43" spans="1:11" x14ac:dyDescent="0.25">
      <c r="A43" s="1966"/>
      <c r="B43" s="1966"/>
      <c r="C43" s="1957"/>
      <c r="D43" s="1957"/>
      <c r="E43" s="1957"/>
      <c r="F43" s="1957"/>
      <c r="G43" s="1957"/>
      <c r="H43" s="1960"/>
      <c r="I43" s="1960"/>
      <c r="J43" s="1663">
        <v>45404</v>
      </c>
      <c r="K43" s="1664" t="s">
        <v>1344</v>
      </c>
    </row>
    <row r="44" spans="1:11" x14ac:dyDescent="0.25">
      <c r="A44" s="1966"/>
      <c r="B44" s="1966"/>
      <c r="C44" s="1957"/>
      <c r="D44" s="1957"/>
      <c r="E44" s="1957"/>
      <c r="F44" s="1957"/>
      <c r="G44" s="1957"/>
      <c r="H44" s="1960"/>
      <c r="I44" s="1960"/>
      <c r="J44" s="1663">
        <v>45448</v>
      </c>
      <c r="K44" s="1665" t="s">
        <v>1330</v>
      </c>
    </row>
    <row r="45" spans="1:11" x14ac:dyDescent="0.25">
      <c r="A45" s="1966"/>
      <c r="B45" s="1966"/>
      <c r="C45" s="1957"/>
      <c r="D45" s="1957"/>
      <c r="E45" s="1957"/>
      <c r="F45" s="1957"/>
      <c r="G45" s="1957"/>
      <c r="H45" s="1960"/>
      <c r="I45" s="1960"/>
      <c r="J45" s="1663">
        <v>45386</v>
      </c>
      <c r="K45" s="1664" t="s">
        <v>1343</v>
      </c>
    </row>
    <row r="46" spans="1:11" x14ac:dyDescent="0.25">
      <c r="A46" s="1966"/>
      <c r="B46" s="1966"/>
      <c r="C46" s="1957"/>
      <c r="D46" s="1957"/>
      <c r="E46" s="1957"/>
      <c r="F46" s="1957"/>
      <c r="G46" s="1957"/>
      <c r="H46" s="1960"/>
      <c r="I46" s="1960"/>
      <c r="J46" s="1663">
        <v>45510</v>
      </c>
      <c r="K46" s="1664" t="s">
        <v>1345</v>
      </c>
    </row>
    <row r="47" spans="1:11" x14ac:dyDescent="0.25">
      <c r="A47" s="1966"/>
      <c r="B47" s="1966"/>
      <c r="C47" s="1957"/>
      <c r="D47" s="1957"/>
      <c r="E47" s="1957"/>
      <c r="F47" s="1957"/>
      <c r="G47" s="1957"/>
      <c r="H47" s="1960"/>
      <c r="I47" s="1960"/>
      <c r="J47" s="1663">
        <v>45518</v>
      </c>
      <c r="K47" s="1664" t="s">
        <v>1346</v>
      </c>
    </row>
    <row r="48" spans="1:11" x14ac:dyDescent="0.25">
      <c r="A48" s="1966"/>
      <c r="B48" s="1966"/>
      <c r="C48" s="1957"/>
      <c r="D48" s="1957"/>
      <c r="E48" s="1957"/>
      <c r="F48" s="1957"/>
      <c r="G48" s="1957"/>
      <c r="H48" s="1960"/>
      <c r="I48" s="1960"/>
      <c r="J48" s="1663">
        <v>45556</v>
      </c>
      <c r="K48" s="1664" t="s">
        <v>1334</v>
      </c>
    </row>
    <row r="49" spans="1:11" x14ac:dyDescent="0.25">
      <c r="A49" s="1966"/>
      <c r="B49" s="1966"/>
      <c r="C49" s="1957"/>
      <c r="D49" s="1957"/>
      <c r="E49" s="1957"/>
      <c r="F49" s="1957"/>
      <c r="G49" s="1957"/>
      <c r="H49" s="1960"/>
      <c r="I49" s="1960"/>
      <c r="J49" s="1663">
        <v>45565</v>
      </c>
      <c r="K49" s="1664" t="s">
        <v>1346</v>
      </c>
    </row>
    <row r="50" spans="1:11" x14ac:dyDescent="0.25">
      <c r="A50" s="1966"/>
      <c r="B50" s="1966"/>
      <c r="C50" s="1957"/>
      <c r="D50" s="1957"/>
      <c r="E50" s="1957"/>
      <c r="F50" s="1957"/>
      <c r="G50" s="1957"/>
      <c r="H50" s="1960"/>
      <c r="I50" s="1960"/>
      <c r="J50" s="1663">
        <v>45595</v>
      </c>
      <c r="K50" s="1664" t="s">
        <v>1334</v>
      </c>
    </row>
    <row r="51" spans="1:11" x14ac:dyDescent="0.2">
      <c r="A51" s="1966"/>
      <c r="B51" s="1966"/>
      <c r="C51" s="1957"/>
      <c r="D51" s="1957"/>
      <c r="E51" s="1957"/>
      <c r="F51" s="1957"/>
      <c r="G51" s="1957"/>
      <c r="H51" s="1960"/>
      <c r="I51" s="1960"/>
      <c r="J51" s="1666">
        <v>45625</v>
      </c>
      <c r="K51" s="1667" t="s">
        <v>1347</v>
      </c>
    </row>
    <row r="52" spans="1:11" x14ac:dyDescent="0.2">
      <c r="A52" s="1966"/>
      <c r="B52" s="1966"/>
      <c r="C52" s="1957"/>
      <c r="D52" s="1957"/>
      <c r="E52" s="1957"/>
      <c r="F52" s="1957"/>
      <c r="G52" s="1957"/>
      <c r="H52" s="1960"/>
      <c r="I52" s="1960"/>
      <c r="J52" s="1666">
        <v>45656</v>
      </c>
      <c r="K52" s="1664" t="s">
        <v>1333</v>
      </c>
    </row>
    <row r="53" spans="1:11" x14ac:dyDescent="0.2">
      <c r="A53" s="1966"/>
      <c r="B53" s="1966"/>
      <c r="C53" s="1957"/>
      <c r="D53" s="1957"/>
      <c r="E53" s="1957"/>
      <c r="F53" s="1957"/>
      <c r="G53" s="1957"/>
      <c r="H53" s="1960"/>
      <c r="I53" s="1960"/>
      <c r="J53" s="1666">
        <v>45688</v>
      </c>
      <c r="K53" s="1664" t="s">
        <v>1346</v>
      </c>
    </row>
    <row r="54" spans="1:11" x14ac:dyDescent="0.2">
      <c r="A54" s="1966"/>
      <c r="B54" s="1966"/>
      <c r="C54" s="1957"/>
      <c r="D54" s="1957"/>
      <c r="E54" s="1957"/>
      <c r="F54" s="1957"/>
      <c r="G54" s="1957"/>
      <c r="H54" s="1960"/>
      <c r="I54" s="1960"/>
      <c r="J54" s="1666">
        <v>45715</v>
      </c>
      <c r="K54" s="1664" t="s">
        <v>1334</v>
      </c>
    </row>
    <row r="55" spans="1:11" x14ac:dyDescent="0.2">
      <c r="A55" s="1966"/>
      <c r="B55" s="1966"/>
      <c r="C55" s="1957"/>
      <c r="D55" s="1957"/>
      <c r="E55" s="1957"/>
      <c r="F55" s="1957"/>
      <c r="G55" s="1957"/>
      <c r="H55" s="1960"/>
      <c r="I55" s="1960"/>
      <c r="J55" s="1666">
        <v>45747</v>
      </c>
      <c r="K55" s="1664" t="s">
        <v>1346</v>
      </c>
    </row>
    <row r="56" spans="1:11" x14ac:dyDescent="0.2">
      <c r="A56" s="1966"/>
      <c r="B56" s="1966"/>
      <c r="C56" s="1957"/>
      <c r="D56" s="1957"/>
      <c r="E56" s="1957"/>
      <c r="F56" s="1957"/>
      <c r="G56" s="1957"/>
      <c r="H56" s="1960"/>
      <c r="I56" s="1960"/>
      <c r="J56" s="1666">
        <v>45775</v>
      </c>
      <c r="K56" s="1664" t="s">
        <v>1334</v>
      </c>
    </row>
    <row r="57" spans="1:11" x14ac:dyDescent="0.2">
      <c r="A57" s="1966"/>
      <c r="B57" s="1966"/>
      <c r="C57" s="1957"/>
      <c r="D57" s="1957"/>
      <c r="E57" s="1957"/>
      <c r="F57" s="1957"/>
      <c r="G57" s="1957"/>
      <c r="H57" s="1960"/>
      <c r="I57" s="1960"/>
      <c r="J57" s="1666">
        <v>45806</v>
      </c>
      <c r="K57" s="1664" t="s">
        <v>1334</v>
      </c>
    </row>
    <row r="58" spans="1:11" x14ac:dyDescent="0.2">
      <c r="A58" s="1966"/>
      <c r="B58" s="1966"/>
      <c r="C58" s="1957"/>
      <c r="D58" s="1957"/>
      <c r="E58" s="1957"/>
      <c r="F58" s="1957"/>
      <c r="G58" s="1957"/>
      <c r="H58" s="1960"/>
      <c r="I58" s="1960"/>
      <c r="J58" s="1666">
        <v>45840</v>
      </c>
      <c r="K58" s="1664" t="s">
        <v>1348</v>
      </c>
    </row>
    <row r="59" spans="1:11" x14ac:dyDescent="0.2">
      <c r="A59" s="1966"/>
      <c r="B59" s="1966"/>
      <c r="C59" s="1957"/>
      <c r="D59" s="1957"/>
      <c r="E59" s="1957"/>
      <c r="F59" s="1957"/>
      <c r="G59" s="1957"/>
      <c r="H59" s="1960"/>
      <c r="I59" s="1960"/>
      <c r="J59" s="1666">
        <v>45840</v>
      </c>
      <c r="K59" s="1664" t="s">
        <v>1346</v>
      </c>
    </row>
    <row r="60" spans="1:11" x14ac:dyDescent="0.2">
      <c r="A60" s="1966"/>
      <c r="B60" s="1966"/>
      <c r="C60" s="1957"/>
      <c r="D60" s="1957"/>
      <c r="E60" s="1957"/>
      <c r="F60" s="1957"/>
      <c r="G60" s="1957"/>
      <c r="H60" s="1960"/>
      <c r="I60" s="1960"/>
      <c r="J60" s="1666">
        <v>45950</v>
      </c>
      <c r="K60" s="1664" t="s">
        <v>1349</v>
      </c>
    </row>
    <row r="61" spans="1:11" x14ac:dyDescent="0.2">
      <c r="A61" s="1966"/>
      <c r="B61" s="1966"/>
      <c r="C61" s="1957"/>
      <c r="D61" s="1957"/>
      <c r="E61" s="1957"/>
      <c r="F61" s="1957"/>
      <c r="G61" s="1957"/>
      <c r="H61" s="1960"/>
      <c r="I61" s="1960"/>
      <c r="J61" s="1666">
        <v>45951</v>
      </c>
      <c r="K61" s="1664" t="s">
        <v>1350</v>
      </c>
    </row>
    <row r="62" spans="1:11" x14ac:dyDescent="0.2">
      <c r="A62" s="1967"/>
      <c r="B62" s="1967"/>
      <c r="C62" s="1958"/>
      <c r="D62" s="1958"/>
      <c r="E62" s="1958"/>
      <c r="F62" s="1958"/>
      <c r="G62" s="1958"/>
      <c r="H62" s="1961"/>
      <c r="I62" s="1961"/>
      <c r="J62" s="1666">
        <v>45951</v>
      </c>
      <c r="K62" s="1664" t="s">
        <v>1351</v>
      </c>
    </row>
    <row r="63" spans="1:11" x14ac:dyDescent="0.2">
      <c r="A63" s="1962" t="s">
        <v>1352</v>
      </c>
      <c r="B63" s="1963" t="s">
        <v>1353</v>
      </c>
      <c r="C63" s="1946" t="s">
        <v>100</v>
      </c>
      <c r="D63" s="1946" t="s">
        <v>1354</v>
      </c>
      <c r="E63" s="1946" t="s">
        <v>1355</v>
      </c>
      <c r="F63" s="1946">
        <v>129</v>
      </c>
      <c r="G63" s="1946" t="s">
        <v>625</v>
      </c>
      <c r="H63" s="1964">
        <v>3875835450.3400002</v>
      </c>
      <c r="I63" s="1948">
        <f>+H63/F63</f>
        <v>30045236.049147289</v>
      </c>
      <c r="J63" s="1670">
        <v>45386</v>
      </c>
      <c r="K63" s="1671" t="s">
        <v>1316</v>
      </c>
    </row>
    <row r="64" spans="1:11" x14ac:dyDescent="0.2">
      <c r="A64" s="1962"/>
      <c r="B64" s="1963"/>
      <c r="C64" s="1946"/>
      <c r="D64" s="1946"/>
      <c r="E64" s="1946"/>
      <c r="F64" s="1946"/>
      <c r="G64" s="1946"/>
      <c r="H64" s="1964"/>
      <c r="I64" s="1948"/>
      <c r="J64" s="1670">
        <v>45390</v>
      </c>
      <c r="K64" s="1671" t="s">
        <v>1318</v>
      </c>
    </row>
    <row r="65" spans="1:11" x14ac:dyDescent="0.2">
      <c r="A65" s="1962"/>
      <c r="B65" s="1963"/>
      <c r="C65" s="1946"/>
      <c r="D65" s="1946"/>
      <c r="E65" s="1946"/>
      <c r="F65" s="1946"/>
      <c r="G65" s="1946"/>
      <c r="H65" s="1964"/>
      <c r="I65" s="1948"/>
      <c r="J65" s="1670">
        <v>45390</v>
      </c>
      <c r="K65" s="1671" t="s">
        <v>1319</v>
      </c>
    </row>
    <row r="66" spans="1:11" x14ac:dyDescent="0.2">
      <c r="A66" s="1962"/>
      <c r="B66" s="1963"/>
      <c r="C66" s="1946"/>
      <c r="D66" s="1946"/>
      <c r="E66" s="1946"/>
      <c r="F66" s="1946"/>
      <c r="G66" s="1946"/>
      <c r="H66" s="1964"/>
      <c r="I66" s="1948"/>
      <c r="J66" s="1670">
        <v>45475</v>
      </c>
      <c r="K66" s="1671" t="s">
        <v>1356</v>
      </c>
    </row>
    <row r="67" spans="1:11" x14ac:dyDescent="0.2">
      <c r="A67" s="1962"/>
      <c r="B67" s="1963"/>
      <c r="C67" s="1946"/>
      <c r="D67" s="1946"/>
      <c r="E67" s="1946"/>
      <c r="F67" s="1946"/>
      <c r="G67" s="1946"/>
      <c r="H67" s="1964"/>
      <c r="I67" s="1948"/>
      <c r="J67" s="1670">
        <v>45635</v>
      </c>
      <c r="K67" s="1671" t="s">
        <v>1326</v>
      </c>
    </row>
    <row r="68" spans="1:11" x14ac:dyDescent="0.2">
      <c r="A68" s="1962"/>
      <c r="B68" s="1963"/>
      <c r="C68" s="1946"/>
      <c r="D68" s="1946"/>
      <c r="E68" s="1946"/>
      <c r="F68" s="1946"/>
      <c r="G68" s="1946"/>
      <c r="H68" s="1964"/>
      <c r="I68" s="1948"/>
      <c r="J68" s="1670">
        <v>45719</v>
      </c>
      <c r="K68" s="1671" t="s">
        <v>1346</v>
      </c>
    </row>
    <row r="69" spans="1:11" x14ac:dyDescent="0.2">
      <c r="A69" s="1962"/>
      <c r="B69" s="1963"/>
      <c r="C69" s="1946"/>
      <c r="D69" s="1946"/>
      <c r="E69" s="1946"/>
      <c r="F69" s="1946"/>
      <c r="G69" s="1946"/>
      <c r="H69" s="1964"/>
      <c r="I69" s="1948"/>
      <c r="J69" s="1670">
        <v>45729</v>
      </c>
      <c r="K69" s="1671" t="s">
        <v>1333</v>
      </c>
    </row>
    <row r="70" spans="1:11" x14ac:dyDescent="0.2">
      <c r="A70" s="1962"/>
      <c r="B70" s="1963"/>
      <c r="C70" s="1946"/>
      <c r="D70" s="1946"/>
      <c r="E70" s="1946"/>
      <c r="F70" s="1946"/>
      <c r="G70" s="1946"/>
      <c r="H70" s="1964"/>
      <c r="I70" s="1948"/>
      <c r="J70" s="1670">
        <v>45776</v>
      </c>
      <c r="K70" s="1671" t="s">
        <v>1346</v>
      </c>
    </row>
    <row r="71" spans="1:11" x14ac:dyDescent="0.2">
      <c r="A71" s="1962"/>
      <c r="B71" s="1963"/>
      <c r="C71" s="1946"/>
      <c r="D71" s="1946"/>
      <c r="E71" s="1946"/>
      <c r="F71" s="1946"/>
      <c r="G71" s="1946"/>
      <c r="H71" s="1964"/>
      <c r="I71" s="1948"/>
      <c r="J71" s="1670">
        <v>45807</v>
      </c>
      <c r="K71" s="1671" t="s">
        <v>1346</v>
      </c>
    </row>
    <row r="72" spans="1:11" ht="30" x14ac:dyDescent="0.2">
      <c r="A72" s="1962"/>
      <c r="B72" s="1963"/>
      <c r="C72" s="1946"/>
      <c r="D72" s="1946"/>
      <c r="E72" s="1946"/>
      <c r="F72" s="1946"/>
      <c r="G72" s="1946"/>
      <c r="H72" s="1964"/>
      <c r="I72" s="1948"/>
      <c r="J72" s="1670">
        <v>45842</v>
      </c>
      <c r="K72" s="1671" t="s">
        <v>1357</v>
      </c>
    </row>
    <row r="73" spans="1:11" x14ac:dyDescent="0.2">
      <c r="A73" s="1962"/>
      <c r="B73" s="1963"/>
      <c r="C73" s="1946"/>
      <c r="D73" s="1946"/>
      <c r="E73" s="1946"/>
      <c r="F73" s="1946"/>
      <c r="G73" s="1946"/>
      <c r="H73" s="1964"/>
      <c r="I73" s="1948"/>
      <c r="J73" s="1670">
        <v>45842</v>
      </c>
      <c r="K73" s="1671" t="s">
        <v>1346</v>
      </c>
    </row>
    <row r="74" spans="1:11" x14ac:dyDescent="0.2">
      <c r="A74" s="1962"/>
      <c r="B74" s="1963"/>
      <c r="C74" s="1946"/>
      <c r="D74" s="1946"/>
      <c r="E74" s="1946"/>
      <c r="F74" s="1946"/>
      <c r="G74" s="1946"/>
      <c r="H74" s="1964"/>
      <c r="I74" s="1948"/>
      <c r="J74" s="1670">
        <v>45842</v>
      </c>
      <c r="K74" s="1671" t="s">
        <v>1346</v>
      </c>
    </row>
    <row r="75" spans="1:11" x14ac:dyDescent="0.2">
      <c r="A75" s="1962"/>
      <c r="B75" s="1963"/>
      <c r="C75" s="1946"/>
      <c r="D75" s="1946"/>
      <c r="E75" s="1946"/>
      <c r="F75" s="1946"/>
      <c r="G75" s="1946"/>
      <c r="H75" s="1964"/>
      <c r="I75" s="1948"/>
      <c r="J75" s="1670">
        <v>45888</v>
      </c>
      <c r="K75" s="1671" t="s">
        <v>1346</v>
      </c>
    </row>
    <row r="76" spans="1:11" x14ac:dyDescent="0.2">
      <c r="A76" s="1962"/>
      <c r="B76" s="1963"/>
      <c r="C76" s="1946"/>
      <c r="D76" s="1946"/>
      <c r="E76" s="1946"/>
      <c r="F76" s="1946"/>
      <c r="G76" s="1946"/>
      <c r="H76" s="1964"/>
      <c r="I76" s="1948"/>
      <c r="J76" s="1670">
        <v>45902</v>
      </c>
      <c r="K76" s="1672" t="s">
        <v>1358</v>
      </c>
    </row>
    <row r="77" spans="1:11" x14ac:dyDescent="0.2">
      <c r="A77" s="1962"/>
      <c r="B77" s="1963"/>
      <c r="C77" s="1946"/>
      <c r="D77" s="1946"/>
      <c r="E77" s="1946"/>
      <c r="F77" s="1946"/>
      <c r="G77" s="1946"/>
      <c r="H77" s="1964"/>
      <c r="I77" s="1948"/>
      <c r="J77" s="1670">
        <v>45930</v>
      </c>
      <c r="K77" s="1672" t="s">
        <v>1359</v>
      </c>
    </row>
    <row r="78" spans="1:11" x14ac:dyDescent="0.2">
      <c r="A78" s="1962"/>
      <c r="B78" s="1963"/>
      <c r="C78" s="1946"/>
      <c r="D78" s="1946"/>
      <c r="E78" s="1946"/>
      <c r="F78" s="1946"/>
      <c r="G78" s="1946"/>
      <c r="H78" s="1964"/>
      <c r="I78" s="1948"/>
      <c r="J78" s="1670">
        <v>45968</v>
      </c>
      <c r="K78" s="1672" t="s">
        <v>1360</v>
      </c>
    </row>
    <row r="79" spans="1:11" x14ac:dyDescent="0.2">
      <c r="A79" s="1950" t="s">
        <v>1361</v>
      </c>
      <c r="B79" s="1950" t="s">
        <v>1362</v>
      </c>
      <c r="C79" s="1942" t="s">
        <v>1363</v>
      </c>
      <c r="D79" s="1942" t="s">
        <v>1364</v>
      </c>
      <c r="E79" s="1955" t="s">
        <v>174</v>
      </c>
      <c r="F79" s="1941">
        <v>28</v>
      </c>
      <c r="G79" s="1942" t="s">
        <v>1365</v>
      </c>
      <c r="H79" s="1943">
        <f>(12*18900610.25)+(16*15026125.52)</f>
        <v>467225331.31999999</v>
      </c>
      <c r="I79" s="1944">
        <f>+H79/F79</f>
        <v>16686618.975714285</v>
      </c>
      <c r="J79" s="1666" t="s">
        <v>1366</v>
      </c>
      <c r="K79" s="1667" t="s">
        <v>1367</v>
      </c>
    </row>
    <row r="80" spans="1:11" x14ac:dyDescent="0.2">
      <c r="A80" s="1950"/>
      <c r="B80" s="1950"/>
      <c r="C80" s="1942"/>
      <c r="D80" s="1942"/>
      <c r="E80" s="1955"/>
      <c r="F80" s="1941"/>
      <c r="G80" s="1942"/>
      <c r="H80" s="1943"/>
      <c r="I80" s="1944"/>
      <c r="J80" s="1666">
        <v>45799</v>
      </c>
      <c r="K80" s="1667" t="s">
        <v>1317</v>
      </c>
    </row>
    <row r="81" spans="1:11" x14ac:dyDescent="0.2">
      <c r="A81" s="1950"/>
      <c r="B81" s="1950"/>
      <c r="C81" s="1942"/>
      <c r="D81" s="1942"/>
      <c r="E81" s="1955"/>
      <c r="F81" s="1941"/>
      <c r="G81" s="1942"/>
      <c r="H81" s="1943"/>
      <c r="I81" s="1944"/>
      <c r="J81" s="1666">
        <v>45799</v>
      </c>
      <c r="K81" s="1667" t="s">
        <v>1318</v>
      </c>
    </row>
    <row r="82" spans="1:11" x14ac:dyDescent="0.2">
      <c r="A82" s="1950"/>
      <c r="B82" s="1950"/>
      <c r="C82" s="1942"/>
      <c r="D82" s="1942"/>
      <c r="E82" s="1955"/>
      <c r="F82" s="1941"/>
      <c r="G82" s="1942"/>
      <c r="H82" s="1943"/>
      <c r="I82" s="1944"/>
      <c r="J82" s="1666">
        <v>45933</v>
      </c>
      <c r="K82" s="1664" t="s">
        <v>1368</v>
      </c>
    </row>
    <row r="83" spans="1:11" x14ac:dyDescent="0.2">
      <c r="A83" s="1950"/>
      <c r="B83" s="1950"/>
      <c r="C83" s="1942"/>
      <c r="D83" s="1942"/>
      <c r="E83" s="1955"/>
      <c r="F83" s="1941"/>
      <c r="G83" s="1942"/>
      <c r="H83" s="1943"/>
      <c r="I83" s="1944"/>
      <c r="J83" s="1666">
        <v>45954</v>
      </c>
      <c r="K83" s="1674" t="s">
        <v>1369</v>
      </c>
    </row>
    <row r="84" spans="1:11" x14ac:dyDescent="0.2">
      <c r="A84" s="1950"/>
      <c r="B84" s="1950"/>
      <c r="C84" s="1942"/>
      <c r="D84" s="1941"/>
      <c r="E84" s="1955"/>
      <c r="F84" s="1941"/>
      <c r="G84" s="1942"/>
      <c r="H84" s="1943"/>
      <c r="I84" s="1944"/>
      <c r="J84" s="1666">
        <v>46044</v>
      </c>
      <c r="K84" s="1674" t="s">
        <v>1370</v>
      </c>
    </row>
    <row r="85" spans="1:11" x14ac:dyDescent="0.2">
      <c r="A85" s="1926" t="s">
        <v>1371</v>
      </c>
      <c r="B85" s="1926" t="s">
        <v>1372</v>
      </c>
      <c r="C85" s="1929" t="s">
        <v>230</v>
      </c>
      <c r="D85" s="1929" t="s">
        <v>1373</v>
      </c>
      <c r="E85" s="1932" t="s">
        <v>1374</v>
      </c>
      <c r="F85" s="1929">
        <v>14</v>
      </c>
      <c r="G85" s="1929" t="s">
        <v>505</v>
      </c>
      <c r="H85" s="1938">
        <v>308773809.04852498</v>
      </c>
      <c r="I85" s="1952">
        <f>H85/F85</f>
        <v>22055272.074894641</v>
      </c>
      <c r="J85" s="1662">
        <v>45806</v>
      </c>
      <c r="K85" s="1660" t="s">
        <v>1375</v>
      </c>
    </row>
    <row r="86" spans="1:11" x14ac:dyDescent="0.2">
      <c r="A86" s="1927"/>
      <c r="B86" s="1927"/>
      <c r="C86" s="1930"/>
      <c r="D86" s="1930"/>
      <c r="E86" s="1933"/>
      <c r="F86" s="1930"/>
      <c r="G86" s="1930"/>
      <c r="H86" s="1939"/>
      <c r="I86" s="1953"/>
      <c r="J86" s="1675">
        <v>45838</v>
      </c>
      <c r="K86" s="1660" t="s">
        <v>1376</v>
      </c>
    </row>
    <row r="87" spans="1:11" x14ac:dyDescent="0.2">
      <c r="A87" s="1927"/>
      <c r="B87" s="1927"/>
      <c r="C87" s="1930"/>
      <c r="D87" s="1930"/>
      <c r="E87" s="1933"/>
      <c r="F87" s="1930"/>
      <c r="G87" s="1930"/>
      <c r="H87" s="1939"/>
      <c r="I87" s="1953"/>
      <c r="J87" s="1675">
        <v>45856</v>
      </c>
      <c r="K87" s="1660" t="s">
        <v>1346</v>
      </c>
    </row>
    <row r="88" spans="1:11" x14ac:dyDescent="0.2">
      <c r="A88" s="1927"/>
      <c r="B88" s="1927"/>
      <c r="C88" s="1930"/>
      <c r="D88" s="1930"/>
      <c r="E88" s="1933"/>
      <c r="F88" s="1930"/>
      <c r="G88" s="1930"/>
      <c r="H88" s="1939"/>
      <c r="I88" s="1953"/>
      <c r="J88" s="1675">
        <v>45897</v>
      </c>
      <c r="K88" s="1660" t="s">
        <v>1377</v>
      </c>
    </row>
    <row r="89" spans="1:11" x14ac:dyDescent="0.2">
      <c r="A89" s="1927"/>
      <c r="B89" s="1927"/>
      <c r="C89" s="1930"/>
      <c r="D89" s="1930"/>
      <c r="E89" s="1933"/>
      <c r="F89" s="1930"/>
      <c r="G89" s="1930"/>
      <c r="H89" s="1939"/>
      <c r="I89" s="1953"/>
      <c r="J89" s="1675">
        <v>45905</v>
      </c>
      <c r="K89" s="1660" t="s">
        <v>1378</v>
      </c>
    </row>
    <row r="90" spans="1:11" x14ac:dyDescent="0.2">
      <c r="A90" s="1927"/>
      <c r="B90" s="1927"/>
      <c r="C90" s="1930"/>
      <c r="D90" s="1930"/>
      <c r="E90" s="1933"/>
      <c r="F90" s="1930"/>
      <c r="G90" s="1930"/>
      <c r="H90" s="1939"/>
      <c r="I90" s="1953"/>
      <c r="J90" s="1675">
        <v>45909</v>
      </c>
      <c r="K90" s="1660" t="s">
        <v>1379</v>
      </c>
    </row>
    <row r="91" spans="1:11" x14ac:dyDescent="0.2">
      <c r="A91" s="1927"/>
      <c r="B91" s="1927"/>
      <c r="C91" s="1930"/>
      <c r="D91" s="1930"/>
      <c r="E91" s="1933"/>
      <c r="F91" s="1930"/>
      <c r="G91" s="1930"/>
      <c r="H91" s="1939"/>
      <c r="I91" s="1953"/>
      <c r="J91" s="1675">
        <v>45932</v>
      </c>
      <c r="K91" s="1660" t="s">
        <v>1380</v>
      </c>
    </row>
    <row r="92" spans="1:11" x14ac:dyDescent="0.2">
      <c r="A92" s="1928"/>
      <c r="B92" s="1928"/>
      <c r="C92" s="1931"/>
      <c r="D92" s="1931"/>
      <c r="E92" s="1934"/>
      <c r="F92" s="1931"/>
      <c r="G92" s="1931"/>
      <c r="H92" s="1940"/>
      <c r="I92" s="1954"/>
      <c r="J92" s="1675">
        <v>45940</v>
      </c>
      <c r="K92" s="1660" t="s">
        <v>1381</v>
      </c>
    </row>
    <row r="93" spans="1:11" x14ac:dyDescent="0.2">
      <c r="A93" s="1950" t="s">
        <v>1311</v>
      </c>
      <c r="B93" s="1950" t="s">
        <v>1382</v>
      </c>
      <c r="C93" s="1941" t="s">
        <v>136</v>
      </c>
      <c r="D93" s="1941" t="s">
        <v>1383</v>
      </c>
      <c r="E93" s="1951" t="s">
        <v>1355</v>
      </c>
      <c r="F93" s="1941">
        <v>250</v>
      </c>
      <c r="G93" s="1942" t="s">
        <v>1384</v>
      </c>
      <c r="H93" s="1943">
        <v>8431563609.4899998</v>
      </c>
      <c r="I93" s="1944">
        <f>H93/F93</f>
        <v>33726254.437959999</v>
      </c>
      <c r="J93" s="1666">
        <v>45862</v>
      </c>
      <c r="K93" s="1667" t="s">
        <v>1367</v>
      </c>
    </row>
    <row r="94" spans="1:11" x14ac:dyDescent="0.2">
      <c r="A94" s="1950"/>
      <c r="B94" s="1950"/>
      <c r="C94" s="1941"/>
      <c r="D94" s="1941"/>
      <c r="E94" s="1951"/>
      <c r="F94" s="1941"/>
      <c r="G94" s="1942"/>
      <c r="H94" s="1943"/>
      <c r="I94" s="1944"/>
      <c r="J94" s="1666">
        <v>45866</v>
      </c>
      <c r="K94" s="1664" t="s">
        <v>1318</v>
      </c>
    </row>
    <row r="95" spans="1:11" x14ac:dyDescent="0.2">
      <c r="A95" s="1950"/>
      <c r="B95" s="1950"/>
      <c r="C95" s="1941"/>
      <c r="D95" s="1941"/>
      <c r="E95" s="1951"/>
      <c r="F95" s="1941"/>
      <c r="G95" s="1942"/>
      <c r="H95" s="1943"/>
      <c r="I95" s="1944"/>
      <c r="J95" s="1666">
        <v>45898</v>
      </c>
      <c r="K95" s="1676" t="s">
        <v>1319</v>
      </c>
    </row>
    <row r="96" spans="1:11" x14ac:dyDescent="0.2">
      <c r="A96" s="1950"/>
      <c r="B96" s="1950"/>
      <c r="C96" s="1941"/>
      <c r="D96" s="1941"/>
      <c r="E96" s="1951"/>
      <c r="F96" s="1941"/>
      <c r="G96" s="1942"/>
      <c r="H96" s="1943"/>
      <c r="I96" s="1944"/>
      <c r="J96" s="1666">
        <v>45926</v>
      </c>
      <c r="K96" s="1676" t="s">
        <v>1326</v>
      </c>
    </row>
    <row r="97" spans="1:11" x14ac:dyDescent="0.2">
      <c r="A97" s="1950"/>
      <c r="B97" s="1950"/>
      <c r="C97" s="1941"/>
      <c r="D97" s="1941"/>
      <c r="E97" s="1951"/>
      <c r="F97" s="1941"/>
      <c r="G97" s="1942"/>
      <c r="H97" s="1943"/>
      <c r="I97" s="1944"/>
      <c r="J97" s="1666">
        <v>45930</v>
      </c>
      <c r="K97" s="1674" t="s">
        <v>1385</v>
      </c>
    </row>
    <row r="98" spans="1:11" x14ac:dyDescent="0.2">
      <c r="A98" s="1950"/>
      <c r="B98" s="1950"/>
      <c r="C98" s="1941"/>
      <c r="D98" s="1941"/>
      <c r="E98" s="1951"/>
      <c r="F98" s="1941"/>
      <c r="G98" s="1942"/>
      <c r="H98" s="1943"/>
      <c r="I98" s="1944"/>
      <c r="J98" s="1666">
        <v>45952</v>
      </c>
      <c r="K98" s="1674" t="s">
        <v>1334</v>
      </c>
    </row>
    <row r="99" spans="1:11" x14ac:dyDescent="0.2">
      <c r="A99" s="1950"/>
      <c r="B99" s="1950"/>
      <c r="C99" s="1941"/>
      <c r="D99" s="1941"/>
      <c r="E99" s="1951"/>
      <c r="F99" s="1941"/>
      <c r="G99" s="1942"/>
      <c r="H99" s="1943"/>
      <c r="I99" s="1944"/>
      <c r="J99" s="1666">
        <v>45991</v>
      </c>
      <c r="K99" s="1674" t="s">
        <v>1386</v>
      </c>
    </row>
    <row r="100" spans="1:11" x14ac:dyDescent="0.2">
      <c r="A100" s="1950"/>
      <c r="B100" s="1950"/>
      <c r="C100" s="1941"/>
      <c r="D100" s="1941"/>
      <c r="E100" s="1951"/>
      <c r="F100" s="1941"/>
      <c r="G100" s="1942"/>
      <c r="H100" s="1943"/>
      <c r="I100" s="1944"/>
      <c r="J100" s="1666">
        <v>46006</v>
      </c>
      <c r="K100" s="1674" t="s">
        <v>1387</v>
      </c>
    </row>
    <row r="101" spans="1:11" x14ac:dyDescent="0.2">
      <c r="A101" s="1950"/>
      <c r="B101" s="1950"/>
      <c r="C101" s="1941"/>
      <c r="D101" s="1941"/>
      <c r="E101" s="1951"/>
      <c r="F101" s="1941"/>
      <c r="G101" s="1942"/>
      <c r="H101" s="1943"/>
      <c r="I101" s="1944"/>
      <c r="J101" s="1666">
        <v>46052</v>
      </c>
      <c r="K101" s="1674" t="s">
        <v>1388</v>
      </c>
    </row>
    <row r="102" spans="1:11" x14ac:dyDescent="0.2">
      <c r="A102" s="1945" t="s">
        <v>1311</v>
      </c>
      <c r="B102" s="1945" t="s">
        <v>1389</v>
      </c>
      <c r="C102" s="1946" t="s">
        <v>136</v>
      </c>
      <c r="D102" s="1946" t="s">
        <v>1390</v>
      </c>
      <c r="E102" s="1947" t="s">
        <v>1355</v>
      </c>
      <c r="F102" s="1946">
        <v>200</v>
      </c>
      <c r="G102" s="1946" t="s">
        <v>1391</v>
      </c>
      <c r="H102" s="1948">
        <v>7083280903.75</v>
      </c>
      <c r="I102" s="1949">
        <f>H102/F102</f>
        <v>35416404.518749997</v>
      </c>
      <c r="J102" s="1670">
        <v>45862</v>
      </c>
      <c r="K102" s="1672" t="s">
        <v>1367</v>
      </c>
    </row>
    <row r="103" spans="1:11" x14ac:dyDescent="0.2">
      <c r="A103" s="1945"/>
      <c r="B103" s="1945"/>
      <c r="C103" s="1946"/>
      <c r="D103" s="1946"/>
      <c r="E103" s="1947"/>
      <c r="F103" s="1946"/>
      <c r="G103" s="1946"/>
      <c r="H103" s="1948"/>
      <c r="I103" s="1949"/>
      <c r="J103" s="1670">
        <v>45866</v>
      </c>
      <c r="K103" s="1671" t="s">
        <v>1318</v>
      </c>
    </row>
    <row r="104" spans="1:11" x14ac:dyDescent="0.2">
      <c r="A104" s="1945"/>
      <c r="B104" s="1945"/>
      <c r="C104" s="1946"/>
      <c r="D104" s="1946"/>
      <c r="E104" s="1947"/>
      <c r="F104" s="1946"/>
      <c r="G104" s="1946"/>
      <c r="H104" s="1948"/>
      <c r="I104" s="1949"/>
      <c r="J104" s="1670">
        <v>45898</v>
      </c>
      <c r="K104" s="1678" t="s">
        <v>1319</v>
      </c>
    </row>
    <row r="105" spans="1:11" x14ac:dyDescent="0.2">
      <c r="A105" s="1945"/>
      <c r="B105" s="1945"/>
      <c r="C105" s="1946"/>
      <c r="D105" s="1946"/>
      <c r="E105" s="1947"/>
      <c r="F105" s="1946"/>
      <c r="G105" s="1946"/>
      <c r="H105" s="1948"/>
      <c r="I105" s="1949"/>
      <c r="J105" s="1670">
        <v>45933</v>
      </c>
      <c r="K105" s="1679" t="s">
        <v>1392</v>
      </c>
    </row>
    <row r="106" spans="1:11" x14ac:dyDescent="0.2">
      <c r="A106" s="1945"/>
      <c r="B106" s="1945"/>
      <c r="C106" s="1946"/>
      <c r="D106" s="1946"/>
      <c r="E106" s="1947"/>
      <c r="F106" s="1946"/>
      <c r="G106" s="1946"/>
      <c r="H106" s="1948"/>
      <c r="I106" s="1949"/>
      <c r="J106" s="1670">
        <v>45940</v>
      </c>
      <c r="K106" s="1672" t="s">
        <v>1393</v>
      </c>
    </row>
    <row r="107" spans="1:11" x14ac:dyDescent="0.2">
      <c r="A107" s="1945"/>
      <c r="B107" s="1945"/>
      <c r="C107" s="1946"/>
      <c r="D107" s="1946"/>
      <c r="E107" s="1947"/>
      <c r="F107" s="1946"/>
      <c r="G107" s="1946"/>
      <c r="H107" s="1948"/>
      <c r="I107" s="1949"/>
      <c r="J107" s="1670">
        <v>45947</v>
      </c>
      <c r="K107" s="1679" t="s">
        <v>1394</v>
      </c>
    </row>
    <row r="108" spans="1:11" x14ac:dyDescent="0.2">
      <c r="A108" s="1945"/>
      <c r="B108" s="1945"/>
      <c r="C108" s="1946"/>
      <c r="D108" s="1946"/>
      <c r="E108" s="1947"/>
      <c r="F108" s="1946"/>
      <c r="G108" s="1946"/>
      <c r="H108" s="1948"/>
      <c r="I108" s="1949"/>
      <c r="J108" s="1670">
        <v>45965</v>
      </c>
      <c r="K108" s="1678" t="s">
        <v>1334</v>
      </c>
    </row>
    <row r="109" spans="1:11" x14ac:dyDescent="0.2">
      <c r="A109" s="1945"/>
      <c r="B109" s="1945"/>
      <c r="C109" s="1946"/>
      <c r="D109" s="1946"/>
      <c r="E109" s="1947"/>
      <c r="F109" s="1946"/>
      <c r="G109" s="1946"/>
      <c r="H109" s="1948"/>
      <c r="I109" s="1949"/>
      <c r="J109" s="1670">
        <v>45968</v>
      </c>
      <c r="K109" s="1679" t="s">
        <v>1395</v>
      </c>
    </row>
    <row r="110" spans="1:11" x14ac:dyDescent="0.2">
      <c r="A110" s="1945"/>
      <c r="B110" s="1945"/>
      <c r="C110" s="1946"/>
      <c r="D110" s="1946"/>
      <c r="E110" s="1947"/>
      <c r="F110" s="1946"/>
      <c r="G110" s="1946"/>
      <c r="H110" s="1948"/>
      <c r="I110" s="1949"/>
      <c r="J110" s="1670">
        <v>45991</v>
      </c>
      <c r="K110" s="1679" t="s">
        <v>1396</v>
      </c>
    </row>
    <row r="111" spans="1:11" x14ac:dyDescent="0.2">
      <c r="A111" s="1945"/>
      <c r="B111" s="1945"/>
      <c r="C111" s="1946"/>
      <c r="D111" s="1946"/>
      <c r="E111" s="1947"/>
      <c r="F111" s="1946"/>
      <c r="G111" s="1946"/>
      <c r="H111" s="1948"/>
      <c r="I111" s="1949"/>
      <c r="J111" s="1670">
        <v>46006</v>
      </c>
      <c r="K111" s="1680" t="s">
        <v>1387</v>
      </c>
    </row>
    <row r="112" spans="1:11" x14ac:dyDescent="0.2">
      <c r="A112" s="1945"/>
      <c r="B112" s="1945"/>
      <c r="C112" s="1946"/>
      <c r="D112" s="1946"/>
      <c r="E112" s="1947"/>
      <c r="F112" s="1946"/>
      <c r="G112" s="1946"/>
      <c r="H112" s="1948"/>
      <c r="I112" s="1949"/>
      <c r="J112" s="1670">
        <v>46052</v>
      </c>
      <c r="K112" s="1679" t="s">
        <v>1397</v>
      </c>
    </row>
    <row r="113" spans="1:11" x14ac:dyDescent="0.2">
      <c r="A113" s="1945"/>
      <c r="B113" s="1945"/>
      <c r="C113" s="1946"/>
      <c r="D113" s="1946"/>
      <c r="E113" s="1947"/>
      <c r="F113" s="1946"/>
      <c r="G113" s="1946"/>
      <c r="H113" s="1948"/>
      <c r="I113" s="1949"/>
      <c r="J113" s="1670">
        <v>46059</v>
      </c>
      <c r="K113" s="1680" t="s">
        <v>1398</v>
      </c>
    </row>
    <row r="114" spans="1:11" x14ac:dyDescent="0.2">
      <c r="A114" s="1945"/>
      <c r="B114" s="1945"/>
      <c r="C114" s="1946"/>
      <c r="D114" s="1946"/>
      <c r="E114" s="1947"/>
      <c r="F114" s="1946"/>
      <c r="G114" s="1946"/>
      <c r="H114" s="1948"/>
      <c r="I114" s="1949"/>
      <c r="J114" s="1670">
        <v>46065</v>
      </c>
      <c r="K114" s="1660" t="s">
        <v>1399</v>
      </c>
    </row>
    <row r="115" spans="1:11" x14ac:dyDescent="0.2">
      <c r="A115" s="1899" t="s">
        <v>1361</v>
      </c>
      <c r="B115" s="1899" t="s">
        <v>1400</v>
      </c>
      <c r="C115" s="1893" t="s">
        <v>296</v>
      </c>
      <c r="D115" s="1893" t="s">
        <v>1401</v>
      </c>
      <c r="E115" s="1901" t="s">
        <v>1314</v>
      </c>
      <c r="F115" s="1893">
        <v>30</v>
      </c>
      <c r="G115" s="1895" t="s">
        <v>1402</v>
      </c>
      <c r="H115" s="1897">
        <v>783670756.45000005</v>
      </c>
      <c r="I115" s="1897">
        <f>+H115/F115</f>
        <v>26122358.548333336</v>
      </c>
      <c r="J115" s="1666">
        <v>45869</v>
      </c>
      <c r="K115" s="1667" t="s">
        <v>1316</v>
      </c>
    </row>
    <row r="116" spans="1:11" x14ac:dyDescent="0.2">
      <c r="A116" s="1908"/>
      <c r="B116" s="1908"/>
      <c r="C116" s="1903"/>
      <c r="D116" s="1903"/>
      <c r="E116" s="1909"/>
      <c r="F116" s="1903"/>
      <c r="G116" s="1910"/>
      <c r="H116" s="1904"/>
      <c r="I116" s="1904"/>
      <c r="J116" s="1666">
        <v>45911</v>
      </c>
      <c r="K116" s="1667" t="s">
        <v>1317</v>
      </c>
    </row>
    <row r="117" spans="1:11" x14ac:dyDescent="0.2">
      <c r="A117" s="1908"/>
      <c r="B117" s="1908"/>
      <c r="C117" s="1903"/>
      <c r="D117" s="1903"/>
      <c r="E117" s="1909"/>
      <c r="F117" s="1903"/>
      <c r="G117" s="1910"/>
      <c r="H117" s="1904"/>
      <c r="I117" s="1904"/>
      <c r="J117" s="1666">
        <v>45925</v>
      </c>
      <c r="K117" s="1667" t="s">
        <v>1318</v>
      </c>
    </row>
    <row r="118" spans="1:11" x14ac:dyDescent="0.2">
      <c r="A118" s="1908"/>
      <c r="B118" s="1908"/>
      <c r="C118" s="1903"/>
      <c r="D118" s="1903"/>
      <c r="E118" s="1909"/>
      <c r="F118" s="1903"/>
      <c r="G118" s="1910"/>
      <c r="H118" s="1904"/>
      <c r="I118" s="1904"/>
      <c r="J118" s="1666">
        <v>45930</v>
      </c>
      <c r="K118" s="1667" t="s">
        <v>1319</v>
      </c>
    </row>
    <row r="119" spans="1:11" x14ac:dyDescent="0.2">
      <c r="A119" s="1908"/>
      <c r="B119" s="1908"/>
      <c r="C119" s="1903"/>
      <c r="D119" s="1903"/>
      <c r="E119" s="1909"/>
      <c r="F119" s="1903"/>
      <c r="G119" s="1910"/>
      <c r="H119" s="1904"/>
      <c r="I119" s="1904"/>
      <c r="J119" s="1666">
        <v>46037</v>
      </c>
      <c r="K119" s="1667" t="s">
        <v>1403</v>
      </c>
    </row>
    <row r="120" spans="1:11" x14ac:dyDescent="0.2">
      <c r="A120" s="1908"/>
      <c r="B120" s="1908"/>
      <c r="C120" s="1903"/>
      <c r="D120" s="1903"/>
      <c r="E120" s="1909"/>
      <c r="F120" s="1903"/>
      <c r="G120" s="1910"/>
      <c r="H120" s="1904"/>
      <c r="I120" s="1904"/>
      <c r="J120" s="1666">
        <v>46044</v>
      </c>
      <c r="K120" s="1667" t="s">
        <v>1404</v>
      </c>
    </row>
    <row r="121" spans="1:11" x14ac:dyDescent="0.2">
      <c r="A121" s="1900"/>
      <c r="B121" s="1900"/>
      <c r="C121" s="1894"/>
      <c r="D121" s="1894"/>
      <c r="E121" s="1902"/>
      <c r="F121" s="1894"/>
      <c r="G121" s="1896"/>
      <c r="H121" s="1898"/>
      <c r="I121" s="1898"/>
      <c r="J121" s="1666">
        <v>46059</v>
      </c>
      <c r="K121" s="1667" t="s">
        <v>1370</v>
      </c>
    </row>
    <row r="122" spans="1:11" x14ac:dyDescent="0.2">
      <c r="A122" s="1926" t="s">
        <v>1361</v>
      </c>
      <c r="B122" s="1926" t="s">
        <v>1405</v>
      </c>
      <c r="C122" s="1929" t="s">
        <v>296</v>
      </c>
      <c r="D122" s="1929" t="s">
        <v>1406</v>
      </c>
      <c r="E122" s="1932" t="s">
        <v>174</v>
      </c>
      <c r="F122" s="1929">
        <v>10</v>
      </c>
      <c r="G122" s="1935" t="s">
        <v>625</v>
      </c>
      <c r="H122" s="1938">
        <v>144419877.63999999</v>
      </c>
      <c r="I122" s="1938">
        <f>+H122/F122</f>
        <v>14441987.763999999</v>
      </c>
      <c r="J122" s="1662">
        <v>45931</v>
      </c>
      <c r="K122" s="1660" t="s">
        <v>1316</v>
      </c>
    </row>
    <row r="123" spans="1:11" x14ac:dyDescent="0.2">
      <c r="A123" s="1927"/>
      <c r="B123" s="1927"/>
      <c r="C123" s="1930"/>
      <c r="D123" s="1930"/>
      <c r="E123" s="1933"/>
      <c r="F123" s="1930"/>
      <c r="G123" s="1936"/>
      <c r="H123" s="1939"/>
      <c r="I123" s="1939"/>
      <c r="J123" s="1662">
        <v>45933</v>
      </c>
      <c r="K123" s="1660" t="s">
        <v>1317</v>
      </c>
    </row>
    <row r="124" spans="1:11" x14ac:dyDescent="0.2">
      <c r="A124" s="1928"/>
      <c r="B124" s="1928"/>
      <c r="C124" s="1931"/>
      <c r="D124" s="1931"/>
      <c r="E124" s="1934"/>
      <c r="F124" s="1931"/>
      <c r="G124" s="1937"/>
      <c r="H124" s="1940"/>
      <c r="I124" s="1940"/>
      <c r="J124" s="1662">
        <v>45933</v>
      </c>
      <c r="K124" s="1660" t="s">
        <v>1318</v>
      </c>
    </row>
    <row r="125" spans="1:11" x14ac:dyDescent="0.2">
      <c r="A125" s="1899" t="s">
        <v>1361</v>
      </c>
      <c r="B125" s="1899" t="s">
        <v>1407</v>
      </c>
      <c r="C125" s="1893" t="s">
        <v>1363</v>
      </c>
      <c r="D125" s="1895" t="s">
        <v>1408</v>
      </c>
      <c r="E125" s="1901" t="s">
        <v>174</v>
      </c>
      <c r="F125" s="1893">
        <v>76</v>
      </c>
      <c r="G125" s="1895" t="s">
        <v>1409</v>
      </c>
      <c r="H125" s="1897">
        <v>1512766027.49</v>
      </c>
      <c r="I125" s="1897">
        <f>+H125/F125</f>
        <v>19904816.151184212</v>
      </c>
      <c r="J125" s="1666">
        <v>45960</v>
      </c>
      <c r="K125" s="1667" t="s">
        <v>1316</v>
      </c>
    </row>
    <row r="126" spans="1:11" x14ac:dyDescent="0.2">
      <c r="A126" s="1908"/>
      <c r="B126" s="1908"/>
      <c r="C126" s="1903"/>
      <c r="D126" s="1903"/>
      <c r="E126" s="1909"/>
      <c r="F126" s="1903"/>
      <c r="G126" s="1910"/>
      <c r="H126" s="1904"/>
      <c r="I126" s="1904"/>
      <c r="J126" s="1666">
        <v>45964</v>
      </c>
      <c r="K126" s="1667" t="s">
        <v>1317</v>
      </c>
    </row>
    <row r="127" spans="1:11" x14ac:dyDescent="0.2">
      <c r="A127" s="1900"/>
      <c r="B127" s="1900"/>
      <c r="C127" s="1894"/>
      <c r="D127" s="1894"/>
      <c r="E127" s="1902"/>
      <c r="F127" s="1894"/>
      <c r="G127" s="1896"/>
      <c r="H127" s="1898"/>
      <c r="I127" s="1898"/>
      <c r="J127" s="1666">
        <v>45964</v>
      </c>
      <c r="K127" s="1667" t="s">
        <v>1318</v>
      </c>
    </row>
    <row r="128" spans="1:11" x14ac:dyDescent="0.2">
      <c r="A128" s="1911" t="s">
        <v>1361</v>
      </c>
      <c r="B128" s="1911" t="s">
        <v>1410</v>
      </c>
      <c r="C128" s="1914" t="s">
        <v>1411</v>
      </c>
      <c r="D128" s="1917" t="s">
        <v>1412</v>
      </c>
      <c r="E128" s="1918" t="s">
        <v>174</v>
      </c>
      <c r="F128" s="1914">
        <f>57+19</f>
        <v>76</v>
      </c>
      <c r="G128" s="1917" t="s">
        <v>1409</v>
      </c>
      <c r="H128" s="1923">
        <v>1555341139.9200001</v>
      </c>
      <c r="I128" s="1923">
        <f>+H128/F128</f>
        <v>20465014.998947371</v>
      </c>
      <c r="J128" s="1670">
        <v>45960</v>
      </c>
      <c r="K128" s="1672" t="s">
        <v>1316</v>
      </c>
    </row>
    <row r="129" spans="1:11" x14ac:dyDescent="0.2">
      <c r="A129" s="1912"/>
      <c r="B129" s="1912"/>
      <c r="C129" s="1915"/>
      <c r="D129" s="1915"/>
      <c r="E129" s="1919"/>
      <c r="F129" s="1915"/>
      <c r="G129" s="1921"/>
      <c r="H129" s="1924"/>
      <c r="I129" s="1924"/>
      <c r="J129" s="1670">
        <v>45964</v>
      </c>
      <c r="K129" s="1672" t="s">
        <v>1317</v>
      </c>
    </row>
    <row r="130" spans="1:11" x14ac:dyDescent="0.2">
      <c r="A130" s="1913"/>
      <c r="B130" s="1913"/>
      <c r="C130" s="1916"/>
      <c r="D130" s="1916"/>
      <c r="E130" s="1920"/>
      <c r="F130" s="1916"/>
      <c r="G130" s="1922"/>
      <c r="H130" s="1925"/>
      <c r="I130" s="1925"/>
      <c r="J130" s="1670">
        <v>45964</v>
      </c>
      <c r="K130" s="1672" t="s">
        <v>1318</v>
      </c>
    </row>
    <row r="131" spans="1:11" x14ac:dyDescent="0.2">
      <c r="A131" s="1899" t="s">
        <v>1371</v>
      </c>
      <c r="B131" s="1899" t="s">
        <v>1413</v>
      </c>
      <c r="C131" s="1893" t="s">
        <v>136</v>
      </c>
      <c r="D131" s="1893" t="s">
        <v>1414</v>
      </c>
      <c r="E131" s="1901" t="s">
        <v>1355</v>
      </c>
      <c r="F131" s="1893">
        <v>73</v>
      </c>
      <c r="G131" s="1893" t="s">
        <v>625</v>
      </c>
      <c r="H131" s="1897">
        <v>2418317676.73</v>
      </c>
      <c r="I131" s="1905">
        <f>H131/F131</f>
        <v>33127639.407260273</v>
      </c>
      <c r="J131" s="1666">
        <v>45987</v>
      </c>
      <c r="K131" s="1681" t="s">
        <v>1318</v>
      </c>
    </row>
    <row r="132" spans="1:11" ht="30" x14ac:dyDescent="0.2">
      <c r="A132" s="1908"/>
      <c r="B132" s="1908"/>
      <c r="C132" s="1903"/>
      <c r="D132" s="1903"/>
      <c r="E132" s="1909"/>
      <c r="F132" s="1903"/>
      <c r="G132" s="1903"/>
      <c r="H132" s="1904"/>
      <c r="I132" s="1906"/>
      <c r="J132" s="1682" t="s">
        <v>1415</v>
      </c>
      <c r="K132" s="1681" t="s">
        <v>1416</v>
      </c>
    </row>
    <row r="133" spans="1:11" x14ac:dyDescent="0.2">
      <c r="A133" s="1900"/>
      <c r="B133" s="1900"/>
      <c r="C133" s="1894"/>
      <c r="D133" s="1894"/>
      <c r="E133" s="1902"/>
      <c r="F133" s="1894"/>
      <c r="G133" s="1894"/>
      <c r="H133" s="1898"/>
      <c r="I133" s="1907"/>
      <c r="J133" s="1666">
        <v>46043</v>
      </c>
      <c r="K133" s="1681" t="s">
        <v>1417</v>
      </c>
    </row>
    <row r="134" spans="1:11" x14ac:dyDescent="0.2">
      <c r="A134" s="1677" t="s">
        <v>1352</v>
      </c>
      <c r="B134" s="1677" t="s">
        <v>1418</v>
      </c>
      <c r="C134" s="1668" t="s">
        <v>136</v>
      </c>
      <c r="D134" s="1668" t="s">
        <v>1419</v>
      </c>
      <c r="E134" s="1683" t="s">
        <v>1355</v>
      </c>
      <c r="F134" s="1668">
        <v>80</v>
      </c>
      <c r="G134" s="1668" t="s">
        <v>1391</v>
      </c>
      <c r="H134" s="1669">
        <v>3020595104.5300002</v>
      </c>
      <c r="I134" s="1684">
        <f>+H134/F134</f>
        <v>37757438.806625001</v>
      </c>
      <c r="J134" s="1670">
        <v>46027</v>
      </c>
      <c r="K134" s="1685" t="s">
        <v>1318</v>
      </c>
    </row>
    <row r="135" spans="1:11" x14ac:dyDescent="0.2">
      <c r="A135" s="1899" t="s">
        <v>1361</v>
      </c>
      <c r="B135" s="1899" t="s">
        <v>1420</v>
      </c>
      <c r="C135" s="1893" t="s">
        <v>296</v>
      </c>
      <c r="D135" s="1895" t="s">
        <v>1421</v>
      </c>
      <c r="E135" s="1901" t="s">
        <v>174</v>
      </c>
      <c r="F135" s="1893">
        <v>6</v>
      </c>
      <c r="G135" s="1895" t="s">
        <v>625</v>
      </c>
      <c r="H135" s="1897">
        <v>81896554.260000005</v>
      </c>
      <c r="I135" s="1897">
        <f>+H135/F135</f>
        <v>13649425.710000001</v>
      </c>
      <c r="J135" s="1666">
        <v>45966</v>
      </c>
      <c r="K135" s="1667" t="s">
        <v>1316</v>
      </c>
    </row>
    <row r="136" spans="1:11" x14ac:dyDescent="0.2">
      <c r="A136" s="1908"/>
      <c r="B136" s="1908"/>
      <c r="C136" s="1903"/>
      <c r="D136" s="1903"/>
      <c r="E136" s="1909"/>
      <c r="F136" s="1903"/>
      <c r="G136" s="1910"/>
      <c r="H136" s="1904"/>
      <c r="I136" s="1904"/>
      <c r="J136" s="1666">
        <v>45968</v>
      </c>
      <c r="K136" s="1667" t="s">
        <v>1317</v>
      </c>
    </row>
    <row r="137" spans="1:11" x14ac:dyDescent="0.2">
      <c r="A137" s="1900"/>
      <c r="B137" s="1900"/>
      <c r="C137" s="1894"/>
      <c r="D137" s="1894"/>
      <c r="E137" s="1902"/>
      <c r="F137" s="1894"/>
      <c r="G137" s="1896"/>
      <c r="H137" s="1898"/>
      <c r="I137" s="1898"/>
      <c r="J137" s="1666">
        <v>45971</v>
      </c>
      <c r="K137" s="1667" t="s">
        <v>1318</v>
      </c>
    </row>
    <row r="138" spans="1:11" x14ac:dyDescent="0.2">
      <c r="A138" s="1677" t="s">
        <v>1371</v>
      </c>
      <c r="B138" s="1677" t="s">
        <v>1422</v>
      </c>
      <c r="C138" s="1668" t="s">
        <v>1411</v>
      </c>
      <c r="D138" s="1668" t="s">
        <v>1423</v>
      </c>
      <c r="E138" s="1683" t="s">
        <v>1374</v>
      </c>
      <c r="F138" s="1668">
        <v>9</v>
      </c>
      <c r="G138" s="1668" t="s">
        <v>1424</v>
      </c>
      <c r="H138" s="1669">
        <v>192241154.00999999</v>
      </c>
      <c r="I138" s="1684">
        <f>+H138/F138</f>
        <v>21360128.223333333</v>
      </c>
      <c r="J138" s="1670">
        <v>46037</v>
      </c>
      <c r="K138" s="1685" t="s">
        <v>1318</v>
      </c>
    </row>
    <row r="139" spans="1:11" x14ac:dyDescent="0.2">
      <c r="A139" s="1899" t="s">
        <v>1371</v>
      </c>
      <c r="B139" s="1899" t="s">
        <v>1425</v>
      </c>
      <c r="C139" s="1893" t="s">
        <v>136</v>
      </c>
      <c r="D139" s="1895" t="s">
        <v>1426</v>
      </c>
      <c r="E139" s="1901" t="s">
        <v>1355</v>
      </c>
      <c r="F139" s="1893">
        <v>31</v>
      </c>
      <c r="G139" s="1895" t="s">
        <v>505</v>
      </c>
      <c r="H139" s="1897">
        <v>1172205216.28</v>
      </c>
      <c r="I139" s="1897">
        <f>+H139/F139</f>
        <v>37813071.492903225</v>
      </c>
      <c r="J139" s="1666">
        <v>46063</v>
      </c>
      <c r="K139" s="1667" t="s">
        <v>1318</v>
      </c>
    </row>
    <row r="140" spans="1:11" x14ac:dyDescent="0.2">
      <c r="A140" s="1900"/>
      <c r="B140" s="1900"/>
      <c r="C140" s="1894"/>
      <c r="D140" s="1894"/>
      <c r="E140" s="1902"/>
      <c r="F140" s="1894"/>
      <c r="G140" s="1896"/>
      <c r="H140" s="1898"/>
      <c r="I140" s="1898"/>
      <c r="J140" s="1666"/>
      <c r="K140" s="1667"/>
    </row>
    <row r="141" spans="1:11" x14ac:dyDescent="0.2">
      <c r="A141" s="1194"/>
      <c r="B141" s="1194"/>
      <c r="C141" s="1194"/>
      <c r="D141" s="1194"/>
      <c r="E141" s="1194"/>
      <c r="F141" s="1194"/>
      <c r="G141" s="1194"/>
      <c r="H141" s="1194"/>
      <c r="I141" s="1194"/>
      <c r="J141" s="1194"/>
      <c r="K141" s="1194"/>
    </row>
    <row r="142" spans="1:11" x14ac:dyDescent="0.2">
      <c r="A142" s="1194"/>
      <c r="B142" s="1194"/>
      <c r="C142" s="1194"/>
      <c r="D142" s="1194"/>
      <c r="E142" s="1194"/>
      <c r="F142" s="1194"/>
      <c r="G142" s="1194"/>
      <c r="H142" s="1194"/>
      <c r="I142" s="1194"/>
      <c r="J142" s="1194"/>
      <c r="K142" s="1194"/>
    </row>
    <row r="143" spans="1:11" x14ac:dyDescent="0.2">
      <c r="A143" s="1194"/>
      <c r="B143" s="1194"/>
      <c r="C143" s="1194"/>
      <c r="D143" s="1194"/>
      <c r="E143" s="1194"/>
      <c r="F143" s="1194"/>
      <c r="G143" s="1194"/>
      <c r="H143" s="1194"/>
      <c r="I143" s="1194"/>
      <c r="J143" s="1194"/>
      <c r="K143" s="1194"/>
    </row>
    <row r="144" spans="1:11" x14ac:dyDescent="0.2">
      <c r="A144" s="1194"/>
      <c r="B144" s="1194"/>
      <c r="C144" s="1194"/>
      <c r="D144" s="1194"/>
      <c r="E144" s="1194"/>
      <c r="F144" s="1194"/>
      <c r="G144" s="1194"/>
      <c r="H144" s="1194"/>
      <c r="I144" s="1194"/>
      <c r="J144" s="1194"/>
      <c r="K144" s="1194"/>
    </row>
    <row r="145" s="1194" customFormat="1" x14ac:dyDescent="0.2"/>
    <row r="146" s="1194" customFormat="1" x14ac:dyDescent="0.2"/>
    <row r="147" s="1194" customFormat="1" x14ac:dyDescent="0.2"/>
    <row r="148" s="1194" customFormat="1" x14ac:dyDescent="0.2"/>
    <row r="149" s="1194" customFormat="1" x14ac:dyDescent="0.2"/>
    <row r="150" s="1194" customFormat="1" x14ac:dyDescent="0.2"/>
    <row r="151" s="1194" customFormat="1" x14ac:dyDescent="0.2"/>
    <row r="152" s="1194" customFormat="1" x14ac:dyDescent="0.2"/>
    <row r="153" s="1194" customFormat="1" x14ac:dyDescent="0.2"/>
    <row r="154" s="1194" customFormat="1" x14ac:dyDescent="0.2"/>
    <row r="155" s="1194" customFormat="1" x14ac:dyDescent="0.2"/>
    <row r="156" s="1194" customFormat="1" x14ac:dyDescent="0.2"/>
    <row r="157" s="1194" customFormat="1" x14ac:dyDescent="0.2"/>
    <row r="158" s="1194" customFormat="1" x14ac:dyDescent="0.2"/>
    <row r="159" s="1194" customFormat="1" x14ac:dyDescent="0.2"/>
    <row r="160" s="1194" customFormat="1" x14ac:dyDescent="0.2"/>
    <row r="161" s="1194" customFormat="1" x14ac:dyDescent="0.2"/>
    <row r="162" s="1194" customFormat="1" x14ac:dyDescent="0.2"/>
    <row r="163" s="1194" customFormat="1" x14ac:dyDescent="0.2"/>
    <row r="164" s="1194" customFormat="1" x14ac:dyDescent="0.2"/>
    <row r="165" s="1194" customFormat="1" x14ac:dyDescent="0.2"/>
    <row r="166" s="1194" customFormat="1" x14ac:dyDescent="0.2"/>
    <row r="167" s="1194" customFormat="1" x14ac:dyDescent="0.2"/>
    <row r="168" s="1194" customFormat="1" x14ac:dyDescent="0.2"/>
    <row r="169" s="1194" customFormat="1" x14ac:dyDescent="0.2"/>
    <row r="170" s="1194" customFormat="1" x14ac:dyDescent="0.2"/>
    <row r="171" s="1194" customFormat="1" x14ac:dyDescent="0.2"/>
    <row r="172" s="1194" customFormat="1" x14ac:dyDescent="0.2"/>
    <row r="173" s="1194" customFormat="1" x14ac:dyDescent="0.2"/>
    <row r="174" s="1194" customFormat="1" x14ac:dyDescent="0.2"/>
    <row r="175" s="1194" customFormat="1" x14ac:dyDescent="0.2"/>
    <row r="176" s="1194" customFormat="1" x14ac:dyDescent="0.2"/>
    <row r="177" s="1194" customFormat="1" x14ac:dyDescent="0.2"/>
    <row r="178" s="1194" customFormat="1" x14ac:dyDescent="0.2"/>
    <row r="179" s="1194" customFormat="1" x14ac:dyDescent="0.2"/>
    <row r="180" s="1194" customFormat="1" x14ac:dyDescent="0.2"/>
    <row r="181" s="1194" customFormat="1" x14ac:dyDescent="0.2"/>
    <row r="182" s="1194" customFormat="1" x14ac:dyDescent="0.2"/>
    <row r="183" s="1194" customFormat="1" x14ac:dyDescent="0.2"/>
    <row r="184" s="1194" customFormat="1" x14ac:dyDescent="0.2"/>
    <row r="185" s="1194" customFormat="1" x14ac:dyDescent="0.2"/>
    <row r="186" s="1194" customFormat="1" x14ac:dyDescent="0.2"/>
    <row r="187" s="1194" customFormat="1" x14ac:dyDescent="0.2"/>
    <row r="188" s="1194" customFormat="1" x14ac:dyDescent="0.2"/>
    <row r="189" s="1194" customFormat="1" x14ac:dyDescent="0.2"/>
    <row r="190" s="1194" customFormat="1" x14ac:dyDescent="0.2"/>
    <row r="191" s="1194" customFormat="1" x14ac:dyDescent="0.2"/>
    <row r="192" s="1194" customFormat="1" x14ac:dyDescent="0.2"/>
    <row r="193" s="1194" customFormat="1" x14ac:dyDescent="0.2"/>
    <row r="194" s="1194" customFormat="1" x14ac:dyDescent="0.2"/>
    <row r="195" s="1194" customFormat="1" x14ac:dyDescent="0.2"/>
    <row r="196" s="1194" customFormat="1" x14ac:dyDescent="0.2"/>
    <row r="197" s="1194" customFormat="1" x14ac:dyDescent="0.2"/>
    <row r="198" s="1194" customFormat="1" x14ac:dyDescent="0.2"/>
    <row r="199" s="1194" customFormat="1" x14ac:dyDescent="0.2"/>
    <row r="200" s="1194" customFormat="1" x14ac:dyDescent="0.2"/>
    <row r="201" s="1194" customFormat="1" x14ac:dyDescent="0.2"/>
    <row r="202" s="1194" customFormat="1" x14ac:dyDescent="0.2"/>
    <row r="203" s="1194" customFormat="1" x14ac:dyDescent="0.2"/>
    <row r="204" s="1194" customFormat="1" x14ac:dyDescent="0.2"/>
    <row r="205" s="1194" customFormat="1" x14ac:dyDescent="0.2"/>
    <row r="206" s="1194" customFormat="1" x14ac:dyDescent="0.2"/>
    <row r="207" s="1194" customFormat="1" x14ac:dyDescent="0.2"/>
    <row r="208" s="1194" customFormat="1" x14ac:dyDescent="0.2"/>
    <row r="209" s="1194" customFormat="1" x14ac:dyDescent="0.2"/>
    <row r="210" s="1194" customFormat="1" x14ac:dyDescent="0.2"/>
    <row r="211" s="1194" customFormat="1" x14ac:dyDescent="0.2"/>
    <row r="212" s="1194" customFormat="1" x14ac:dyDescent="0.2"/>
  </sheetData>
  <mergeCells count="131">
    <mergeCell ref="A5:K5"/>
    <mergeCell ref="A3:K3"/>
    <mergeCell ref="A2:K2"/>
    <mergeCell ref="A1:K1"/>
    <mergeCell ref="A8:A38"/>
    <mergeCell ref="B8:B38"/>
    <mergeCell ref="C8:C38"/>
    <mergeCell ref="D8:D38"/>
    <mergeCell ref="E8:E38"/>
    <mergeCell ref="F8:F38"/>
    <mergeCell ref="G8:G38"/>
    <mergeCell ref="H8:H38"/>
    <mergeCell ref="I8:I38"/>
    <mergeCell ref="J19:L19"/>
    <mergeCell ref="F39:F62"/>
    <mergeCell ref="G39:G62"/>
    <mergeCell ref="H39:H62"/>
    <mergeCell ref="I39:I62"/>
    <mergeCell ref="A63:A78"/>
    <mergeCell ref="B63:B78"/>
    <mergeCell ref="C63:C78"/>
    <mergeCell ref="D63:D78"/>
    <mergeCell ref="E63:E78"/>
    <mergeCell ref="F63:F78"/>
    <mergeCell ref="G63:G78"/>
    <mergeCell ref="H63:H78"/>
    <mergeCell ref="I63:I78"/>
    <mergeCell ref="A39:A62"/>
    <mergeCell ref="B39:B62"/>
    <mergeCell ref="C39:C62"/>
    <mergeCell ref="D39:D62"/>
    <mergeCell ref="E39:E62"/>
    <mergeCell ref="F79:F84"/>
    <mergeCell ref="G79:G84"/>
    <mergeCell ref="H79:H84"/>
    <mergeCell ref="I79:I84"/>
    <mergeCell ref="A85:A92"/>
    <mergeCell ref="B85:B92"/>
    <mergeCell ref="C85:C92"/>
    <mergeCell ref="D85:D92"/>
    <mergeCell ref="E85:E92"/>
    <mergeCell ref="F85:F92"/>
    <mergeCell ref="G85:G92"/>
    <mergeCell ref="H85:H92"/>
    <mergeCell ref="I85:I92"/>
    <mergeCell ref="A79:A84"/>
    <mergeCell ref="B79:B84"/>
    <mergeCell ref="C79:C84"/>
    <mergeCell ref="D79:D84"/>
    <mergeCell ref="E79:E84"/>
    <mergeCell ref="F93:F101"/>
    <mergeCell ref="G93:G101"/>
    <mergeCell ref="H93:H101"/>
    <mergeCell ref="I93:I101"/>
    <mergeCell ref="A102:A114"/>
    <mergeCell ref="B102:B114"/>
    <mergeCell ref="C102:C114"/>
    <mergeCell ref="D102:D114"/>
    <mergeCell ref="E102:E114"/>
    <mergeCell ref="F102:F114"/>
    <mergeCell ref="G102:G114"/>
    <mergeCell ref="H102:H114"/>
    <mergeCell ref="I102:I114"/>
    <mergeCell ref="A93:A101"/>
    <mergeCell ref="B93:B101"/>
    <mergeCell ref="C93:C101"/>
    <mergeCell ref="D93:D101"/>
    <mergeCell ref="E93:E101"/>
    <mergeCell ref="F115:F121"/>
    <mergeCell ref="G115:G121"/>
    <mergeCell ref="H115:H121"/>
    <mergeCell ref="I115:I121"/>
    <mergeCell ref="A122:A124"/>
    <mergeCell ref="B122:B124"/>
    <mergeCell ref="C122:C124"/>
    <mergeCell ref="D122:D124"/>
    <mergeCell ref="E122:E124"/>
    <mergeCell ref="F122:F124"/>
    <mergeCell ref="G122:G124"/>
    <mergeCell ref="H122:H124"/>
    <mergeCell ref="I122:I124"/>
    <mergeCell ref="A115:A121"/>
    <mergeCell ref="B115:B121"/>
    <mergeCell ref="C115:C121"/>
    <mergeCell ref="D115:D121"/>
    <mergeCell ref="E115:E121"/>
    <mergeCell ref="F125:F127"/>
    <mergeCell ref="G125:G127"/>
    <mergeCell ref="H125:H127"/>
    <mergeCell ref="I125:I127"/>
    <mergeCell ref="A128:A130"/>
    <mergeCell ref="B128:B130"/>
    <mergeCell ref="C128:C130"/>
    <mergeCell ref="D128:D130"/>
    <mergeCell ref="E128:E130"/>
    <mergeCell ref="F128:F130"/>
    <mergeCell ref="G128:G130"/>
    <mergeCell ref="H128:H130"/>
    <mergeCell ref="I128:I130"/>
    <mergeCell ref="A125:A127"/>
    <mergeCell ref="B125:B127"/>
    <mergeCell ref="C125:C127"/>
    <mergeCell ref="D125:D127"/>
    <mergeCell ref="E125:E127"/>
    <mergeCell ref="F131:F133"/>
    <mergeCell ref="G131:G133"/>
    <mergeCell ref="H131:H133"/>
    <mergeCell ref="I131:I133"/>
    <mergeCell ref="A135:A137"/>
    <mergeCell ref="B135:B137"/>
    <mergeCell ref="C135:C137"/>
    <mergeCell ref="D135:D137"/>
    <mergeCell ref="E135:E137"/>
    <mergeCell ref="F135:F137"/>
    <mergeCell ref="G135:G137"/>
    <mergeCell ref="H135:H137"/>
    <mergeCell ref="I135:I137"/>
    <mergeCell ref="A131:A133"/>
    <mergeCell ref="B131:B133"/>
    <mergeCell ref="C131:C133"/>
    <mergeCell ref="D131:D133"/>
    <mergeCell ref="E131:E133"/>
    <mergeCell ref="F139:F140"/>
    <mergeCell ref="G139:G140"/>
    <mergeCell ref="H139:H140"/>
    <mergeCell ref="I139:I140"/>
    <mergeCell ref="A139:A140"/>
    <mergeCell ref="B139:B140"/>
    <mergeCell ref="C139:C140"/>
    <mergeCell ref="D139:D140"/>
    <mergeCell ref="E139:E140"/>
  </mergeCells>
  <dataValidations count="5">
    <dataValidation type="list" allowBlank="1" showInputMessage="1" showErrorMessage="1" sqref="K94 K103 K63:K75 K82" xr:uid="{674F173A-54C2-4035-8B12-DD00AA810A28}">
      <formula1>$L$4:$L$6</formula1>
    </dataValidation>
    <dataValidation type="list" allowBlank="1" showInputMessage="1" showErrorMessage="1" sqref="K28:K32 K52:K57 K59" xr:uid="{23A8C969-301E-4F9C-B4D2-E9AA2735104E}">
      <formula1>$L$1:$L$10</formula1>
    </dataValidation>
    <dataValidation type="list" allowBlank="1" showInputMessage="1" showErrorMessage="1" sqref="K108 K95:K96 K104" xr:uid="{B7125D91-9D86-481A-AF15-D1460E374BF9}">
      <formula1>$L$1:$L$7</formula1>
    </dataValidation>
    <dataValidation type="list" allowBlank="1" showInputMessage="1" showErrorMessage="1" sqref="K8:K23 K25:K26 K59 K37 K39:K57" xr:uid="{F42841B2-3EB2-4D1E-A914-6E9FDD030225}">
      <formula1>$L$4:$L$7</formula1>
    </dataValidation>
    <dataValidation type="list" allowBlank="1" showInputMessage="1" showErrorMessage="1" sqref="K79:K81 K102:K103 K93 K118" xr:uid="{F9E819E8-9C73-4CDD-8664-6ECD0D0BEBD9}">
      <formula1>#REF!</formula1>
    </dataValidation>
  </dataValidations>
  <printOptions horizontalCentered="1"/>
  <pageMargins left="0.70866141732283472" right="0.70866141732283472" top="0.74803149606299213" bottom="0.74803149606299213" header="0.31496062992125984" footer="0.51181102362204722"/>
  <pageSetup scale="39"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207"/>
  <sheetViews>
    <sheetView showGridLines="0" view="pageBreakPreview" zoomScale="85" zoomScaleNormal="80" zoomScaleSheetLayoutView="85" zoomScalePageLayoutView="70" workbookViewId="0">
      <selection activeCell="F8" sqref="F8:F36"/>
    </sheetView>
  </sheetViews>
  <sheetFormatPr baseColWidth="10" defaultColWidth="10.7109375" defaultRowHeight="15" x14ac:dyDescent="0.2"/>
  <cols>
    <col min="1" max="1" width="14.28515625" style="1201" customWidth="1"/>
    <col min="2" max="2" width="19.42578125" style="1202" customWidth="1"/>
    <col min="3" max="3" width="17.7109375" style="1201" customWidth="1"/>
    <col min="4" max="4" width="31.42578125" style="1201" bestFit="1" customWidth="1"/>
    <col min="5" max="5" width="18.5703125" style="1201" customWidth="1"/>
    <col min="6" max="6" width="18.28515625" style="1203" customWidth="1"/>
    <col min="7" max="7" width="24" style="1203" customWidth="1"/>
    <col min="8" max="8" width="18.5703125" style="1201" customWidth="1"/>
    <col min="9" max="9" width="20.7109375" style="1201" customWidth="1"/>
    <col min="10" max="10" width="14.5703125" style="1204" customWidth="1"/>
    <col min="11" max="11" width="81.28515625" style="1205" bestFit="1" customWidth="1"/>
    <col min="12" max="12" width="21" style="1194" customWidth="1"/>
    <col min="13" max="13" width="50.28515625" style="1194" customWidth="1"/>
    <col min="14" max="16384" width="10.7109375" style="1194"/>
  </cols>
  <sheetData>
    <row r="1" spans="1:13" s="885" customFormat="1" ht="12.75" customHeight="1" x14ac:dyDescent="0.2">
      <c r="A1" s="1880" t="s">
        <v>0</v>
      </c>
      <c r="B1" s="1880"/>
      <c r="C1" s="1880"/>
      <c r="D1" s="1880"/>
      <c r="E1" s="1880"/>
      <c r="F1" s="1880"/>
      <c r="G1" s="1880"/>
      <c r="H1" s="1880"/>
      <c r="I1" s="1880"/>
      <c r="J1" s="1880"/>
      <c r="K1" s="1880"/>
      <c r="L1" s="527"/>
      <c r="M1" s="527"/>
    </row>
    <row r="2" spans="1:13" s="885" customFormat="1" ht="12.75" customHeight="1" x14ac:dyDescent="0.2">
      <c r="A2" s="1880" t="s">
        <v>414</v>
      </c>
      <c r="B2" s="1880"/>
      <c r="C2" s="1880"/>
      <c r="D2" s="1880"/>
      <c r="E2" s="1880"/>
      <c r="F2" s="1880"/>
      <c r="G2" s="1880"/>
      <c r="H2" s="1880"/>
      <c r="I2" s="1880"/>
      <c r="J2" s="1880"/>
      <c r="K2" s="1880"/>
      <c r="L2" s="527"/>
      <c r="M2" s="527"/>
    </row>
    <row r="3" spans="1:13" s="885" customFormat="1" ht="12.75" customHeight="1" x14ac:dyDescent="0.2">
      <c r="A3" s="1880" t="s">
        <v>1265</v>
      </c>
      <c r="B3" s="1880"/>
      <c r="C3" s="1880"/>
      <c r="D3" s="1880"/>
      <c r="E3" s="1880"/>
      <c r="F3" s="1880"/>
      <c r="G3" s="1880"/>
      <c r="H3" s="1880"/>
      <c r="I3" s="1880"/>
      <c r="J3" s="1880"/>
      <c r="K3" s="1880"/>
      <c r="L3" s="527"/>
      <c r="M3" s="527"/>
    </row>
    <row r="4" spans="1:13" s="885" customFormat="1" ht="6" customHeight="1" x14ac:dyDescent="0.2">
      <c r="A4" s="1058"/>
      <c r="B4" s="1058"/>
      <c r="C4" s="1058"/>
      <c r="D4" s="1058"/>
      <c r="E4" s="1058"/>
      <c r="F4" s="1058"/>
      <c r="G4" s="1058"/>
      <c r="H4" s="1058"/>
      <c r="I4" s="1058"/>
      <c r="J4" s="1058"/>
      <c r="K4" s="1058"/>
      <c r="L4" s="884"/>
    </row>
    <row r="5" spans="1:13" s="1272" customFormat="1" ht="25.5" customHeight="1" x14ac:dyDescent="0.2">
      <c r="A5" s="1981" t="s">
        <v>416</v>
      </c>
      <c r="B5" s="1982"/>
      <c r="C5" s="1982"/>
      <c r="D5" s="1982"/>
      <c r="E5" s="1982"/>
      <c r="F5" s="1982"/>
      <c r="G5" s="1982"/>
      <c r="H5" s="1982"/>
      <c r="I5" s="1982"/>
      <c r="J5" s="1982"/>
      <c r="K5" s="1982"/>
      <c r="L5" s="1271"/>
      <c r="M5" s="1271"/>
    </row>
    <row r="6" spans="1:13" ht="8.1" customHeight="1" x14ac:dyDescent="0.2">
      <c r="A6" s="1195"/>
      <c r="B6" s="1196"/>
      <c r="C6" s="1195"/>
      <c r="D6" s="1195"/>
      <c r="E6" s="1195"/>
      <c r="F6" s="1197"/>
      <c r="G6" s="1197"/>
      <c r="H6" s="1195"/>
      <c r="I6" s="1195"/>
      <c r="J6" s="1198"/>
      <c r="K6" s="1199"/>
    </row>
    <row r="7" spans="1:13" s="1200" customFormat="1" ht="39" customHeight="1" x14ac:dyDescent="0.2">
      <c r="A7" s="1269" t="s">
        <v>538</v>
      </c>
      <c r="B7" s="1269" t="s">
        <v>629</v>
      </c>
      <c r="C7" s="1269" t="s">
        <v>62</v>
      </c>
      <c r="D7" s="1269" t="s">
        <v>47</v>
      </c>
      <c r="E7" s="1269" t="s">
        <v>128</v>
      </c>
      <c r="F7" s="1269" t="s">
        <v>515</v>
      </c>
      <c r="G7" s="1269" t="s">
        <v>273</v>
      </c>
      <c r="H7" s="1269" t="s">
        <v>630</v>
      </c>
      <c r="I7" s="1269" t="s">
        <v>631</v>
      </c>
      <c r="J7" s="1270" t="s">
        <v>632</v>
      </c>
      <c r="K7" s="1396" t="s">
        <v>633</v>
      </c>
    </row>
    <row r="8" spans="1:13" ht="14.45" customHeight="1" x14ac:dyDescent="0.2">
      <c r="A8" s="1983" t="s">
        <v>1311</v>
      </c>
      <c r="B8" s="1983" t="s">
        <v>1427</v>
      </c>
      <c r="C8" s="1984" t="s">
        <v>137</v>
      </c>
      <c r="D8" s="1984" t="s">
        <v>1428</v>
      </c>
      <c r="E8" s="1984" t="s">
        <v>1429</v>
      </c>
      <c r="F8" s="1975">
        <v>228</v>
      </c>
      <c r="G8" s="1984" t="s">
        <v>1430</v>
      </c>
      <c r="H8" s="1984">
        <v>8050000000</v>
      </c>
      <c r="I8" s="1984">
        <f>H8/F8</f>
        <v>35307017.543859646</v>
      </c>
      <c r="J8" s="1686">
        <v>44258</v>
      </c>
      <c r="K8" s="1661" t="s">
        <v>1316</v>
      </c>
    </row>
    <row r="9" spans="1:13" x14ac:dyDescent="0.2">
      <c r="A9" s="1983"/>
      <c r="B9" s="1983"/>
      <c r="C9" s="1984"/>
      <c r="D9" s="1984"/>
      <c r="E9" s="1984"/>
      <c r="F9" s="1975"/>
      <c r="G9" s="1984"/>
      <c r="H9" s="1984"/>
      <c r="I9" s="1984"/>
      <c r="J9" s="1687">
        <v>44301</v>
      </c>
      <c r="K9" s="1688" t="s">
        <v>1344</v>
      </c>
    </row>
    <row r="10" spans="1:13" x14ac:dyDescent="0.2">
      <c r="A10" s="1983"/>
      <c r="B10" s="1983"/>
      <c r="C10" s="1984"/>
      <c r="D10" s="1984"/>
      <c r="E10" s="1984"/>
      <c r="F10" s="1975"/>
      <c r="G10" s="1984"/>
      <c r="H10" s="1984"/>
      <c r="I10" s="1984"/>
      <c r="J10" s="1686">
        <v>44306</v>
      </c>
      <c r="K10" s="1661" t="s">
        <v>1330</v>
      </c>
    </row>
    <row r="11" spans="1:13" x14ac:dyDescent="0.2">
      <c r="A11" s="1983"/>
      <c r="B11" s="1983"/>
      <c r="C11" s="1984"/>
      <c r="D11" s="1984"/>
      <c r="E11" s="1984"/>
      <c r="F11" s="1975"/>
      <c r="G11" s="1984"/>
      <c r="H11" s="1984"/>
      <c r="I11" s="1984"/>
      <c r="J11" s="1687">
        <v>44409</v>
      </c>
      <c r="K11" s="1688" t="s">
        <v>1344</v>
      </c>
    </row>
    <row r="12" spans="1:13" x14ac:dyDescent="0.2">
      <c r="A12" s="1983"/>
      <c r="B12" s="1983"/>
      <c r="C12" s="1984"/>
      <c r="D12" s="1984"/>
      <c r="E12" s="1984"/>
      <c r="F12" s="1975"/>
      <c r="G12" s="1984"/>
      <c r="H12" s="1984"/>
      <c r="I12" s="1984"/>
      <c r="J12" s="1686">
        <v>44644</v>
      </c>
      <c r="K12" s="1661" t="s">
        <v>1344</v>
      </c>
    </row>
    <row r="13" spans="1:13" x14ac:dyDescent="0.2">
      <c r="A13" s="1983"/>
      <c r="B13" s="1983"/>
      <c r="C13" s="1984"/>
      <c r="D13" s="1984"/>
      <c r="E13" s="1984"/>
      <c r="F13" s="1975"/>
      <c r="G13" s="1984"/>
      <c r="H13" s="1984"/>
      <c r="I13" s="1984"/>
      <c r="J13" s="1687">
        <v>44657</v>
      </c>
      <c r="K13" s="1688" t="s">
        <v>1330</v>
      </c>
    </row>
    <row r="14" spans="1:13" x14ac:dyDescent="0.2">
      <c r="A14" s="1983"/>
      <c r="B14" s="1983"/>
      <c r="C14" s="1984"/>
      <c r="D14" s="1984"/>
      <c r="E14" s="1984"/>
      <c r="F14" s="1975"/>
      <c r="G14" s="1984"/>
      <c r="H14" s="1984"/>
      <c r="I14" s="1984"/>
      <c r="J14" s="1686">
        <v>44690</v>
      </c>
      <c r="K14" s="1661" t="s">
        <v>1344</v>
      </c>
    </row>
    <row r="15" spans="1:13" x14ac:dyDescent="0.2">
      <c r="A15" s="1983"/>
      <c r="B15" s="1983"/>
      <c r="C15" s="1984"/>
      <c r="D15" s="1984"/>
      <c r="E15" s="1984"/>
      <c r="F15" s="1975"/>
      <c r="G15" s="1984"/>
      <c r="H15" s="1984"/>
      <c r="I15" s="1984"/>
      <c r="J15" s="1687">
        <v>44844</v>
      </c>
      <c r="K15" s="1688" t="s">
        <v>1344</v>
      </c>
    </row>
    <row r="16" spans="1:13" x14ac:dyDescent="0.2">
      <c r="A16" s="1983"/>
      <c r="B16" s="1983"/>
      <c r="C16" s="1984"/>
      <c r="D16" s="1984"/>
      <c r="E16" s="1984"/>
      <c r="F16" s="1975"/>
      <c r="G16" s="1984"/>
      <c r="H16" s="1984"/>
      <c r="I16" s="1984"/>
      <c r="J16" s="1686">
        <v>44907</v>
      </c>
      <c r="K16" s="1661" t="s">
        <v>1330</v>
      </c>
    </row>
    <row r="17" spans="1:11" x14ac:dyDescent="0.2">
      <c r="A17" s="1983"/>
      <c r="B17" s="1983"/>
      <c r="C17" s="1984"/>
      <c r="D17" s="1984"/>
      <c r="E17" s="1984"/>
      <c r="F17" s="1975"/>
      <c r="G17" s="1984"/>
      <c r="H17" s="1984"/>
      <c r="I17" s="1984"/>
      <c r="J17" s="1687">
        <v>44967</v>
      </c>
      <c r="K17" s="1688" t="s">
        <v>1344</v>
      </c>
    </row>
    <row r="18" spans="1:11" x14ac:dyDescent="0.2">
      <c r="A18" s="1983"/>
      <c r="B18" s="1983"/>
      <c r="C18" s="1984"/>
      <c r="D18" s="1984"/>
      <c r="E18" s="1984"/>
      <c r="F18" s="1975"/>
      <c r="G18" s="1984"/>
      <c r="H18" s="1984"/>
      <c r="I18" s="1984"/>
      <c r="J18" s="1686">
        <v>45000</v>
      </c>
      <c r="K18" s="1661" t="s">
        <v>1344</v>
      </c>
    </row>
    <row r="19" spans="1:11" x14ac:dyDescent="0.2">
      <c r="A19" s="1983"/>
      <c r="B19" s="1983"/>
      <c r="C19" s="1984"/>
      <c r="D19" s="1984"/>
      <c r="E19" s="1984"/>
      <c r="F19" s="1975"/>
      <c r="G19" s="1984"/>
      <c r="H19" s="1984"/>
      <c r="I19" s="1984"/>
      <c r="J19" s="1687">
        <v>45057</v>
      </c>
      <c r="K19" s="1688" t="s">
        <v>1344</v>
      </c>
    </row>
    <row r="20" spans="1:11" x14ac:dyDescent="0.2">
      <c r="A20" s="1983"/>
      <c r="B20" s="1983"/>
      <c r="C20" s="1984"/>
      <c r="D20" s="1984"/>
      <c r="E20" s="1984"/>
      <c r="F20" s="1975"/>
      <c r="G20" s="1984"/>
      <c r="H20" s="1984"/>
      <c r="I20" s="1984"/>
      <c r="J20" s="1686">
        <v>45040</v>
      </c>
      <c r="K20" s="1661" t="s">
        <v>1344</v>
      </c>
    </row>
    <row r="21" spans="1:11" x14ac:dyDescent="0.2">
      <c r="A21" s="1983"/>
      <c r="B21" s="1983"/>
      <c r="C21" s="1984"/>
      <c r="D21" s="1984"/>
      <c r="E21" s="1984"/>
      <c r="F21" s="1975"/>
      <c r="G21" s="1984"/>
      <c r="H21" s="1984"/>
      <c r="I21" s="1984"/>
      <c r="J21" s="1687">
        <v>45169</v>
      </c>
      <c r="K21" s="1688" t="s">
        <v>1344</v>
      </c>
    </row>
    <row r="22" spans="1:11" x14ac:dyDescent="0.2">
      <c r="A22" s="1983"/>
      <c r="B22" s="1983"/>
      <c r="C22" s="1984"/>
      <c r="D22" s="1984"/>
      <c r="E22" s="1984"/>
      <c r="F22" s="1975"/>
      <c r="G22" s="1984"/>
      <c r="H22" s="1984"/>
      <c r="I22" s="1984"/>
      <c r="J22" s="1686">
        <v>45210</v>
      </c>
      <c r="K22" s="1661" t="s">
        <v>1344</v>
      </c>
    </row>
    <row r="23" spans="1:11" x14ac:dyDescent="0.2">
      <c r="A23" s="1983"/>
      <c r="B23" s="1983"/>
      <c r="C23" s="1984"/>
      <c r="D23" s="1984"/>
      <c r="E23" s="1984"/>
      <c r="F23" s="1975"/>
      <c r="G23" s="1984"/>
      <c r="H23" s="1984"/>
      <c r="I23" s="1984"/>
      <c r="J23" s="1686">
        <v>45273</v>
      </c>
      <c r="K23" s="1661" t="s">
        <v>1344</v>
      </c>
    </row>
    <row r="24" spans="1:11" x14ac:dyDescent="0.2">
      <c r="A24" s="1983"/>
      <c r="B24" s="1983"/>
      <c r="C24" s="1984"/>
      <c r="D24" s="1984"/>
      <c r="E24" s="1984"/>
      <c r="F24" s="1975"/>
      <c r="G24" s="1984"/>
      <c r="H24" s="1984"/>
      <c r="I24" s="1984"/>
      <c r="J24" s="1687">
        <v>45365</v>
      </c>
      <c r="K24" s="1688" t="s">
        <v>1344</v>
      </c>
    </row>
    <row r="25" spans="1:11" ht="14.45" customHeight="1" x14ac:dyDescent="0.2">
      <c r="A25" s="1983"/>
      <c r="B25" s="1983"/>
      <c r="C25" s="1984"/>
      <c r="D25" s="1984"/>
      <c r="E25" s="1984"/>
      <c r="F25" s="1975"/>
      <c r="G25" s="1984"/>
      <c r="H25" s="1984"/>
      <c r="I25" s="1984"/>
      <c r="J25" s="1670">
        <v>45597</v>
      </c>
      <c r="K25" s="1672" t="s">
        <v>1431</v>
      </c>
    </row>
    <row r="26" spans="1:11" ht="14.45" customHeight="1" x14ac:dyDescent="0.2">
      <c r="A26" s="1983"/>
      <c r="B26" s="1983"/>
      <c r="C26" s="1984"/>
      <c r="D26" s="1984"/>
      <c r="E26" s="1984"/>
      <c r="F26" s="1975"/>
      <c r="G26" s="1984"/>
      <c r="H26" s="1984"/>
      <c r="I26" s="1984"/>
      <c r="J26" s="1670">
        <v>45716</v>
      </c>
      <c r="K26" s="1672" t="s">
        <v>1432</v>
      </c>
    </row>
    <row r="27" spans="1:11" x14ac:dyDescent="0.2">
      <c r="A27" s="1983"/>
      <c r="B27" s="1983"/>
      <c r="C27" s="1984"/>
      <c r="D27" s="1984"/>
      <c r="E27" s="1984"/>
      <c r="F27" s="1975"/>
      <c r="G27" s="1984"/>
      <c r="H27" s="1984"/>
      <c r="I27" s="1984"/>
      <c r="J27" s="1670">
        <v>45722</v>
      </c>
      <c r="K27" s="1672" t="s">
        <v>1433</v>
      </c>
    </row>
    <row r="28" spans="1:11" x14ac:dyDescent="0.2">
      <c r="A28" s="1983"/>
      <c r="B28" s="1983"/>
      <c r="C28" s="1984"/>
      <c r="D28" s="1984"/>
      <c r="E28" s="1984"/>
      <c r="F28" s="1975"/>
      <c r="G28" s="1984"/>
      <c r="H28" s="1984"/>
      <c r="I28" s="1984"/>
      <c r="J28" s="1670">
        <v>45729</v>
      </c>
      <c r="K28" s="1672" t="s">
        <v>1434</v>
      </c>
    </row>
    <row r="29" spans="1:11" ht="14.45" customHeight="1" x14ac:dyDescent="0.2">
      <c r="A29" s="1983"/>
      <c r="B29" s="1983"/>
      <c r="C29" s="1984"/>
      <c r="D29" s="1984"/>
      <c r="E29" s="1984"/>
      <c r="F29" s="1975"/>
      <c r="G29" s="1984"/>
      <c r="H29" s="1984"/>
      <c r="I29" s="1984"/>
      <c r="J29" s="1670">
        <v>45734</v>
      </c>
      <c r="K29" s="1672" t="s">
        <v>1434</v>
      </c>
    </row>
    <row r="30" spans="1:11" x14ac:dyDescent="0.2">
      <c r="A30" s="1983"/>
      <c r="B30" s="1983"/>
      <c r="C30" s="1984"/>
      <c r="D30" s="1984"/>
      <c r="E30" s="1984"/>
      <c r="F30" s="1975"/>
      <c r="G30" s="1984"/>
      <c r="H30" s="1984"/>
      <c r="I30" s="1984"/>
      <c r="J30" s="1670">
        <v>45742</v>
      </c>
      <c r="K30" s="1672" t="s">
        <v>1435</v>
      </c>
    </row>
    <row r="31" spans="1:11" x14ac:dyDescent="0.2">
      <c r="A31" s="1983"/>
      <c r="B31" s="1983"/>
      <c r="C31" s="1984"/>
      <c r="D31" s="1984"/>
      <c r="E31" s="1984"/>
      <c r="F31" s="1975"/>
      <c r="G31" s="1984"/>
      <c r="H31" s="1984"/>
      <c r="I31" s="1984"/>
      <c r="J31" s="1670">
        <v>45775</v>
      </c>
      <c r="K31" s="1672" t="s">
        <v>1344</v>
      </c>
    </row>
    <row r="32" spans="1:11" x14ac:dyDescent="0.2">
      <c r="A32" s="1983"/>
      <c r="B32" s="1983"/>
      <c r="C32" s="1984"/>
      <c r="D32" s="1984"/>
      <c r="E32" s="1984"/>
      <c r="F32" s="1975"/>
      <c r="G32" s="1984"/>
      <c r="H32" s="1984"/>
      <c r="I32" s="1984"/>
      <c r="J32" s="1670">
        <v>45779</v>
      </c>
      <c r="K32" s="1672" t="s">
        <v>1344</v>
      </c>
    </row>
    <row r="33" spans="1:11" x14ac:dyDescent="0.2">
      <c r="A33" s="1983"/>
      <c r="B33" s="1983"/>
      <c r="C33" s="1984"/>
      <c r="D33" s="1984"/>
      <c r="E33" s="1984"/>
      <c r="F33" s="1975"/>
      <c r="G33" s="1984"/>
      <c r="H33" s="1984"/>
      <c r="I33" s="1984"/>
      <c r="J33" s="1670">
        <v>45831</v>
      </c>
      <c r="K33" s="1672" t="s">
        <v>1344</v>
      </c>
    </row>
    <row r="34" spans="1:11" x14ac:dyDescent="0.2">
      <c r="A34" s="1983"/>
      <c r="B34" s="1983"/>
      <c r="C34" s="1984"/>
      <c r="D34" s="1984"/>
      <c r="E34" s="1984"/>
      <c r="F34" s="1975"/>
      <c r="G34" s="1984"/>
      <c r="H34" s="1984"/>
      <c r="I34" s="1984"/>
      <c r="J34" s="1670">
        <v>45930</v>
      </c>
      <c r="K34" s="1672" t="s">
        <v>1436</v>
      </c>
    </row>
    <row r="35" spans="1:11" x14ac:dyDescent="0.2">
      <c r="A35" s="1983"/>
      <c r="B35" s="1983"/>
      <c r="C35" s="1984"/>
      <c r="D35" s="1984"/>
      <c r="E35" s="1984"/>
      <c r="F35" s="1975"/>
      <c r="G35" s="1984"/>
      <c r="H35" s="1984"/>
      <c r="I35" s="1984"/>
      <c r="J35" s="1670">
        <v>45931</v>
      </c>
      <c r="K35" s="1672" t="s">
        <v>1332</v>
      </c>
    </row>
    <row r="36" spans="1:11" x14ac:dyDescent="0.2">
      <c r="A36" s="1983"/>
      <c r="B36" s="1983"/>
      <c r="C36" s="1984"/>
      <c r="D36" s="1984"/>
      <c r="E36" s="1984"/>
      <c r="F36" s="1975"/>
      <c r="G36" s="1984"/>
      <c r="H36" s="1984"/>
      <c r="I36" s="1984"/>
      <c r="J36" s="1670">
        <v>45932</v>
      </c>
      <c r="K36" s="1672" t="s">
        <v>1329</v>
      </c>
    </row>
    <row r="37" spans="1:11" ht="14.45" customHeight="1" x14ac:dyDescent="0.2">
      <c r="A37" s="1979" t="s">
        <v>1311</v>
      </c>
      <c r="B37" s="1980" t="s">
        <v>1437</v>
      </c>
      <c r="C37" s="1977" t="s">
        <v>1438</v>
      </c>
      <c r="D37" s="1977" t="s">
        <v>1439</v>
      </c>
      <c r="E37" s="1977" t="s">
        <v>174</v>
      </c>
      <c r="F37" s="1977">
        <v>105</v>
      </c>
      <c r="G37" s="1977" t="s">
        <v>1440</v>
      </c>
      <c r="H37" s="1978">
        <v>1960000000</v>
      </c>
      <c r="I37" s="1978">
        <f>+H37/F37</f>
        <v>18666666.666666668</v>
      </c>
      <c r="J37" s="1689">
        <v>45279</v>
      </c>
      <c r="K37" s="1664" t="s">
        <v>1316</v>
      </c>
    </row>
    <row r="38" spans="1:11" ht="14.45" customHeight="1" x14ac:dyDescent="0.2">
      <c r="A38" s="1979"/>
      <c r="B38" s="1980"/>
      <c r="C38" s="1977"/>
      <c r="D38" s="1977"/>
      <c r="E38" s="1977"/>
      <c r="F38" s="1977"/>
      <c r="G38" s="1977"/>
      <c r="H38" s="1978"/>
      <c r="I38" s="1978"/>
      <c r="J38" s="1689">
        <v>45306</v>
      </c>
      <c r="K38" s="1664" t="s">
        <v>1318</v>
      </c>
    </row>
    <row r="39" spans="1:11" x14ac:dyDescent="0.2">
      <c r="A39" s="1979"/>
      <c r="B39" s="1980"/>
      <c r="C39" s="1977"/>
      <c r="D39" s="1977"/>
      <c r="E39" s="1977"/>
      <c r="F39" s="1977"/>
      <c r="G39" s="1977"/>
      <c r="H39" s="1978"/>
      <c r="I39" s="1978"/>
      <c r="J39" s="1689">
        <v>45359</v>
      </c>
      <c r="K39" s="1664" t="s">
        <v>1319</v>
      </c>
    </row>
    <row r="40" spans="1:11" ht="14.45" customHeight="1" x14ac:dyDescent="0.2">
      <c r="A40" s="1979"/>
      <c r="B40" s="1980"/>
      <c r="C40" s="1977"/>
      <c r="D40" s="1977"/>
      <c r="E40" s="1977"/>
      <c r="F40" s="1977"/>
      <c r="G40" s="1977"/>
      <c r="H40" s="1978"/>
      <c r="I40" s="1978"/>
      <c r="J40" s="1689">
        <v>45386</v>
      </c>
      <c r="K40" s="1664" t="s">
        <v>1343</v>
      </c>
    </row>
    <row r="41" spans="1:11" x14ac:dyDescent="0.2">
      <c r="A41" s="1962" t="s">
        <v>1311</v>
      </c>
      <c r="B41" s="1962" t="s">
        <v>1441</v>
      </c>
      <c r="C41" s="1972" t="s">
        <v>136</v>
      </c>
      <c r="D41" s="1971" t="s">
        <v>1442</v>
      </c>
      <c r="E41" s="1972" t="s">
        <v>1071</v>
      </c>
      <c r="F41" s="1972">
        <v>9</v>
      </c>
      <c r="G41" s="1972" t="s">
        <v>625</v>
      </c>
      <c r="H41" s="1973">
        <v>149422714.08000001</v>
      </c>
      <c r="I41" s="1973">
        <f>+H41/F41</f>
        <v>16602523.786666669</v>
      </c>
      <c r="J41" s="1690">
        <v>45404</v>
      </c>
      <c r="K41" s="1691" t="s">
        <v>1316</v>
      </c>
    </row>
    <row r="42" spans="1:11" ht="14.45" customHeight="1" x14ac:dyDescent="0.2">
      <c r="A42" s="1962"/>
      <c r="B42" s="1962"/>
      <c r="C42" s="1972"/>
      <c r="D42" s="1971"/>
      <c r="E42" s="1972"/>
      <c r="F42" s="1972"/>
      <c r="G42" s="1972"/>
      <c r="H42" s="1973"/>
      <c r="I42" s="1973"/>
      <c r="J42" s="1690">
        <v>45404</v>
      </c>
      <c r="K42" s="1691" t="s">
        <v>1318</v>
      </c>
    </row>
    <row r="43" spans="1:11" x14ac:dyDescent="0.2">
      <c r="A43" s="1962"/>
      <c r="B43" s="1962"/>
      <c r="C43" s="1972"/>
      <c r="D43" s="1971"/>
      <c r="E43" s="1972"/>
      <c r="F43" s="1972"/>
      <c r="G43" s="1972"/>
      <c r="H43" s="1973"/>
      <c r="I43" s="1973"/>
      <c r="J43" s="1690">
        <v>45425</v>
      </c>
      <c r="K43" s="1691" t="s">
        <v>1319</v>
      </c>
    </row>
    <row r="44" spans="1:11" ht="14.45" customHeight="1" x14ac:dyDescent="0.2">
      <c r="A44" s="1962"/>
      <c r="B44" s="1962"/>
      <c r="C44" s="1972"/>
      <c r="D44" s="1971"/>
      <c r="E44" s="1972"/>
      <c r="F44" s="1972"/>
      <c r="G44" s="1972"/>
      <c r="H44" s="1973"/>
      <c r="I44" s="1973"/>
      <c r="J44" s="1690">
        <v>45440</v>
      </c>
      <c r="K44" s="1691" t="s">
        <v>1343</v>
      </c>
    </row>
    <row r="45" spans="1:11" ht="14.45" customHeight="1" x14ac:dyDescent="0.2">
      <c r="A45" s="1962"/>
      <c r="B45" s="1962"/>
      <c r="C45" s="1972"/>
      <c r="D45" s="1971"/>
      <c r="E45" s="1972"/>
      <c r="F45" s="1972"/>
      <c r="G45" s="1972"/>
      <c r="H45" s="1973"/>
      <c r="I45" s="1973"/>
      <c r="J45" s="1690">
        <v>45448</v>
      </c>
      <c r="K45" s="1691" t="s">
        <v>1344</v>
      </c>
    </row>
    <row r="46" spans="1:11" x14ac:dyDescent="0.2">
      <c r="A46" s="1962"/>
      <c r="B46" s="1962"/>
      <c r="C46" s="1972"/>
      <c r="D46" s="1971"/>
      <c r="E46" s="1972"/>
      <c r="F46" s="1972"/>
      <c r="G46" s="1972"/>
      <c r="H46" s="1973"/>
      <c r="I46" s="1973"/>
      <c r="J46" s="1690">
        <v>45449</v>
      </c>
      <c r="K46" s="1691" t="s">
        <v>1330</v>
      </c>
    </row>
    <row r="47" spans="1:11" x14ac:dyDescent="0.2">
      <c r="A47" s="1962"/>
      <c r="B47" s="1962"/>
      <c r="C47" s="1972"/>
      <c r="D47" s="1971"/>
      <c r="E47" s="1972"/>
      <c r="F47" s="1972"/>
      <c r="G47" s="1972"/>
      <c r="H47" s="1973"/>
      <c r="I47" s="1973"/>
      <c r="J47" s="1690">
        <v>45464</v>
      </c>
      <c r="K47" s="1691" t="s">
        <v>1436</v>
      </c>
    </row>
    <row r="48" spans="1:11" x14ac:dyDescent="0.2">
      <c r="A48" s="1962"/>
      <c r="B48" s="1962"/>
      <c r="C48" s="1972"/>
      <c r="D48" s="1971"/>
      <c r="E48" s="1972"/>
      <c r="F48" s="1972"/>
      <c r="G48" s="1972"/>
      <c r="H48" s="1973"/>
      <c r="I48" s="1973"/>
      <c r="J48" s="1690">
        <v>45464</v>
      </c>
      <c r="K48" s="1691" t="s">
        <v>1443</v>
      </c>
    </row>
    <row r="49" spans="1:11" x14ac:dyDescent="0.2">
      <c r="A49" s="1962"/>
      <c r="B49" s="1962"/>
      <c r="C49" s="1972"/>
      <c r="D49" s="1971"/>
      <c r="E49" s="1972"/>
      <c r="F49" s="1972"/>
      <c r="G49" s="1972"/>
      <c r="H49" s="1973"/>
      <c r="I49" s="1973"/>
      <c r="J49" s="1690">
        <v>45470</v>
      </c>
      <c r="K49" s="1691" t="s">
        <v>1329</v>
      </c>
    </row>
    <row r="50" spans="1:11" x14ac:dyDescent="0.2">
      <c r="A50" s="1950" t="s">
        <v>1352</v>
      </c>
      <c r="B50" s="1950" t="s">
        <v>1444</v>
      </c>
      <c r="C50" s="1941" t="s">
        <v>500</v>
      </c>
      <c r="D50" s="1942" t="s">
        <v>1445</v>
      </c>
      <c r="E50" s="1955" t="s">
        <v>1355</v>
      </c>
      <c r="F50" s="1941">
        <v>72</v>
      </c>
      <c r="G50" s="1955" t="s">
        <v>139</v>
      </c>
      <c r="H50" s="1944">
        <v>1489773277.02</v>
      </c>
      <c r="I50" s="1955">
        <f>+H50/F50</f>
        <v>20691295.514166668</v>
      </c>
      <c r="J50" s="1673" t="s">
        <v>1446</v>
      </c>
      <c r="K50" s="1664" t="s">
        <v>1316</v>
      </c>
    </row>
    <row r="51" spans="1:11" x14ac:dyDescent="0.2">
      <c r="A51" s="1950"/>
      <c r="B51" s="1950"/>
      <c r="C51" s="1941"/>
      <c r="D51" s="1942"/>
      <c r="E51" s="1955"/>
      <c r="F51" s="1941"/>
      <c r="G51" s="1955"/>
      <c r="H51" s="1944"/>
      <c r="I51" s="1955"/>
      <c r="J51" s="1673" t="s">
        <v>1446</v>
      </c>
      <c r="K51" s="1664" t="s">
        <v>1318</v>
      </c>
    </row>
    <row r="52" spans="1:11" x14ac:dyDescent="0.2">
      <c r="A52" s="1950"/>
      <c r="B52" s="1950"/>
      <c r="C52" s="1941"/>
      <c r="D52" s="1942"/>
      <c r="E52" s="1955"/>
      <c r="F52" s="1941"/>
      <c r="G52" s="1955"/>
      <c r="H52" s="1944"/>
      <c r="I52" s="1955"/>
      <c r="J52" s="1673" t="s">
        <v>1447</v>
      </c>
      <c r="K52" s="1664" t="s">
        <v>1319</v>
      </c>
    </row>
    <row r="53" spans="1:11" x14ac:dyDescent="0.2">
      <c r="A53" s="1950"/>
      <c r="B53" s="1950"/>
      <c r="C53" s="1941"/>
      <c r="D53" s="1942"/>
      <c r="E53" s="1955"/>
      <c r="F53" s="1941"/>
      <c r="G53" s="1955"/>
      <c r="H53" s="1944"/>
      <c r="I53" s="1955"/>
      <c r="J53" s="1666">
        <v>45614</v>
      </c>
      <c r="K53" s="1664" t="s">
        <v>1448</v>
      </c>
    </row>
    <row r="54" spans="1:11" ht="14.45" customHeight="1" x14ac:dyDescent="0.2">
      <c r="A54" s="1974" t="s">
        <v>1371</v>
      </c>
      <c r="B54" s="1970" t="s">
        <v>1449</v>
      </c>
      <c r="C54" s="1971" t="s">
        <v>136</v>
      </c>
      <c r="D54" s="1975" t="s">
        <v>1450</v>
      </c>
      <c r="E54" s="1975" t="s">
        <v>1355</v>
      </c>
      <c r="F54" s="1971">
        <v>117</v>
      </c>
      <c r="G54" s="1975" t="s">
        <v>1451</v>
      </c>
      <c r="H54" s="1976">
        <v>3702109660.8200002</v>
      </c>
      <c r="I54" s="1976">
        <f>SUM(H54/F54)</f>
        <v>31641962.912991453</v>
      </c>
      <c r="J54" s="1686">
        <v>45551</v>
      </c>
      <c r="K54" s="1661" t="s">
        <v>1318</v>
      </c>
    </row>
    <row r="55" spans="1:11" x14ac:dyDescent="0.2">
      <c r="A55" s="1974"/>
      <c r="B55" s="1970"/>
      <c r="C55" s="1971"/>
      <c r="D55" s="1975"/>
      <c r="E55" s="1975"/>
      <c r="F55" s="1971"/>
      <c r="G55" s="1975"/>
      <c r="H55" s="1976"/>
      <c r="I55" s="1976"/>
      <c r="J55" s="1686">
        <v>45565</v>
      </c>
      <c r="K55" s="1661" t="s">
        <v>1319</v>
      </c>
    </row>
    <row r="56" spans="1:11" ht="15.75" customHeight="1" x14ac:dyDescent="0.2">
      <c r="A56" s="1974"/>
      <c r="B56" s="1970"/>
      <c r="C56" s="1971"/>
      <c r="D56" s="1975"/>
      <c r="E56" s="1975"/>
      <c r="F56" s="1971"/>
      <c r="G56" s="1975"/>
      <c r="H56" s="1976"/>
      <c r="I56" s="1976"/>
      <c r="J56" s="1686">
        <v>45577</v>
      </c>
      <c r="K56" s="1660" t="s">
        <v>1452</v>
      </c>
    </row>
    <row r="57" spans="1:11" x14ac:dyDescent="0.2">
      <c r="A57" s="1974"/>
      <c r="B57" s="1970"/>
      <c r="C57" s="1971"/>
      <c r="D57" s="1975"/>
      <c r="E57" s="1975"/>
      <c r="F57" s="1971"/>
      <c r="G57" s="1975"/>
      <c r="H57" s="1976"/>
      <c r="I57" s="1976"/>
      <c r="J57" s="1686">
        <v>45579</v>
      </c>
      <c r="K57" s="1660" t="s">
        <v>1453</v>
      </c>
    </row>
    <row r="58" spans="1:11" x14ac:dyDescent="0.2">
      <c r="A58" s="1974"/>
      <c r="B58" s="1970"/>
      <c r="C58" s="1971"/>
      <c r="D58" s="1975"/>
      <c r="E58" s="1975"/>
      <c r="F58" s="1971"/>
      <c r="G58" s="1975"/>
      <c r="H58" s="1976"/>
      <c r="I58" s="1976"/>
      <c r="J58" s="1686">
        <v>45614</v>
      </c>
      <c r="K58" s="1660" t="s">
        <v>1454</v>
      </c>
    </row>
    <row r="59" spans="1:11" x14ac:dyDescent="0.2">
      <c r="A59" s="1974"/>
      <c r="B59" s="1970"/>
      <c r="C59" s="1971"/>
      <c r="D59" s="1975"/>
      <c r="E59" s="1975"/>
      <c r="F59" s="1971"/>
      <c r="G59" s="1975"/>
      <c r="H59" s="1976"/>
      <c r="I59" s="1976"/>
      <c r="J59" s="1686">
        <v>45635</v>
      </c>
      <c r="K59" s="1660" t="s">
        <v>1455</v>
      </c>
    </row>
    <row r="60" spans="1:11" ht="14.45" customHeight="1" x14ac:dyDescent="0.2">
      <c r="A60" s="1974"/>
      <c r="B60" s="1970"/>
      <c r="C60" s="1971"/>
      <c r="D60" s="1975"/>
      <c r="E60" s="1975"/>
      <c r="F60" s="1971"/>
      <c r="G60" s="1975"/>
      <c r="H60" s="1976"/>
      <c r="I60" s="1976"/>
      <c r="J60" s="1686">
        <v>45692</v>
      </c>
      <c r="K60" s="1660" t="s">
        <v>1456</v>
      </c>
    </row>
    <row r="61" spans="1:11" x14ac:dyDescent="0.2">
      <c r="A61" s="1974"/>
      <c r="B61" s="1970"/>
      <c r="C61" s="1971"/>
      <c r="D61" s="1975"/>
      <c r="E61" s="1975"/>
      <c r="F61" s="1971"/>
      <c r="G61" s="1975"/>
      <c r="H61" s="1976"/>
      <c r="I61" s="1976"/>
      <c r="J61" s="1686">
        <v>45698</v>
      </c>
      <c r="K61" s="1660" t="s">
        <v>1457</v>
      </c>
    </row>
    <row r="62" spans="1:11" x14ac:dyDescent="0.2">
      <c r="A62" s="1974"/>
      <c r="B62" s="1970"/>
      <c r="C62" s="1971"/>
      <c r="D62" s="1975"/>
      <c r="E62" s="1975"/>
      <c r="F62" s="1971"/>
      <c r="G62" s="1975"/>
      <c r="H62" s="1976"/>
      <c r="I62" s="1976"/>
      <c r="J62" s="1686">
        <v>45707</v>
      </c>
      <c r="K62" s="1660" t="s">
        <v>1458</v>
      </c>
    </row>
    <row r="63" spans="1:11" x14ac:dyDescent="0.2">
      <c r="A63" s="1974"/>
      <c r="B63" s="1970"/>
      <c r="C63" s="1971"/>
      <c r="D63" s="1975"/>
      <c r="E63" s="1975"/>
      <c r="F63" s="1971"/>
      <c r="G63" s="1975"/>
      <c r="H63" s="1976"/>
      <c r="I63" s="1976"/>
      <c r="J63" s="1686">
        <v>45754</v>
      </c>
      <c r="K63" s="1660" t="s">
        <v>1459</v>
      </c>
    </row>
    <row r="64" spans="1:11" x14ac:dyDescent="0.2">
      <c r="A64" s="1974"/>
      <c r="B64" s="1970"/>
      <c r="C64" s="1971"/>
      <c r="D64" s="1975"/>
      <c r="E64" s="1975"/>
      <c r="F64" s="1971"/>
      <c r="G64" s="1975"/>
      <c r="H64" s="1976"/>
      <c r="I64" s="1976"/>
      <c r="J64" s="1686">
        <v>45779</v>
      </c>
      <c r="K64" s="1660" t="s">
        <v>1460</v>
      </c>
    </row>
    <row r="65" spans="1:11" x14ac:dyDescent="0.2">
      <c r="A65" s="1974"/>
      <c r="B65" s="1970"/>
      <c r="C65" s="1971"/>
      <c r="D65" s="1975"/>
      <c r="E65" s="1975"/>
      <c r="F65" s="1971"/>
      <c r="G65" s="1975"/>
      <c r="H65" s="1976"/>
      <c r="I65" s="1976"/>
      <c r="J65" s="1686">
        <v>45780</v>
      </c>
      <c r="K65" s="1660" t="s">
        <v>1461</v>
      </c>
    </row>
    <row r="66" spans="1:11" x14ac:dyDescent="0.2">
      <c r="A66" s="1974"/>
      <c r="B66" s="1970"/>
      <c r="C66" s="1971"/>
      <c r="D66" s="1975"/>
      <c r="E66" s="1975"/>
      <c r="F66" s="1971"/>
      <c r="G66" s="1975"/>
      <c r="H66" s="1976"/>
      <c r="I66" s="1976"/>
      <c r="J66" s="1686">
        <v>45784</v>
      </c>
      <c r="K66" s="1660" t="s">
        <v>1462</v>
      </c>
    </row>
    <row r="67" spans="1:11" x14ac:dyDescent="0.2">
      <c r="A67" s="1974"/>
      <c r="B67" s="1970"/>
      <c r="C67" s="1971"/>
      <c r="D67" s="1975"/>
      <c r="E67" s="1975"/>
      <c r="F67" s="1971"/>
      <c r="G67" s="1975"/>
      <c r="H67" s="1976"/>
      <c r="I67" s="1976"/>
      <c r="J67" s="1686">
        <v>45814</v>
      </c>
      <c r="K67" s="1660" t="s">
        <v>1463</v>
      </c>
    </row>
    <row r="68" spans="1:11" x14ac:dyDescent="0.2">
      <c r="A68" s="1974"/>
      <c r="B68" s="1970"/>
      <c r="C68" s="1971"/>
      <c r="D68" s="1975"/>
      <c r="E68" s="1975"/>
      <c r="F68" s="1971"/>
      <c r="G68" s="1975"/>
      <c r="H68" s="1976"/>
      <c r="I68" s="1976"/>
      <c r="J68" s="1686">
        <v>45821</v>
      </c>
      <c r="K68" s="1660" t="s">
        <v>1448</v>
      </c>
    </row>
    <row r="69" spans="1:11" x14ac:dyDescent="0.2">
      <c r="A69" s="1950" t="s">
        <v>1352</v>
      </c>
      <c r="B69" s="1950" t="s">
        <v>1464</v>
      </c>
      <c r="C69" s="1941" t="s">
        <v>100</v>
      </c>
      <c r="D69" s="1941" t="s">
        <v>1465</v>
      </c>
      <c r="E69" s="1955" t="s">
        <v>1314</v>
      </c>
      <c r="F69" s="1941">
        <v>113</v>
      </c>
      <c r="G69" s="1942" t="s">
        <v>625</v>
      </c>
      <c r="H69" s="1943">
        <v>3208551048.3200002</v>
      </c>
      <c r="I69" s="1943">
        <f>+H69/F69</f>
        <v>28394257.064778764</v>
      </c>
      <c r="J69" s="1666">
        <v>45929</v>
      </c>
      <c r="K69" s="1667" t="s">
        <v>1318</v>
      </c>
    </row>
    <row r="70" spans="1:11" x14ac:dyDescent="0.2">
      <c r="A70" s="1950"/>
      <c r="B70" s="1950"/>
      <c r="C70" s="1941"/>
      <c r="D70" s="1941"/>
      <c r="E70" s="1955"/>
      <c r="F70" s="1941"/>
      <c r="G70" s="1942"/>
      <c r="H70" s="1943"/>
      <c r="I70" s="1943"/>
      <c r="J70" s="1666">
        <v>45953</v>
      </c>
      <c r="K70" s="1667" t="s">
        <v>1393</v>
      </c>
    </row>
    <row r="71" spans="1:11" x14ac:dyDescent="0.2">
      <c r="A71" s="1950"/>
      <c r="B71" s="1950"/>
      <c r="C71" s="1941"/>
      <c r="D71" s="1941"/>
      <c r="E71" s="1955"/>
      <c r="F71" s="1941"/>
      <c r="G71" s="1942"/>
      <c r="H71" s="1943"/>
      <c r="I71" s="1943"/>
      <c r="J71" s="1666">
        <v>45960</v>
      </c>
      <c r="K71" s="1667" t="s">
        <v>1466</v>
      </c>
    </row>
    <row r="72" spans="1:11" x14ac:dyDescent="0.2">
      <c r="A72" s="1950"/>
      <c r="B72" s="1950"/>
      <c r="C72" s="1941"/>
      <c r="D72" s="1941"/>
      <c r="E72" s="1955"/>
      <c r="F72" s="1941"/>
      <c r="G72" s="1942"/>
      <c r="H72" s="1943"/>
      <c r="I72" s="1943"/>
      <c r="J72" s="1666">
        <v>45968</v>
      </c>
      <c r="K72" s="1667" t="s">
        <v>1467</v>
      </c>
    </row>
    <row r="73" spans="1:11" x14ac:dyDescent="0.2">
      <c r="A73" s="1950"/>
      <c r="B73" s="1950"/>
      <c r="C73" s="1941"/>
      <c r="D73" s="1941"/>
      <c r="E73" s="1955"/>
      <c r="F73" s="1941"/>
      <c r="G73" s="1942"/>
      <c r="H73" s="1943"/>
      <c r="I73" s="1943"/>
      <c r="J73" s="1666">
        <v>45975</v>
      </c>
      <c r="K73" s="1667" t="s">
        <v>1468</v>
      </c>
    </row>
    <row r="74" spans="1:11" x14ac:dyDescent="0.2">
      <c r="A74" s="1950"/>
      <c r="B74" s="1950"/>
      <c r="C74" s="1941"/>
      <c r="D74" s="1941"/>
      <c r="E74" s="1955"/>
      <c r="F74" s="1941"/>
      <c r="G74" s="1942"/>
      <c r="H74" s="1943"/>
      <c r="I74" s="1943"/>
      <c r="J74" s="1666">
        <v>46001</v>
      </c>
      <c r="K74" s="1667" t="s">
        <v>1467</v>
      </c>
    </row>
    <row r="75" spans="1:11" ht="14.45" customHeight="1" x14ac:dyDescent="0.2">
      <c r="A75" s="1950"/>
      <c r="B75" s="1950"/>
      <c r="C75" s="1941"/>
      <c r="D75" s="1941"/>
      <c r="E75" s="1955"/>
      <c r="F75" s="1941"/>
      <c r="G75" s="1942"/>
      <c r="H75" s="1943"/>
      <c r="I75" s="1943"/>
      <c r="J75" s="1666">
        <v>46003</v>
      </c>
      <c r="K75" s="1667" t="s">
        <v>1469</v>
      </c>
    </row>
    <row r="76" spans="1:11" x14ac:dyDescent="0.2">
      <c r="A76" s="1950"/>
      <c r="B76" s="1950"/>
      <c r="C76" s="1941"/>
      <c r="D76" s="1941"/>
      <c r="E76" s="1955"/>
      <c r="F76" s="1941"/>
      <c r="G76" s="1942"/>
      <c r="H76" s="1943"/>
      <c r="I76" s="1943"/>
      <c r="J76" s="1666">
        <v>46028</v>
      </c>
      <c r="K76" s="1667" t="s">
        <v>1470</v>
      </c>
    </row>
    <row r="77" spans="1:11" x14ac:dyDescent="0.2">
      <c r="A77" s="1950"/>
      <c r="B77" s="1950"/>
      <c r="C77" s="1941"/>
      <c r="D77" s="1941"/>
      <c r="E77" s="1955"/>
      <c r="F77" s="1941"/>
      <c r="G77" s="1942"/>
      <c r="H77" s="1943"/>
      <c r="I77" s="1943"/>
      <c r="J77" s="1666">
        <v>46056</v>
      </c>
      <c r="K77" s="1667" t="s">
        <v>1471</v>
      </c>
    </row>
    <row r="78" spans="1:11" x14ac:dyDescent="0.2">
      <c r="A78" s="1194"/>
      <c r="B78" s="1194"/>
      <c r="C78" s="1194"/>
      <c r="D78" s="1194"/>
      <c r="E78" s="1194"/>
      <c r="F78" s="1194"/>
      <c r="G78" s="1194"/>
      <c r="H78" s="1194"/>
      <c r="I78" s="1194"/>
      <c r="J78" s="1194"/>
      <c r="K78" s="1194"/>
    </row>
    <row r="79" spans="1:11" x14ac:dyDescent="0.2">
      <c r="A79" s="1194"/>
      <c r="B79" s="1194"/>
      <c r="C79" s="1194"/>
      <c r="D79" s="1194"/>
      <c r="E79" s="1194"/>
      <c r="F79" s="1194"/>
      <c r="G79" s="1194"/>
      <c r="H79" s="1194"/>
      <c r="I79" s="1194"/>
      <c r="J79" s="1194"/>
      <c r="K79" s="1194"/>
    </row>
    <row r="80" spans="1:11" x14ac:dyDescent="0.2">
      <c r="A80" s="1194"/>
      <c r="B80" s="1194"/>
      <c r="C80" s="1194"/>
      <c r="D80" s="1194"/>
      <c r="E80" s="1194"/>
      <c r="F80" s="1194"/>
      <c r="G80" s="1194"/>
      <c r="H80" s="1194"/>
      <c r="I80" s="1194"/>
      <c r="J80" s="1194"/>
      <c r="K80" s="1194"/>
    </row>
    <row r="81" s="1194" customFormat="1" x14ac:dyDescent="0.2"/>
    <row r="82" s="1194" customFormat="1" x14ac:dyDescent="0.2"/>
    <row r="83" s="1194" customFormat="1" x14ac:dyDescent="0.2"/>
    <row r="84" s="1194" customFormat="1" x14ac:dyDescent="0.2"/>
    <row r="85" s="1194" customFormat="1" x14ac:dyDescent="0.2"/>
    <row r="86" s="1194" customFormat="1" x14ac:dyDescent="0.2"/>
    <row r="87" s="1194" customFormat="1" x14ac:dyDescent="0.2"/>
    <row r="88" s="1194" customFormat="1" x14ac:dyDescent="0.2"/>
    <row r="89" s="1194" customFormat="1" x14ac:dyDescent="0.2"/>
    <row r="90" s="1194" customFormat="1" x14ac:dyDescent="0.2"/>
    <row r="91" s="1194" customFormat="1" x14ac:dyDescent="0.2"/>
    <row r="92" s="1194" customFormat="1" x14ac:dyDescent="0.2"/>
    <row r="93" s="1194" customFormat="1" x14ac:dyDescent="0.2"/>
    <row r="94" s="1194" customFormat="1" x14ac:dyDescent="0.2"/>
    <row r="95" s="1194" customFormat="1" x14ac:dyDescent="0.2"/>
    <row r="96" s="1194" customFormat="1" x14ac:dyDescent="0.2"/>
    <row r="97" s="1194" customFormat="1" x14ac:dyDescent="0.2"/>
    <row r="98" s="1194" customFormat="1" x14ac:dyDescent="0.2"/>
    <row r="99" s="1194" customFormat="1" x14ac:dyDescent="0.2"/>
    <row r="100" s="1194" customFormat="1" x14ac:dyDescent="0.2"/>
    <row r="101" s="1194" customFormat="1" x14ac:dyDescent="0.2"/>
    <row r="102" s="1194" customFormat="1" x14ac:dyDescent="0.2"/>
    <row r="103" s="1194" customFormat="1" x14ac:dyDescent="0.2"/>
    <row r="104" s="1194" customFormat="1" x14ac:dyDescent="0.2"/>
    <row r="105" s="1194" customFormat="1" x14ac:dyDescent="0.2"/>
    <row r="106" s="1194" customFormat="1" x14ac:dyDescent="0.2"/>
    <row r="107" s="1194" customFormat="1" x14ac:dyDescent="0.2"/>
    <row r="108" s="1194" customFormat="1" x14ac:dyDescent="0.2"/>
    <row r="109" s="1194" customFormat="1" x14ac:dyDescent="0.2"/>
    <row r="110" s="1194" customFormat="1" x14ac:dyDescent="0.2"/>
    <row r="111" s="1194" customFormat="1" x14ac:dyDescent="0.2"/>
    <row r="112" s="1194" customFormat="1" x14ac:dyDescent="0.2"/>
    <row r="113" s="1194" customFormat="1" x14ac:dyDescent="0.2"/>
    <row r="114" s="1194" customFormat="1" x14ac:dyDescent="0.2"/>
    <row r="115" s="1194" customFormat="1" x14ac:dyDescent="0.2"/>
    <row r="116" s="1194" customFormat="1" x14ac:dyDescent="0.2"/>
    <row r="117" s="1194" customFormat="1" x14ac:dyDescent="0.2"/>
    <row r="118" s="1194" customFormat="1" x14ac:dyDescent="0.2"/>
    <row r="119" s="1194" customFormat="1" x14ac:dyDescent="0.2"/>
    <row r="120" s="1194" customFormat="1" x14ac:dyDescent="0.2"/>
    <row r="121" s="1194" customFormat="1" x14ac:dyDescent="0.2"/>
    <row r="122" s="1194" customFormat="1" x14ac:dyDescent="0.2"/>
    <row r="123" s="1194" customFormat="1" x14ac:dyDescent="0.2"/>
    <row r="124" s="1194" customFormat="1" x14ac:dyDescent="0.2"/>
    <row r="125" s="1194" customFormat="1" x14ac:dyDescent="0.2"/>
    <row r="126" s="1194" customFormat="1" x14ac:dyDescent="0.2"/>
    <row r="127" s="1194" customFormat="1" x14ac:dyDescent="0.2"/>
    <row r="128" s="1194" customFormat="1" x14ac:dyDescent="0.2"/>
    <row r="129" s="1194" customFormat="1" x14ac:dyDescent="0.2"/>
    <row r="130" s="1194" customFormat="1" x14ac:dyDescent="0.2"/>
    <row r="131" s="1194" customFormat="1" x14ac:dyDescent="0.2"/>
    <row r="132" s="1194" customFormat="1" x14ac:dyDescent="0.2"/>
    <row r="133" s="1194" customFormat="1" x14ac:dyDescent="0.2"/>
    <row r="134" s="1194" customFormat="1" x14ac:dyDescent="0.2"/>
    <row r="135" s="1194" customFormat="1" x14ac:dyDescent="0.2"/>
    <row r="136" s="1194" customFormat="1" x14ac:dyDescent="0.2"/>
    <row r="137" s="1194" customFormat="1" x14ac:dyDescent="0.2"/>
    <row r="138" s="1194" customFormat="1" x14ac:dyDescent="0.2"/>
    <row r="139" s="1194" customFormat="1" x14ac:dyDescent="0.2"/>
    <row r="140" s="1194" customFormat="1" x14ac:dyDescent="0.2"/>
    <row r="141" s="1194" customFormat="1" x14ac:dyDescent="0.2"/>
    <row r="142" s="1194" customFormat="1" x14ac:dyDescent="0.2"/>
    <row r="143" s="1194" customFormat="1" x14ac:dyDescent="0.2"/>
    <row r="144" s="1194" customFormat="1" x14ac:dyDescent="0.2"/>
    <row r="145" s="1194" customFormat="1" x14ac:dyDescent="0.2"/>
    <row r="146" s="1194" customFormat="1" x14ac:dyDescent="0.2"/>
    <row r="147" s="1194" customFormat="1" x14ac:dyDescent="0.2"/>
    <row r="148" s="1194" customFormat="1" x14ac:dyDescent="0.2"/>
    <row r="149" s="1194" customFormat="1" x14ac:dyDescent="0.2"/>
    <row r="150" s="1194" customFormat="1" x14ac:dyDescent="0.2"/>
    <row r="151" s="1194" customFormat="1" x14ac:dyDescent="0.2"/>
    <row r="152" s="1194" customFormat="1" x14ac:dyDescent="0.2"/>
    <row r="153" s="1194" customFormat="1" x14ac:dyDescent="0.2"/>
    <row r="154" s="1194" customFormat="1" x14ac:dyDescent="0.2"/>
    <row r="155" s="1194" customFormat="1" x14ac:dyDescent="0.2"/>
    <row r="156" s="1194" customFormat="1" x14ac:dyDescent="0.2"/>
    <row r="157" s="1194" customFormat="1" x14ac:dyDescent="0.2"/>
    <row r="158" s="1194" customFormat="1" x14ac:dyDescent="0.2"/>
    <row r="159" s="1194" customFormat="1" x14ac:dyDescent="0.2"/>
    <row r="160" s="1194" customFormat="1" x14ac:dyDescent="0.2"/>
    <row r="161" s="1194" customFormat="1" x14ac:dyDescent="0.2"/>
    <row r="162" s="1194" customFormat="1" x14ac:dyDescent="0.2"/>
    <row r="163" s="1194" customFormat="1" x14ac:dyDescent="0.2"/>
    <row r="164" s="1194" customFormat="1" x14ac:dyDescent="0.2"/>
    <row r="165" s="1194" customFormat="1" x14ac:dyDescent="0.2"/>
    <row r="166" s="1194" customFormat="1" x14ac:dyDescent="0.2"/>
    <row r="167" s="1194" customFormat="1" x14ac:dyDescent="0.2"/>
    <row r="168" s="1194" customFormat="1" x14ac:dyDescent="0.2"/>
    <row r="169" s="1194" customFormat="1" x14ac:dyDescent="0.2"/>
    <row r="170" s="1194" customFormat="1" x14ac:dyDescent="0.2"/>
    <row r="171" s="1194" customFormat="1" x14ac:dyDescent="0.2"/>
    <row r="172" s="1194" customFormat="1" x14ac:dyDescent="0.2"/>
    <row r="173" s="1194" customFormat="1" x14ac:dyDescent="0.2"/>
    <row r="174" s="1194" customFormat="1" x14ac:dyDescent="0.2"/>
    <row r="175" s="1194" customFormat="1" x14ac:dyDescent="0.2"/>
    <row r="176" s="1194" customFormat="1" x14ac:dyDescent="0.2"/>
    <row r="177" s="1194" customFormat="1" x14ac:dyDescent="0.2"/>
    <row r="178" s="1194" customFormat="1" x14ac:dyDescent="0.2"/>
    <row r="179" s="1194" customFormat="1" x14ac:dyDescent="0.2"/>
    <row r="180" s="1194" customFormat="1" x14ac:dyDescent="0.2"/>
    <row r="181" s="1194" customFormat="1" x14ac:dyDescent="0.2"/>
    <row r="182" s="1194" customFormat="1" x14ac:dyDescent="0.2"/>
    <row r="183" s="1194" customFormat="1" x14ac:dyDescent="0.2"/>
    <row r="184" s="1194" customFormat="1" x14ac:dyDescent="0.2"/>
    <row r="185" s="1194" customFormat="1" x14ac:dyDescent="0.2"/>
    <row r="186" s="1194" customFormat="1" x14ac:dyDescent="0.2"/>
    <row r="187" s="1194" customFormat="1" x14ac:dyDescent="0.2"/>
    <row r="188" s="1194" customFormat="1" x14ac:dyDescent="0.2"/>
    <row r="189" s="1194" customFormat="1" x14ac:dyDescent="0.2"/>
    <row r="190" s="1194" customFormat="1" x14ac:dyDescent="0.2"/>
    <row r="191" s="1194" customFormat="1" x14ac:dyDescent="0.2"/>
    <row r="192" s="1194" customFormat="1" x14ac:dyDescent="0.2"/>
    <row r="193" s="1194" customFormat="1" x14ac:dyDescent="0.2"/>
    <row r="194" s="1194" customFormat="1" x14ac:dyDescent="0.2"/>
    <row r="195" s="1194" customFormat="1" x14ac:dyDescent="0.2"/>
    <row r="196" s="1194" customFormat="1" x14ac:dyDescent="0.2"/>
    <row r="197" s="1194" customFormat="1" x14ac:dyDescent="0.2"/>
    <row r="198" s="1194" customFormat="1" x14ac:dyDescent="0.2"/>
    <row r="199" s="1194" customFormat="1" x14ac:dyDescent="0.2"/>
    <row r="200" s="1194" customFormat="1" x14ac:dyDescent="0.2"/>
    <row r="201" s="1194" customFormat="1" x14ac:dyDescent="0.2"/>
    <row r="202" s="1194" customFormat="1" x14ac:dyDescent="0.2"/>
    <row r="203" s="1194" customFormat="1" x14ac:dyDescent="0.2"/>
    <row r="204" s="1194" customFormat="1" x14ac:dyDescent="0.2"/>
    <row r="205" s="1194" customFormat="1" x14ac:dyDescent="0.2"/>
    <row r="206" s="1194" customFormat="1" x14ac:dyDescent="0.2"/>
    <row r="207" s="1194" customFormat="1" x14ac:dyDescent="0.2"/>
  </sheetData>
  <mergeCells count="58">
    <mergeCell ref="A5:K5"/>
    <mergeCell ref="A3:K3"/>
    <mergeCell ref="A1:K1"/>
    <mergeCell ref="A2:K2"/>
    <mergeCell ref="A8:A36"/>
    <mergeCell ref="B8:B36"/>
    <mergeCell ref="C8:C36"/>
    <mergeCell ref="D8:D36"/>
    <mergeCell ref="E8:E36"/>
    <mergeCell ref="F8:F36"/>
    <mergeCell ref="G8:G36"/>
    <mergeCell ref="H8:H36"/>
    <mergeCell ref="I8:I36"/>
    <mergeCell ref="I37:I40"/>
    <mergeCell ref="A41:A49"/>
    <mergeCell ref="B41:B49"/>
    <mergeCell ref="C41:C49"/>
    <mergeCell ref="D41:D49"/>
    <mergeCell ref="E41:E49"/>
    <mergeCell ref="F41:F49"/>
    <mergeCell ref="G41:G49"/>
    <mergeCell ref="H41:H49"/>
    <mergeCell ref="I41:I49"/>
    <mergeCell ref="A37:A40"/>
    <mergeCell ref="B37:B40"/>
    <mergeCell ref="C37:C40"/>
    <mergeCell ref="D37:D40"/>
    <mergeCell ref="E37:E40"/>
    <mergeCell ref="F37:F40"/>
    <mergeCell ref="G37:G40"/>
    <mergeCell ref="H37:H40"/>
    <mergeCell ref="F50:F53"/>
    <mergeCell ref="G50:G53"/>
    <mergeCell ref="H50:H53"/>
    <mergeCell ref="I50:I53"/>
    <mergeCell ref="A54:A68"/>
    <mergeCell ref="B54:B68"/>
    <mergeCell ref="C54:C68"/>
    <mergeCell ref="D54:D68"/>
    <mergeCell ref="E54:E68"/>
    <mergeCell ref="F54:F68"/>
    <mergeCell ref="G54:G68"/>
    <mergeCell ref="H54:H68"/>
    <mergeCell ref="I54:I68"/>
    <mergeCell ref="A50:A53"/>
    <mergeCell ref="B50:B53"/>
    <mergeCell ref="C50:C53"/>
    <mergeCell ref="D50:D53"/>
    <mergeCell ref="E50:E53"/>
    <mergeCell ref="F69:F77"/>
    <mergeCell ref="G69:G77"/>
    <mergeCell ref="H69:H77"/>
    <mergeCell ref="I69:I77"/>
    <mergeCell ref="A69:A77"/>
    <mergeCell ref="B69:B77"/>
    <mergeCell ref="C69:C77"/>
    <mergeCell ref="D69:D77"/>
    <mergeCell ref="E69:E77"/>
  </mergeCells>
  <dataValidations count="6">
    <dataValidation type="list" allowBlank="1" showInputMessage="1" showErrorMessage="1" sqref="K31:K33" xr:uid="{E93FD87E-5E29-42DF-BB09-FC14FAF44C9F}">
      <formula1>$L$4:$L$13</formula1>
    </dataValidation>
    <dataValidation type="list" allowBlank="1" showInputMessage="1" showErrorMessage="1" sqref="K60:K62 K54:K56" xr:uid="{C011A3BA-536B-4385-8B3A-5EC182A61632}">
      <formula1>$L$4:$L$6</formula1>
    </dataValidation>
    <dataValidation type="list" allowBlank="1" showInputMessage="1" showErrorMessage="1" sqref="K54:K55" xr:uid="{A2698F16-F5B1-45C3-BEAE-93C85369407D}">
      <formula1>$L$1:$L$7</formula1>
    </dataValidation>
    <dataValidation type="list" allowBlank="1" showInputMessage="1" showErrorMessage="1" sqref="K50:K52" xr:uid="{C793F793-E5F5-4050-9805-0CCD592B7529}">
      <formula1>$L$4:$L$8</formula1>
    </dataValidation>
    <dataValidation type="list" allowBlank="1" showInputMessage="1" showErrorMessage="1" sqref="K53" xr:uid="{5005AD7F-287F-4175-8747-3940B59EA413}">
      <formula1>$L$1:$L$11</formula1>
    </dataValidation>
    <dataValidation type="list" allowBlank="1" showInputMessage="1" showErrorMessage="1" sqref="K8:K24 K37:K40" xr:uid="{A15942A0-3102-4859-9CE4-717C19A46DE2}">
      <formula1>$L$4:$L$7</formula1>
    </dataValidation>
  </dataValidations>
  <printOptions horizontalCentered="1"/>
  <pageMargins left="0.70866141732283472" right="0.70866141732283472" top="0.74803149606299213" bottom="0.74803149606299213" header="0.31496062992125984" footer="0.51181102362204722"/>
  <pageSetup scale="41" fitToHeight="0" orientation="landscape" r:id="rId1"/>
  <headerFooter>
    <oddFooter>&amp;L&amp;G&amp;R&amp;A, página &amp;P de &amp;N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338"/>
  <sheetViews>
    <sheetView showGridLines="0" view="pageBreakPreview" zoomScale="70" zoomScaleNormal="80" zoomScaleSheetLayoutView="70" zoomScalePageLayoutView="70" workbookViewId="0">
      <selection activeCell="G8" sqref="G8:G26"/>
    </sheetView>
  </sheetViews>
  <sheetFormatPr baseColWidth="10" defaultColWidth="10.7109375" defaultRowHeight="15" customHeight="1" x14ac:dyDescent="0.2"/>
  <cols>
    <col min="1" max="1" width="14.28515625" style="1202" customWidth="1"/>
    <col min="2" max="2" width="19.42578125" style="1202" customWidth="1"/>
    <col min="3" max="3" width="17.7109375" style="1201" customWidth="1"/>
    <col min="4" max="4" width="29.7109375" style="1201" customWidth="1"/>
    <col min="5" max="5" width="17.42578125" style="1201" bestFit="1" customWidth="1"/>
    <col min="6" max="6" width="18.28515625" style="1203" customWidth="1"/>
    <col min="7" max="7" width="24" style="1203" customWidth="1"/>
    <col min="8" max="8" width="16.5703125" style="1201" customWidth="1"/>
    <col min="9" max="9" width="20.7109375" style="1201" customWidth="1"/>
    <col min="10" max="10" width="14.5703125" style="1204" customWidth="1"/>
    <col min="11" max="11" width="84" style="1205" customWidth="1"/>
    <col min="12" max="12" width="21" style="1194" customWidth="1"/>
    <col min="13" max="13" width="50.28515625" style="1194" customWidth="1"/>
    <col min="14" max="16384" width="10.7109375" style="1194"/>
  </cols>
  <sheetData>
    <row r="1" spans="1:13" s="331" customFormat="1" ht="12.75" customHeight="1" x14ac:dyDescent="0.2">
      <c r="A1" s="1880" t="s">
        <v>0</v>
      </c>
      <c r="B1" s="1880"/>
      <c r="C1" s="1880"/>
      <c r="D1" s="1880"/>
      <c r="E1" s="1880"/>
      <c r="F1" s="1880"/>
      <c r="G1" s="1880"/>
      <c r="H1" s="1880"/>
      <c r="I1" s="1880"/>
      <c r="J1" s="1880"/>
      <c r="K1" s="1880"/>
      <c r="L1" s="527"/>
      <c r="M1" s="527"/>
    </row>
    <row r="2" spans="1:13" s="331" customFormat="1" ht="12.75" customHeight="1" x14ac:dyDescent="0.2">
      <c r="A2" s="1880" t="s">
        <v>414</v>
      </c>
      <c r="B2" s="1880"/>
      <c r="C2" s="1880"/>
      <c r="D2" s="1880"/>
      <c r="E2" s="1880"/>
      <c r="F2" s="1880"/>
      <c r="G2" s="1880"/>
      <c r="H2" s="1880"/>
      <c r="I2" s="1880"/>
      <c r="J2" s="1880"/>
      <c r="K2" s="1880"/>
      <c r="L2" s="527"/>
      <c r="M2" s="527"/>
    </row>
    <row r="3" spans="1:13" s="331" customFormat="1" ht="12.75" customHeight="1" x14ac:dyDescent="0.2">
      <c r="A3" s="1880" t="s">
        <v>1265</v>
      </c>
      <c r="B3" s="1880"/>
      <c r="C3" s="1880"/>
      <c r="D3" s="1880"/>
      <c r="E3" s="1880"/>
      <c r="F3" s="1880"/>
      <c r="G3" s="1880"/>
      <c r="H3" s="1880"/>
      <c r="I3" s="1880"/>
      <c r="J3" s="1880"/>
      <c r="K3" s="1880"/>
      <c r="L3" s="527"/>
      <c r="M3" s="527"/>
    </row>
    <row r="4" spans="1:13" s="331" customFormat="1" ht="9.75" customHeight="1" x14ac:dyDescent="0.2">
      <c r="A4" s="1058"/>
      <c r="B4" s="1058"/>
      <c r="C4" s="1058"/>
      <c r="D4" s="1058"/>
      <c r="E4" s="1058"/>
      <c r="F4" s="1058"/>
      <c r="G4" s="1058"/>
      <c r="H4" s="1058"/>
      <c r="I4" s="1058"/>
      <c r="J4" s="1058"/>
      <c r="K4" s="527"/>
      <c r="L4" s="528"/>
    </row>
    <row r="5" spans="1:13" s="1277" customFormat="1" ht="32.1" customHeight="1" x14ac:dyDescent="0.2">
      <c r="A5" s="1968" t="s">
        <v>417</v>
      </c>
      <c r="B5" s="1969"/>
      <c r="C5" s="1969"/>
      <c r="D5" s="1969"/>
      <c r="E5" s="1969"/>
      <c r="F5" s="1969"/>
      <c r="G5" s="1969"/>
      <c r="H5" s="1969"/>
      <c r="I5" s="1969"/>
      <c r="J5" s="1969"/>
      <c r="K5" s="1969"/>
      <c r="L5" s="1267"/>
      <c r="M5" s="1267"/>
    </row>
    <row r="6" spans="1:13" ht="7.9" customHeight="1" x14ac:dyDescent="0.2">
      <c r="A6" s="1196"/>
      <c r="B6" s="1196"/>
      <c r="C6" s="1195"/>
      <c r="D6" s="1195"/>
      <c r="E6" s="1195"/>
      <c r="F6" s="1197"/>
      <c r="G6" s="1197"/>
      <c r="H6" s="1195"/>
      <c r="I6" s="1195"/>
      <c r="J6" s="1198"/>
      <c r="K6" s="1199"/>
    </row>
    <row r="7" spans="1:13" ht="31.5" x14ac:dyDescent="0.2">
      <c r="A7" s="1273" t="s">
        <v>538</v>
      </c>
      <c r="B7" s="1273" t="s">
        <v>629</v>
      </c>
      <c r="C7" s="1274" t="s">
        <v>62</v>
      </c>
      <c r="D7" s="1274" t="s">
        <v>47</v>
      </c>
      <c r="E7" s="1274" t="s">
        <v>128</v>
      </c>
      <c r="F7" s="1274" t="s">
        <v>515</v>
      </c>
      <c r="G7" s="1274" t="s">
        <v>273</v>
      </c>
      <c r="H7" s="1274" t="s">
        <v>630</v>
      </c>
      <c r="I7" s="1275" t="s">
        <v>631</v>
      </c>
      <c r="J7" s="1276" t="s">
        <v>632</v>
      </c>
      <c r="K7" s="1275" t="s">
        <v>633</v>
      </c>
    </row>
    <row r="8" spans="1:13" ht="15" customHeight="1" x14ac:dyDescent="0.2">
      <c r="A8" s="1965" t="s">
        <v>1371</v>
      </c>
      <c r="B8" s="1987" t="s">
        <v>1472</v>
      </c>
      <c r="C8" s="1942" t="s">
        <v>1473</v>
      </c>
      <c r="D8" s="1942" t="s">
        <v>1474</v>
      </c>
      <c r="E8" s="1942" t="s">
        <v>1355</v>
      </c>
      <c r="F8" s="1942">
        <v>72</v>
      </c>
      <c r="G8" s="2003" t="s">
        <v>625</v>
      </c>
      <c r="H8" s="1989">
        <v>2139944642.4000001</v>
      </c>
      <c r="I8" s="1989">
        <f>H8/F8</f>
        <v>29721453.366666667</v>
      </c>
      <c r="J8" s="1666">
        <v>44902</v>
      </c>
      <c r="K8" s="1665" t="s">
        <v>1475</v>
      </c>
    </row>
    <row r="9" spans="1:13" ht="15" customHeight="1" x14ac:dyDescent="0.2">
      <c r="A9" s="1966"/>
      <c r="B9" s="1987"/>
      <c r="C9" s="1942"/>
      <c r="D9" s="1942"/>
      <c r="E9" s="1942"/>
      <c r="F9" s="1942"/>
      <c r="G9" s="2003"/>
      <c r="H9" s="1989"/>
      <c r="I9" s="1989"/>
      <c r="J9" s="1666">
        <v>44902</v>
      </c>
      <c r="K9" s="1665" t="s">
        <v>1317</v>
      </c>
    </row>
    <row r="10" spans="1:13" ht="15" customHeight="1" x14ac:dyDescent="0.2">
      <c r="A10" s="1966"/>
      <c r="B10" s="1987"/>
      <c r="C10" s="1942"/>
      <c r="D10" s="1942"/>
      <c r="E10" s="1942"/>
      <c r="F10" s="1942"/>
      <c r="G10" s="2003"/>
      <c r="H10" s="1989"/>
      <c r="I10" s="1989"/>
      <c r="J10" s="1666">
        <v>44902</v>
      </c>
      <c r="K10" s="1665" t="s">
        <v>1318</v>
      </c>
    </row>
    <row r="11" spans="1:13" ht="15" customHeight="1" x14ac:dyDescent="0.2">
      <c r="A11" s="1966"/>
      <c r="B11" s="1987"/>
      <c r="C11" s="1942"/>
      <c r="D11" s="1942"/>
      <c r="E11" s="1942"/>
      <c r="F11" s="1942"/>
      <c r="G11" s="2003"/>
      <c r="H11" s="1989"/>
      <c r="I11" s="1989"/>
      <c r="J11" s="1666">
        <v>45030</v>
      </c>
      <c r="K11" s="1665" t="s">
        <v>1476</v>
      </c>
    </row>
    <row r="12" spans="1:13" ht="15" customHeight="1" x14ac:dyDescent="0.2">
      <c r="A12" s="1966"/>
      <c r="B12" s="1987"/>
      <c r="C12" s="1942"/>
      <c r="D12" s="1942"/>
      <c r="E12" s="1942"/>
      <c r="F12" s="1942"/>
      <c r="G12" s="2003"/>
      <c r="H12" s="1989"/>
      <c r="I12" s="1989"/>
      <c r="J12" s="1666">
        <v>45099</v>
      </c>
      <c r="K12" s="1665" t="s">
        <v>1477</v>
      </c>
    </row>
    <row r="13" spans="1:13" ht="15" customHeight="1" x14ac:dyDescent="0.2">
      <c r="A13" s="1966"/>
      <c r="B13" s="1987"/>
      <c r="C13" s="1942"/>
      <c r="D13" s="1942"/>
      <c r="E13" s="1942"/>
      <c r="F13" s="1942"/>
      <c r="G13" s="2003"/>
      <c r="H13" s="1989"/>
      <c r="I13" s="1989"/>
      <c r="J13" s="1666">
        <v>45135</v>
      </c>
      <c r="K13" s="1665" t="s">
        <v>1478</v>
      </c>
    </row>
    <row r="14" spans="1:13" ht="32.1" customHeight="1" x14ac:dyDescent="0.2">
      <c r="A14" s="1966"/>
      <c r="B14" s="1987"/>
      <c r="C14" s="1942"/>
      <c r="D14" s="1942"/>
      <c r="E14" s="1942"/>
      <c r="F14" s="1942"/>
      <c r="G14" s="2003"/>
      <c r="H14" s="1989"/>
      <c r="I14" s="1989"/>
      <c r="J14" s="1666">
        <v>45145</v>
      </c>
      <c r="K14" s="1665" t="s">
        <v>1479</v>
      </c>
    </row>
    <row r="15" spans="1:13" ht="15" customHeight="1" x14ac:dyDescent="0.2">
      <c r="A15" s="1966"/>
      <c r="B15" s="1987"/>
      <c r="C15" s="1942"/>
      <c r="D15" s="1942"/>
      <c r="E15" s="1942"/>
      <c r="F15" s="1942"/>
      <c r="G15" s="2003"/>
      <c r="H15" s="1989"/>
      <c r="I15" s="1989"/>
      <c r="J15" s="1666">
        <v>45160</v>
      </c>
      <c r="K15" s="1665" t="s">
        <v>1480</v>
      </c>
    </row>
    <row r="16" spans="1:13" ht="15" customHeight="1" x14ac:dyDescent="0.2">
      <c r="A16" s="1966"/>
      <c r="B16" s="1987"/>
      <c r="C16" s="1942"/>
      <c r="D16" s="1942"/>
      <c r="E16" s="1942"/>
      <c r="F16" s="1942"/>
      <c r="G16" s="2003"/>
      <c r="H16" s="1989"/>
      <c r="I16" s="1989"/>
      <c r="J16" s="1689">
        <v>45516</v>
      </c>
      <c r="K16" s="1664" t="s">
        <v>1318</v>
      </c>
    </row>
    <row r="17" spans="1:11" ht="15" customHeight="1" x14ac:dyDescent="0.2">
      <c r="A17" s="1966"/>
      <c r="B17" s="1987"/>
      <c r="C17" s="1942"/>
      <c r="D17" s="1942"/>
      <c r="E17" s="1942"/>
      <c r="F17" s="1942"/>
      <c r="G17" s="2003"/>
      <c r="H17" s="1989"/>
      <c r="I17" s="1989"/>
      <c r="J17" s="1689">
        <v>45518</v>
      </c>
      <c r="K17" s="1664" t="s">
        <v>1319</v>
      </c>
    </row>
    <row r="18" spans="1:11" ht="15" customHeight="1" x14ac:dyDescent="0.2">
      <c r="A18" s="1966"/>
      <c r="B18" s="1987"/>
      <c r="C18" s="1942"/>
      <c r="D18" s="1942"/>
      <c r="E18" s="1942"/>
      <c r="F18" s="1942"/>
      <c r="G18" s="2003"/>
      <c r="H18" s="1989"/>
      <c r="I18" s="1989"/>
      <c r="J18" s="1689">
        <v>45524</v>
      </c>
      <c r="K18" s="1664" t="s">
        <v>1346</v>
      </c>
    </row>
    <row r="19" spans="1:11" ht="15" customHeight="1" x14ac:dyDescent="0.2">
      <c r="A19" s="1966"/>
      <c r="B19" s="1987"/>
      <c r="C19" s="1942"/>
      <c r="D19" s="1942"/>
      <c r="E19" s="1942"/>
      <c r="F19" s="1942"/>
      <c r="G19" s="2003"/>
      <c r="H19" s="1989"/>
      <c r="I19" s="1989"/>
      <c r="J19" s="1689">
        <v>45540</v>
      </c>
      <c r="K19" s="1664" t="s">
        <v>1334</v>
      </c>
    </row>
    <row r="20" spans="1:11" ht="15" customHeight="1" x14ac:dyDescent="0.2">
      <c r="A20" s="1966"/>
      <c r="B20" s="1987"/>
      <c r="C20" s="1942"/>
      <c r="D20" s="1942"/>
      <c r="E20" s="1942"/>
      <c r="F20" s="1942"/>
      <c r="G20" s="2003"/>
      <c r="H20" s="1989"/>
      <c r="I20" s="1989"/>
      <c r="J20" s="1666">
        <v>45552</v>
      </c>
      <c r="K20" s="1665" t="s">
        <v>1481</v>
      </c>
    </row>
    <row r="21" spans="1:11" ht="30" x14ac:dyDescent="0.2">
      <c r="A21" s="1966"/>
      <c r="B21" s="1987"/>
      <c r="C21" s="1942"/>
      <c r="D21" s="1942"/>
      <c r="E21" s="1942"/>
      <c r="F21" s="1942"/>
      <c r="G21" s="2003"/>
      <c r="H21" s="1989"/>
      <c r="I21" s="1989"/>
      <c r="J21" s="1666">
        <v>45588</v>
      </c>
      <c r="K21" s="1665" t="s">
        <v>1482</v>
      </c>
    </row>
    <row r="22" spans="1:11" ht="15" customHeight="1" x14ac:dyDescent="0.2">
      <c r="A22" s="1966"/>
      <c r="B22" s="1987"/>
      <c r="C22" s="1942"/>
      <c r="D22" s="1942"/>
      <c r="E22" s="1942"/>
      <c r="F22" s="1942"/>
      <c r="G22" s="2003"/>
      <c r="H22" s="1989"/>
      <c r="I22" s="1989"/>
      <c r="J22" s="1666">
        <v>45597</v>
      </c>
      <c r="K22" s="1664" t="s">
        <v>1346</v>
      </c>
    </row>
    <row r="23" spans="1:11" ht="15" customHeight="1" x14ac:dyDescent="0.2">
      <c r="A23" s="1966"/>
      <c r="B23" s="1987"/>
      <c r="C23" s="1942"/>
      <c r="D23" s="1942"/>
      <c r="E23" s="1942"/>
      <c r="F23" s="1942"/>
      <c r="G23" s="2003"/>
      <c r="H23" s="1989"/>
      <c r="I23" s="1989"/>
      <c r="J23" s="1666">
        <v>45602</v>
      </c>
      <c r="K23" s="1664" t="s">
        <v>1334</v>
      </c>
    </row>
    <row r="24" spans="1:11" ht="15" customHeight="1" x14ac:dyDescent="0.2">
      <c r="A24" s="1966"/>
      <c r="B24" s="1987"/>
      <c r="C24" s="1942"/>
      <c r="D24" s="1942"/>
      <c r="E24" s="1942"/>
      <c r="F24" s="1942"/>
      <c r="G24" s="2003"/>
      <c r="H24" s="1989"/>
      <c r="I24" s="1989"/>
      <c r="J24" s="1666">
        <v>45610</v>
      </c>
      <c r="K24" s="1667" t="s">
        <v>1483</v>
      </c>
    </row>
    <row r="25" spans="1:11" ht="15" customHeight="1" x14ac:dyDescent="0.2">
      <c r="A25" s="1966"/>
      <c r="B25" s="1987"/>
      <c r="C25" s="1942"/>
      <c r="D25" s="1942"/>
      <c r="E25" s="1942"/>
      <c r="F25" s="1942"/>
      <c r="G25" s="2003"/>
      <c r="H25" s="1989"/>
      <c r="I25" s="1989"/>
      <c r="J25" s="1666">
        <v>45636</v>
      </c>
      <c r="K25" s="1667" t="s">
        <v>1484</v>
      </c>
    </row>
    <row r="26" spans="1:11" ht="15" customHeight="1" x14ac:dyDescent="0.2">
      <c r="A26" s="1967"/>
      <c r="B26" s="1987"/>
      <c r="C26" s="1942"/>
      <c r="D26" s="1942"/>
      <c r="E26" s="1942"/>
      <c r="F26" s="1942"/>
      <c r="G26" s="2003"/>
      <c r="H26" s="1989"/>
      <c r="I26" s="1989"/>
      <c r="J26" s="1666">
        <v>45698</v>
      </c>
      <c r="K26" s="1667" t="s">
        <v>1485</v>
      </c>
    </row>
    <row r="27" spans="1:11" ht="15" customHeight="1" x14ac:dyDescent="0.2">
      <c r="A27" s="1997" t="s">
        <v>1361</v>
      </c>
      <c r="B27" s="1997" t="s">
        <v>1486</v>
      </c>
      <c r="C27" s="1935" t="s">
        <v>1411</v>
      </c>
      <c r="D27" s="1935" t="s">
        <v>1487</v>
      </c>
      <c r="E27" s="1935" t="s">
        <v>174</v>
      </c>
      <c r="F27" s="1935">
        <v>71</v>
      </c>
      <c r="G27" s="1935" t="s">
        <v>1409</v>
      </c>
      <c r="H27" s="1973">
        <v>1524553283.4200001</v>
      </c>
      <c r="I27" s="1973">
        <f>+H27/F27</f>
        <v>21472581.456619721</v>
      </c>
      <c r="J27" s="1662">
        <v>45596</v>
      </c>
      <c r="K27" s="1679" t="s">
        <v>1367</v>
      </c>
    </row>
    <row r="28" spans="1:11" ht="15" customHeight="1" x14ac:dyDescent="0.2">
      <c r="A28" s="1998"/>
      <c r="B28" s="1998"/>
      <c r="C28" s="1936"/>
      <c r="D28" s="1936"/>
      <c r="E28" s="1936"/>
      <c r="F28" s="1936"/>
      <c r="G28" s="1936"/>
      <c r="H28" s="1973"/>
      <c r="I28" s="1973"/>
      <c r="J28" s="1662">
        <v>45596</v>
      </c>
      <c r="K28" s="1659" t="s">
        <v>1317</v>
      </c>
    </row>
    <row r="29" spans="1:11" ht="15" customHeight="1" x14ac:dyDescent="0.2">
      <c r="A29" s="1998"/>
      <c r="B29" s="1998"/>
      <c r="C29" s="1936"/>
      <c r="D29" s="1936"/>
      <c r="E29" s="1936"/>
      <c r="F29" s="1936"/>
      <c r="G29" s="1936"/>
      <c r="H29" s="1973"/>
      <c r="I29" s="1973"/>
      <c r="J29" s="1662">
        <v>45596</v>
      </c>
      <c r="K29" s="1659" t="s">
        <v>1318</v>
      </c>
    </row>
    <row r="30" spans="1:11" ht="15" customHeight="1" x14ac:dyDescent="0.2">
      <c r="A30" s="1998"/>
      <c r="B30" s="1998"/>
      <c r="C30" s="1936"/>
      <c r="D30" s="1936"/>
      <c r="E30" s="1936"/>
      <c r="F30" s="1936"/>
      <c r="G30" s="1936"/>
      <c r="H30" s="1973"/>
      <c r="I30" s="1973"/>
      <c r="J30" s="1662">
        <v>45629</v>
      </c>
      <c r="K30" s="1679" t="s">
        <v>1488</v>
      </c>
    </row>
    <row r="31" spans="1:11" ht="15" customHeight="1" x14ac:dyDescent="0.2">
      <c r="A31" s="1998"/>
      <c r="B31" s="1998"/>
      <c r="C31" s="1936"/>
      <c r="D31" s="1936"/>
      <c r="E31" s="1936"/>
      <c r="F31" s="1936"/>
      <c r="G31" s="1936"/>
      <c r="H31" s="1973"/>
      <c r="I31" s="1973"/>
      <c r="J31" s="1662">
        <v>45701</v>
      </c>
      <c r="K31" s="1660" t="s">
        <v>1489</v>
      </c>
    </row>
    <row r="32" spans="1:11" ht="15" customHeight="1" x14ac:dyDescent="0.2">
      <c r="A32" s="1998"/>
      <c r="B32" s="1998"/>
      <c r="C32" s="1936"/>
      <c r="D32" s="1936"/>
      <c r="E32" s="1936"/>
      <c r="F32" s="1936"/>
      <c r="G32" s="1936"/>
      <c r="H32" s="1973"/>
      <c r="I32" s="1973"/>
      <c r="J32" s="1662">
        <v>45708</v>
      </c>
      <c r="K32" s="1679" t="s">
        <v>1490</v>
      </c>
    </row>
    <row r="33" spans="1:11" ht="15" customHeight="1" x14ac:dyDescent="0.2">
      <c r="A33" s="1999"/>
      <c r="B33" s="1999"/>
      <c r="C33" s="1937"/>
      <c r="D33" s="1937"/>
      <c r="E33" s="1937"/>
      <c r="F33" s="1937"/>
      <c r="G33" s="1937"/>
      <c r="H33" s="1973"/>
      <c r="I33" s="1973"/>
      <c r="J33" s="1662">
        <v>45712</v>
      </c>
      <c r="K33" s="1679" t="s">
        <v>1485</v>
      </c>
    </row>
    <row r="34" spans="1:11" ht="14.45" customHeight="1" x14ac:dyDescent="0.2">
      <c r="A34" s="2000" t="s">
        <v>1361</v>
      </c>
      <c r="B34" s="2000" t="s">
        <v>1491</v>
      </c>
      <c r="C34" s="1895" t="s">
        <v>1411</v>
      </c>
      <c r="D34" s="1895" t="s">
        <v>1487</v>
      </c>
      <c r="E34" s="1895" t="s">
        <v>174</v>
      </c>
      <c r="F34" s="1895">
        <v>79</v>
      </c>
      <c r="G34" s="1895" t="s">
        <v>1409</v>
      </c>
      <c r="H34" s="1989">
        <v>1697993945.05</v>
      </c>
      <c r="I34" s="1989">
        <f>+H34/F34</f>
        <v>21493594.241139241</v>
      </c>
      <c r="J34" s="1666">
        <v>45630</v>
      </c>
      <c r="K34" s="1674" t="s">
        <v>1367</v>
      </c>
    </row>
    <row r="35" spans="1:11" x14ac:dyDescent="0.2">
      <c r="A35" s="2001"/>
      <c r="B35" s="2001"/>
      <c r="C35" s="1910"/>
      <c r="D35" s="1910"/>
      <c r="E35" s="1910"/>
      <c r="F35" s="1910"/>
      <c r="G35" s="1910"/>
      <c r="H35" s="1989"/>
      <c r="I35" s="1989"/>
      <c r="J35" s="1666">
        <v>45630</v>
      </c>
      <c r="K35" s="1665" t="s">
        <v>1317</v>
      </c>
    </row>
    <row r="36" spans="1:11" x14ac:dyDescent="0.2">
      <c r="A36" s="2001"/>
      <c r="B36" s="2001"/>
      <c r="C36" s="1910"/>
      <c r="D36" s="1910"/>
      <c r="E36" s="1910"/>
      <c r="F36" s="1910"/>
      <c r="G36" s="1910"/>
      <c r="H36" s="1989"/>
      <c r="I36" s="1989"/>
      <c r="J36" s="1666">
        <v>45630</v>
      </c>
      <c r="K36" s="1665" t="s">
        <v>1318</v>
      </c>
    </row>
    <row r="37" spans="1:11" x14ac:dyDescent="0.2">
      <c r="A37" s="2001"/>
      <c r="B37" s="2001"/>
      <c r="C37" s="1910"/>
      <c r="D37" s="1910"/>
      <c r="E37" s="1910"/>
      <c r="F37" s="1910"/>
      <c r="G37" s="1910"/>
      <c r="H37" s="1989"/>
      <c r="I37" s="1989"/>
      <c r="J37" s="1666">
        <v>45701</v>
      </c>
      <c r="K37" s="1665" t="s">
        <v>1489</v>
      </c>
    </row>
    <row r="38" spans="1:11" x14ac:dyDescent="0.2">
      <c r="A38" s="2001"/>
      <c r="B38" s="2001"/>
      <c r="C38" s="1910"/>
      <c r="D38" s="1910"/>
      <c r="E38" s="1910"/>
      <c r="F38" s="1910"/>
      <c r="G38" s="1910"/>
      <c r="H38" s="1989"/>
      <c r="I38" s="1989"/>
      <c r="J38" s="1666">
        <v>45708</v>
      </c>
      <c r="K38" s="1665" t="s">
        <v>1490</v>
      </c>
    </row>
    <row r="39" spans="1:11" x14ac:dyDescent="0.2">
      <c r="A39" s="2002"/>
      <c r="B39" s="2002"/>
      <c r="C39" s="1896"/>
      <c r="D39" s="1896"/>
      <c r="E39" s="1896"/>
      <c r="F39" s="1896"/>
      <c r="G39" s="1896"/>
      <c r="H39" s="1989"/>
      <c r="I39" s="1989"/>
      <c r="J39" s="1666">
        <v>45712</v>
      </c>
      <c r="K39" s="1665" t="s">
        <v>1485</v>
      </c>
    </row>
    <row r="40" spans="1:11" ht="14.45" customHeight="1" x14ac:dyDescent="0.2">
      <c r="A40" s="1997" t="s">
        <v>1361</v>
      </c>
      <c r="B40" s="1997" t="s">
        <v>1492</v>
      </c>
      <c r="C40" s="1935" t="s">
        <v>1363</v>
      </c>
      <c r="D40" s="1935" t="s">
        <v>1487</v>
      </c>
      <c r="E40" s="1935" t="s">
        <v>174</v>
      </c>
      <c r="F40" s="1935">
        <v>87</v>
      </c>
      <c r="G40" s="1935" t="s">
        <v>1409</v>
      </c>
      <c r="H40" s="1973">
        <v>1870768497.51</v>
      </c>
      <c r="I40" s="1973">
        <f>+H40/F40</f>
        <v>21503086.178275861</v>
      </c>
      <c r="J40" s="1662">
        <v>45541</v>
      </c>
      <c r="K40" s="1679" t="s">
        <v>1367</v>
      </c>
    </row>
    <row r="41" spans="1:11" x14ac:dyDescent="0.2">
      <c r="A41" s="1998"/>
      <c r="B41" s="1998"/>
      <c r="C41" s="1936"/>
      <c r="D41" s="1936"/>
      <c r="E41" s="1936"/>
      <c r="F41" s="1936"/>
      <c r="G41" s="1936"/>
      <c r="H41" s="1973"/>
      <c r="I41" s="1973"/>
      <c r="J41" s="1662">
        <v>45541</v>
      </c>
      <c r="K41" s="1659" t="s">
        <v>1317</v>
      </c>
    </row>
    <row r="42" spans="1:11" x14ac:dyDescent="0.2">
      <c r="A42" s="1998"/>
      <c r="B42" s="1998"/>
      <c r="C42" s="1936"/>
      <c r="D42" s="1936"/>
      <c r="E42" s="1936"/>
      <c r="F42" s="1936"/>
      <c r="G42" s="1936"/>
      <c r="H42" s="1973"/>
      <c r="I42" s="1973"/>
      <c r="J42" s="1662">
        <v>45541</v>
      </c>
      <c r="K42" s="1659" t="s">
        <v>1318</v>
      </c>
    </row>
    <row r="43" spans="1:11" x14ac:dyDescent="0.2">
      <c r="A43" s="1998"/>
      <c r="B43" s="1998"/>
      <c r="C43" s="1936"/>
      <c r="D43" s="1936"/>
      <c r="E43" s="1936"/>
      <c r="F43" s="1936"/>
      <c r="G43" s="1936"/>
      <c r="H43" s="1973"/>
      <c r="I43" s="1973"/>
      <c r="J43" s="1662">
        <v>45629</v>
      </c>
      <c r="K43" s="1679" t="s">
        <v>1488</v>
      </c>
    </row>
    <row r="44" spans="1:11" x14ac:dyDescent="0.2">
      <c r="A44" s="1998"/>
      <c r="B44" s="1998"/>
      <c r="C44" s="1936"/>
      <c r="D44" s="1936"/>
      <c r="E44" s="1936"/>
      <c r="F44" s="1936"/>
      <c r="G44" s="1936"/>
      <c r="H44" s="1973"/>
      <c r="I44" s="1973"/>
      <c r="J44" s="1662">
        <v>45700</v>
      </c>
      <c r="K44" s="1679" t="s">
        <v>1489</v>
      </c>
    </row>
    <row r="45" spans="1:11" x14ac:dyDescent="0.2">
      <c r="A45" s="1998"/>
      <c r="B45" s="1998"/>
      <c r="C45" s="1936"/>
      <c r="D45" s="1936"/>
      <c r="E45" s="1936"/>
      <c r="F45" s="1936"/>
      <c r="G45" s="1936"/>
      <c r="H45" s="1973"/>
      <c r="I45" s="1973"/>
      <c r="J45" s="1662">
        <v>45715</v>
      </c>
      <c r="K45" s="1679" t="s">
        <v>1493</v>
      </c>
    </row>
    <row r="46" spans="1:11" x14ac:dyDescent="0.2">
      <c r="A46" s="1999"/>
      <c r="B46" s="1999"/>
      <c r="C46" s="1937"/>
      <c r="D46" s="1937"/>
      <c r="E46" s="1937"/>
      <c r="F46" s="1937"/>
      <c r="G46" s="1937"/>
      <c r="H46" s="1973"/>
      <c r="I46" s="1973"/>
      <c r="J46" s="1662">
        <v>45733</v>
      </c>
      <c r="K46" s="1679" t="s">
        <v>1485</v>
      </c>
    </row>
    <row r="47" spans="1:11" ht="14.45" customHeight="1" x14ac:dyDescent="0.2">
      <c r="A47" s="1965" t="s">
        <v>1371</v>
      </c>
      <c r="B47" s="1980" t="s">
        <v>1494</v>
      </c>
      <c r="C47" s="1977" t="s">
        <v>296</v>
      </c>
      <c r="D47" s="1977" t="s">
        <v>1495</v>
      </c>
      <c r="E47" s="1977" t="s">
        <v>1355</v>
      </c>
      <c r="F47" s="1977">
        <v>36</v>
      </c>
      <c r="G47" s="1977" t="s">
        <v>1496</v>
      </c>
      <c r="H47" s="1978">
        <v>1122780161.1988122</v>
      </c>
      <c r="I47" s="1978">
        <f>H47/F47</f>
        <v>31188337.811078116</v>
      </c>
      <c r="J47" s="1692">
        <v>45499</v>
      </c>
      <c r="K47" s="1664" t="s">
        <v>1316</v>
      </c>
    </row>
    <row r="48" spans="1:11" ht="15" customHeight="1" x14ac:dyDescent="0.2">
      <c r="A48" s="1966"/>
      <c r="B48" s="1980"/>
      <c r="C48" s="1977"/>
      <c r="D48" s="1977"/>
      <c r="E48" s="1977"/>
      <c r="F48" s="1977"/>
      <c r="G48" s="1977"/>
      <c r="H48" s="1978"/>
      <c r="I48" s="1978"/>
      <c r="J48" s="1692">
        <v>45499</v>
      </c>
      <c r="K48" s="1664" t="s">
        <v>1318</v>
      </c>
    </row>
    <row r="49" spans="1:11" ht="15" customHeight="1" x14ac:dyDescent="0.2">
      <c r="A49" s="1966"/>
      <c r="B49" s="1980"/>
      <c r="C49" s="1977"/>
      <c r="D49" s="1977"/>
      <c r="E49" s="1977"/>
      <c r="F49" s="1977"/>
      <c r="G49" s="1977"/>
      <c r="H49" s="1978"/>
      <c r="I49" s="1978"/>
      <c r="J49" s="1692">
        <v>45511</v>
      </c>
      <c r="K49" s="1664" t="s">
        <v>1346</v>
      </c>
    </row>
    <row r="50" spans="1:11" ht="15" customHeight="1" x14ac:dyDescent="0.2">
      <c r="A50" s="1966"/>
      <c r="B50" s="1980"/>
      <c r="C50" s="1977"/>
      <c r="D50" s="1977"/>
      <c r="E50" s="1977"/>
      <c r="F50" s="1977"/>
      <c r="G50" s="1977"/>
      <c r="H50" s="1978"/>
      <c r="I50" s="1978"/>
      <c r="J50" s="1692">
        <v>45530</v>
      </c>
      <c r="K50" s="1693" t="s">
        <v>1497</v>
      </c>
    </row>
    <row r="51" spans="1:11" ht="15" customHeight="1" x14ac:dyDescent="0.2">
      <c r="A51" s="1966"/>
      <c r="B51" s="1980"/>
      <c r="C51" s="1977"/>
      <c r="D51" s="1977"/>
      <c r="E51" s="1977"/>
      <c r="F51" s="1977"/>
      <c r="G51" s="1977"/>
      <c r="H51" s="1978"/>
      <c r="I51" s="1978"/>
      <c r="J51" s="1692">
        <v>45531</v>
      </c>
      <c r="K51" s="1664" t="s">
        <v>1334</v>
      </c>
    </row>
    <row r="52" spans="1:11" ht="15" customHeight="1" x14ac:dyDescent="0.2">
      <c r="A52" s="1966"/>
      <c r="B52" s="1980"/>
      <c r="C52" s="1977"/>
      <c r="D52" s="1977"/>
      <c r="E52" s="1977"/>
      <c r="F52" s="1977"/>
      <c r="G52" s="1977"/>
      <c r="H52" s="1978"/>
      <c r="I52" s="1978"/>
      <c r="J52" s="1692">
        <v>45531</v>
      </c>
      <c r="K52" s="1664" t="s">
        <v>1346</v>
      </c>
    </row>
    <row r="53" spans="1:11" ht="15" customHeight="1" x14ac:dyDescent="0.2">
      <c r="A53" s="1966"/>
      <c r="B53" s="1980"/>
      <c r="C53" s="1977"/>
      <c r="D53" s="1977"/>
      <c r="E53" s="1977"/>
      <c r="F53" s="1977"/>
      <c r="G53" s="1977"/>
      <c r="H53" s="1978"/>
      <c r="I53" s="1978"/>
      <c r="J53" s="1692">
        <v>45546</v>
      </c>
      <c r="K53" s="1693" t="s">
        <v>1497</v>
      </c>
    </row>
    <row r="54" spans="1:11" ht="15" customHeight="1" x14ac:dyDescent="0.2">
      <c r="A54" s="1966"/>
      <c r="B54" s="1980"/>
      <c r="C54" s="1977"/>
      <c r="D54" s="1977"/>
      <c r="E54" s="1977"/>
      <c r="F54" s="1977"/>
      <c r="G54" s="1977"/>
      <c r="H54" s="1978"/>
      <c r="I54" s="1978"/>
      <c r="J54" s="1692">
        <v>45544</v>
      </c>
      <c r="K54" s="1664" t="s">
        <v>1346</v>
      </c>
    </row>
    <row r="55" spans="1:11" ht="15" customHeight="1" x14ac:dyDescent="0.2">
      <c r="A55" s="1966"/>
      <c r="B55" s="1980"/>
      <c r="C55" s="1977"/>
      <c r="D55" s="1977"/>
      <c r="E55" s="1977"/>
      <c r="F55" s="1977"/>
      <c r="G55" s="1977"/>
      <c r="H55" s="1978"/>
      <c r="I55" s="1978"/>
      <c r="J55" s="1692">
        <v>45554</v>
      </c>
      <c r="K55" s="1667" t="s">
        <v>1498</v>
      </c>
    </row>
    <row r="56" spans="1:11" ht="15" customHeight="1" x14ac:dyDescent="0.2">
      <c r="A56" s="1966"/>
      <c r="B56" s="1980"/>
      <c r="C56" s="1977"/>
      <c r="D56" s="1977"/>
      <c r="E56" s="1977"/>
      <c r="F56" s="1977"/>
      <c r="G56" s="1977"/>
      <c r="H56" s="1978"/>
      <c r="I56" s="1978"/>
      <c r="J56" s="1692">
        <v>45588</v>
      </c>
      <c r="K56" s="1664" t="s">
        <v>1334</v>
      </c>
    </row>
    <row r="57" spans="1:11" ht="15" customHeight="1" x14ac:dyDescent="0.2">
      <c r="A57" s="1966"/>
      <c r="B57" s="1980"/>
      <c r="C57" s="1977"/>
      <c r="D57" s="1977"/>
      <c r="E57" s="1977"/>
      <c r="F57" s="1977"/>
      <c r="G57" s="1977"/>
      <c r="H57" s="1978"/>
      <c r="I57" s="1978"/>
      <c r="J57" s="1692">
        <v>45588</v>
      </c>
      <c r="K57" s="1694" t="s">
        <v>1483</v>
      </c>
    </row>
    <row r="58" spans="1:11" ht="15" customHeight="1" x14ac:dyDescent="0.2">
      <c r="A58" s="1966"/>
      <c r="B58" s="1980"/>
      <c r="C58" s="1977"/>
      <c r="D58" s="1977"/>
      <c r="E58" s="1977"/>
      <c r="F58" s="1977"/>
      <c r="G58" s="1977"/>
      <c r="H58" s="1978"/>
      <c r="I58" s="1978"/>
      <c r="J58" s="1692">
        <v>45588</v>
      </c>
      <c r="K58" s="1694" t="s">
        <v>1448</v>
      </c>
    </row>
    <row r="59" spans="1:11" ht="15" customHeight="1" x14ac:dyDescent="0.2">
      <c r="A59" s="1967"/>
      <c r="B59" s="1980"/>
      <c r="C59" s="1977"/>
      <c r="D59" s="1977"/>
      <c r="E59" s="1977"/>
      <c r="F59" s="1977"/>
      <c r="G59" s="1977"/>
      <c r="H59" s="1978"/>
      <c r="I59" s="1978"/>
      <c r="J59" s="1692">
        <v>45776</v>
      </c>
      <c r="K59" s="1674" t="s">
        <v>1485</v>
      </c>
    </row>
    <row r="60" spans="1:11" ht="15" customHeight="1" x14ac:dyDescent="0.2">
      <c r="A60" s="1970" t="s">
        <v>1361</v>
      </c>
      <c r="B60" s="1970" t="s">
        <v>1499</v>
      </c>
      <c r="C60" s="1971" t="s">
        <v>296</v>
      </c>
      <c r="D60" s="1972" t="s">
        <v>1500</v>
      </c>
      <c r="E60" s="1994" t="s">
        <v>174</v>
      </c>
      <c r="F60" s="1971">
        <v>13</v>
      </c>
      <c r="G60" s="1972" t="s">
        <v>1501</v>
      </c>
      <c r="H60" s="1973">
        <v>215677914.69</v>
      </c>
      <c r="I60" s="1985">
        <f>+H60/F60</f>
        <v>16590608.822307693</v>
      </c>
      <c r="J60" s="1675">
        <v>45672</v>
      </c>
      <c r="K60" s="1695" t="s">
        <v>1367</v>
      </c>
    </row>
    <row r="61" spans="1:11" ht="15" customHeight="1" x14ac:dyDescent="0.2">
      <c r="A61" s="1970"/>
      <c r="B61" s="1970"/>
      <c r="C61" s="1971"/>
      <c r="D61" s="1972"/>
      <c r="E61" s="1994"/>
      <c r="F61" s="1971"/>
      <c r="G61" s="1972"/>
      <c r="H61" s="1973"/>
      <c r="I61" s="1985"/>
      <c r="J61" s="1662">
        <v>45686</v>
      </c>
      <c r="K61" s="1661" t="s">
        <v>1318</v>
      </c>
    </row>
    <row r="62" spans="1:11" ht="15" customHeight="1" x14ac:dyDescent="0.2">
      <c r="A62" s="1970"/>
      <c r="B62" s="1970"/>
      <c r="C62" s="1971"/>
      <c r="D62" s="1972"/>
      <c r="E62" s="1994"/>
      <c r="F62" s="1971"/>
      <c r="G62" s="1972"/>
      <c r="H62" s="1973"/>
      <c r="I62" s="1985"/>
      <c r="J62" s="1662">
        <v>45716</v>
      </c>
      <c r="K62" s="1661" t="s">
        <v>1502</v>
      </c>
    </row>
    <row r="63" spans="1:11" ht="15" customHeight="1" x14ac:dyDescent="0.2">
      <c r="A63" s="1970"/>
      <c r="B63" s="1970"/>
      <c r="C63" s="1971"/>
      <c r="D63" s="1972"/>
      <c r="E63" s="1994"/>
      <c r="F63" s="1971"/>
      <c r="G63" s="1972"/>
      <c r="H63" s="1973"/>
      <c r="I63" s="1985"/>
      <c r="J63" s="1662">
        <v>45813</v>
      </c>
      <c r="K63" s="1661" t="s">
        <v>1503</v>
      </c>
    </row>
    <row r="64" spans="1:11" ht="15" customHeight="1" x14ac:dyDescent="0.2">
      <c r="A64" s="1970"/>
      <c r="B64" s="1970"/>
      <c r="C64" s="1971"/>
      <c r="D64" s="1972"/>
      <c r="E64" s="1994"/>
      <c r="F64" s="1971"/>
      <c r="G64" s="1972"/>
      <c r="H64" s="1973"/>
      <c r="I64" s="1985"/>
      <c r="J64" s="1662">
        <v>45818</v>
      </c>
      <c r="K64" s="1661" t="s">
        <v>1504</v>
      </c>
    </row>
    <row r="65" spans="1:11" ht="15" customHeight="1" x14ac:dyDescent="0.2">
      <c r="A65" s="1970"/>
      <c r="B65" s="1970"/>
      <c r="C65" s="1971"/>
      <c r="D65" s="1972"/>
      <c r="E65" s="1994"/>
      <c r="F65" s="1971"/>
      <c r="G65" s="1972"/>
      <c r="H65" s="1973"/>
      <c r="I65" s="1985"/>
      <c r="J65" s="1662">
        <v>45819</v>
      </c>
      <c r="K65" s="1661" t="s">
        <v>1483</v>
      </c>
    </row>
    <row r="66" spans="1:11" ht="15" customHeight="1" x14ac:dyDescent="0.2">
      <c r="A66" s="1970"/>
      <c r="B66" s="1970"/>
      <c r="C66" s="1971"/>
      <c r="D66" s="1972"/>
      <c r="E66" s="1994"/>
      <c r="F66" s="1971"/>
      <c r="G66" s="1972"/>
      <c r="H66" s="1973"/>
      <c r="I66" s="1985"/>
      <c r="J66" s="1662">
        <v>45821</v>
      </c>
      <c r="K66" s="1661" t="s">
        <v>1448</v>
      </c>
    </row>
    <row r="67" spans="1:11" ht="15" customHeight="1" x14ac:dyDescent="0.2">
      <c r="A67" s="1970"/>
      <c r="B67" s="1970"/>
      <c r="C67" s="1971"/>
      <c r="D67" s="1972"/>
      <c r="E67" s="1994"/>
      <c r="F67" s="1971"/>
      <c r="G67" s="1972"/>
      <c r="H67" s="1973"/>
      <c r="I67" s="1985"/>
      <c r="J67" s="1662">
        <v>45840</v>
      </c>
      <c r="K67" s="1661" t="s">
        <v>1485</v>
      </c>
    </row>
    <row r="68" spans="1:11" ht="15" customHeight="1" x14ac:dyDescent="0.2">
      <c r="A68" s="1995" t="s">
        <v>1311</v>
      </c>
      <c r="B68" s="1995" t="s">
        <v>1505</v>
      </c>
      <c r="C68" s="1989" t="s">
        <v>78</v>
      </c>
      <c r="D68" s="1989" t="s">
        <v>1506</v>
      </c>
      <c r="E68" s="1989" t="s">
        <v>1314</v>
      </c>
      <c r="F68" s="1996">
        <v>107</v>
      </c>
      <c r="G68" s="1989" t="s">
        <v>369</v>
      </c>
      <c r="H68" s="1989">
        <v>3575057023.1900001</v>
      </c>
      <c r="I68" s="1989">
        <f>H68/F68</f>
        <v>33411747.880280375</v>
      </c>
      <c r="J68" s="1666">
        <v>45590</v>
      </c>
      <c r="K68" s="1667" t="s">
        <v>1507</v>
      </c>
    </row>
    <row r="69" spans="1:11" ht="15" customHeight="1" x14ac:dyDescent="0.2">
      <c r="A69" s="1995"/>
      <c r="B69" s="1995"/>
      <c r="C69" s="1989"/>
      <c r="D69" s="1989"/>
      <c r="E69" s="1989"/>
      <c r="F69" s="1996"/>
      <c r="G69" s="1989"/>
      <c r="H69" s="1989"/>
      <c r="I69" s="1989"/>
      <c r="J69" s="1666">
        <v>45594</v>
      </c>
      <c r="K69" s="1667" t="s">
        <v>1508</v>
      </c>
    </row>
    <row r="70" spans="1:11" ht="15" customHeight="1" x14ac:dyDescent="0.2">
      <c r="A70" s="1995"/>
      <c r="B70" s="1995"/>
      <c r="C70" s="1989"/>
      <c r="D70" s="1989"/>
      <c r="E70" s="1989"/>
      <c r="F70" s="1996"/>
      <c r="G70" s="1989"/>
      <c r="H70" s="1989"/>
      <c r="I70" s="1989"/>
      <c r="J70" s="1666">
        <v>45625</v>
      </c>
      <c r="K70" s="1667" t="s">
        <v>1319</v>
      </c>
    </row>
    <row r="71" spans="1:11" ht="15" customHeight="1" x14ac:dyDescent="0.2">
      <c r="A71" s="1995"/>
      <c r="B71" s="1995"/>
      <c r="C71" s="1989"/>
      <c r="D71" s="1989"/>
      <c r="E71" s="1989"/>
      <c r="F71" s="1996"/>
      <c r="G71" s="1989"/>
      <c r="H71" s="1989"/>
      <c r="I71" s="1989"/>
      <c r="J71" s="1666">
        <v>45646</v>
      </c>
      <c r="K71" s="1667" t="s">
        <v>1347</v>
      </c>
    </row>
    <row r="72" spans="1:11" ht="15" customHeight="1" x14ac:dyDescent="0.2">
      <c r="A72" s="1995"/>
      <c r="B72" s="1995"/>
      <c r="C72" s="1989"/>
      <c r="D72" s="1989"/>
      <c r="E72" s="1989"/>
      <c r="F72" s="1996"/>
      <c r="G72" s="1989"/>
      <c r="H72" s="1989"/>
      <c r="I72" s="1989"/>
      <c r="J72" s="1666">
        <v>45673</v>
      </c>
      <c r="K72" s="1667" t="s">
        <v>1333</v>
      </c>
    </row>
    <row r="73" spans="1:11" ht="15" customHeight="1" x14ac:dyDescent="0.2">
      <c r="A73" s="1995"/>
      <c r="B73" s="1995"/>
      <c r="C73" s="1989"/>
      <c r="D73" s="1989"/>
      <c r="E73" s="1989"/>
      <c r="F73" s="1996"/>
      <c r="G73" s="1989"/>
      <c r="H73" s="1989"/>
      <c r="I73" s="1989"/>
      <c r="J73" s="1666">
        <v>45688</v>
      </c>
      <c r="K73" s="1667" t="s">
        <v>1345</v>
      </c>
    </row>
    <row r="74" spans="1:11" ht="15" customHeight="1" x14ac:dyDescent="0.2">
      <c r="A74" s="1995"/>
      <c r="B74" s="1995"/>
      <c r="C74" s="1989"/>
      <c r="D74" s="1989"/>
      <c r="E74" s="1989"/>
      <c r="F74" s="1996"/>
      <c r="G74" s="1989"/>
      <c r="H74" s="1989"/>
      <c r="I74" s="1989"/>
      <c r="J74" s="1666">
        <v>45699</v>
      </c>
      <c r="K74" s="1667" t="s">
        <v>1346</v>
      </c>
    </row>
    <row r="75" spans="1:11" ht="15" customHeight="1" x14ac:dyDescent="0.2">
      <c r="A75" s="1995"/>
      <c r="B75" s="1995"/>
      <c r="C75" s="1989"/>
      <c r="D75" s="1989"/>
      <c r="E75" s="1989"/>
      <c r="F75" s="1996"/>
      <c r="G75" s="1989"/>
      <c r="H75" s="1989"/>
      <c r="I75" s="1989"/>
      <c r="J75" s="1666">
        <v>45710</v>
      </c>
      <c r="K75" s="1667" t="s">
        <v>1334</v>
      </c>
    </row>
    <row r="76" spans="1:11" ht="15" customHeight="1" x14ac:dyDescent="0.2">
      <c r="A76" s="1995"/>
      <c r="B76" s="1995"/>
      <c r="C76" s="1989"/>
      <c r="D76" s="1989"/>
      <c r="E76" s="1989"/>
      <c r="F76" s="1996"/>
      <c r="G76" s="1989"/>
      <c r="H76" s="1989"/>
      <c r="I76" s="1989"/>
      <c r="J76" s="1666">
        <v>45716</v>
      </c>
      <c r="K76" s="1667" t="s">
        <v>1345</v>
      </c>
    </row>
    <row r="77" spans="1:11" ht="15" customHeight="1" x14ac:dyDescent="0.2">
      <c r="A77" s="1995"/>
      <c r="B77" s="1995"/>
      <c r="C77" s="1989"/>
      <c r="D77" s="1989"/>
      <c r="E77" s="1989"/>
      <c r="F77" s="1996"/>
      <c r="G77" s="1989"/>
      <c r="H77" s="1989"/>
      <c r="I77" s="1989"/>
      <c r="J77" s="1666">
        <v>45723</v>
      </c>
      <c r="K77" s="1667" t="s">
        <v>1333</v>
      </c>
    </row>
    <row r="78" spans="1:11" ht="15" customHeight="1" x14ac:dyDescent="0.2">
      <c r="A78" s="1995"/>
      <c r="B78" s="1995"/>
      <c r="C78" s="1989"/>
      <c r="D78" s="1989"/>
      <c r="E78" s="1989"/>
      <c r="F78" s="1996"/>
      <c r="G78" s="1989"/>
      <c r="H78" s="1989"/>
      <c r="I78" s="1989"/>
      <c r="J78" s="1666">
        <v>45742</v>
      </c>
      <c r="K78" s="1667" t="s">
        <v>1334</v>
      </c>
    </row>
    <row r="79" spans="1:11" ht="15" customHeight="1" x14ac:dyDescent="0.2">
      <c r="A79" s="1995"/>
      <c r="B79" s="1995"/>
      <c r="C79" s="1989"/>
      <c r="D79" s="1989"/>
      <c r="E79" s="1989"/>
      <c r="F79" s="1996"/>
      <c r="G79" s="1989"/>
      <c r="H79" s="1989"/>
      <c r="I79" s="1989"/>
      <c r="J79" s="1666">
        <v>45743</v>
      </c>
      <c r="K79" s="1667" t="s">
        <v>1509</v>
      </c>
    </row>
    <row r="80" spans="1:11" ht="15" customHeight="1" x14ac:dyDescent="0.2">
      <c r="A80" s="1995"/>
      <c r="B80" s="1995"/>
      <c r="C80" s="1989"/>
      <c r="D80" s="1989"/>
      <c r="E80" s="1989"/>
      <c r="F80" s="1996"/>
      <c r="G80" s="1989"/>
      <c r="H80" s="1989"/>
      <c r="I80" s="1989"/>
      <c r="J80" s="1666">
        <v>45775</v>
      </c>
      <c r="K80" s="1667" t="s">
        <v>1346</v>
      </c>
    </row>
    <row r="81" spans="1:11" ht="15" customHeight="1" x14ac:dyDescent="0.2">
      <c r="A81" s="1995"/>
      <c r="B81" s="1995"/>
      <c r="C81" s="1989"/>
      <c r="D81" s="1989"/>
      <c r="E81" s="1989"/>
      <c r="F81" s="1996"/>
      <c r="G81" s="1989"/>
      <c r="H81" s="1989"/>
      <c r="I81" s="1989"/>
      <c r="J81" s="1666">
        <v>45807</v>
      </c>
      <c r="K81" s="1665" t="s">
        <v>1318</v>
      </c>
    </row>
    <row r="82" spans="1:11" ht="15" customHeight="1" x14ac:dyDescent="0.2">
      <c r="A82" s="1995"/>
      <c r="B82" s="1995"/>
      <c r="C82" s="1989"/>
      <c r="D82" s="1989"/>
      <c r="E82" s="1989"/>
      <c r="F82" s="1996"/>
      <c r="G82" s="1989"/>
      <c r="H82" s="1989"/>
      <c r="I82" s="1989"/>
      <c r="J82" s="1666">
        <v>45807</v>
      </c>
      <c r="K82" s="1667" t="s">
        <v>1346</v>
      </c>
    </row>
    <row r="83" spans="1:11" ht="15" customHeight="1" x14ac:dyDescent="0.2">
      <c r="A83" s="1995"/>
      <c r="B83" s="1995"/>
      <c r="C83" s="1989"/>
      <c r="D83" s="1989"/>
      <c r="E83" s="1989"/>
      <c r="F83" s="1996"/>
      <c r="G83" s="1989"/>
      <c r="H83" s="1989"/>
      <c r="I83" s="1989"/>
      <c r="J83" s="1666">
        <v>45807</v>
      </c>
      <c r="K83" s="1667" t="s">
        <v>1510</v>
      </c>
    </row>
    <row r="84" spans="1:11" ht="15" customHeight="1" x14ac:dyDescent="0.2">
      <c r="A84" s="1995"/>
      <c r="B84" s="1995"/>
      <c r="C84" s="1989"/>
      <c r="D84" s="1989"/>
      <c r="E84" s="1989"/>
      <c r="F84" s="1996"/>
      <c r="G84" s="1989"/>
      <c r="H84" s="1989"/>
      <c r="I84" s="1989"/>
      <c r="J84" s="1666">
        <v>45814</v>
      </c>
      <c r="K84" s="1667" t="s">
        <v>1511</v>
      </c>
    </row>
    <row r="85" spans="1:11" ht="15" customHeight="1" x14ac:dyDescent="0.2">
      <c r="A85" s="1995"/>
      <c r="B85" s="1995"/>
      <c r="C85" s="1989"/>
      <c r="D85" s="1989"/>
      <c r="E85" s="1989"/>
      <c r="F85" s="1996"/>
      <c r="G85" s="1989"/>
      <c r="H85" s="1989"/>
      <c r="I85" s="1989"/>
      <c r="J85" s="1666">
        <v>45831</v>
      </c>
      <c r="K85" s="1667" t="s">
        <v>1512</v>
      </c>
    </row>
    <row r="86" spans="1:11" ht="15" customHeight="1" x14ac:dyDescent="0.2">
      <c r="A86" s="1995"/>
      <c r="B86" s="1995"/>
      <c r="C86" s="1989"/>
      <c r="D86" s="1989"/>
      <c r="E86" s="1989"/>
      <c r="F86" s="1996"/>
      <c r="G86" s="1989"/>
      <c r="H86" s="1989"/>
      <c r="I86" s="1989"/>
      <c r="J86" s="1666">
        <v>45831</v>
      </c>
      <c r="K86" s="1664" t="s">
        <v>1485</v>
      </c>
    </row>
    <row r="87" spans="1:11" ht="15" customHeight="1" x14ac:dyDescent="0.2">
      <c r="A87" s="1962" t="s">
        <v>1361</v>
      </c>
      <c r="B87" s="1962" t="s">
        <v>1513</v>
      </c>
      <c r="C87" s="1972" t="s">
        <v>1363</v>
      </c>
      <c r="D87" s="1972" t="s">
        <v>1514</v>
      </c>
      <c r="E87" s="1972" t="s">
        <v>174</v>
      </c>
      <c r="F87" s="1972">
        <v>45</v>
      </c>
      <c r="G87" s="1972" t="s">
        <v>1515</v>
      </c>
      <c r="H87" s="1973">
        <v>731737566.50999999</v>
      </c>
      <c r="I87" s="1973">
        <f>+H87/F87</f>
        <v>16260834.811333332</v>
      </c>
      <c r="J87" s="1662">
        <v>45183</v>
      </c>
      <c r="K87" s="1679" t="s">
        <v>1367</v>
      </c>
    </row>
    <row r="88" spans="1:11" ht="15" customHeight="1" x14ac:dyDescent="0.2">
      <c r="A88" s="1962"/>
      <c r="B88" s="1962"/>
      <c r="C88" s="1972"/>
      <c r="D88" s="1972"/>
      <c r="E88" s="1972"/>
      <c r="F88" s="1972"/>
      <c r="G88" s="1972"/>
      <c r="H88" s="1973"/>
      <c r="I88" s="1973"/>
      <c r="J88" s="1662">
        <v>45549</v>
      </c>
      <c r="K88" s="1659" t="s">
        <v>1317</v>
      </c>
    </row>
    <row r="89" spans="1:11" ht="15" customHeight="1" x14ac:dyDescent="0.2">
      <c r="A89" s="1962"/>
      <c r="B89" s="1962"/>
      <c r="C89" s="1972"/>
      <c r="D89" s="1972"/>
      <c r="E89" s="1972"/>
      <c r="F89" s="1972"/>
      <c r="G89" s="1972"/>
      <c r="H89" s="1973"/>
      <c r="I89" s="1973"/>
      <c r="J89" s="1662">
        <v>45549</v>
      </c>
      <c r="K89" s="1659" t="s">
        <v>1318</v>
      </c>
    </row>
    <row r="90" spans="1:11" ht="15" customHeight="1" x14ac:dyDescent="0.2">
      <c r="A90" s="1962"/>
      <c r="B90" s="1962"/>
      <c r="C90" s="1972"/>
      <c r="D90" s="1972"/>
      <c r="E90" s="1972"/>
      <c r="F90" s="1972"/>
      <c r="G90" s="1972"/>
      <c r="H90" s="1973"/>
      <c r="I90" s="1973"/>
      <c r="J90" s="1662">
        <v>45187</v>
      </c>
      <c r="K90" s="1659" t="s">
        <v>1319</v>
      </c>
    </row>
    <row r="91" spans="1:11" ht="15" customHeight="1" x14ac:dyDescent="0.2">
      <c r="A91" s="1962"/>
      <c r="B91" s="1962"/>
      <c r="C91" s="1972"/>
      <c r="D91" s="1972"/>
      <c r="E91" s="1972"/>
      <c r="F91" s="1972"/>
      <c r="G91" s="1972"/>
      <c r="H91" s="1973"/>
      <c r="I91" s="1973"/>
      <c r="J91" s="1662">
        <v>45187</v>
      </c>
      <c r="K91" s="1659" t="s">
        <v>1320</v>
      </c>
    </row>
    <row r="92" spans="1:11" ht="15" customHeight="1" x14ac:dyDescent="0.2">
      <c r="A92" s="1962"/>
      <c r="B92" s="1962"/>
      <c r="C92" s="1972"/>
      <c r="D92" s="1972"/>
      <c r="E92" s="1972"/>
      <c r="F92" s="1972"/>
      <c r="G92" s="1972"/>
      <c r="H92" s="1973"/>
      <c r="I92" s="1973"/>
      <c r="J92" s="1662">
        <v>45188</v>
      </c>
      <c r="K92" s="1659" t="s">
        <v>1516</v>
      </c>
    </row>
    <row r="93" spans="1:11" ht="15" customHeight="1" x14ac:dyDescent="0.2">
      <c r="A93" s="1962"/>
      <c r="B93" s="1962"/>
      <c r="C93" s="1972"/>
      <c r="D93" s="1972"/>
      <c r="E93" s="1972"/>
      <c r="F93" s="1972"/>
      <c r="G93" s="1972"/>
      <c r="H93" s="1973"/>
      <c r="I93" s="1973"/>
      <c r="J93" s="1662">
        <v>45209</v>
      </c>
      <c r="K93" s="1659" t="s">
        <v>1320</v>
      </c>
    </row>
    <row r="94" spans="1:11" ht="15" customHeight="1" x14ac:dyDescent="0.2">
      <c r="A94" s="1962"/>
      <c r="B94" s="1962"/>
      <c r="C94" s="1972"/>
      <c r="D94" s="1972"/>
      <c r="E94" s="1972"/>
      <c r="F94" s="1972"/>
      <c r="G94" s="1972"/>
      <c r="H94" s="1973"/>
      <c r="I94" s="1973"/>
      <c r="J94" s="1662">
        <v>45231</v>
      </c>
      <c r="K94" s="1659" t="s">
        <v>1516</v>
      </c>
    </row>
    <row r="95" spans="1:11" ht="15" customHeight="1" x14ac:dyDescent="0.2">
      <c r="A95" s="1962"/>
      <c r="B95" s="1962"/>
      <c r="C95" s="1972"/>
      <c r="D95" s="1972"/>
      <c r="E95" s="1972"/>
      <c r="F95" s="1972"/>
      <c r="G95" s="1972"/>
      <c r="H95" s="1973"/>
      <c r="I95" s="1973"/>
      <c r="J95" s="1662">
        <v>45232</v>
      </c>
      <c r="K95" s="1659" t="s">
        <v>1345</v>
      </c>
    </row>
    <row r="96" spans="1:11" ht="15" customHeight="1" x14ac:dyDescent="0.2">
      <c r="A96" s="1962"/>
      <c r="B96" s="1962"/>
      <c r="C96" s="1972"/>
      <c r="D96" s="1972"/>
      <c r="E96" s="1972"/>
      <c r="F96" s="1972"/>
      <c r="G96" s="1972"/>
      <c r="H96" s="1973"/>
      <c r="I96" s="1973"/>
      <c r="J96" s="1662">
        <v>45232</v>
      </c>
      <c r="K96" s="1659" t="s">
        <v>1436</v>
      </c>
    </row>
    <row r="97" spans="1:11" ht="15" customHeight="1" x14ac:dyDescent="0.2">
      <c r="A97" s="1962"/>
      <c r="B97" s="1962"/>
      <c r="C97" s="1972"/>
      <c r="D97" s="1972"/>
      <c r="E97" s="1972"/>
      <c r="F97" s="1972"/>
      <c r="G97" s="1972"/>
      <c r="H97" s="1973"/>
      <c r="I97" s="1973"/>
      <c r="J97" s="1662">
        <v>45233</v>
      </c>
      <c r="K97" s="1659" t="s">
        <v>1443</v>
      </c>
    </row>
    <row r="98" spans="1:11" ht="15" customHeight="1" x14ac:dyDescent="0.2">
      <c r="A98" s="1962"/>
      <c r="B98" s="1962"/>
      <c r="C98" s="1972"/>
      <c r="D98" s="1972"/>
      <c r="E98" s="1972"/>
      <c r="F98" s="1972"/>
      <c r="G98" s="1972"/>
      <c r="H98" s="1973"/>
      <c r="I98" s="1973"/>
      <c r="J98" s="1662">
        <v>45233</v>
      </c>
      <c r="K98" s="1659" t="s">
        <v>1329</v>
      </c>
    </row>
    <row r="99" spans="1:11" ht="15" customHeight="1" x14ac:dyDescent="0.2">
      <c r="A99" s="1962"/>
      <c r="B99" s="1962"/>
      <c r="C99" s="1972"/>
      <c r="D99" s="1972"/>
      <c r="E99" s="1972"/>
      <c r="F99" s="1972"/>
      <c r="G99" s="1972"/>
      <c r="H99" s="1973"/>
      <c r="I99" s="1973"/>
      <c r="J99" s="1662">
        <v>45642</v>
      </c>
      <c r="K99" s="1679" t="s">
        <v>1517</v>
      </c>
    </row>
    <row r="100" spans="1:11" ht="15" customHeight="1" x14ac:dyDescent="0.2">
      <c r="A100" s="1962"/>
      <c r="B100" s="1962"/>
      <c r="C100" s="1972"/>
      <c r="D100" s="1972"/>
      <c r="E100" s="1972"/>
      <c r="F100" s="1972"/>
      <c r="G100" s="1972"/>
      <c r="H100" s="1973"/>
      <c r="I100" s="1973"/>
      <c r="J100" s="1662">
        <v>45688</v>
      </c>
      <c r="K100" s="1679" t="s">
        <v>1518</v>
      </c>
    </row>
    <row r="101" spans="1:11" ht="15" customHeight="1" x14ac:dyDescent="0.2">
      <c r="A101" s="1962"/>
      <c r="B101" s="1962"/>
      <c r="C101" s="1972"/>
      <c r="D101" s="1972"/>
      <c r="E101" s="1972"/>
      <c r="F101" s="1972"/>
      <c r="G101" s="1972"/>
      <c r="H101" s="1973"/>
      <c r="I101" s="1973"/>
      <c r="J101" s="1662">
        <v>45716</v>
      </c>
      <c r="K101" s="1679" t="s">
        <v>1519</v>
      </c>
    </row>
    <row r="102" spans="1:11" ht="15" customHeight="1" x14ac:dyDescent="0.2">
      <c r="A102" s="1962"/>
      <c r="B102" s="1962"/>
      <c r="C102" s="1972"/>
      <c r="D102" s="1972"/>
      <c r="E102" s="1972"/>
      <c r="F102" s="1972"/>
      <c r="G102" s="1972"/>
      <c r="H102" s="1973"/>
      <c r="I102" s="1973"/>
      <c r="J102" s="1662">
        <v>45769</v>
      </c>
      <c r="K102" s="1679" t="s">
        <v>1520</v>
      </c>
    </row>
    <row r="103" spans="1:11" ht="15" customHeight="1" x14ac:dyDescent="0.2">
      <c r="A103" s="1962"/>
      <c r="B103" s="1962"/>
      <c r="C103" s="1972"/>
      <c r="D103" s="1972"/>
      <c r="E103" s="1972"/>
      <c r="F103" s="1972"/>
      <c r="G103" s="1972"/>
      <c r="H103" s="1973"/>
      <c r="I103" s="1973"/>
      <c r="J103" s="1662">
        <v>45806</v>
      </c>
      <c r="K103" s="1679" t="s">
        <v>1476</v>
      </c>
    </row>
    <row r="104" spans="1:11" ht="15" customHeight="1" x14ac:dyDescent="0.2">
      <c r="A104" s="1962"/>
      <c r="B104" s="1962"/>
      <c r="C104" s="1972"/>
      <c r="D104" s="1972"/>
      <c r="E104" s="1972"/>
      <c r="F104" s="1972"/>
      <c r="G104" s="1972"/>
      <c r="H104" s="1973"/>
      <c r="I104" s="1973"/>
      <c r="J104" s="1662">
        <v>45810</v>
      </c>
      <c r="K104" s="1679" t="s">
        <v>1521</v>
      </c>
    </row>
    <row r="105" spans="1:11" ht="15" customHeight="1" x14ac:dyDescent="0.2">
      <c r="A105" s="1962"/>
      <c r="B105" s="1962"/>
      <c r="C105" s="1972"/>
      <c r="D105" s="1972"/>
      <c r="E105" s="1972"/>
      <c r="F105" s="1972"/>
      <c r="G105" s="1972"/>
      <c r="H105" s="1973"/>
      <c r="I105" s="1973"/>
      <c r="J105" s="1662">
        <v>45820</v>
      </c>
      <c r="K105" s="1679" t="s">
        <v>1522</v>
      </c>
    </row>
    <row r="106" spans="1:11" ht="15" customHeight="1" x14ac:dyDescent="0.2">
      <c r="A106" s="1962"/>
      <c r="B106" s="1962"/>
      <c r="C106" s="1972"/>
      <c r="D106" s="1972"/>
      <c r="E106" s="1972"/>
      <c r="F106" s="1972"/>
      <c r="G106" s="1972"/>
      <c r="H106" s="1973"/>
      <c r="I106" s="1973"/>
      <c r="J106" s="1662">
        <v>45834</v>
      </c>
      <c r="K106" s="1679" t="s">
        <v>1523</v>
      </c>
    </row>
    <row r="107" spans="1:11" ht="15" customHeight="1" x14ac:dyDescent="0.2">
      <c r="A107" s="1962"/>
      <c r="B107" s="1962"/>
      <c r="C107" s="1972"/>
      <c r="D107" s="1972"/>
      <c r="E107" s="1972"/>
      <c r="F107" s="1972"/>
      <c r="G107" s="1972"/>
      <c r="H107" s="1973"/>
      <c r="I107" s="1973"/>
      <c r="J107" s="1662">
        <v>45835</v>
      </c>
      <c r="K107" s="1679" t="s">
        <v>1524</v>
      </c>
    </row>
    <row r="108" spans="1:11" ht="15" customHeight="1" x14ac:dyDescent="0.2">
      <c r="A108" s="1962"/>
      <c r="B108" s="1962"/>
      <c r="C108" s="1972"/>
      <c r="D108" s="1972"/>
      <c r="E108" s="1972"/>
      <c r="F108" s="1972"/>
      <c r="G108" s="1972"/>
      <c r="H108" s="1973"/>
      <c r="I108" s="1973"/>
      <c r="J108" s="1662">
        <v>45839</v>
      </c>
      <c r="K108" s="1679" t="s">
        <v>1448</v>
      </c>
    </row>
    <row r="109" spans="1:11" ht="15" customHeight="1" x14ac:dyDescent="0.2">
      <c r="A109" s="1962"/>
      <c r="B109" s="1962"/>
      <c r="C109" s="1972"/>
      <c r="D109" s="1972"/>
      <c r="E109" s="1972"/>
      <c r="F109" s="1972"/>
      <c r="G109" s="1972"/>
      <c r="H109" s="1973"/>
      <c r="I109" s="1973"/>
      <c r="J109" s="1662">
        <v>45859</v>
      </c>
      <c r="K109" s="1679" t="s">
        <v>1485</v>
      </c>
    </row>
    <row r="110" spans="1:11" ht="15" customHeight="1" x14ac:dyDescent="0.2">
      <c r="A110" s="1979" t="s">
        <v>1311</v>
      </c>
      <c r="B110" s="1980" t="s">
        <v>1437</v>
      </c>
      <c r="C110" s="1977" t="s">
        <v>1438</v>
      </c>
      <c r="D110" s="1977" t="s">
        <v>1439</v>
      </c>
      <c r="E110" s="1977" t="s">
        <v>174</v>
      </c>
      <c r="F110" s="1977">
        <v>105</v>
      </c>
      <c r="G110" s="1977" t="s">
        <v>1440</v>
      </c>
      <c r="H110" s="1978">
        <v>1960000000</v>
      </c>
      <c r="I110" s="1978">
        <f>+H110/F110</f>
        <v>18666666.666666668</v>
      </c>
      <c r="J110" s="1689">
        <v>45279</v>
      </c>
      <c r="K110" s="1664" t="s">
        <v>1316</v>
      </c>
    </row>
    <row r="111" spans="1:11" ht="15" customHeight="1" x14ac:dyDescent="0.2">
      <c r="A111" s="1979"/>
      <c r="B111" s="1980"/>
      <c r="C111" s="1977"/>
      <c r="D111" s="1977"/>
      <c r="E111" s="1977"/>
      <c r="F111" s="1977"/>
      <c r="G111" s="1977"/>
      <c r="H111" s="1978"/>
      <c r="I111" s="1978"/>
      <c r="J111" s="1689">
        <v>45306</v>
      </c>
      <c r="K111" s="1664" t="s">
        <v>1318</v>
      </c>
    </row>
    <row r="112" spans="1:11" ht="15" customHeight="1" x14ac:dyDescent="0.2">
      <c r="A112" s="1979"/>
      <c r="B112" s="1980"/>
      <c r="C112" s="1977"/>
      <c r="D112" s="1977"/>
      <c r="E112" s="1977"/>
      <c r="F112" s="1977"/>
      <c r="G112" s="1977"/>
      <c r="H112" s="1978"/>
      <c r="I112" s="1978"/>
      <c r="J112" s="1689">
        <v>45359</v>
      </c>
      <c r="K112" s="1664" t="s">
        <v>1319</v>
      </c>
    </row>
    <row r="113" spans="1:11" ht="15" customHeight="1" x14ac:dyDescent="0.2">
      <c r="A113" s="1979"/>
      <c r="B113" s="1980"/>
      <c r="C113" s="1977"/>
      <c r="D113" s="1977"/>
      <c r="E113" s="1977"/>
      <c r="F113" s="1977"/>
      <c r="G113" s="1977"/>
      <c r="H113" s="1978"/>
      <c r="I113" s="1978"/>
      <c r="J113" s="1689">
        <v>45386</v>
      </c>
      <c r="K113" s="1664" t="s">
        <v>1343</v>
      </c>
    </row>
    <row r="114" spans="1:11" ht="15" customHeight="1" x14ac:dyDescent="0.2">
      <c r="A114" s="1974" t="s">
        <v>1361</v>
      </c>
      <c r="B114" s="1970" t="s">
        <v>1525</v>
      </c>
      <c r="C114" s="1975" t="s">
        <v>1363</v>
      </c>
      <c r="D114" s="1975" t="s">
        <v>1526</v>
      </c>
      <c r="E114" s="1975" t="s">
        <v>174</v>
      </c>
      <c r="F114" s="1975">
        <v>16</v>
      </c>
      <c r="G114" s="1975" t="s">
        <v>1527</v>
      </c>
      <c r="H114" s="1984">
        <v>294604051.36000001</v>
      </c>
      <c r="I114" s="1973">
        <f>+H114/F114</f>
        <v>18412753.210000001</v>
      </c>
      <c r="J114" s="1662">
        <v>45539</v>
      </c>
      <c r="K114" s="1696" t="s">
        <v>1367</v>
      </c>
    </row>
    <row r="115" spans="1:11" ht="15" customHeight="1" x14ac:dyDescent="0.2">
      <c r="A115" s="1974"/>
      <c r="B115" s="1970"/>
      <c r="C115" s="1975"/>
      <c r="D115" s="1975"/>
      <c r="E115" s="1975"/>
      <c r="F115" s="1975"/>
      <c r="G115" s="1975"/>
      <c r="H115" s="1984"/>
      <c r="I115" s="1973"/>
      <c r="J115" s="1662">
        <v>45539</v>
      </c>
      <c r="K115" s="1696" t="s">
        <v>1317</v>
      </c>
    </row>
    <row r="116" spans="1:11" ht="15" customHeight="1" x14ac:dyDescent="0.2">
      <c r="A116" s="1974"/>
      <c r="B116" s="1970"/>
      <c r="C116" s="1975"/>
      <c r="D116" s="1975"/>
      <c r="E116" s="1975"/>
      <c r="F116" s="1975"/>
      <c r="G116" s="1975"/>
      <c r="H116" s="1984"/>
      <c r="I116" s="1973"/>
      <c r="J116" s="1662">
        <v>45541</v>
      </c>
      <c r="K116" s="1696" t="s">
        <v>1318</v>
      </c>
    </row>
    <row r="117" spans="1:11" ht="15" customHeight="1" x14ac:dyDescent="0.2">
      <c r="A117" s="1974"/>
      <c r="B117" s="1970"/>
      <c r="C117" s="1975"/>
      <c r="D117" s="1975"/>
      <c r="E117" s="1975"/>
      <c r="F117" s="1975"/>
      <c r="G117" s="1975"/>
      <c r="H117" s="1984"/>
      <c r="I117" s="1973"/>
      <c r="J117" s="1662">
        <v>45629</v>
      </c>
      <c r="K117" s="1696" t="s">
        <v>1517</v>
      </c>
    </row>
    <row r="118" spans="1:11" ht="15" customHeight="1" x14ac:dyDescent="0.2">
      <c r="A118" s="1974"/>
      <c r="B118" s="1970"/>
      <c r="C118" s="1975"/>
      <c r="D118" s="1975"/>
      <c r="E118" s="1975"/>
      <c r="F118" s="1975"/>
      <c r="G118" s="1975"/>
      <c r="H118" s="1984"/>
      <c r="I118" s="1973"/>
      <c r="J118" s="1662">
        <v>45688</v>
      </c>
      <c r="K118" s="1696" t="s">
        <v>1518</v>
      </c>
    </row>
    <row r="119" spans="1:11" ht="15" customHeight="1" x14ac:dyDescent="0.2">
      <c r="A119" s="1974"/>
      <c r="B119" s="1970"/>
      <c r="C119" s="1975"/>
      <c r="D119" s="1975"/>
      <c r="E119" s="1975"/>
      <c r="F119" s="1975"/>
      <c r="G119" s="1975"/>
      <c r="H119" s="1984"/>
      <c r="I119" s="1973"/>
      <c r="J119" s="1662">
        <v>45716</v>
      </c>
      <c r="K119" s="1696" t="s">
        <v>1519</v>
      </c>
    </row>
    <row r="120" spans="1:11" ht="15" customHeight="1" x14ac:dyDescent="0.2">
      <c r="A120" s="1974"/>
      <c r="B120" s="1970"/>
      <c r="C120" s="1975"/>
      <c r="D120" s="1975"/>
      <c r="E120" s="1975"/>
      <c r="F120" s="1975"/>
      <c r="G120" s="1975"/>
      <c r="H120" s="1984"/>
      <c r="I120" s="1973"/>
      <c r="J120" s="1662">
        <v>45769</v>
      </c>
      <c r="K120" s="1696" t="s">
        <v>1520</v>
      </c>
    </row>
    <row r="121" spans="1:11" ht="15" customHeight="1" x14ac:dyDescent="0.2">
      <c r="A121" s="1974"/>
      <c r="B121" s="1970"/>
      <c r="C121" s="1975"/>
      <c r="D121" s="1975"/>
      <c r="E121" s="1975"/>
      <c r="F121" s="1975"/>
      <c r="G121" s="1975"/>
      <c r="H121" s="1984"/>
      <c r="I121" s="1973"/>
      <c r="J121" s="1662">
        <v>45804</v>
      </c>
      <c r="K121" s="1696" t="s">
        <v>1368</v>
      </c>
    </row>
    <row r="122" spans="1:11" ht="15" customHeight="1" x14ac:dyDescent="0.2">
      <c r="A122" s="1974"/>
      <c r="B122" s="1970"/>
      <c r="C122" s="1975"/>
      <c r="D122" s="1975"/>
      <c r="E122" s="1975"/>
      <c r="F122" s="1975"/>
      <c r="G122" s="1975"/>
      <c r="H122" s="1984"/>
      <c r="I122" s="1973"/>
      <c r="J122" s="1662">
        <v>45824</v>
      </c>
      <c r="K122" s="1696" t="s">
        <v>1528</v>
      </c>
    </row>
    <row r="123" spans="1:11" ht="15" customHeight="1" x14ac:dyDescent="0.2">
      <c r="A123" s="1974"/>
      <c r="B123" s="1970"/>
      <c r="C123" s="1975"/>
      <c r="D123" s="1975"/>
      <c r="E123" s="1975"/>
      <c r="F123" s="1975"/>
      <c r="G123" s="1975"/>
      <c r="H123" s="1984"/>
      <c r="I123" s="1973"/>
      <c r="J123" s="1662">
        <v>45838</v>
      </c>
      <c r="K123" s="1696" t="s">
        <v>1529</v>
      </c>
    </row>
    <row r="124" spans="1:11" ht="15" customHeight="1" x14ac:dyDescent="0.2">
      <c r="A124" s="1974"/>
      <c r="B124" s="1970"/>
      <c r="C124" s="1975"/>
      <c r="D124" s="1975"/>
      <c r="E124" s="1975"/>
      <c r="F124" s="1975"/>
      <c r="G124" s="1975"/>
      <c r="H124" s="1984"/>
      <c r="I124" s="1973"/>
      <c r="J124" s="1662">
        <v>45849</v>
      </c>
      <c r="K124" s="1696" t="s">
        <v>1530</v>
      </c>
    </row>
    <row r="125" spans="1:11" ht="15" customHeight="1" x14ac:dyDescent="0.2">
      <c r="A125" s="1974"/>
      <c r="B125" s="1970"/>
      <c r="C125" s="1975"/>
      <c r="D125" s="1975"/>
      <c r="E125" s="1975"/>
      <c r="F125" s="1975"/>
      <c r="G125" s="1975"/>
      <c r="H125" s="1984"/>
      <c r="I125" s="1973"/>
      <c r="J125" s="1670">
        <v>45867</v>
      </c>
      <c r="K125" s="1680" t="s">
        <v>1531</v>
      </c>
    </row>
    <row r="126" spans="1:11" ht="15" customHeight="1" x14ac:dyDescent="0.2">
      <c r="A126" s="1974"/>
      <c r="B126" s="1970"/>
      <c r="C126" s="1975"/>
      <c r="D126" s="1975"/>
      <c r="E126" s="1975"/>
      <c r="F126" s="1975"/>
      <c r="G126" s="1975"/>
      <c r="H126" s="1984"/>
      <c r="I126" s="1973"/>
      <c r="J126" s="1670">
        <v>45876</v>
      </c>
      <c r="K126" s="1680" t="s">
        <v>1532</v>
      </c>
    </row>
    <row r="127" spans="1:11" ht="15" customHeight="1" x14ac:dyDescent="0.2">
      <c r="A127" s="1974"/>
      <c r="B127" s="1970"/>
      <c r="C127" s="1975"/>
      <c r="D127" s="1975"/>
      <c r="E127" s="1975"/>
      <c r="F127" s="1975"/>
      <c r="G127" s="1975"/>
      <c r="H127" s="1984"/>
      <c r="I127" s="1973"/>
      <c r="J127" s="1670">
        <v>45888</v>
      </c>
      <c r="K127" s="1680" t="s">
        <v>1533</v>
      </c>
    </row>
    <row r="128" spans="1:11" ht="15" customHeight="1" x14ac:dyDescent="0.2">
      <c r="A128" s="1974"/>
      <c r="B128" s="1970"/>
      <c r="C128" s="1975"/>
      <c r="D128" s="1975"/>
      <c r="E128" s="1975"/>
      <c r="F128" s="1975"/>
      <c r="G128" s="1975"/>
      <c r="H128" s="1984"/>
      <c r="I128" s="1973"/>
      <c r="J128" s="1670">
        <v>45890</v>
      </c>
      <c r="K128" s="1680" t="s">
        <v>1534</v>
      </c>
    </row>
    <row r="129" spans="1:11" ht="15" customHeight="1" x14ac:dyDescent="0.2">
      <c r="A129" s="1974"/>
      <c r="B129" s="1970"/>
      <c r="C129" s="1975"/>
      <c r="D129" s="1975"/>
      <c r="E129" s="1975"/>
      <c r="F129" s="1975"/>
      <c r="G129" s="1975"/>
      <c r="H129" s="1984"/>
      <c r="I129" s="1973"/>
      <c r="J129" s="1670">
        <v>45905</v>
      </c>
      <c r="K129" s="1680" t="s">
        <v>1370</v>
      </c>
    </row>
    <row r="130" spans="1:11" ht="15" customHeight="1" x14ac:dyDescent="0.2">
      <c r="A130" s="1974"/>
      <c r="B130" s="1970"/>
      <c r="C130" s="1975"/>
      <c r="D130" s="1975"/>
      <c r="E130" s="1975"/>
      <c r="F130" s="1975"/>
      <c r="G130" s="1975"/>
      <c r="H130" s="1984"/>
      <c r="I130" s="1973"/>
      <c r="J130" s="1670">
        <v>45912</v>
      </c>
      <c r="K130" s="1680" t="s">
        <v>1535</v>
      </c>
    </row>
    <row r="131" spans="1:11" ht="15" customHeight="1" x14ac:dyDescent="0.2">
      <c r="A131" s="1974"/>
      <c r="B131" s="1970"/>
      <c r="C131" s="1975"/>
      <c r="D131" s="1975"/>
      <c r="E131" s="1975"/>
      <c r="F131" s="1975"/>
      <c r="G131" s="1975"/>
      <c r="H131" s="1984"/>
      <c r="I131" s="1973"/>
      <c r="J131" s="1670">
        <v>45917</v>
      </c>
      <c r="K131" s="1680" t="s">
        <v>1536</v>
      </c>
    </row>
    <row r="132" spans="1:11" ht="15" customHeight="1" x14ac:dyDescent="0.2">
      <c r="A132" s="1974"/>
      <c r="B132" s="1970"/>
      <c r="C132" s="1975"/>
      <c r="D132" s="1975"/>
      <c r="E132" s="1975"/>
      <c r="F132" s="1975"/>
      <c r="G132" s="1975"/>
      <c r="H132" s="1984"/>
      <c r="I132" s="1973"/>
      <c r="J132" s="1670">
        <v>45926</v>
      </c>
      <c r="K132" s="1680" t="s">
        <v>1537</v>
      </c>
    </row>
    <row r="133" spans="1:11" ht="15" customHeight="1" x14ac:dyDescent="0.2">
      <c r="A133" s="1974"/>
      <c r="B133" s="1970"/>
      <c r="C133" s="1975"/>
      <c r="D133" s="1975"/>
      <c r="E133" s="1975"/>
      <c r="F133" s="1975"/>
      <c r="G133" s="1975"/>
      <c r="H133" s="1984"/>
      <c r="I133" s="1973"/>
      <c r="J133" s="1670">
        <v>45929</v>
      </c>
      <c r="K133" s="1680" t="s">
        <v>1538</v>
      </c>
    </row>
    <row r="134" spans="1:11" ht="15" customHeight="1" x14ac:dyDescent="0.2">
      <c r="A134" s="1974"/>
      <c r="B134" s="1970"/>
      <c r="C134" s="1975"/>
      <c r="D134" s="1975"/>
      <c r="E134" s="1975"/>
      <c r="F134" s="1975"/>
      <c r="G134" s="1975"/>
      <c r="H134" s="1984"/>
      <c r="I134" s="1973"/>
      <c r="J134" s="1670">
        <v>45930</v>
      </c>
      <c r="K134" s="1680" t="s">
        <v>1539</v>
      </c>
    </row>
    <row r="135" spans="1:11" ht="15" customHeight="1" x14ac:dyDescent="0.2">
      <c r="A135" s="1974"/>
      <c r="B135" s="1970"/>
      <c r="C135" s="1975"/>
      <c r="D135" s="1975"/>
      <c r="E135" s="1975"/>
      <c r="F135" s="1975"/>
      <c r="G135" s="1975"/>
      <c r="H135" s="1984"/>
      <c r="I135" s="1973"/>
      <c r="J135" s="1670">
        <v>45944</v>
      </c>
      <c r="K135" s="1680" t="s">
        <v>1540</v>
      </c>
    </row>
    <row r="136" spans="1:11" ht="15" customHeight="1" x14ac:dyDescent="0.2">
      <c r="A136" s="1974"/>
      <c r="B136" s="1970"/>
      <c r="C136" s="1975"/>
      <c r="D136" s="1975"/>
      <c r="E136" s="1975"/>
      <c r="F136" s="1975"/>
      <c r="G136" s="1975"/>
      <c r="H136" s="1984"/>
      <c r="I136" s="1973"/>
      <c r="J136" s="1670">
        <v>45947</v>
      </c>
      <c r="K136" s="1680" t="s">
        <v>1541</v>
      </c>
    </row>
    <row r="137" spans="1:11" ht="15" customHeight="1" x14ac:dyDescent="0.2">
      <c r="A137" s="1974"/>
      <c r="B137" s="1970"/>
      <c r="C137" s="1975"/>
      <c r="D137" s="1975"/>
      <c r="E137" s="1975"/>
      <c r="F137" s="1975"/>
      <c r="G137" s="1975"/>
      <c r="H137" s="1984"/>
      <c r="I137" s="1973"/>
      <c r="J137" s="1670">
        <v>45950</v>
      </c>
      <c r="K137" s="1680" t="s">
        <v>1542</v>
      </c>
    </row>
    <row r="138" spans="1:11" ht="15" customHeight="1" x14ac:dyDescent="0.2">
      <c r="A138" s="1950" t="s">
        <v>1371</v>
      </c>
      <c r="B138" s="1950" t="s">
        <v>1543</v>
      </c>
      <c r="C138" s="1941" t="s">
        <v>136</v>
      </c>
      <c r="D138" s="1942" t="s">
        <v>1544</v>
      </c>
      <c r="E138" s="1955" t="s">
        <v>1314</v>
      </c>
      <c r="F138" s="1941">
        <v>40</v>
      </c>
      <c r="G138" s="1941" t="s">
        <v>1409</v>
      </c>
      <c r="H138" s="1943">
        <v>1057426911.25</v>
      </c>
      <c r="I138" s="1944">
        <f>+H138/F138</f>
        <v>26435672.78125</v>
      </c>
      <c r="J138" s="1666">
        <v>45433</v>
      </c>
      <c r="K138" s="1667" t="s">
        <v>1367</v>
      </c>
    </row>
    <row r="139" spans="1:11" ht="15" customHeight="1" x14ac:dyDescent="0.2">
      <c r="A139" s="1950"/>
      <c r="B139" s="1950"/>
      <c r="C139" s="1941"/>
      <c r="D139" s="1942"/>
      <c r="E139" s="1955"/>
      <c r="F139" s="1941"/>
      <c r="G139" s="1941"/>
      <c r="H139" s="1943"/>
      <c r="I139" s="1944"/>
      <c r="J139" s="1666">
        <v>45434</v>
      </c>
      <c r="K139" s="1664" t="s">
        <v>1318</v>
      </c>
    </row>
    <row r="140" spans="1:11" ht="15" customHeight="1" x14ac:dyDescent="0.2">
      <c r="A140" s="1950"/>
      <c r="B140" s="1950"/>
      <c r="C140" s="1941"/>
      <c r="D140" s="1942"/>
      <c r="E140" s="1955"/>
      <c r="F140" s="1941"/>
      <c r="G140" s="1941"/>
      <c r="H140" s="1943"/>
      <c r="I140" s="1944"/>
      <c r="J140" s="1666">
        <v>45435</v>
      </c>
      <c r="K140" s="1697" t="s">
        <v>1462</v>
      </c>
    </row>
    <row r="141" spans="1:11" ht="15" customHeight="1" x14ac:dyDescent="0.2">
      <c r="A141" s="1950"/>
      <c r="B141" s="1950"/>
      <c r="C141" s="1941"/>
      <c r="D141" s="1942"/>
      <c r="E141" s="1955"/>
      <c r="F141" s="1941"/>
      <c r="G141" s="1941"/>
      <c r="H141" s="1943"/>
      <c r="I141" s="1944"/>
      <c r="J141" s="1666">
        <v>45436</v>
      </c>
      <c r="K141" s="1697" t="s">
        <v>1517</v>
      </c>
    </row>
    <row r="142" spans="1:11" ht="15" customHeight="1" x14ac:dyDescent="0.2">
      <c r="A142" s="1950"/>
      <c r="B142" s="1950"/>
      <c r="C142" s="1941"/>
      <c r="D142" s="1942"/>
      <c r="E142" s="1955"/>
      <c r="F142" s="1941"/>
      <c r="G142" s="1941"/>
      <c r="H142" s="1943"/>
      <c r="I142" s="1944"/>
      <c r="J142" s="1666">
        <v>45473</v>
      </c>
      <c r="K142" s="1697" t="s">
        <v>1545</v>
      </c>
    </row>
    <row r="143" spans="1:11" ht="15" customHeight="1" x14ac:dyDescent="0.2">
      <c r="A143" s="1950"/>
      <c r="B143" s="1950"/>
      <c r="C143" s="1941"/>
      <c r="D143" s="1942"/>
      <c r="E143" s="1955"/>
      <c r="F143" s="1941"/>
      <c r="G143" s="1941"/>
      <c r="H143" s="1943"/>
      <c r="I143" s="1944"/>
      <c r="J143" s="1666">
        <v>45848</v>
      </c>
      <c r="K143" s="1697" t="s">
        <v>1546</v>
      </c>
    </row>
    <row r="144" spans="1:11" ht="15" customHeight="1" x14ac:dyDescent="0.2">
      <c r="A144" s="1950"/>
      <c r="B144" s="1950"/>
      <c r="C144" s="1941"/>
      <c r="D144" s="1942"/>
      <c r="E144" s="1955"/>
      <c r="F144" s="1941"/>
      <c r="G144" s="1941"/>
      <c r="H144" s="1943"/>
      <c r="I144" s="1944"/>
      <c r="J144" s="1666">
        <v>45868</v>
      </c>
      <c r="K144" s="1697" t="s">
        <v>1547</v>
      </c>
    </row>
    <row r="145" spans="1:11" ht="15" customHeight="1" x14ac:dyDescent="0.2">
      <c r="A145" s="1950"/>
      <c r="B145" s="1950"/>
      <c r="C145" s="1941"/>
      <c r="D145" s="1942"/>
      <c r="E145" s="1955"/>
      <c r="F145" s="1941"/>
      <c r="G145" s="1941"/>
      <c r="H145" s="1943"/>
      <c r="I145" s="1944"/>
      <c r="J145" s="1666">
        <v>45869</v>
      </c>
      <c r="K145" s="1697" t="s">
        <v>1377</v>
      </c>
    </row>
    <row r="146" spans="1:11" ht="15" customHeight="1" x14ac:dyDescent="0.2">
      <c r="A146" s="1950"/>
      <c r="B146" s="1950"/>
      <c r="C146" s="1941"/>
      <c r="D146" s="1942"/>
      <c r="E146" s="1955"/>
      <c r="F146" s="1941"/>
      <c r="G146" s="1941"/>
      <c r="H146" s="1943"/>
      <c r="I146" s="1944"/>
      <c r="J146" s="1666">
        <v>45877</v>
      </c>
      <c r="K146" s="1697" t="s">
        <v>1548</v>
      </c>
    </row>
    <row r="147" spans="1:11" ht="15" customHeight="1" x14ac:dyDescent="0.2">
      <c r="A147" s="1950"/>
      <c r="B147" s="1950"/>
      <c r="C147" s="1941"/>
      <c r="D147" s="1942"/>
      <c r="E147" s="1955"/>
      <c r="F147" s="1941"/>
      <c r="G147" s="1941"/>
      <c r="H147" s="1943"/>
      <c r="I147" s="1944"/>
      <c r="J147" s="1666">
        <v>45894</v>
      </c>
      <c r="K147" s="1697" t="s">
        <v>1549</v>
      </c>
    </row>
    <row r="148" spans="1:11" ht="15" customHeight="1" x14ac:dyDescent="0.2">
      <c r="A148" s="1950"/>
      <c r="B148" s="1950"/>
      <c r="C148" s="1941"/>
      <c r="D148" s="1942"/>
      <c r="E148" s="1955"/>
      <c r="F148" s="1941"/>
      <c r="G148" s="1941"/>
      <c r="H148" s="1943"/>
      <c r="I148" s="1944"/>
      <c r="J148" s="1666">
        <v>45910</v>
      </c>
      <c r="K148" s="1697" t="s">
        <v>1550</v>
      </c>
    </row>
    <row r="149" spans="1:11" ht="15" customHeight="1" x14ac:dyDescent="0.2">
      <c r="A149" s="1950"/>
      <c r="B149" s="1950"/>
      <c r="C149" s="1941"/>
      <c r="D149" s="1942"/>
      <c r="E149" s="1955"/>
      <c r="F149" s="1941"/>
      <c r="G149" s="1941"/>
      <c r="H149" s="1943"/>
      <c r="I149" s="1944"/>
      <c r="J149" s="1666">
        <v>45952</v>
      </c>
      <c r="K149" s="1697" t="s">
        <v>1551</v>
      </c>
    </row>
    <row r="150" spans="1:11" ht="15" customHeight="1" x14ac:dyDescent="0.2">
      <c r="A150" s="1950"/>
      <c r="B150" s="1950"/>
      <c r="C150" s="1941"/>
      <c r="D150" s="1942"/>
      <c r="E150" s="1955"/>
      <c r="F150" s="1941"/>
      <c r="G150" s="1941"/>
      <c r="H150" s="1943"/>
      <c r="I150" s="1944"/>
      <c r="J150" s="1666">
        <v>45964</v>
      </c>
      <c r="K150" s="1697" t="s">
        <v>1542</v>
      </c>
    </row>
    <row r="151" spans="1:11" ht="15" customHeight="1" x14ac:dyDescent="0.2">
      <c r="A151" s="1950" t="s">
        <v>1361</v>
      </c>
      <c r="B151" s="1950" t="s">
        <v>1552</v>
      </c>
      <c r="C151" s="1942" t="s">
        <v>1363</v>
      </c>
      <c r="D151" s="1942" t="s">
        <v>1553</v>
      </c>
      <c r="E151" s="1955" t="s">
        <v>174</v>
      </c>
      <c r="F151" s="1941">
        <v>69</v>
      </c>
      <c r="G151" s="1942" t="s">
        <v>1409</v>
      </c>
      <c r="H151" s="1943">
        <v>1341069903.96</v>
      </c>
      <c r="I151" s="1944">
        <f>+H151/F151</f>
        <v>19435795.709565219</v>
      </c>
      <c r="J151" s="1666">
        <v>45420</v>
      </c>
      <c r="K151" s="1667" t="s">
        <v>1367</v>
      </c>
    </row>
    <row r="152" spans="1:11" ht="15" customHeight="1" x14ac:dyDescent="0.2">
      <c r="A152" s="1950"/>
      <c r="B152" s="1950"/>
      <c r="C152" s="1942"/>
      <c r="D152" s="1942"/>
      <c r="E152" s="1955"/>
      <c r="F152" s="1941"/>
      <c r="G152" s="1942"/>
      <c r="H152" s="1943"/>
      <c r="I152" s="1944"/>
      <c r="J152" s="1666">
        <v>45438</v>
      </c>
      <c r="K152" s="1664" t="s">
        <v>1318</v>
      </c>
    </row>
    <row r="153" spans="1:11" ht="15" customHeight="1" x14ac:dyDescent="0.2">
      <c r="A153" s="1950"/>
      <c r="B153" s="1950"/>
      <c r="C153" s="1942"/>
      <c r="D153" s="1942"/>
      <c r="E153" s="1955"/>
      <c r="F153" s="1941"/>
      <c r="G153" s="1942"/>
      <c r="H153" s="1943"/>
      <c r="I153" s="1944"/>
      <c r="J153" s="1666">
        <v>45883</v>
      </c>
      <c r="K153" s="1667" t="s">
        <v>1554</v>
      </c>
    </row>
    <row r="154" spans="1:11" ht="15" customHeight="1" x14ac:dyDescent="0.2">
      <c r="A154" s="1950"/>
      <c r="B154" s="1950"/>
      <c r="C154" s="1942"/>
      <c r="D154" s="1942"/>
      <c r="E154" s="1955"/>
      <c r="F154" s="1941"/>
      <c r="G154" s="1942"/>
      <c r="H154" s="1943"/>
      <c r="I154" s="1944"/>
      <c r="J154" s="1666">
        <v>45888</v>
      </c>
      <c r="K154" s="1667" t="s">
        <v>1533</v>
      </c>
    </row>
    <row r="155" spans="1:11" ht="15" customHeight="1" x14ac:dyDescent="0.2">
      <c r="A155" s="1950"/>
      <c r="B155" s="1950"/>
      <c r="C155" s="1942"/>
      <c r="D155" s="1942"/>
      <c r="E155" s="1955"/>
      <c r="F155" s="1941"/>
      <c r="G155" s="1942"/>
      <c r="H155" s="1943"/>
      <c r="I155" s="1944"/>
      <c r="J155" s="1666">
        <v>45890</v>
      </c>
      <c r="K155" s="1667" t="s">
        <v>1534</v>
      </c>
    </row>
    <row r="156" spans="1:11" ht="15" customHeight="1" x14ac:dyDescent="0.2">
      <c r="A156" s="1950"/>
      <c r="B156" s="1950"/>
      <c r="C156" s="1942"/>
      <c r="D156" s="1942"/>
      <c r="E156" s="1955"/>
      <c r="F156" s="1941"/>
      <c r="G156" s="1942"/>
      <c r="H156" s="1943"/>
      <c r="I156" s="1944"/>
      <c r="J156" s="1666">
        <v>45930</v>
      </c>
      <c r="K156" s="1667" t="s">
        <v>1555</v>
      </c>
    </row>
    <row r="157" spans="1:11" ht="15" customHeight="1" x14ac:dyDescent="0.2">
      <c r="A157" s="1950"/>
      <c r="B157" s="1950"/>
      <c r="C157" s="1942"/>
      <c r="D157" s="1942"/>
      <c r="E157" s="1955"/>
      <c r="F157" s="1941"/>
      <c r="G157" s="1942"/>
      <c r="H157" s="1943"/>
      <c r="I157" s="1944"/>
      <c r="J157" s="1666">
        <v>45952</v>
      </c>
      <c r="K157" s="1667" t="s">
        <v>1556</v>
      </c>
    </row>
    <row r="158" spans="1:11" ht="15" customHeight="1" x14ac:dyDescent="0.2">
      <c r="A158" s="1950"/>
      <c r="B158" s="1950"/>
      <c r="C158" s="1942"/>
      <c r="D158" s="1942"/>
      <c r="E158" s="1955"/>
      <c r="F158" s="1941"/>
      <c r="G158" s="1942"/>
      <c r="H158" s="1943"/>
      <c r="I158" s="1944"/>
      <c r="J158" s="1666">
        <v>45957</v>
      </c>
      <c r="K158" s="1667" t="s">
        <v>1557</v>
      </c>
    </row>
    <row r="159" spans="1:11" ht="15" customHeight="1" x14ac:dyDescent="0.2">
      <c r="A159" s="1950"/>
      <c r="B159" s="1950"/>
      <c r="C159" s="1942"/>
      <c r="D159" s="1942"/>
      <c r="E159" s="1955"/>
      <c r="F159" s="1941"/>
      <c r="G159" s="1942"/>
      <c r="H159" s="1943"/>
      <c r="I159" s="1944"/>
      <c r="J159" s="1666">
        <v>45988</v>
      </c>
      <c r="K159" s="1667" t="s">
        <v>1558</v>
      </c>
    </row>
    <row r="160" spans="1:11" ht="15" customHeight="1" x14ac:dyDescent="0.2">
      <c r="A160" s="1950"/>
      <c r="B160" s="1950"/>
      <c r="C160" s="1942"/>
      <c r="D160" s="1942"/>
      <c r="E160" s="1955"/>
      <c r="F160" s="1941"/>
      <c r="G160" s="1942"/>
      <c r="H160" s="1943"/>
      <c r="I160" s="1944"/>
      <c r="J160" s="1666">
        <v>45988</v>
      </c>
      <c r="K160" s="1667" t="s">
        <v>1559</v>
      </c>
    </row>
    <row r="161" spans="1:11" ht="15" customHeight="1" x14ac:dyDescent="0.2">
      <c r="A161" s="1950"/>
      <c r="B161" s="1950"/>
      <c r="C161" s="1942"/>
      <c r="D161" s="1942"/>
      <c r="E161" s="1955"/>
      <c r="F161" s="1941"/>
      <c r="G161" s="1942"/>
      <c r="H161" s="1943"/>
      <c r="I161" s="1944"/>
      <c r="J161" s="1666">
        <v>45988</v>
      </c>
      <c r="K161" s="1667" t="s">
        <v>1560</v>
      </c>
    </row>
    <row r="162" spans="1:11" ht="15" customHeight="1" x14ac:dyDescent="0.2">
      <c r="A162" s="1950"/>
      <c r="B162" s="1950"/>
      <c r="C162" s="1942"/>
      <c r="D162" s="1941"/>
      <c r="E162" s="1955"/>
      <c r="F162" s="1941"/>
      <c r="G162" s="1942"/>
      <c r="H162" s="1943"/>
      <c r="I162" s="1944"/>
      <c r="J162" s="1666">
        <v>45993</v>
      </c>
      <c r="K162" s="1667" t="s">
        <v>1542</v>
      </c>
    </row>
    <row r="163" spans="1:11" ht="15" customHeight="1" x14ac:dyDescent="0.2">
      <c r="A163" s="1970" t="s">
        <v>1361</v>
      </c>
      <c r="B163" s="1962" t="s">
        <v>1561</v>
      </c>
      <c r="C163" s="1971" t="s">
        <v>296</v>
      </c>
      <c r="D163" s="1972" t="s">
        <v>1442</v>
      </c>
      <c r="E163" s="1994" t="s">
        <v>1562</v>
      </c>
      <c r="F163" s="1971">
        <v>26</v>
      </c>
      <c r="G163" s="1971" t="s">
        <v>625</v>
      </c>
      <c r="H163" s="1973">
        <v>476102347.50999999</v>
      </c>
      <c r="I163" s="1985">
        <f>+H163/F163</f>
        <v>18311628.750384614</v>
      </c>
      <c r="J163" s="1662">
        <v>45489</v>
      </c>
      <c r="K163" s="1660" t="s">
        <v>1367</v>
      </c>
    </row>
    <row r="164" spans="1:11" ht="15" customHeight="1" x14ac:dyDescent="0.2">
      <c r="A164" s="1970"/>
      <c r="B164" s="1962"/>
      <c r="C164" s="1971"/>
      <c r="D164" s="1972"/>
      <c r="E164" s="1994"/>
      <c r="F164" s="1971"/>
      <c r="G164" s="1971"/>
      <c r="H164" s="1973"/>
      <c r="I164" s="1985"/>
      <c r="J164" s="1662">
        <v>45673</v>
      </c>
      <c r="K164" s="1661" t="s">
        <v>1318</v>
      </c>
    </row>
    <row r="165" spans="1:11" ht="15" customHeight="1" x14ac:dyDescent="0.2">
      <c r="A165" s="1970"/>
      <c r="B165" s="1962"/>
      <c r="C165" s="1971"/>
      <c r="D165" s="1972"/>
      <c r="E165" s="1994"/>
      <c r="F165" s="1971"/>
      <c r="G165" s="1971"/>
      <c r="H165" s="1973"/>
      <c r="I165" s="1985"/>
      <c r="J165" s="1662">
        <v>45709</v>
      </c>
      <c r="K165" s="1660" t="s">
        <v>1563</v>
      </c>
    </row>
    <row r="166" spans="1:11" ht="15" customHeight="1" x14ac:dyDescent="0.2">
      <c r="A166" s="1970"/>
      <c r="B166" s="1962"/>
      <c r="C166" s="1971"/>
      <c r="D166" s="1972"/>
      <c r="E166" s="1994"/>
      <c r="F166" s="1971"/>
      <c r="G166" s="1971"/>
      <c r="H166" s="1973"/>
      <c r="I166" s="1985"/>
      <c r="J166" s="1662">
        <v>45735</v>
      </c>
      <c r="K166" s="1660" t="s">
        <v>1564</v>
      </c>
    </row>
    <row r="167" spans="1:11" ht="15" customHeight="1" x14ac:dyDescent="0.2">
      <c r="A167" s="1970"/>
      <c r="B167" s="1962"/>
      <c r="C167" s="1971"/>
      <c r="D167" s="1972"/>
      <c r="E167" s="1994"/>
      <c r="F167" s="1971"/>
      <c r="G167" s="1971"/>
      <c r="H167" s="1973"/>
      <c r="I167" s="1985"/>
      <c r="J167" s="1662">
        <v>45743</v>
      </c>
      <c r="K167" s="1660" t="s">
        <v>1565</v>
      </c>
    </row>
    <row r="168" spans="1:11" ht="15" customHeight="1" x14ac:dyDescent="0.2">
      <c r="A168" s="1970"/>
      <c r="B168" s="1962"/>
      <c r="C168" s="1971"/>
      <c r="D168" s="1972"/>
      <c r="E168" s="1994"/>
      <c r="F168" s="1971"/>
      <c r="G168" s="1971"/>
      <c r="H168" s="1973"/>
      <c r="I168" s="1985"/>
      <c r="J168" s="1662">
        <v>45813</v>
      </c>
      <c r="K168" s="1660" t="s">
        <v>1566</v>
      </c>
    </row>
    <row r="169" spans="1:11" ht="15" customHeight="1" x14ac:dyDescent="0.2">
      <c r="A169" s="1970"/>
      <c r="B169" s="1962"/>
      <c r="C169" s="1971"/>
      <c r="D169" s="1972"/>
      <c r="E169" s="1994"/>
      <c r="F169" s="1971"/>
      <c r="G169" s="1971"/>
      <c r="H169" s="1973"/>
      <c r="I169" s="1985"/>
      <c r="J169" s="1662">
        <v>45820</v>
      </c>
      <c r="K169" s="1660" t="s">
        <v>1567</v>
      </c>
    </row>
    <row r="170" spans="1:11" ht="15" customHeight="1" x14ac:dyDescent="0.2">
      <c r="A170" s="1970"/>
      <c r="B170" s="1962"/>
      <c r="C170" s="1971"/>
      <c r="D170" s="1972"/>
      <c r="E170" s="1994"/>
      <c r="F170" s="1971"/>
      <c r="G170" s="1971"/>
      <c r="H170" s="1973"/>
      <c r="I170" s="1985"/>
      <c r="J170" s="1662">
        <v>45825</v>
      </c>
      <c r="K170" s="1660" t="s">
        <v>1568</v>
      </c>
    </row>
    <row r="171" spans="1:11" ht="15" customHeight="1" x14ac:dyDescent="0.2">
      <c r="A171" s="1970"/>
      <c r="B171" s="1962"/>
      <c r="C171" s="1971"/>
      <c r="D171" s="1972"/>
      <c r="E171" s="1994"/>
      <c r="F171" s="1971"/>
      <c r="G171" s="1971"/>
      <c r="H171" s="1973"/>
      <c r="I171" s="1985"/>
      <c r="J171" s="1662">
        <v>45826</v>
      </c>
      <c r="K171" s="1660" t="s">
        <v>1448</v>
      </c>
    </row>
    <row r="172" spans="1:11" ht="15" customHeight="1" x14ac:dyDescent="0.2">
      <c r="A172" s="1970"/>
      <c r="B172" s="1962"/>
      <c r="C172" s="1971"/>
      <c r="D172" s="1972"/>
      <c r="E172" s="1994"/>
      <c r="F172" s="1971"/>
      <c r="G172" s="1971"/>
      <c r="H172" s="1973"/>
      <c r="I172" s="1985"/>
      <c r="J172" s="1662">
        <v>45971</v>
      </c>
      <c r="K172" s="1660" t="s">
        <v>1485</v>
      </c>
    </row>
    <row r="173" spans="1:11" ht="15" customHeight="1" x14ac:dyDescent="0.2">
      <c r="A173" s="1950" t="s">
        <v>1361</v>
      </c>
      <c r="B173" s="1987" t="s">
        <v>1569</v>
      </c>
      <c r="C173" s="1941" t="s">
        <v>296</v>
      </c>
      <c r="D173" s="1941" t="s">
        <v>1442</v>
      </c>
      <c r="E173" s="1955" t="s">
        <v>1562</v>
      </c>
      <c r="F173" s="1941">
        <v>36</v>
      </c>
      <c r="G173" s="1941" t="s">
        <v>625</v>
      </c>
      <c r="H173" s="1955">
        <v>660326309.78999996</v>
      </c>
      <c r="I173" s="1944">
        <f>H173/F173</f>
        <v>18342397.494166665</v>
      </c>
      <c r="J173" s="1666">
        <v>45427</v>
      </c>
      <c r="K173" s="1667" t="s">
        <v>1367</v>
      </c>
    </row>
    <row r="174" spans="1:11" ht="15" customHeight="1" x14ac:dyDescent="0.2">
      <c r="A174" s="1950"/>
      <c r="B174" s="1987"/>
      <c r="C174" s="1941"/>
      <c r="D174" s="1941"/>
      <c r="E174" s="1955"/>
      <c r="F174" s="1941"/>
      <c r="G174" s="1941"/>
      <c r="H174" s="1955"/>
      <c r="I174" s="1944"/>
      <c r="J174" s="1666">
        <v>45428</v>
      </c>
      <c r="K174" s="1664" t="s">
        <v>1318</v>
      </c>
    </row>
    <row r="175" spans="1:11" ht="15" customHeight="1" x14ac:dyDescent="0.2">
      <c r="A175" s="1950"/>
      <c r="B175" s="1987"/>
      <c r="C175" s="1941"/>
      <c r="D175" s="1941"/>
      <c r="E175" s="1955"/>
      <c r="F175" s="1941"/>
      <c r="G175" s="1941"/>
      <c r="H175" s="1955"/>
      <c r="I175" s="1944"/>
      <c r="J175" s="1666">
        <v>45429</v>
      </c>
      <c r="K175" s="1667" t="s">
        <v>1565</v>
      </c>
    </row>
    <row r="176" spans="1:11" ht="15" customHeight="1" x14ac:dyDescent="0.2">
      <c r="A176" s="1950"/>
      <c r="B176" s="1987"/>
      <c r="C176" s="1941"/>
      <c r="D176" s="1941"/>
      <c r="E176" s="1955"/>
      <c r="F176" s="1941"/>
      <c r="G176" s="1941"/>
      <c r="H176" s="1955"/>
      <c r="I176" s="1944"/>
      <c r="J176" s="1666">
        <v>45460</v>
      </c>
      <c r="K176" s="1667" t="s">
        <v>1570</v>
      </c>
    </row>
    <row r="177" spans="1:11" ht="15" customHeight="1" x14ac:dyDescent="0.2">
      <c r="A177" s="1950"/>
      <c r="B177" s="1987"/>
      <c r="C177" s="1941"/>
      <c r="D177" s="1941"/>
      <c r="E177" s="1955"/>
      <c r="F177" s="1941"/>
      <c r="G177" s="1941"/>
      <c r="H177" s="1955"/>
      <c r="I177" s="1944"/>
      <c r="J177" s="1666">
        <v>45461</v>
      </c>
      <c r="K177" s="1667" t="s">
        <v>1448</v>
      </c>
    </row>
    <row r="178" spans="1:11" ht="15" customHeight="1" x14ac:dyDescent="0.2">
      <c r="A178" s="1950"/>
      <c r="B178" s="1987"/>
      <c r="C178" s="1941"/>
      <c r="D178" s="1941"/>
      <c r="E178" s="1955"/>
      <c r="F178" s="1941"/>
      <c r="G178" s="1941"/>
      <c r="H178" s="1955"/>
      <c r="I178" s="1944"/>
      <c r="J178" s="1666">
        <v>45950</v>
      </c>
      <c r="K178" s="1667" t="s">
        <v>1485</v>
      </c>
    </row>
    <row r="179" spans="1:11" ht="15" customHeight="1" x14ac:dyDescent="0.2">
      <c r="A179" s="1970" t="s">
        <v>1361</v>
      </c>
      <c r="B179" s="1962" t="s">
        <v>1571</v>
      </c>
      <c r="C179" s="1971" t="s">
        <v>90</v>
      </c>
      <c r="D179" s="1971" t="s">
        <v>1442</v>
      </c>
      <c r="E179" s="1994" t="s">
        <v>1562</v>
      </c>
      <c r="F179" s="1971">
        <v>16</v>
      </c>
      <c r="G179" s="1972" t="s">
        <v>625</v>
      </c>
      <c r="H179" s="1973">
        <v>287337174.67000002</v>
      </c>
      <c r="I179" s="1985">
        <f>+H179/F179</f>
        <v>17958573.416875001</v>
      </c>
      <c r="J179" s="1662">
        <v>45412</v>
      </c>
      <c r="K179" s="1660" t="s">
        <v>1572</v>
      </c>
    </row>
    <row r="180" spans="1:11" ht="15" customHeight="1" x14ac:dyDescent="0.2">
      <c r="A180" s="1970"/>
      <c r="B180" s="1962"/>
      <c r="C180" s="1971"/>
      <c r="D180" s="1971"/>
      <c r="E180" s="1994"/>
      <c r="F180" s="1971"/>
      <c r="G180" s="1972"/>
      <c r="H180" s="1973"/>
      <c r="I180" s="1985"/>
      <c r="J180" s="1662">
        <v>45413</v>
      </c>
      <c r="K180" s="1660" t="s">
        <v>1573</v>
      </c>
    </row>
    <row r="181" spans="1:11" ht="15" customHeight="1" x14ac:dyDescent="0.2">
      <c r="A181" s="1970"/>
      <c r="B181" s="1962"/>
      <c r="C181" s="1971"/>
      <c r="D181" s="1971"/>
      <c r="E181" s="1994"/>
      <c r="F181" s="1971"/>
      <c r="G181" s="1972"/>
      <c r="H181" s="1973"/>
      <c r="I181" s="1985"/>
      <c r="J181" s="1662">
        <v>45414</v>
      </c>
      <c r="K181" s="1660" t="s">
        <v>1517</v>
      </c>
    </row>
    <row r="182" spans="1:11" ht="15" customHeight="1" x14ac:dyDescent="0.2">
      <c r="A182" s="1970"/>
      <c r="B182" s="1962"/>
      <c r="C182" s="1971"/>
      <c r="D182" s="1971"/>
      <c r="E182" s="1994"/>
      <c r="F182" s="1971"/>
      <c r="G182" s="1972"/>
      <c r="H182" s="1973"/>
      <c r="I182" s="1985"/>
      <c r="J182" s="1662">
        <v>45415</v>
      </c>
      <c r="K182" s="1660" t="s">
        <v>1574</v>
      </c>
    </row>
    <row r="183" spans="1:11" ht="15" customHeight="1" x14ac:dyDescent="0.2">
      <c r="A183" s="1970"/>
      <c r="B183" s="1962"/>
      <c r="C183" s="1971"/>
      <c r="D183" s="1971"/>
      <c r="E183" s="1994"/>
      <c r="F183" s="1971"/>
      <c r="G183" s="1972"/>
      <c r="H183" s="1973"/>
      <c r="I183" s="1985"/>
      <c r="J183" s="1662">
        <v>45859</v>
      </c>
      <c r="K183" s="1660" t="s">
        <v>1575</v>
      </c>
    </row>
    <row r="184" spans="1:11" ht="15" customHeight="1" x14ac:dyDescent="0.2">
      <c r="A184" s="1970"/>
      <c r="B184" s="1962"/>
      <c r="C184" s="1971"/>
      <c r="D184" s="1971"/>
      <c r="E184" s="1994"/>
      <c r="F184" s="1971"/>
      <c r="G184" s="1972"/>
      <c r="H184" s="1973"/>
      <c r="I184" s="1985"/>
      <c r="J184" s="1662">
        <v>45869</v>
      </c>
      <c r="K184" s="1660" t="s">
        <v>1576</v>
      </c>
    </row>
    <row r="185" spans="1:11" ht="15" customHeight="1" x14ac:dyDescent="0.2">
      <c r="A185" s="1970"/>
      <c r="B185" s="1962"/>
      <c r="C185" s="1971"/>
      <c r="D185" s="1971"/>
      <c r="E185" s="1994"/>
      <c r="F185" s="1971"/>
      <c r="G185" s="1972"/>
      <c r="H185" s="1973"/>
      <c r="I185" s="1985"/>
      <c r="J185" s="1662">
        <v>45881</v>
      </c>
      <c r="K185" s="1660" t="s">
        <v>1577</v>
      </c>
    </row>
    <row r="186" spans="1:11" ht="15" customHeight="1" x14ac:dyDescent="0.2">
      <c r="A186" s="1970"/>
      <c r="B186" s="1962"/>
      <c r="C186" s="1971"/>
      <c r="D186" s="1971"/>
      <c r="E186" s="1994"/>
      <c r="F186" s="1971"/>
      <c r="G186" s="1972"/>
      <c r="H186" s="1973"/>
      <c r="I186" s="1985"/>
      <c r="J186" s="1662">
        <v>45889</v>
      </c>
      <c r="K186" s="1660" t="s">
        <v>1578</v>
      </c>
    </row>
    <row r="187" spans="1:11" ht="15" customHeight="1" x14ac:dyDescent="0.2">
      <c r="A187" s="1970"/>
      <c r="B187" s="1962"/>
      <c r="C187" s="1971"/>
      <c r="D187" s="1971"/>
      <c r="E187" s="1994"/>
      <c r="F187" s="1971"/>
      <c r="G187" s="1972"/>
      <c r="H187" s="1973"/>
      <c r="I187" s="1985"/>
      <c r="J187" s="1662">
        <v>45894</v>
      </c>
      <c r="K187" s="1660" t="s">
        <v>1554</v>
      </c>
    </row>
    <row r="188" spans="1:11" ht="15" customHeight="1" x14ac:dyDescent="0.2">
      <c r="A188" s="1970"/>
      <c r="B188" s="1962"/>
      <c r="C188" s="1971"/>
      <c r="D188" s="1971"/>
      <c r="E188" s="1994"/>
      <c r="F188" s="1971"/>
      <c r="G188" s="1972"/>
      <c r="H188" s="1973"/>
      <c r="I188" s="1985"/>
      <c r="J188" s="1662">
        <v>45895</v>
      </c>
      <c r="K188" s="1660" t="s">
        <v>1579</v>
      </c>
    </row>
    <row r="189" spans="1:11" ht="15" customHeight="1" x14ac:dyDescent="0.2">
      <c r="A189" s="1970"/>
      <c r="B189" s="1962"/>
      <c r="C189" s="1971"/>
      <c r="D189" s="1971"/>
      <c r="E189" s="1994"/>
      <c r="F189" s="1971"/>
      <c r="G189" s="1972"/>
      <c r="H189" s="1973"/>
      <c r="I189" s="1985"/>
      <c r="J189" s="1662">
        <v>45902</v>
      </c>
      <c r="K189" s="1660" t="s">
        <v>1370</v>
      </c>
    </row>
    <row r="190" spans="1:11" ht="15" customHeight="1" x14ac:dyDescent="0.2">
      <c r="A190" s="1970"/>
      <c r="B190" s="1962"/>
      <c r="C190" s="1971"/>
      <c r="D190" s="1971"/>
      <c r="E190" s="1994"/>
      <c r="F190" s="1971"/>
      <c r="G190" s="1972"/>
      <c r="H190" s="1973"/>
      <c r="I190" s="1985"/>
      <c r="J190" s="1662">
        <v>45905</v>
      </c>
      <c r="K190" s="1660" t="s">
        <v>1580</v>
      </c>
    </row>
    <row r="191" spans="1:11" ht="15" customHeight="1" x14ac:dyDescent="0.2">
      <c r="A191" s="1970"/>
      <c r="B191" s="1962"/>
      <c r="C191" s="1971"/>
      <c r="D191" s="1971"/>
      <c r="E191" s="1994"/>
      <c r="F191" s="1971"/>
      <c r="G191" s="1972"/>
      <c r="H191" s="1973"/>
      <c r="I191" s="1985"/>
      <c r="J191" s="1662">
        <v>45911</v>
      </c>
      <c r="K191" s="1660" t="s">
        <v>1370</v>
      </c>
    </row>
    <row r="192" spans="1:11" ht="15" customHeight="1" x14ac:dyDescent="0.2">
      <c r="A192" s="1970"/>
      <c r="B192" s="1962"/>
      <c r="C192" s="1971"/>
      <c r="D192" s="1971"/>
      <c r="E192" s="1994"/>
      <c r="F192" s="1971"/>
      <c r="G192" s="1972"/>
      <c r="H192" s="1973"/>
      <c r="I192" s="1985"/>
      <c r="J192" s="1662">
        <v>45919</v>
      </c>
      <c r="K192" s="1660" t="s">
        <v>1581</v>
      </c>
    </row>
    <row r="193" spans="1:11" ht="15" customHeight="1" x14ac:dyDescent="0.2">
      <c r="A193" s="1970"/>
      <c r="B193" s="1962"/>
      <c r="C193" s="1971"/>
      <c r="D193" s="1971"/>
      <c r="E193" s="1994"/>
      <c r="F193" s="1971"/>
      <c r="G193" s="1972"/>
      <c r="H193" s="1973"/>
      <c r="I193" s="1985"/>
      <c r="J193" s="1662">
        <v>45922</v>
      </c>
      <c r="K193" s="1660" t="s">
        <v>1582</v>
      </c>
    </row>
    <row r="194" spans="1:11" ht="15" customHeight="1" x14ac:dyDescent="0.2">
      <c r="A194" s="1970"/>
      <c r="B194" s="1962"/>
      <c r="C194" s="1971"/>
      <c r="D194" s="1971"/>
      <c r="E194" s="1994"/>
      <c r="F194" s="1971"/>
      <c r="G194" s="1972"/>
      <c r="H194" s="1973"/>
      <c r="I194" s="1985"/>
      <c r="J194" s="1662">
        <v>45924</v>
      </c>
      <c r="K194" s="1660" t="s">
        <v>1583</v>
      </c>
    </row>
    <row r="195" spans="1:11" ht="15" customHeight="1" x14ac:dyDescent="0.2">
      <c r="A195" s="1970"/>
      <c r="B195" s="1962"/>
      <c r="C195" s="1971"/>
      <c r="D195" s="1971"/>
      <c r="E195" s="1994"/>
      <c r="F195" s="1971"/>
      <c r="G195" s="1972"/>
      <c r="H195" s="1973"/>
      <c r="I195" s="1985"/>
      <c r="J195" s="1662">
        <v>45926</v>
      </c>
      <c r="K195" s="1698" t="s">
        <v>1584</v>
      </c>
    </row>
    <row r="196" spans="1:11" ht="15" customHeight="1" x14ac:dyDescent="0.2">
      <c r="A196" s="1970"/>
      <c r="B196" s="1962"/>
      <c r="C196" s="1971"/>
      <c r="D196" s="1971"/>
      <c r="E196" s="1994"/>
      <c r="F196" s="1971"/>
      <c r="G196" s="1972"/>
      <c r="H196" s="1973"/>
      <c r="I196" s="1985"/>
      <c r="J196" s="1662">
        <v>45926</v>
      </c>
      <c r="K196" s="1660" t="s">
        <v>1585</v>
      </c>
    </row>
    <row r="197" spans="1:11" ht="15" customHeight="1" x14ac:dyDescent="0.2">
      <c r="A197" s="1970"/>
      <c r="B197" s="1962"/>
      <c r="C197" s="1971"/>
      <c r="D197" s="1971"/>
      <c r="E197" s="1994"/>
      <c r="F197" s="1971"/>
      <c r="G197" s="1972"/>
      <c r="H197" s="1973"/>
      <c r="I197" s="1985"/>
      <c r="J197" s="1662">
        <v>45932</v>
      </c>
      <c r="K197" s="1660" t="s">
        <v>1448</v>
      </c>
    </row>
    <row r="198" spans="1:11" ht="15" customHeight="1" x14ac:dyDescent="0.2">
      <c r="A198" s="1970"/>
      <c r="B198" s="1962"/>
      <c r="C198" s="1971"/>
      <c r="D198" s="1971"/>
      <c r="E198" s="1994"/>
      <c r="F198" s="1971"/>
      <c r="G198" s="1972"/>
      <c r="H198" s="1973"/>
      <c r="I198" s="1985"/>
      <c r="J198" s="1662">
        <v>45999</v>
      </c>
      <c r="K198" s="1660" t="s">
        <v>1485</v>
      </c>
    </row>
    <row r="199" spans="1:11" ht="15" customHeight="1" x14ac:dyDescent="0.2">
      <c r="A199" s="1950" t="s">
        <v>1361</v>
      </c>
      <c r="B199" s="1987" t="s">
        <v>1586</v>
      </c>
      <c r="C199" s="1941" t="s">
        <v>90</v>
      </c>
      <c r="D199" s="1941" t="s">
        <v>1442</v>
      </c>
      <c r="E199" s="1955" t="s">
        <v>1562</v>
      </c>
      <c r="F199" s="1941">
        <v>24</v>
      </c>
      <c r="G199" s="1942" t="s">
        <v>625</v>
      </c>
      <c r="H199" s="1989">
        <v>449429460.76999998</v>
      </c>
      <c r="I199" s="1943">
        <f>+H199/F199</f>
        <v>18726227.532083333</v>
      </c>
      <c r="J199" s="1666">
        <v>45416</v>
      </c>
      <c r="K199" s="1667" t="s">
        <v>1572</v>
      </c>
    </row>
    <row r="200" spans="1:11" ht="15" customHeight="1" x14ac:dyDescent="0.2">
      <c r="A200" s="1950"/>
      <c r="B200" s="1987"/>
      <c r="C200" s="1941"/>
      <c r="D200" s="1941"/>
      <c r="E200" s="1955"/>
      <c r="F200" s="1941"/>
      <c r="G200" s="1942"/>
      <c r="H200" s="1989"/>
      <c r="I200" s="1943"/>
      <c r="J200" s="1666">
        <v>45417</v>
      </c>
      <c r="K200" s="1667" t="s">
        <v>1573</v>
      </c>
    </row>
    <row r="201" spans="1:11" ht="15" customHeight="1" x14ac:dyDescent="0.2">
      <c r="A201" s="1950"/>
      <c r="B201" s="1987"/>
      <c r="C201" s="1941"/>
      <c r="D201" s="1941"/>
      <c r="E201" s="1955"/>
      <c r="F201" s="1941"/>
      <c r="G201" s="1942"/>
      <c r="H201" s="1989"/>
      <c r="I201" s="1943"/>
      <c r="J201" s="1666">
        <v>45418</v>
      </c>
      <c r="K201" s="1667" t="s">
        <v>1517</v>
      </c>
    </row>
    <row r="202" spans="1:11" ht="15" customHeight="1" x14ac:dyDescent="0.2">
      <c r="A202" s="1950"/>
      <c r="B202" s="1987"/>
      <c r="C202" s="1941"/>
      <c r="D202" s="1941"/>
      <c r="E202" s="1955"/>
      <c r="F202" s="1941"/>
      <c r="G202" s="1942"/>
      <c r="H202" s="1989"/>
      <c r="I202" s="1943"/>
      <c r="J202" s="1666">
        <v>45419</v>
      </c>
      <c r="K202" s="1667" t="s">
        <v>1587</v>
      </c>
    </row>
    <row r="203" spans="1:11" ht="15" customHeight="1" x14ac:dyDescent="0.2">
      <c r="A203" s="1950"/>
      <c r="B203" s="1987"/>
      <c r="C203" s="1941"/>
      <c r="D203" s="1941"/>
      <c r="E203" s="1955"/>
      <c r="F203" s="1941"/>
      <c r="G203" s="1942"/>
      <c r="H203" s="1989"/>
      <c r="I203" s="1943"/>
      <c r="J203" s="1666">
        <v>45420</v>
      </c>
      <c r="K203" s="1667" t="s">
        <v>1574</v>
      </c>
    </row>
    <row r="204" spans="1:11" ht="15" customHeight="1" x14ac:dyDescent="0.2">
      <c r="A204" s="1950"/>
      <c r="B204" s="1987"/>
      <c r="C204" s="1941"/>
      <c r="D204" s="1941"/>
      <c r="E204" s="1955"/>
      <c r="F204" s="1941"/>
      <c r="G204" s="1942"/>
      <c r="H204" s="1989"/>
      <c r="I204" s="1943"/>
      <c r="J204" s="1666">
        <v>45859</v>
      </c>
      <c r="K204" s="1667" t="s">
        <v>1575</v>
      </c>
    </row>
    <row r="205" spans="1:11" ht="15" customHeight="1" x14ac:dyDescent="0.2">
      <c r="A205" s="1950"/>
      <c r="B205" s="1987"/>
      <c r="C205" s="1941"/>
      <c r="D205" s="1941"/>
      <c r="E205" s="1955"/>
      <c r="F205" s="1941"/>
      <c r="G205" s="1942"/>
      <c r="H205" s="1989"/>
      <c r="I205" s="1943"/>
      <c r="J205" s="1666">
        <v>45869</v>
      </c>
      <c r="K205" s="1667" t="s">
        <v>1576</v>
      </c>
    </row>
    <row r="206" spans="1:11" ht="15" customHeight="1" x14ac:dyDescent="0.2">
      <c r="A206" s="1950"/>
      <c r="B206" s="1987"/>
      <c r="C206" s="1941"/>
      <c r="D206" s="1941"/>
      <c r="E206" s="1955"/>
      <c r="F206" s="1941"/>
      <c r="G206" s="1942"/>
      <c r="H206" s="1989"/>
      <c r="I206" s="1943"/>
      <c r="J206" s="1666">
        <v>56838</v>
      </c>
      <c r="K206" s="1667" t="s">
        <v>1577</v>
      </c>
    </row>
    <row r="207" spans="1:11" ht="15" customHeight="1" x14ac:dyDescent="0.2">
      <c r="A207" s="1950"/>
      <c r="B207" s="1987"/>
      <c r="C207" s="1941"/>
      <c r="D207" s="1941"/>
      <c r="E207" s="1955"/>
      <c r="F207" s="1941"/>
      <c r="G207" s="1942"/>
      <c r="H207" s="1989"/>
      <c r="I207" s="1943"/>
      <c r="J207" s="1666">
        <v>45889</v>
      </c>
      <c r="K207" s="1667" t="s">
        <v>1578</v>
      </c>
    </row>
    <row r="208" spans="1:11" ht="15" customHeight="1" x14ac:dyDescent="0.2">
      <c r="A208" s="1950"/>
      <c r="B208" s="1987"/>
      <c r="C208" s="1941"/>
      <c r="D208" s="1941"/>
      <c r="E208" s="1955"/>
      <c r="F208" s="1941"/>
      <c r="G208" s="1942"/>
      <c r="H208" s="1989"/>
      <c r="I208" s="1943"/>
      <c r="J208" s="1666">
        <v>45894</v>
      </c>
      <c r="K208" s="1667" t="s">
        <v>1554</v>
      </c>
    </row>
    <row r="209" spans="1:11" ht="15" customHeight="1" x14ac:dyDescent="0.2">
      <c r="A209" s="1950"/>
      <c r="B209" s="1987"/>
      <c r="C209" s="1941"/>
      <c r="D209" s="1941"/>
      <c r="E209" s="1955"/>
      <c r="F209" s="1941"/>
      <c r="G209" s="1942"/>
      <c r="H209" s="1989"/>
      <c r="I209" s="1943"/>
      <c r="J209" s="1666">
        <v>45895</v>
      </c>
      <c r="K209" s="1667" t="s">
        <v>1579</v>
      </c>
    </row>
    <row r="210" spans="1:11" ht="15" customHeight="1" x14ac:dyDescent="0.2">
      <c r="A210" s="1950"/>
      <c r="B210" s="1987"/>
      <c r="C210" s="1941"/>
      <c r="D210" s="1941"/>
      <c r="E210" s="1955"/>
      <c r="F210" s="1941"/>
      <c r="G210" s="1942"/>
      <c r="H210" s="1989"/>
      <c r="I210" s="1943"/>
      <c r="J210" s="1666">
        <v>45902</v>
      </c>
      <c r="K210" s="1667" t="s">
        <v>1370</v>
      </c>
    </row>
    <row r="211" spans="1:11" ht="15" customHeight="1" x14ac:dyDescent="0.2">
      <c r="A211" s="1950"/>
      <c r="B211" s="1987"/>
      <c r="C211" s="1941"/>
      <c r="D211" s="1941"/>
      <c r="E211" s="1955"/>
      <c r="F211" s="1941"/>
      <c r="G211" s="1942"/>
      <c r="H211" s="1989"/>
      <c r="I211" s="1943"/>
      <c r="J211" s="1666">
        <v>45905</v>
      </c>
      <c r="K211" s="1667" t="s">
        <v>1580</v>
      </c>
    </row>
    <row r="212" spans="1:11" ht="15" customHeight="1" x14ac:dyDescent="0.2">
      <c r="A212" s="1950"/>
      <c r="B212" s="1987"/>
      <c r="C212" s="1941"/>
      <c r="D212" s="1941"/>
      <c r="E212" s="1955"/>
      <c r="F212" s="1941"/>
      <c r="G212" s="1942"/>
      <c r="H212" s="1989"/>
      <c r="I212" s="1943"/>
      <c r="J212" s="1666">
        <v>45911</v>
      </c>
      <c r="K212" s="1667" t="s">
        <v>1370</v>
      </c>
    </row>
    <row r="213" spans="1:11" ht="15" customHeight="1" x14ac:dyDescent="0.2">
      <c r="A213" s="1950"/>
      <c r="B213" s="1987"/>
      <c r="C213" s="1941"/>
      <c r="D213" s="1941"/>
      <c r="E213" s="1955"/>
      <c r="F213" s="1941"/>
      <c r="G213" s="1942"/>
      <c r="H213" s="1989"/>
      <c r="I213" s="1943"/>
      <c r="J213" s="1666">
        <v>45919</v>
      </c>
      <c r="K213" s="1667" t="s">
        <v>1581</v>
      </c>
    </row>
    <row r="214" spans="1:11" ht="15" customHeight="1" x14ac:dyDescent="0.2">
      <c r="A214" s="1950"/>
      <c r="B214" s="1987"/>
      <c r="C214" s="1941"/>
      <c r="D214" s="1941"/>
      <c r="E214" s="1955"/>
      <c r="F214" s="1941"/>
      <c r="G214" s="1942"/>
      <c r="H214" s="1989"/>
      <c r="I214" s="1943"/>
      <c r="J214" s="1666">
        <v>45922</v>
      </c>
      <c r="K214" s="1667" t="s">
        <v>1582</v>
      </c>
    </row>
    <row r="215" spans="1:11" ht="15" customHeight="1" x14ac:dyDescent="0.2">
      <c r="A215" s="1950"/>
      <c r="B215" s="1987"/>
      <c r="C215" s="1941"/>
      <c r="D215" s="1941"/>
      <c r="E215" s="1955"/>
      <c r="F215" s="1941"/>
      <c r="G215" s="1942"/>
      <c r="H215" s="1989"/>
      <c r="I215" s="1943"/>
      <c r="J215" s="1666">
        <v>45924</v>
      </c>
      <c r="K215" s="1667" t="s">
        <v>1583</v>
      </c>
    </row>
    <row r="216" spans="1:11" ht="15" customHeight="1" x14ac:dyDescent="0.2">
      <c r="A216" s="1950"/>
      <c r="B216" s="1987"/>
      <c r="C216" s="1941"/>
      <c r="D216" s="1941"/>
      <c r="E216" s="1955"/>
      <c r="F216" s="1941"/>
      <c r="G216" s="1942"/>
      <c r="H216" s="1989"/>
      <c r="I216" s="1943"/>
      <c r="J216" s="1666">
        <v>45926</v>
      </c>
      <c r="K216" s="1693" t="s">
        <v>1584</v>
      </c>
    </row>
    <row r="217" spans="1:11" ht="15" customHeight="1" x14ac:dyDescent="0.2">
      <c r="A217" s="1950"/>
      <c r="B217" s="1987"/>
      <c r="C217" s="1941"/>
      <c r="D217" s="1941"/>
      <c r="E217" s="1955"/>
      <c r="F217" s="1941"/>
      <c r="G217" s="1942"/>
      <c r="H217" s="1989"/>
      <c r="I217" s="1943"/>
      <c r="J217" s="1666">
        <v>45926</v>
      </c>
      <c r="K217" s="1667" t="s">
        <v>1585</v>
      </c>
    </row>
    <row r="218" spans="1:11" ht="15" customHeight="1" x14ac:dyDescent="0.2">
      <c r="A218" s="1950"/>
      <c r="B218" s="1987"/>
      <c r="C218" s="1941"/>
      <c r="D218" s="1941"/>
      <c r="E218" s="1955"/>
      <c r="F218" s="1941"/>
      <c r="G218" s="1942"/>
      <c r="H218" s="1989"/>
      <c r="I218" s="1943"/>
      <c r="J218" s="1666">
        <v>45932</v>
      </c>
      <c r="K218" s="1667" t="s">
        <v>1448</v>
      </c>
    </row>
    <row r="219" spans="1:11" ht="15" customHeight="1" x14ac:dyDescent="0.2">
      <c r="A219" s="1950"/>
      <c r="B219" s="1987"/>
      <c r="C219" s="1941"/>
      <c r="D219" s="1941"/>
      <c r="E219" s="1955"/>
      <c r="F219" s="1941"/>
      <c r="G219" s="1942"/>
      <c r="H219" s="1989"/>
      <c r="I219" s="1943"/>
      <c r="J219" s="1666">
        <v>45999</v>
      </c>
      <c r="K219" s="1667" t="s">
        <v>1485</v>
      </c>
    </row>
    <row r="220" spans="1:11" ht="15" customHeight="1" x14ac:dyDescent="0.2">
      <c r="A220" s="1911" t="s">
        <v>1361</v>
      </c>
      <c r="B220" s="1911" t="s">
        <v>1588</v>
      </c>
      <c r="C220" s="1917" t="s">
        <v>1363</v>
      </c>
      <c r="D220" s="1917" t="s">
        <v>1589</v>
      </c>
      <c r="E220" s="1918" t="s">
        <v>174</v>
      </c>
      <c r="F220" s="1914">
        <v>47</v>
      </c>
      <c r="G220" s="1914" t="s">
        <v>1409</v>
      </c>
      <c r="H220" s="1923">
        <v>966488286.44000006</v>
      </c>
      <c r="I220" s="1991">
        <f>+H220/F220</f>
        <v>20563580.562553193</v>
      </c>
      <c r="J220" s="1670">
        <v>45821</v>
      </c>
      <c r="K220" s="1672" t="s">
        <v>1367</v>
      </c>
    </row>
    <row r="221" spans="1:11" ht="15" customHeight="1" x14ac:dyDescent="0.2">
      <c r="A221" s="1912"/>
      <c r="B221" s="1912"/>
      <c r="C221" s="1921"/>
      <c r="D221" s="1921"/>
      <c r="E221" s="1919"/>
      <c r="F221" s="1915"/>
      <c r="G221" s="1915"/>
      <c r="H221" s="1924"/>
      <c r="I221" s="1992"/>
      <c r="J221" s="1670">
        <v>45824</v>
      </c>
      <c r="K221" s="1671" t="s">
        <v>1318</v>
      </c>
    </row>
    <row r="222" spans="1:11" ht="15" customHeight="1" x14ac:dyDescent="0.2">
      <c r="A222" s="1912"/>
      <c r="B222" s="1912"/>
      <c r="C222" s="1921"/>
      <c r="D222" s="1921"/>
      <c r="E222" s="1919"/>
      <c r="F222" s="1915"/>
      <c r="G222" s="1915"/>
      <c r="H222" s="1924"/>
      <c r="I222" s="1992"/>
      <c r="J222" s="1670">
        <v>45950</v>
      </c>
      <c r="K222" s="1672" t="s">
        <v>1590</v>
      </c>
    </row>
    <row r="223" spans="1:11" ht="15" customHeight="1" x14ac:dyDescent="0.2">
      <c r="A223" s="1912"/>
      <c r="B223" s="1912"/>
      <c r="C223" s="1921"/>
      <c r="D223" s="1921"/>
      <c r="E223" s="1919"/>
      <c r="F223" s="1915"/>
      <c r="G223" s="1915"/>
      <c r="H223" s="1924"/>
      <c r="I223" s="1992"/>
      <c r="J223" s="1670">
        <v>45965</v>
      </c>
      <c r="K223" s="1672" t="s">
        <v>1591</v>
      </c>
    </row>
    <row r="224" spans="1:11" ht="15" customHeight="1" x14ac:dyDescent="0.2">
      <c r="A224" s="1912"/>
      <c r="B224" s="1912"/>
      <c r="C224" s="1921"/>
      <c r="D224" s="1921"/>
      <c r="E224" s="1919"/>
      <c r="F224" s="1915"/>
      <c r="G224" s="1915"/>
      <c r="H224" s="1924"/>
      <c r="I224" s="1992"/>
      <c r="J224" s="1670">
        <v>45968</v>
      </c>
      <c r="K224" s="1672" t="s">
        <v>1592</v>
      </c>
    </row>
    <row r="225" spans="1:11" ht="15" customHeight="1" x14ac:dyDescent="0.2">
      <c r="A225" s="1912"/>
      <c r="B225" s="1912"/>
      <c r="C225" s="1921"/>
      <c r="D225" s="1921"/>
      <c r="E225" s="1919"/>
      <c r="F225" s="1915"/>
      <c r="G225" s="1915"/>
      <c r="H225" s="1924"/>
      <c r="I225" s="1992"/>
      <c r="J225" s="1670">
        <v>56944</v>
      </c>
      <c r="K225" s="1672" t="s">
        <v>1593</v>
      </c>
    </row>
    <row r="226" spans="1:11" ht="15" customHeight="1" x14ac:dyDescent="0.2">
      <c r="A226" s="1912"/>
      <c r="B226" s="1912"/>
      <c r="C226" s="1921"/>
      <c r="D226" s="1921"/>
      <c r="E226" s="1919"/>
      <c r="F226" s="1915"/>
      <c r="G226" s="1915"/>
      <c r="H226" s="1924"/>
      <c r="I226" s="1992"/>
      <c r="J226" s="1670">
        <v>45991</v>
      </c>
      <c r="K226" s="1672" t="s">
        <v>1558</v>
      </c>
    </row>
    <row r="227" spans="1:11" ht="15" customHeight="1" x14ac:dyDescent="0.2">
      <c r="A227" s="1912"/>
      <c r="B227" s="1912"/>
      <c r="C227" s="1921"/>
      <c r="D227" s="1921"/>
      <c r="E227" s="1919"/>
      <c r="F227" s="1915"/>
      <c r="G227" s="1915"/>
      <c r="H227" s="1924"/>
      <c r="I227" s="1992"/>
      <c r="J227" s="1670">
        <v>45992</v>
      </c>
      <c r="K227" s="1672" t="s">
        <v>1594</v>
      </c>
    </row>
    <row r="228" spans="1:11" ht="46.9" customHeight="1" x14ac:dyDescent="0.2">
      <c r="A228" s="1912"/>
      <c r="B228" s="1912"/>
      <c r="C228" s="1921"/>
      <c r="D228" s="1921"/>
      <c r="E228" s="1919"/>
      <c r="F228" s="1915"/>
      <c r="G228" s="1915"/>
      <c r="H228" s="1924"/>
      <c r="I228" s="1992"/>
      <c r="J228" s="1670">
        <v>45993</v>
      </c>
      <c r="K228" s="1699" t="s">
        <v>1595</v>
      </c>
    </row>
    <row r="229" spans="1:11" ht="15" customHeight="1" x14ac:dyDescent="0.2">
      <c r="A229" s="1913"/>
      <c r="B229" s="1913"/>
      <c r="C229" s="1922"/>
      <c r="D229" s="1922"/>
      <c r="E229" s="1920"/>
      <c r="F229" s="1916"/>
      <c r="G229" s="1916"/>
      <c r="H229" s="1925"/>
      <c r="I229" s="1993"/>
      <c r="J229" s="1662">
        <v>45999</v>
      </c>
      <c r="K229" s="1660" t="s">
        <v>1485</v>
      </c>
    </row>
    <row r="230" spans="1:11" ht="15" customHeight="1" x14ac:dyDescent="0.2">
      <c r="A230" s="1980" t="s">
        <v>1311</v>
      </c>
      <c r="B230" s="1950" t="s">
        <v>1596</v>
      </c>
      <c r="C230" s="1941" t="s">
        <v>296</v>
      </c>
      <c r="D230" s="1977" t="s">
        <v>1597</v>
      </c>
      <c r="E230" s="1977" t="s">
        <v>1314</v>
      </c>
      <c r="F230" s="1941">
        <v>32</v>
      </c>
      <c r="G230" s="1977" t="s">
        <v>1402</v>
      </c>
      <c r="H230" s="1978">
        <v>863271462.35000002</v>
      </c>
      <c r="I230" s="1978">
        <f>SUM(H230/F230)</f>
        <v>26977233.198437501</v>
      </c>
      <c r="J230" s="1689">
        <v>45531</v>
      </c>
      <c r="K230" s="1664" t="s">
        <v>1367</v>
      </c>
    </row>
    <row r="231" spans="1:11" ht="15" customHeight="1" x14ac:dyDescent="0.2">
      <c r="A231" s="1980"/>
      <c r="B231" s="1950"/>
      <c r="C231" s="1941"/>
      <c r="D231" s="1977"/>
      <c r="E231" s="1977"/>
      <c r="F231" s="1941"/>
      <c r="G231" s="1977"/>
      <c r="H231" s="1978"/>
      <c r="I231" s="1978"/>
      <c r="J231" s="1689">
        <v>45533</v>
      </c>
      <c r="K231" s="1664" t="s">
        <v>1318</v>
      </c>
    </row>
    <row r="232" spans="1:11" ht="15" customHeight="1" x14ac:dyDescent="0.2">
      <c r="A232" s="1980"/>
      <c r="B232" s="1950"/>
      <c r="C232" s="1941"/>
      <c r="D232" s="1977"/>
      <c r="E232" s="1977"/>
      <c r="F232" s="1941"/>
      <c r="G232" s="1977"/>
      <c r="H232" s="1978"/>
      <c r="I232" s="1978"/>
      <c r="J232" s="1689">
        <v>45602</v>
      </c>
      <c r="K232" s="1676" t="s">
        <v>1319</v>
      </c>
    </row>
    <row r="233" spans="1:11" ht="15" customHeight="1" x14ac:dyDescent="0.2">
      <c r="A233" s="1980"/>
      <c r="B233" s="1950"/>
      <c r="C233" s="1941"/>
      <c r="D233" s="1977"/>
      <c r="E233" s="1977"/>
      <c r="F233" s="1941"/>
      <c r="G233" s="1977"/>
      <c r="H233" s="1978"/>
      <c r="I233" s="1978"/>
      <c r="J233" s="1689">
        <v>45705</v>
      </c>
      <c r="K233" s="1676" t="s">
        <v>1326</v>
      </c>
    </row>
    <row r="234" spans="1:11" ht="15" customHeight="1" x14ac:dyDescent="0.2">
      <c r="A234" s="1980"/>
      <c r="B234" s="1950"/>
      <c r="C234" s="1941"/>
      <c r="D234" s="1977"/>
      <c r="E234" s="1977"/>
      <c r="F234" s="1941"/>
      <c r="G234" s="1977"/>
      <c r="H234" s="1978"/>
      <c r="I234" s="1978"/>
      <c r="J234" s="1689">
        <v>45712</v>
      </c>
      <c r="K234" s="1676" t="s">
        <v>1346</v>
      </c>
    </row>
    <row r="235" spans="1:11" ht="15" customHeight="1" x14ac:dyDescent="0.2">
      <c r="A235" s="1980"/>
      <c r="B235" s="1950"/>
      <c r="C235" s="1941"/>
      <c r="D235" s="1977"/>
      <c r="E235" s="1977"/>
      <c r="F235" s="1941"/>
      <c r="G235" s="1977"/>
      <c r="H235" s="1978"/>
      <c r="I235" s="1978"/>
      <c r="J235" s="1689">
        <v>45716</v>
      </c>
      <c r="K235" s="1676" t="s">
        <v>1333</v>
      </c>
    </row>
    <row r="236" spans="1:11" ht="15" customHeight="1" x14ac:dyDescent="0.2">
      <c r="A236" s="1980"/>
      <c r="B236" s="1950"/>
      <c r="C236" s="1941"/>
      <c r="D236" s="1977"/>
      <c r="E236" s="1977"/>
      <c r="F236" s="1941"/>
      <c r="G236" s="1977"/>
      <c r="H236" s="1978"/>
      <c r="I236" s="1978"/>
      <c r="J236" s="1689">
        <v>45748</v>
      </c>
      <c r="K236" s="1676" t="s">
        <v>1334</v>
      </c>
    </row>
    <row r="237" spans="1:11" ht="15" customHeight="1" x14ac:dyDescent="0.2">
      <c r="A237" s="1980"/>
      <c r="B237" s="1950"/>
      <c r="C237" s="1941"/>
      <c r="D237" s="1977"/>
      <c r="E237" s="1977"/>
      <c r="F237" s="1941"/>
      <c r="G237" s="1977"/>
      <c r="H237" s="1978"/>
      <c r="I237" s="1978"/>
      <c r="J237" s="1689">
        <v>45790</v>
      </c>
      <c r="K237" s="1676" t="s">
        <v>1346</v>
      </c>
    </row>
    <row r="238" spans="1:11" ht="15" customHeight="1" x14ac:dyDescent="0.2">
      <c r="A238" s="1980"/>
      <c r="B238" s="1950"/>
      <c r="C238" s="1941"/>
      <c r="D238" s="1977"/>
      <c r="E238" s="1977"/>
      <c r="F238" s="1941"/>
      <c r="G238" s="1977"/>
      <c r="H238" s="1978"/>
      <c r="I238" s="1978"/>
      <c r="J238" s="1689">
        <v>45793</v>
      </c>
      <c r="K238" s="1676" t="s">
        <v>1334</v>
      </c>
    </row>
    <row r="239" spans="1:11" ht="15" customHeight="1" x14ac:dyDescent="0.2">
      <c r="A239" s="1980"/>
      <c r="B239" s="1950"/>
      <c r="C239" s="1941"/>
      <c r="D239" s="1977"/>
      <c r="E239" s="1977"/>
      <c r="F239" s="1941"/>
      <c r="G239" s="1977"/>
      <c r="H239" s="1978"/>
      <c r="I239" s="1978"/>
      <c r="J239" s="1689">
        <v>45797</v>
      </c>
      <c r="K239" s="1676" t="s">
        <v>1334</v>
      </c>
    </row>
    <row r="240" spans="1:11" ht="15" customHeight="1" x14ac:dyDescent="0.2">
      <c r="A240" s="1980"/>
      <c r="B240" s="1950"/>
      <c r="C240" s="1941"/>
      <c r="D240" s="1977"/>
      <c r="E240" s="1977"/>
      <c r="F240" s="1941"/>
      <c r="G240" s="1977"/>
      <c r="H240" s="1978"/>
      <c r="I240" s="1978"/>
      <c r="J240" s="1689">
        <v>45838</v>
      </c>
      <c r="K240" s="1667" t="s">
        <v>1598</v>
      </c>
    </row>
    <row r="241" spans="1:11" ht="15" customHeight="1" x14ac:dyDescent="0.2">
      <c r="A241" s="1980"/>
      <c r="B241" s="1950"/>
      <c r="C241" s="1941"/>
      <c r="D241" s="1977"/>
      <c r="E241" s="1977"/>
      <c r="F241" s="1941"/>
      <c r="G241" s="1977"/>
      <c r="H241" s="1978"/>
      <c r="I241" s="1978"/>
      <c r="J241" s="1689">
        <v>45870</v>
      </c>
      <c r="K241" s="1667" t="s">
        <v>1599</v>
      </c>
    </row>
    <row r="242" spans="1:11" ht="15" customHeight="1" x14ac:dyDescent="0.2">
      <c r="A242" s="1980"/>
      <c r="B242" s="1950"/>
      <c r="C242" s="1941"/>
      <c r="D242" s="1977"/>
      <c r="E242" s="1977"/>
      <c r="F242" s="1941"/>
      <c r="G242" s="1977"/>
      <c r="H242" s="1978"/>
      <c r="I242" s="1978"/>
      <c r="J242" s="1689">
        <v>45876</v>
      </c>
      <c r="K242" s="1676" t="s">
        <v>1334</v>
      </c>
    </row>
    <row r="243" spans="1:11" ht="15" customHeight="1" x14ac:dyDescent="0.2">
      <c r="A243" s="1980"/>
      <c r="B243" s="1950"/>
      <c r="C243" s="1941"/>
      <c r="D243" s="1977"/>
      <c r="E243" s="1977"/>
      <c r="F243" s="1941"/>
      <c r="G243" s="1977"/>
      <c r="H243" s="1978"/>
      <c r="I243" s="1978"/>
      <c r="J243" s="1689">
        <v>45877</v>
      </c>
      <c r="K243" s="1667" t="s">
        <v>1600</v>
      </c>
    </row>
    <row r="244" spans="1:11" ht="15" customHeight="1" x14ac:dyDescent="0.2">
      <c r="A244" s="1980"/>
      <c r="B244" s="1950"/>
      <c r="C244" s="1941"/>
      <c r="D244" s="1977"/>
      <c r="E244" s="1977"/>
      <c r="F244" s="1941"/>
      <c r="G244" s="1977"/>
      <c r="H244" s="1978"/>
      <c r="I244" s="1978"/>
      <c r="J244" s="1689">
        <v>45880</v>
      </c>
      <c r="K244" s="1667" t="s">
        <v>1601</v>
      </c>
    </row>
    <row r="245" spans="1:11" ht="15" customHeight="1" x14ac:dyDescent="0.2">
      <c r="A245" s="1980"/>
      <c r="B245" s="1950"/>
      <c r="C245" s="1941"/>
      <c r="D245" s="1977"/>
      <c r="E245" s="1977"/>
      <c r="F245" s="1941"/>
      <c r="G245" s="1977"/>
      <c r="H245" s="1978"/>
      <c r="I245" s="1978"/>
      <c r="J245" s="1689">
        <v>45881</v>
      </c>
      <c r="K245" s="1667" t="s">
        <v>1448</v>
      </c>
    </row>
    <row r="246" spans="1:11" ht="15" customHeight="1" x14ac:dyDescent="0.2">
      <c r="A246" s="1950" t="s">
        <v>1371</v>
      </c>
      <c r="B246" s="1950" t="s">
        <v>1602</v>
      </c>
      <c r="C246" s="1941" t="s">
        <v>90</v>
      </c>
      <c r="D246" s="1941" t="s">
        <v>1603</v>
      </c>
      <c r="E246" s="1955" t="s">
        <v>1314</v>
      </c>
      <c r="F246" s="1941">
        <v>26</v>
      </c>
      <c r="G246" s="1941" t="s">
        <v>625</v>
      </c>
      <c r="H246" s="1955">
        <v>582727913.59000003</v>
      </c>
      <c r="I246" s="1944">
        <f>H246/F246</f>
        <v>22412612.061153848</v>
      </c>
      <c r="J246" s="1666">
        <v>45786</v>
      </c>
      <c r="K246" s="1667" t="s">
        <v>1573</v>
      </c>
    </row>
    <row r="247" spans="1:11" ht="15" customHeight="1" x14ac:dyDescent="0.2">
      <c r="A247" s="1950"/>
      <c r="B247" s="1950"/>
      <c r="C247" s="1941"/>
      <c r="D247" s="1941"/>
      <c r="E247" s="1955"/>
      <c r="F247" s="1941"/>
      <c r="G247" s="1941"/>
      <c r="H247" s="1955"/>
      <c r="I247" s="1944"/>
      <c r="J247" s="1666">
        <v>45787</v>
      </c>
      <c r="K247" s="1667" t="s">
        <v>1604</v>
      </c>
    </row>
    <row r="248" spans="1:11" ht="15" customHeight="1" x14ac:dyDescent="0.2">
      <c r="A248" s="1950"/>
      <c r="B248" s="1950"/>
      <c r="C248" s="1941"/>
      <c r="D248" s="1941"/>
      <c r="E248" s="1955"/>
      <c r="F248" s="1941"/>
      <c r="G248" s="1941"/>
      <c r="H248" s="1955"/>
      <c r="I248" s="1944"/>
      <c r="J248" s="1666">
        <v>45788</v>
      </c>
      <c r="K248" s="1667" t="s">
        <v>1462</v>
      </c>
    </row>
    <row r="249" spans="1:11" ht="15" customHeight="1" x14ac:dyDescent="0.2">
      <c r="A249" s="1950"/>
      <c r="B249" s="1950"/>
      <c r="C249" s="1941"/>
      <c r="D249" s="1941"/>
      <c r="E249" s="1955"/>
      <c r="F249" s="1941"/>
      <c r="G249" s="1941"/>
      <c r="H249" s="1955"/>
      <c r="I249" s="1944"/>
      <c r="J249" s="1666">
        <v>45789</v>
      </c>
      <c r="K249" s="1667" t="s">
        <v>1605</v>
      </c>
    </row>
    <row r="250" spans="1:11" ht="15" customHeight="1" x14ac:dyDescent="0.2">
      <c r="A250" s="1950"/>
      <c r="B250" s="1950"/>
      <c r="C250" s="1941"/>
      <c r="D250" s="1941"/>
      <c r="E250" s="1955"/>
      <c r="F250" s="1941"/>
      <c r="G250" s="1941"/>
      <c r="H250" s="1955"/>
      <c r="I250" s="1944"/>
      <c r="J250" s="1666">
        <v>45790</v>
      </c>
      <c r="K250" s="1667" t="s">
        <v>1606</v>
      </c>
    </row>
    <row r="251" spans="1:11" ht="15" customHeight="1" x14ac:dyDescent="0.2">
      <c r="A251" s="1950"/>
      <c r="B251" s="1950"/>
      <c r="C251" s="1941"/>
      <c r="D251" s="1941"/>
      <c r="E251" s="1955"/>
      <c r="F251" s="1941"/>
      <c r="G251" s="1941"/>
      <c r="H251" s="1955"/>
      <c r="I251" s="1944"/>
      <c r="J251" s="1666">
        <v>45791</v>
      </c>
      <c r="K251" s="1667" t="s">
        <v>1607</v>
      </c>
    </row>
    <row r="252" spans="1:11" ht="15" customHeight="1" x14ac:dyDescent="0.2">
      <c r="A252" s="1950"/>
      <c r="B252" s="1950"/>
      <c r="C252" s="1941"/>
      <c r="D252" s="1941"/>
      <c r="E252" s="1955"/>
      <c r="F252" s="1941"/>
      <c r="G252" s="1941"/>
      <c r="H252" s="1955"/>
      <c r="I252" s="1944"/>
      <c r="J252" s="1666">
        <v>45838</v>
      </c>
      <c r="K252" s="1667" t="s">
        <v>1608</v>
      </c>
    </row>
    <row r="253" spans="1:11" ht="15" customHeight="1" x14ac:dyDescent="0.2">
      <c r="A253" s="1950"/>
      <c r="B253" s="1950"/>
      <c r="C253" s="1941"/>
      <c r="D253" s="1941"/>
      <c r="E253" s="1955"/>
      <c r="F253" s="1941"/>
      <c r="G253" s="1941"/>
      <c r="H253" s="1955"/>
      <c r="I253" s="1944"/>
      <c r="J253" s="1666">
        <v>45868</v>
      </c>
      <c r="K253" s="1667" t="s">
        <v>1609</v>
      </c>
    </row>
    <row r="254" spans="1:11" ht="15" customHeight="1" x14ac:dyDescent="0.2">
      <c r="A254" s="1950"/>
      <c r="B254" s="1950"/>
      <c r="C254" s="1941"/>
      <c r="D254" s="1941"/>
      <c r="E254" s="1955"/>
      <c r="F254" s="1941"/>
      <c r="G254" s="1941"/>
      <c r="H254" s="1955"/>
      <c r="I254" s="1944"/>
      <c r="J254" s="1666">
        <v>45901</v>
      </c>
      <c r="K254" s="1667" t="s">
        <v>1610</v>
      </c>
    </row>
    <row r="255" spans="1:11" ht="15" customHeight="1" x14ac:dyDescent="0.2">
      <c r="A255" s="1950"/>
      <c r="B255" s="1950"/>
      <c r="C255" s="1941"/>
      <c r="D255" s="1941"/>
      <c r="E255" s="1955"/>
      <c r="F255" s="1941"/>
      <c r="G255" s="1941"/>
      <c r="H255" s="1955"/>
      <c r="I255" s="1944"/>
      <c r="J255" s="1666">
        <v>45937</v>
      </c>
      <c r="K255" s="1667" t="s">
        <v>1611</v>
      </c>
    </row>
    <row r="256" spans="1:11" ht="15" customHeight="1" x14ac:dyDescent="0.2">
      <c r="A256" s="1950"/>
      <c r="B256" s="1950"/>
      <c r="C256" s="1941"/>
      <c r="D256" s="1941"/>
      <c r="E256" s="1955"/>
      <c r="F256" s="1941"/>
      <c r="G256" s="1941"/>
      <c r="H256" s="1955"/>
      <c r="I256" s="1944"/>
      <c r="J256" s="1666">
        <v>45946</v>
      </c>
      <c r="K256" s="1667" t="s">
        <v>1551</v>
      </c>
    </row>
    <row r="257" spans="1:11" ht="15" customHeight="1" x14ac:dyDescent="0.2">
      <c r="A257" s="1945" t="s">
        <v>1371</v>
      </c>
      <c r="B257" s="1945" t="s">
        <v>1612</v>
      </c>
      <c r="C257" s="1946" t="s">
        <v>136</v>
      </c>
      <c r="D257" s="1946" t="s">
        <v>1390</v>
      </c>
      <c r="E257" s="1947" t="s">
        <v>1314</v>
      </c>
      <c r="F257" s="1946">
        <v>109</v>
      </c>
      <c r="G257" s="1946" t="s">
        <v>404</v>
      </c>
      <c r="H257" s="1948">
        <v>3526524942.71</v>
      </c>
      <c r="I257" s="1949">
        <f>H257/F257</f>
        <v>32353439.841376148</v>
      </c>
      <c r="J257" s="1670">
        <v>45842</v>
      </c>
      <c r="K257" s="1671" t="s">
        <v>1318</v>
      </c>
    </row>
    <row r="258" spans="1:11" ht="15" customHeight="1" x14ac:dyDescent="0.2">
      <c r="A258" s="1945"/>
      <c r="B258" s="1945"/>
      <c r="C258" s="1946"/>
      <c r="D258" s="1946"/>
      <c r="E258" s="1947"/>
      <c r="F258" s="1946"/>
      <c r="G258" s="1946"/>
      <c r="H258" s="1948"/>
      <c r="I258" s="1949"/>
      <c r="J258" s="1670">
        <v>45869</v>
      </c>
      <c r="K258" s="1678" t="s">
        <v>1319</v>
      </c>
    </row>
    <row r="259" spans="1:11" ht="15" customHeight="1" x14ac:dyDescent="0.2">
      <c r="A259" s="1945"/>
      <c r="B259" s="1945"/>
      <c r="C259" s="1946"/>
      <c r="D259" s="1946"/>
      <c r="E259" s="1947"/>
      <c r="F259" s="1946"/>
      <c r="G259" s="1946"/>
      <c r="H259" s="1948"/>
      <c r="I259" s="1949"/>
      <c r="J259" s="1670">
        <v>45966</v>
      </c>
      <c r="K259" s="1678" t="s">
        <v>1346</v>
      </c>
    </row>
    <row r="260" spans="1:11" ht="15" customHeight="1" x14ac:dyDescent="0.2">
      <c r="A260" s="1945"/>
      <c r="B260" s="1945"/>
      <c r="C260" s="1946"/>
      <c r="D260" s="1946"/>
      <c r="E260" s="1947"/>
      <c r="F260" s="1946"/>
      <c r="G260" s="1946"/>
      <c r="H260" s="1948"/>
      <c r="I260" s="1949"/>
      <c r="J260" s="1670">
        <v>45995</v>
      </c>
      <c r="K260" s="1678" t="s">
        <v>1560</v>
      </c>
    </row>
    <row r="261" spans="1:11" ht="15" customHeight="1" x14ac:dyDescent="0.2">
      <c r="A261" s="1980" t="s">
        <v>1613</v>
      </c>
      <c r="B261" s="1950" t="s">
        <v>1614</v>
      </c>
      <c r="C261" s="1941" t="s">
        <v>136</v>
      </c>
      <c r="D261" s="1977" t="s">
        <v>1615</v>
      </c>
      <c r="E261" s="1977" t="s">
        <v>1562</v>
      </c>
      <c r="F261" s="1941">
        <v>12</v>
      </c>
      <c r="G261" s="1941" t="s">
        <v>625</v>
      </c>
      <c r="H261" s="1978">
        <v>185414006.94</v>
      </c>
      <c r="I261" s="1978">
        <f>SUM(H261/F261)</f>
        <v>15451167.244999999</v>
      </c>
      <c r="J261" s="1689">
        <v>45492</v>
      </c>
      <c r="K261" s="1664" t="s">
        <v>1318</v>
      </c>
    </row>
    <row r="262" spans="1:11" ht="15" customHeight="1" x14ac:dyDescent="0.2">
      <c r="A262" s="1980"/>
      <c r="B262" s="1950"/>
      <c r="C262" s="1941"/>
      <c r="D262" s="1977"/>
      <c r="E262" s="1977"/>
      <c r="F262" s="1941"/>
      <c r="G262" s="1941"/>
      <c r="H262" s="1978"/>
      <c r="I262" s="1978"/>
      <c r="J262" s="1689">
        <v>45535</v>
      </c>
      <c r="K262" s="1664" t="s">
        <v>1448</v>
      </c>
    </row>
    <row r="263" spans="1:11" ht="15" customHeight="1" x14ac:dyDescent="0.2">
      <c r="A263" s="1980"/>
      <c r="B263" s="1950"/>
      <c r="C263" s="1941"/>
      <c r="D263" s="1977"/>
      <c r="E263" s="1977"/>
      <c r="F263" s="1941"/>
      <c r="G263" s="1941"/>
      <c r="H263" s="1978"/>
      <c r="I263" s="1978"/>
      <c r="J263" s="1689">
        <v>45848</v>
      </c>
      <c r="K263" s="1667" t="s">
        <v>1616</v>
      </c>
    </row>
    <row r="264" spans="1:11" ht="15" customHeight="1" x14ac:dyDescent="0.2">
      <c r="A264" s="1980"/>
      <c r="B264" s="1950"/>
      <c r="C264" s="1941"/>
      <c r="D264" s="1977"/>
      <c r="E264" s="1977"/>
      <c r="F264" s="1941"/>
      <c r="G264" s="1941"/>
      <c r="H264" s="1978"/>
      <c r="I264" s="1978"/>
      <c r="J264" s="1689">
        <v>45852</v>
      </c>
      <c r="K264" s="1667" t="s">
        <v>1617</v>
      </c>
    </row>
    <row r="265" spans="1:11" ht="15" customHeight="1" x14ac:dyDescent="0.2">
      <c r="A265" s="1980"/>
      <c r="B265" s="1950"/>
      <c r="C265" s="1941"/>
      <c r="D265" s="1977"/>
      <c r="E265" s="1977"/>
      <c r="F265" s="1941"/>
      <c r="G265" s="1941"/>
      <c r="H265" s="1978"/>
      <c r="I265" s="1978"/>
      <c r="J265" s="1689">
        <v>45950</v>
      </c>
      <c r="K265" s="1667" t="s">
        <v>1485</v>
      </c>
    </row>
    <row r="266" spans="1:11" ht="15" customHeight="1" x14ac:dyDescent="0.2">
      <c r="A266" s="1974" t="s">
        <v>1613</v>
      </c>
      <c r="B266" s="1970" t="s">
        <v>1618</v>
      </c>
      <c r="C266" s="1971" t="s">
        <v>136</v>
      </c>
      <c r="D266" s="1975" t="s">
        <v>1619</v>
      </c>
      <c r="E266" s="1975" t="s">
        <v>1562</v>
      </c>
      <c r="F266" s="1971">
        <v>12</v>
      </c>
      <c r="G266" s="1971" t="s">
        <v>625</v>
      </c>
      <c r="H266" s="1976">
        <v>175313124.05000001</v>
      </c>
      <c r="I266" s="1990">
        <f>SUM(H266/F266)</f>
        <v>14609427.004166668</v>
      </c>
      <c r="J266" s="1700" t="s">
        <v>1620</v>
      </c>
      <c r="K266" s="1671" t="s">
        <v>1318</v>
      </c>
    </row>
    <row r="267" spans="1:11" ht="15" customHeight="1" x14ac:dyDescent="0.2">
      <c r="A267" s="1974"/>
      <c r="B267" s="1970"/>
      <c r="C267" s="1971"/>
      <c r="D267" s="1975"/>
      <c r="E267" s="1975"/>
      <c r="F267" s="1971"/>
      <c r="G267" s="1971"/>
      <c r="H267" s="1976"/>
      <c r="I267" s="1990"/>
      <c r="J267" s="1700">
        <v>45535</v>
      </c>
      <c r="K267" s="1671" t="s">
        <v>1448</v>
      </c>
    </row>
    <row r="268" spans="1:11" ht="15" customHeight="1" x14ac:dyDescent="0.2">
      <c r="A268" s="1974"/>
      <c r="B268" s="1970"/>
      <c r="C268" s="1971"/>
      <c r="D268" s="1975"/>
      <c r="E268" s="1975"/>
      <c r="F268" s="1971"/>
      <c r="G268" s="1971"/>
      <c r="H268" s="1976"/>
      <c r="I268" s="1990"/>
      <c r="J268" s="1700">
        <v>45848</v>
      </c>
      <c r="K268" s="1672" t="s">
        <v>1616</v>
      </c>
    </row>
    <row r="269" spans="1:11" ht="15" customHeight="1" x14ac:dyDescent="0.2">
      <c r="A269" s="1974"/>
      <c r="B269" s="1970"/>
      <c r="C269" s="1971"/>
      <c r="D269" s="1975"/>
      <c r="E269" s="1975"/>
      <c r="F269" s="1971"/>
      <c r="G269" s="1971"/>
      <c r="H269" s="1976"/>
      <c r="I269" s="1990"/>
      <c r="J269" s="1700">
        <v>45852</v>
      </c>
      <c r="K269" s="1672" t="s">
        <v>1617</v>
      </c>
    </row>
    <row r="270" spans="1:11" ht="15" customHeight="1" x14ac:dyDescent="0.2">
      <c r="A270" s="1974"/>
      <c r="B270" s="1970"/>
      <c r="C270" s="1971"/>
      <c r="D270" s="1975"/>
      <c r="E270" s="1975"/>
      <c r="F270" s="1971"/>
      <c r="G270" s="1971"/>
      <c r="H270" s="1976"/>
      <c r="I270" s="1990"/>
      <c r="J270" s="1700">
        <v>45950</v>
      </c>
      <c r="K270" s="1672" t="s">
        <v>1485</v>
      </c>
    </row>
    <row r="271" spans="1:11" ht="15" customHeight="1" x14ac:dyDescent="0.2">
      <c r="A271" s="1980" t="s">
        <v>1613</v>
      </c>
      <c r="B271" s="1950" t="s">
        <v>1441</v>
      </c>
      <c r="C271" s="1941" t="s">
        <v>136</v>
      </c>
      <c r="D271" s="1977" t="s">
        <v>1621</v>
      </c>
      <c r="E271" s="1977" t="s">
        <v>1562</v>
      </c>
      <c r="F271" s="1941">
        <v>17</v>
      </c>
      <c r="G271" s="1941" t="s">
        <v>625</v>
      </c>
      <c r="H271" s="1978">
        <v>297657272.25</v>
      </c>
      <c r="I271" s="1978">
        <f>SUM(H271/F271)</f>
        <v>17509251.30882353</v>
      </c>
      <c r="J271" s="1689" t="s">
        <v>1622</v>
      </c>
      <c r="K271" s="1664" t="s">
        <v>1318</v>
      </c>
    </row>
    <row r="272" spans="1:11" ht="15" customHeight="1" x14ac:dyDescent="0.2">
      <c r="A272" s="1980"/>
      <c r="B272" s="1950"/>
      <c r="C272" s="1941"/>
      <c r="D272" s="1977"/>
      <c r="E272" s="1977"/>
      <c r="F272" s="1941"/>
      <c r="G272" s="1941"/>
      <c r="H272" s="1978"/>
      <c r="I272" s="1978"/>
      <c r="J272" s="1689">
        <v>45535</v>
      </c>
      <c r="K272" s="1664" t="s">
        <v>1448</v>
      </c>
    </row>
    <row r="273" spans="1:11" ht="15" customHeight="1" x14ac:dyDescent="0.2">
      <c r="A273" s="1980"/>
      <c r="B273" s="1950"/>
      <c r="C273" s="1941"/>
      <c r="D273" s="1977"/>
      <c r="E273" s="1977"/>
      <c r="F273" s="1941"/>
      <c r="G273" s="1941"/>
      <c r="H273" s="1978"/>
      <c r="I273" s="1978"/>
      <c r="J273" s="1689">
        <v>45848</v>
      </c>
      <c r="K273" s="1667" t="s">
        <v>1616</v>
      </c>
    </row>
    <row r="274" spans="1:11" ht="15" customHeight="1" x14ac:dyDescent="0.2">
      <c r="A274" s="1980"/>
      <c r="B274" s="1950"/>
      <c r="C274" s="1941"/>
      <c r="D274" s="1977"/>
      <c r="E274" s="1977"/>
      <c r="F274" s="1941"/>
      <c r="G274" s="1941"/>
      <c r="H274" s="1978"/>
      <c r="I274" s="1978"/>
      <c r="J274" s="1689">
        <v>45852</v>
      </c>
      <c r="K274" s="1667" t="s">
        <v>1617</v>
      </c>
    </row>
    <row r="275" spans="1:11" ht="15" customHeight="1" x14ac:dyDescent="0.2">
      <c r="A275" s="1980"/>
      <c r="B275" s="1950"/>
      <c r="C275" s="1941"/>
      <c r="D275" s="1977"/>
      <c r="E275" s="1977"/>
      <c r="F275" s="1941"/>
      <c r="G275" s="1941"/>
      <c r="H275" s="1978"/>
      <c r="I275" s="1978"/>
      <c r="J275" s="1689">
        <v>45950</v>
      </c>
      <c r="K275" s="1667" t="s">
        <v>1485</v>
      </c>
    </row>
    <row r="276" spans="1:11" ht="15" customHeight="1" x14ac:dyDescent="0.2">
      <c r="A276" s="1926" t="s">
        <v>1361</v>
      </c>
      <c r="B276" s="1926" t="s">
        <v>1623</v>
      </c>
      <c r="C276" s="1929" t="s">
        <v>296</v>
      </c>
      <c r="D276" s="1935" t="s">
        <v>1624</v>
      </c>
      <c r="E276" s="1932" t="s">
        <v>174</v>
      </c>
      <c r="F276" s="1929">
        <v>40</v>
      </c>
      <c r="G276" s="1929" t="s">
        <v>1409</v>
      </c>
      <c r="H276" s="1976">
        <v>784336888.32000005</v>
      </c>
      <c r="I276" s="1976">
        <f>+H276/F276</f>
        <v>19608422.208000001</v>
      </c>
      <c r="J276" s="1670">
        <v>45869</v>
      </c>
      <c r="K276" s="1660" t="s">
        <v>1367</v>
      </c>
    </row>
    <row r="277" spans="1:11" ht="15" customHeight="1" x14ac:dyDescent="0.2">
      <c r="A277" s="1927"/>
      <c r="B277" s="1927"/>
      <c r="C277" s="1930"/>
      <c r="D277" s="1930"/>
      <c r="E277" s="1933"/>
      <c r="F277" s="1930"/>
      <c r="G277" s="1930"/>
      <c r="H277" s="1976"/>
      <c r="I277" s="1976"/>
      <c r="J277" s="1662">
        <v>45951</v>
      </c>
      <c r="K277" s="1660" t="s">
        <v>1318</v>
      </c>
    </row>
    <row r="278" spans="1:11" ht="15" customHeight="1" x14ac:dyDescent="0.2">
      <c r="A278" s="1927"/>
      <c r="B278" s="1927"/>
      <c r="C278" s="1930"/>
      <c r="D278" s="1930"/>
      <c r="E278" s="1933"/>
      <c r="F278" s="1930"/>
      <c r="G278" s="1930"/>
      <c r="H278" s="1976"/>
      <c r="I278" s="1976"/>
      <c r="J278" s="1662">
        <v>45982</v>
      </c>
      <c r="K278" s="1660" t="s">
        <v>1591</v>
      </c>
    </row>
    <row r="279" spans="1:11" ht="15" customHeight="1" x14ac:dyDescent="0.2">
      <c r="A279" s="1927"/>
      <c r="B279" s="1927"/>
      <c r="C279" s="1930"/>
      <c r="D279" s="1930"/>
      <c r="E279" s="1933"/>
      <c r="F279" s="1930"/>
      <c r="G279" s="1930"/>
      <c r="H279" s="1976"/>
      <c r="I279" s="1976"/>
      <c r="J279" s="1662">
        <v>45986</v>
      </c>
      <c r="K279" s="1660" t="s">
        <v>1556</v>
      </c>
    </row>
    <row r="280" spans="1:11" ht="15" customHeight="1" x14ac:dyDescent="0.2">
      <c r="A280" s="1927"/>
      <c r="B280" s="1927"/>
      <c r="C280" s="1930"/>
      <c r="D280" s="1930"/>
      <c r="E280" s="1933"/>
      <c r="F280" s="1930"/>
      <c r="G280" s="1930"/>
      <c r="H280" s="1976"/>
      <c r="I280" s="1976"/>
      <c r="J280" s="1662">
        <v>45994</v>
      </c>
      <c r="K280" s="1660" t="s">
        <v>1625</v>
      </c>
    </row>
    <row r="281" spans="1:11" ht="15" customHeight="1" x14ac:dyDescent="0.2">
      <c r="A281" s="1927"/>
      <c r="B281" s="1927"/>
      <c r="C281" s="1930"/>
      <c r="D281" s="1930"/>
      <c r="E281" s="1933"/>
      <c r="F281" s="1930"/>
      <c r="G281" s="1930"/>
      <c r="H281" s="1976"/>
      <c r="I281" s="1976"/>
      <c r="J281" s="1662">
        <v>45995</v>
      </c>
      <c r="K281" s="1660" t="s">
        <v>1626</v>
      </c>
    </row>
    <row r="282" spans="1:11" ht="15" customHeight="1" x14ac:dyDescent="0.2">
      <c r="A282" s="1927"/>
      <c r="B282" s="1927"/>
      <c r="C282" s="1930"/>
      <c r="D282" s="1930"/>
      <c r="E282" s="1933"/>
      <c r="F282" s="1930"/>
      <c r="G282" s="1930"/>
      <c r="H282" s="1976"/>
      <c r="I282" s="1976"/>
      <c r="J282" s="1662">
        <v>45995</v>
      </c>
      <c r="K282" s="1660" t="s">
        <v>1559</v>
      </c>
    </row>
    <row r="283" spans="1:11" ht="15" customHeight="1" x14ac:dyDescent="0.2">
      <c r="A283" s="1927"/>
      <c r="B283" s="1927"/>
      <c r="C283" s="1930"/>
      <c r="D283" s="1930"/>
      <c r="E283" s="1933"/>
      <c r="F283" s="1930"/>
      <c r="G283" s="1930"/>
      <c r="H283" s="1976"/>
      <c r="I283" s="1976"/>
      <c r="J283" s="1662">
        <v>45995</v>
      </c>
      <c r="K283" s="1660" t="s">
        <v>1448</v>
      </c>
    </row>
    <row r="284" spans="1:11" ht="15" customHeight="1" x14ac:dyDescent="0.2">
      <c r="A284" s="1928"/>
      <c r="B284" s="1928"/>
      <c r="C284" s="1931"/>
      <c r="D284" s="1931"/>
      <c r="E284" s="1934"/>
      <c r="F284" s="1931"/>
      <c r="G284" s="1931"/>
      <c r="H284" s="1976"/>
      <c r="I284" s="1976"/>
      <c r="J284" s="1662">
        <v>46006</v>
      </c>
      <c r="K284" s="1660" t="s">
        <v>1485</v>
      </c>
    </row>
    <row r="285" spans="1:11" ht="15" customHeight="1" x14ac:dyDescent="0.2">
      <c r="A285" s="1950" t="s">
        <v>1311</v>
      </c>
      <c r="B285" s="1987" t="s">
        <v>1627</v>
      </c>
      <c r="C285" s="1941" t="s">
        <v>1363</v>
      </c>
      <c r="D285" s="1941" t="s">
        <v>1628</v>
      </c>
      <c r="E285" s="1955" t="s">
        <v>1355</v>
      </c>
      <c r="F285" s="1941">
        <v>151</v>
      </c>
      <c r="G285" s="1942" t="s">
        <v>1629</v>
      </c>
      <c r="H285" s="1943">
        <v>4378745982.8199997</v>
      </c>
      <c r="I285" s="1943">
        <f>H285/F285</f>
        <v>28998317.767019864</v>
      </c>
      <c r="J285" s="1666">
        <v>45895</v>
      </c>
      <c r="K285" s="1667" t="s">
        <v>1367</v>
      </c>
    </row>
    <row r="286" spans="1:11" ht="15" customHeight="1" x14ac:dyDescent="0.2">
      <c r="A286" s="1950"/>
      <c r="B286" s="1987"/>
      <c r="C286" s="1941"/>
      <c r="D286" s="1941"/>
      <c r="E286" s="1955"/>
      <c r="F286" s="1941"/>
      <c r="G286" s="1942"/>
      <c r="H286" s="1943"/>
      <c r="I286" s="1943"/>
      <c r="J286" s="1666">
        <v>45908</v>
      </c>
      <c r="K286" s="1667" t="s">
        <v>1318</v>
      </c>
    </row>
    <row r="287" spans="1:11" ht="15" customHeight="1" x14ac:dyDescent="0.2">
      <c r="A287" s="1950"/>
      <c r="B287" s="1987"/>
      <c r="C287" s="1941"/>
      <c r="D287" s="1941"/>
      <c r="E287" s="1955"/>
      <c r="F287" s="1941"/>
      <c r="G287" s="1942"/>
      <c r="H287" s="1943"/>
      <c r="I287" s="1943"/>
      <c r="J287" s="1666">
        <v>45933</v>
      </c>
      <c r="K287" s="1667" t="s">
        <v>1630</v>
      </c>
    </row>
    <row r="288" spans="1:11" ht="15" customHeight="1" x14ac:dyDescent="0.2">
      <c r="A288" s="1950"/>
      <c r="B288" s="1987"/>
      <c r="C288" s="1941"/>
      <c r="D288" s="1941"/>
      <c r="E288" s="1955"/>
      <c r="F288" s="1941"/>
      <c r="G288" s="1942"/>
      <c r="H288" s="1943"/>
      <c r="I288" s="1943"/>
      <c r="J288" s="1666">
        <v>45960</v>
      </c>
      <c r="K288" s="1667" t="s">
        <v>1631</v>
      </c>
    </row>
    <row r="289" spans="1:11" ht="15" customHeight="1" x14ac:dyDescent="0.2">
      <c r="A289" s="1950"/>
      <c r="B289" s="1987"/>
      <c r="C289" s="1941"/>
      <c r="D289" s="1941"/>
      <c r="E289" s="1955"/>
      <c r="F289" s="1941"/>
      <c r="G289" s="1942"/>
      <c r="H289" s="1943"/>
      <c r="I289" s="1943"/>
      <c r="J289" s="1666">
        <v>45989</v>
      </c>
      <c r="K289" s="1667" t="s">
        <v>1398</v>
      </c>
    </row>
    <row r="290" spans="1:11" ht="15" customHeight="1" x14ac:dyDescent="0.2">
      <c r="A290" s="1950"/>
      <c r="B290" s="1987"/>
      <c r="C290" s="1941"/>
      <c r="D290" s="1941"/>
      <c r="E290" s="1955"/>
      <c r="F290" s="1941"/>
      <c r="G290" s="1942"/>
      <c r="H290" s="1943"/>
      <c r="I290" s="1943"/>
      <c r="J290" s="1666">
        <v>45989</v>
      </c>
      <c r="K290" s="1667" t="s">
        <v>1393</v>
      </c>
    </row>
    <row r="291" spans="1:11" ht="15" customHeight="1" x14ac:dyDescent="0.2">
      <c r="A291" s="1950"/>
      <c r="B291" s="1987"/>
      <c r="C291" s="1941"/>
      <c r="D291" s="1941"/>
      <c r="E291" s="1955"/>
      <c r="F291" s="1941"/>
      <c r="G291" s="1942"/>
      <c r="H291" s="1943"/>
      <c r="I291" s="1943"/>
      <c r="J291" s="1666">
        <v>45993</v>
      </c>
      <c r="K291" s="1667" t="s">
        <v>1398</v>
      </c>
    </row>
    <row r="292" spans="1:11" ht="15" customHeight="1" x14ac:dyDescent="0.2">
      <c r="A292" s="1950"/>
      <c r="B292" s="1987"/>
      <c r="C292" s="1941"/>
      <c r="D292" s="1941"/>
      <c r="E292" s="1955"/>
      <c r="F292" s="1941"/>
      <c r="G292" s="1942"/>
      <c r="H292" s="1943"/>
      <c r="I292" s="1943"/>
      <c r="J292" s="1666">
        <v>45994</v>
      </c>
      <c r="K292" s="1667" t="s">
        <v>1398</v>
      </c>
    </row>
    <row r="293" spans="1:11" ht="15" customHeight="1" x14ac:dyDescent="0.2">
      <c r="A293" s="1950"/>
      <c r="B293" s="1987"/>
      <c r="C293" s="1941"/>
      <c r="D293" s="1941"/>
      <c r="E293" s="1955"/>
      <c r="F293" s="1941"/>
      <c r="G293" s="1942"/>
      <c r="H293" s="1943"/>
      <c r="I293" s="1943"/>
      <c r="J293" s="1666">
        <v>45999</v>
      </c>
      <c r="K293" s="1667" t="s">
        <v>1632</v>
      </c>
    </row>
    <row r="294" spans="1:11" ht="15" customHeight="1" x14ac:dyDescent="0.2">
      <c r="A294" s="1950"/>
      <c r="B294" s="1987"/>
      <c r="C294" s="1941"/>
      <c r="D294" s="1941"/>
      <c r="E294" s="1955"/>
      <c r="F294" s="1941"/>
      <c r="G294" s="1942"/>
      <c r="H294" s="1943"/>
      <c r="I294" s="1943"/>
      <c r="J294" s="1666">
        <v>46002</v>
      </c>
      <c r="K294" s="1667" t="s">
        <v>1448</v>
      </c>
    </row>
    <row r="295" spans="1:11" ht="15" customHeight="1" x14ac:dyDescent="0.2">
      <c r="A295" s="1950"/>
      <c r="B295" s="1987"/>
      <c r="C295" s="1941"/>
      <c r="D295" s="1941"/>
      <c r="E295" s="1955"/>
      <c r="F295" s="1941"/>
      <c r="G295" s="1942"/>
      <c r="H295" s="1943"/>
      <c r="I295" s="1943"/>
      <c r="J295" s="1666">
        <v>46003</v>
      </c>
      <c r="K295" s="1667" t="s">
        <v>1633</v>
      </c>
    </row>
    <row r="296" spans="1:11" ht="15" customHeight="1" x14ac:dyDescent="0.2">
      <c r="A296" s="1950"/>
      <c r="B296" s="1987"/>
      <c r="C296" s="1941"/>
      <c r="D296" s="1941"/>
      <c r="E296" s="1955"/>
      <c r="F296" s="1941"/>
      <c r="G296" s="1942"/>
      <c r="H296" s="1943"/>
      <c r="I296" s="1943"/>
      <c r="J296" s="1666">
        <v>46006</v>
      </c>
      <c r="K296" s="1667" t="s">
        <v>1485</v>
      </c>
    </row>
    <row r="297" spans="1:11" ht="15" customHeight="1" x14ac:dyDescent="0.2">
      <c r="A297" s="1926" t="s">
        <v>1361</v>
      </c>
      <c r="B297" s="1926" t="s">
        <v>1634</v>
      </c>
      <c r="C297" s="1935" t="s">
        <v>1363</v>
      </c>
      <c r="D297" s="1929" t="s">
        <v>1635</v>
      </c>
      <c r="E297" s="1932" t="s">
        <v>174</v>
      </c>
      <c r="F297" s="1929">
        <v>80</v>
      </c>
      <c r="G297" s="1929" t="s">
        <v>1409</v>
      </c>
      <c r="H297" s="1938">
        <v>1539340114.9200001</v>
      </c>
      <c r="I297" s="1952">
        <f>+H297/F297</f>
        <v>19241751.436500002</v>
      </c>
      <c r="J297" s="1662">
        <v>45431</v>
      </c>
      <c r="K297" s="1660" t="s">
        <v>1367</v>
      </c>
    </row>
    <row r="298" spans="1:11" ht="15" customHeight="1" x14ac:dyDescent="0.2">
      <c r="A298" s="1927"/>
      <c r="B298" s="1927"/>
      <c r="C298" s="1936"/>
      <c r="D298" s="1930"/>
      <c r="E298" s="1933"/>
      <c r="F298" s="1930"/>
      <c r="G298" s="1930"/>
      <c r="H298" s="1939"/>
      <c r="I298" s="1953"/>
      <c r="J298" s="1662">
        <v>45432</v>
      </c>
      <c r="K298" s="1661" t="s">
        <v>1318</v>
      </c>
    </row>
    <row r="299" spans="1:11" ht="15" customHeight="1" x14ac:dyDescent="0.2">
      <c r="A299" s="1927"/>
      <c r="B299" s="1927"/>
      <c r="C299" s="1936"/>
      <c r="D299" s="1930"/>
      <c r="E299" s="1933"/>
      <c r="F299" s="1930"/>
      <c r="G299" s="1930"/>
      <c r="H299" s="1939"/>
      <c r="I299" s="1953"/>
      <c r="J299" s="1662">
        <v>45510</v>
      </c>
      <c r="K299" s="1679" t="s">
        <v>1554</v>
      </c>
    </row>
    <row r="300" spans="1:11" ht="15" customHeight="1" x14ac:dyDescent="0.2">
      <c r="A300" s="1927"/>
      <c r="B300" s="1927"/>
      <c r="C300" s="1936"/>
      <c r="D300" s="1930"/>
      <c r="E300" s="1933"/>
      <c r="F300" s="1930"/>
      <c r="G300" s="1930"/>
      <c r="H300" s="1939"/>
      <c r="I300" s="1953"/>
      <c r="J300" s="1662">
        <v>45888</v>
      </c>
      <c r="K300" s="1679" t="s">
        <v>1533</v>
      </c>
    </row>
    <row r="301" spans="1:11" ht="15" customHeight="1" x14ac:dyDescent="0.2">
      <c r="A301" s="1927"/>
      <c r="B301" s="1927"/>
      <c r="C301" s="1936"/>
      <c r="D301" s="1930"/>
      <c r="E301" s="1933"/>
      <c r="F301" s="1930"/>
      <c r="G301" s="1930"/>
      <c r="H301" s="1939"/>
      <c r="I301" s="1953"/>
      <c r="J301" s="1662">
        <v>45890</v>
      </c>
      <c r="K301" s="1679" t="s">
        <v>1534</v>
      </c>
    </row>
    <row r="302" spans="1:11" ht="15" customHeight="1" x14ac:dyDescent="0.2">
      <c r="A302" s="1927"/>
      <c r="B302" s="1927"/>
      <c r="C302" s="1936"/>
      <c r="D302" s="1930"/>
      <c r="E302" s="1933"/>
      <c r="F302" s="1930"/>
      <c r="G302" s="1930"/>
      <c r="H302" s="1939"/>
      <c r="I302" s="1953"/>
      <c r="J302" s="1662">
        <v>45917</v>
      </c>
      <c r="K302" s="1679" t="s">
        <v>1370</v>
      </c>
    </row>
    <row r="303" spans="1:11" ht="15" customHeight="1" x14ac:dyDescent="0.2">
      <c r="A303" s="1927"/>
      <c r="B303" s="1927"/>
      <c r="C303" s="1936"/>
      <c r="D303" s="1930"/>
      <c r="E303" s="1933"/>
      <c r="F303" s="1930"/>
      <c r="G303" s="1930"/>
      <c r="H303" s="1939"/>
      <c r="I303" s="1953"/>
      <c r="J303" s="1662">
        <v>45938</v>
      </c>
      <c r="K303" s="1660" t="s">
        <v>1580</v>
      </c>
    </row>
    <row r="304" spans="1:11" ht="15" customHeight="1" x14ac:dyDescent="0.2">
      <c r="A304" s="1927"/>
      <c r="B304" s="1927"/>
      <c r="C304" s="1936"/>
      <c r="D304" s="1930"/>
      <c r="E304" s="1933"/>
      <c r="F304" s="1930"/>
      <c r="G304" s="1930"/>
      <c r="H304" s="1939"/>
      <c r="I304" s="1953"/>
      <c r="J304" s="1662">
        <v>45944</v>
      </c>
      <c r="K304" s="1660" t="s">
        <v>1558</v>
      </c>
    </row>
    <row r="305" spans="1:11" ht="15" customHeight="1" x14ac:dyDescent="0.2">
      <c r="A305" s="1927"/>
      <c r="B305" s="1927"/>
      <c r="C305" s="1936"/>
      <c r="D305" s="1930"/>
      <c r="E305" s="1933"/>
      <c r="F305" s="1930"/>
      <c r="G305" s="1930"/>
      <c r="H305" s="1939"/>
      <c r="I305" s="1953"/>
      <c r="J305" s="1662">
        <v>45952</v>
      </c>
      <c r="K305" s="1660" t="s">
        <v>1636</v>
      </c>
    </row>
    <row r="306" spans="1:11" ht="15" customHeight="1" x14ac:dyDescent="0.2">
      <c r="A306" s="1927"/>
      <c r="B306" s="1927"/>
      <c r="C306" s="1936"/>
      <c r="D306" s="1930"/>
      <c r="E306" s="1933"/>
      <c r="F306" s="1930"/>
      <c r="G306" s="1930"/>
      <c r="H306" s="1939"/>
      <c r="I306" s="1953"/>
      <c r="J306" s="1662">
        <v>45953</v>
      </c>
      <c r="K306" s="1660" t="s">
        <v>1637</v>
      </c>
    </row>
    <row r="307" spans="1:11" ht="15" customHeight="1" x14ac:dyDescent="0.2">
      <c r="A307" s="1927"/>
      <c r="B307" s="1927"/>
      <c r="C307" s="1936"/>
      <c r="D307" s="1930"/>
      <c r="E307" s="1933"/>
      <c r="F307" s="1930"/>
      <c r="G307" s="1930"/>
      <c r="H307" s="1939"/>
      <c r="I307" s="1953"/>
      <c r="J307" s="1662">
        <v>45954</v>
      </c>
      <c r="K307" s="1660" t="s">
        <v>1448</v>
      </c>
    </row>
    <row r="308" spans="1:11" ht="15" customHeight="1" x14ac:dyDescent="0.2">
      <c r="A308" s="1928"/>
      <c r="B308" s="1928"/>
      <c r="C308" s="1937"/>
      <c r="D308" s="1931"/>
      <c r="E308" s="1934"/>
      <c r="F308" s="1931"/>
      <c r="G308" s="1931"/>
      <c r="H308" s="1940"/>
      <c r="I308" s="1954"/>
      <c r="J308" s="1662">
        <v>46030</v>
      </c>
      <c r="K308" s="1660" t="s">
        <v>1485</v>
      </c>
    </row>
    <row r="309" spans="1:11" ht="15" customHeight="1" x14ac:dyDescent="0.2">
      <c r="A309" s="1987" t="s">
        <v>1361</v>
      </c>
      <c r="B309" s="1987" t="s">
        <v>1638</v>
      </c>
      <c r="C309" s="1942" t="s">
        <v>1363</v>
      </c>
      <c r="D309" s="1942" t="s">
        <v>1526</v>
      </c>
      <c r="E309" s="1942" t="s">
        <v>174</v>
      </c>
      <c r="F309" s="1942">
        <v>43</v>
      </c>
      <c r="G309" s="1942" t="s">
        <v>1515</v>
      </c>
      <c r="H309" s="1988">
        <v>692410171.70000005</v>
      </c>
      <c r="I309" s="1989">
        <f>+H309/F309</f>
        <v>16102562.132558141</v>
      </c>
      <c r="J309" s="1666">
        <v>45539</v>
      </c>
      <c r="K309" s="1674" t="s">
        <v>1367</v>
      </c>
    </row>
    <row r="310" spans="1:11" ht="15" customHeight="1" x14ac:dyDescent="0.2">
      <c r="A310" s="1987"/>
      <c r="B310" s="1987"/>
      <c r="C310" s="1942"/>
      <c r="D310" s="1942"/>
      <c r="E310" s="1942"/>
      <c r="F310" s="1942"/>
      <c r="G310" s="1942"/>
      <c r="H310" s="1988"/>
      <c r="I310" s="1989"/>
      <c r="J310" s="1666">
        <v>45539</v>
      </c>
      <c r="K310" s="1665" t="s">
        <v>1317</v>
      </c>
    </row>
    <row r="311" spans="1:11" ht="15" customHeight="1" x14ac:dyDescent="0.2">
      <c r="A311" s="1987"/>
      <c r="B311" s="1987"/>
      <c r="C311" s="1942"/>
      <c r="D311" s="1942"/>
      <c r="E311" s="1942"/>
      <c r="F311" s="1942"/>
      <c r="G311" s="1942"/>
      <c r="H311" s="1988"/>
      <c r="I311" s="1989"/>
      <c r="J311" s="1666">
        <v>45539</v>
      </c>
      <c r="K311" s="1665" t="s">
        <v>1318</v>
      </c>
    </row>
    <row r="312" spans="1:11" ht="15" customHeight="1" x14ac:dyDescent="0.2">
      <c r="A312" s="1987"/>
      <c r="B312" s="1987"/>
      <c r="C312" s="1942"/>
      <c r="D312" s="1942"/>
      <c r="E312" s="1942"/>
      <c r="F312" s="1942"/>
      <c r="G312" s="1942"/>
      <c r="H312" s="1988"/>
      <c r="I312" s="1989"/>
      <c r="J312" s="1666">
        <v>45642</v>
      </c>
      <c r="K312" s="1674" t="s">
        <v>1517</v>
      </c>
    </row>
    <row r="313" spans="1:11" ht="15" customHeight="1" x14ac:dyDescent="0.2">
      <c r="A313" s="1987"/>
      <c r="B313" s="1987"/>
      <c r="C313" s="1942"/>
      <c r="D313" s="1942"/>
      <c r="E313" s="1942"/>
      <c r="F313" s="1942"/>
      <c r="G313" s="1942"/>
      <c r="H313" s="1988"/>
      <c r="I313" s="1989"/>
      <c r="J313" s="1666">
        <v>45688</v>
      </c>
      <c r="K313" s="1674" t="s">
        <v>1518</v>
      </c>
    </row>
    <row r="314" spans="1:11" ht="15" customHeight="1" x14ac:dyDescent="0.2">
      <c r="A314" s="1987"/>
      <c r="B314" s="1987"/>
      <c r="C314" s="1942"/>
      <c r="D314" s="1942"/>
      <c r="E314" s="1942"/>
      <c r="F314" s="1942"/>
      <c r="G314" s="1942"/>
      <c r="H314" s="1988"/>
      <c r="I314" s="1989"/>
      <c r="J314" s="1666">
        <v>45716</v>
      </c>
      <c r="K314" s="1674" t="s">
        <v>1519</v>
      </c>
    </row>
    <row r="315" spans="1:11" ht="15" customHeight="1" x14ac:dyDescent="0.2">
      <c r="A315" s="1987"/>
      <c r="B315" s="1987"/>
      <c r="C315" s="1942"/>
      <c r="D315" s="1942"/>
      <c r="E315" s="1942"/>
      <c r="F315" s="1942"/>
      <c r="G315" s="1942"/>
      <c r="H315" s="1988"/>
      <c r="I315" s="1989"/>
      <c r="J315" s="1666">
        <v>45770</v>
      </c>
      <c r="K315" s="1674" t="s">
        <v>1520</v>
      </c>
    </row>
    <row r="316" spans="1:11" ht="15" customHeight="1" x14ac:dyDescent="0.2">
      <c r="A316" s="1987"/>
      <c r="B316" s="1987"/>
      <c r="C316" s="1942"/>
      <c r="D316" s="1942"/>
      <c r="E316" s="1942"/>
      <c r="F316" s="1942"/>
      <c r="G316" s="1942"/>
      <c r="H316" s="1988"/>
      <c r="I316" s="1989"/>
      <c r="J316" s="1666">
        <v>45810</v>
      </c>
      <c r="K316" s="1674" t="s">
        <v>1639</v>
      </c>
    </row>
    <row r="317" spans="1:11" ht="15" customHeight="1" x14ac:dyDescent="0.2">
      <c r="A317" s="1987"/>
      <c r="B317" s="1987"/>
      <c r="C317" s="1942"/>
      <c r="D317" s="1942"/>
      <c r="E317" s="1942"/>
      <c r="F317" s="1942"/>
      <c r="G317" s="1942"/>
      <c r="H317" s="1988"/>
      <c r="I317" s="1989"/>
      <c r="J317" s="1666">
        <v>45861</v>
      </c>
      <c r="K317" s="1674" t="s">
        <v>1554</v>
      </c>
    </row>
    <row r="318" spans="1:11" ht="15" customHeight="1" x14ac:dyDescent="0.2">
      <c r="A318" s="1987"/>
      <c r="B318" s="1987"/>
      <c r="C318" s="1942"/>
      <c r="D318" s="1942"/>
      <c r="E318" s="1942"/>
      <c r="F318" s="1942"/>
      <c r="G318" s="1942"/>
      <c r="H318" s="1988"/>
      <c r="I318" s="1989"/>
      <c r="J318" s="1666">
        <v>45867</v>
      </c>
      <c r="K318" s="1674" t="s">
        <v>1531</v>
      </c>
    </row>
    <row r="319" spans="1:11" ht="15" customHeight="1" x14ac:dyDescent="0.2">
      <c r="A319" s="1987"/>
      <c r="B319" s="1987"/>
      <c r="C319" s="1942"/>
      <c r="D319" s="1942"/>
      <c r="E319" s="1942"/>
      <c r="F319" s="1942"/>
      <c r="G319" s="1942"/>
      <c r="H319" s="1988"/>
      <c r="I319" s="1989"/>
      <c r="J319" s="1666">
        <v>45876</v>
      </c>
      <c r="K319" s="1674" t="s">
        <v>1532</v>
      </c>
    </row>
    <row r="320" spans="1:11" ht="15" customHeight="1" x14ac:dyDescent="0.2">
      <c r="A320" s="1987"/>
      <c r="B320" s="1987"/>
      <c r="C320" s="1942"/>
      <c r="D320" s="1942"/>
      <c r="E320" s="1942"/>
      <c r="F320" s="1942"/>
      <c r="G320" s="1942"/>
      <c r="H320" s="1988"/>
      <c r="I320" s="1989"/>
      <c r="J320" s="1666">
        <v>45888</v>
      </c>
      <c r="K320" s="1674" t="s">
        <v>1533</v>
      </c>
    </row>
    <row r="321" spans="1:11" ht="15" customHeight="1" x14ac:dyDescent="0.2">
      <c r="A321" s="1987"/>
      <c r="B321" s="1987"/>
      <c r="C321" s="1942"/>
      <c r="D321" s="1942"/>
      <c r="E321" s="1942"/>
      <c r="F321" s="1942"/>
      <c r="G321" s="1942"/>
      <c r="H321" s="1988"/>
      <c r="I321" s="1989"/>
      <c r="J321" s="1666">
        <v>45888</v>
      </c>
      <c r="K321" s="1674" t="s">
        <v>1640</v>
      </c>
    </row>
    <row r="322" spans="1:11" ht="15" customHeight="1" x14ac:dyDescent="0.2">
      <c r="A322" s="1987"/>
      <c r="B322" s="1987"/>
      <c r="C322" s="1942"/>
      <c r="D322" s="1942"/>
      <c r="E322" s="1942"/>
      <c r="F322" s="1942"/>
      <c r="G322" s="1942"/>
      <c r="H322" s="1988"/>
      <c r="I322" s="1989"/>
      <c r="J322" s="1666">
        <v>45890</v>
      </c>
      <c r="K322" s="1674" t="s">
        <v>1534</v>
      </c>
    </row>
    <row r="323" spans="1:11" ht="15" customHeight="1" x14ac:dyDescent="0.2">
      <c r="A323" s="1987"/>
      <c r="B323" s="1987"/>
      <c r="C323" s="1942"/>
      <c r="D323" s="1942"/>
      <c r="E323" s="1942"/>
      <c r="F323" s="1942"/>
      <c r="G323" s="1942"/>
      <c r="H323" s="1988"/>
      <c r="I323" s="1989"/>
      <c r="J323" s="1666">
        <v>45890</v>
      </c>
      <c r="K323" s="1674" t="s">
        <v>1370</v>
      </c>
    </row>
    <row r="324" spans="1:11" ht="15" customHeight="1" x14ac:dyDescent="0.2">
      <c r="A324" s="1987"/>
      <c r="B324" s="1987"/>
      <c r="C324" s="1942"/>
      <c r="D324" s="1942"/>
      <c r="E324" s="1942"/>
      <c r="F324" s="1942"/>
      <c r="G324" s="1942"/>
      <c r="H324" s="1988"/>
      <c r="I324" s="1989"/>
      <c r="J324" s="1666">
        <v>45897</v>
      </c>
      <c r="K324" s="1674" t="s">
        <v>1641</v>
      </c>
    </row>
    <row r="325" spans="1:11" ht="15" customHeight="1" x14ac:dyDescent="0.2">
      <c r="A325" s="1987"/>
      <c r="B325" s="1987"/>
      <c r="C325" s="1942"/>
      <c r="D325" s="1942"/>
      <c r="E325" s="1942"/>
      <c r="F325" s="1942"/>
      <c r="G325" s="1942"/>
      <c r="H325" s="1988"/>
      <c r="I325" s="1989"/>
      <c r="J325" s="1666">
        <v>45905</v>
      </c>
      <c r="K325" s="1674" t="s">
        <v>1558</v>
      </c>
    </row>
    <row r="326" spans="1:11" ht="15" customHeight="1" x14ac:dyDescent="0.2">
      <c r="A326" s="1987"/>
      <c r="B326" s="1987"/>
      <c r="C326" s="1942"/>
      <c r="D326" s="1942"/>
      <c r="E326" s="1942"/>
      <c r="F326" s="1942"/>
      <c r="G326" s="1942"/>
      <c r="H326" s="1988"/>
      <c r="I326" s="1989"/>
      <c r="J326" s="1666">
        <v>45936</v>
      </c>
      <c r="K326" s="1674" t="s">
        <v>1642</v>
      </c>
    </row>
    <row r="327" spans="1:11" ht="15" customHeight="1" x14ac:dyDescent="0.2">
      <c r="A327" s="1987"/>
      <c r="B327" s="1987"/>
      <c r="C327" s="1942"/>
      <c r="D327" s="1942"/>
      <c r="E327" s="1942"/>
      <c r="F327" s="1942"/>
      <c r="G327" s="1942"/>
      <c r="H327" s="1988"/>
      <c r="I327" s="1989"/>
      <c r="J327" s="1666">
        <v>45937</v>
      </c>
      <c r="K327" s="1674" t="s">
        <v>1643</v>
      </c>
    </row>
    <row r="328" spans="1:11" ht="15" customHeight="1" x14ac:dyDescent="0.2">
      <c r="A328" s="1987"/>
      <c r="B328" s="1987"/>
      <c r="C328" s="1942"/>
      <c r="D328" s="1942"/>
      <c r="E328" s="1942"/>
      <c r="F328" s="1942"/>
      <c r="G328" s="1942"/>
      <c r="H328" s="1988"/>
      <c r="I328" s="1989"/>
      <c r="J328" s="1666">
        <v>45939</v>
      </c>
      <c r="K328" s="1674" t="s">
        <v>1448</v>
      </c>
    </row>
    <row r="329" spans="1:11" ht="15" customHeight="1" x14ac:dyDescent="0.2">
      <c r="A329" s="1987"/>
      <c r="B329" s="1987"/>
      <c r="C329" s="1942"/>
      <c r="D329" s="1942"/>
      <c r="E329" s="1942"/>
      <c r="F329" s="1942"/>
      <c r="G329" s="1942"/>
      <c r="H329" s="1988"/>
      <c r="I329" s="1989"/>
      <c r="J329" s="1666">
        <v>46034</v>
      </c>
      <c r="K329" s="1674" t="s">
        <v>1485</v>
      </c>
    </row>
    <row r="330" spans="1:11" ht="15" customHeight="1" x14ac:dyDescent="0.2">
      <c r="A330" s="1970" t="s">
        <v>1371</v>
      </c>
      <c r="B330" s="1970" t="s">
        <v>1644</v>
      </c>
      <c r="C330" s="1971" t="s">
        <v>136</v>
      </c>
      <c r="D330" s="1971" t="s">
        <v>1645</v>
      </c>
      <c r="E330" s="1986" t="s">
        <v>1314</v>
      </c>
      <c r="F330" s="1971">
        <v>26</v>
      </c>
      <c r="G330" s="1971" t="s">
        <v>625</v>
      </c>
      <c r="H330" s="1985">
        <v>811105339.55999994</v>
      </c>
      <c r="I330" s="1984">
        <f>H330/F330</f>
        <v>31196359.213846151</v>
      </c>
      <c r="J330" s="1662">
        <v>45868</v>
      </c>
      <c r="K330" s="1660" t="s">
        <v>1367</v>
      </c>
    </row>
    <row r="331" spans="1:11" ht="15" customHeight="1" x14ac:dyDescent="0.2">
      <c r="A331" s="1970"/>
      <c r="B331" s="1970"/>
      <c r="C331" s="1971"/>
      <c r="D331" s="1971"/>
      <c r="E331" s="1986"/>
      <c r="F331" s="1971"/>
      <c r="G331" s="1971"/>
      <c r="H331" s="1985"/>
      <c r="I331" s="1984"/>
      <c r="J331" s="1662">
        <v>45868</v>
      </c>
      <c r="K331" s="1661" t="s">
        <v>1318</v>
      </c>
    </row>
    <row r="332" spans="1:11" ht="15" customHeight="1" x14ac:dyDescent="0.2">
      <c r="A332" s="1970"/>
      <c r="B332" s="1970"/>
      <c r="C332" s="1971"/>
      <c r="D332" s="1971"/>
      <c r="E332" s="1986"/>
      <c r="F332" s="1971"/>
      <c r="G332" s="1971"/>
      <c r="H332" s="1985"/>
      <c r="I332" s="1984"/>
      <c r="J332" s="1662">
        <v>45904</v>
      </c>
      <c r="K332" s="1660" t="s">
        <v>1466</v>
      </c>
    </row>
    <row r="333" spans="1:11" ht="15" customHeight="1" x14ac:dyDescent="0.2">
      <c r="A333" s="1970"/>
      <c r="B333" s="1970"/>
      <c r="C333" s="1971"/>
      <c r="D333" s="1971"/>
      <c r="E333" s="1986"/>
      <c r="F333" s="1971"/>
      <c r="G333" s="1971"/>
      <c r="H333" s="1985"/>
      <c r="I333" s="1984"/>
      <c r="J333" s="1662">
        <v>45910</v>
      </c>
      <c r="K333" s="1660" t="s">
        <v>1319</v>
      </c>
    </row>
    <row r="334" spans="1:11" ht="15" customHeight="1" x14ac:dyDescent="0.2">
      <c r="A334" s="1970"/>
      <c r="B334" s="1970"/>
      <c r="C334" s="1971"/>
      <c r="D334" s="1971"/>
      <c r="E334" s="1986"/>
      <c r="F334" s="1971"/>
      <c r="G334" s="1971"/>
      <c r="H334" s="1985"/>
      <c r="I334" s="1984"/>
      <c r="J334" s="1662">
        <v>45980</v>
      </c>
      <c r="K334" s="1660" t="s">
        <v>1338</v>
      </c>
    </row>
    <row r="335" spans="1:11" ht="15" customHeight="1" x14ac:dyDescent="0.2">
      <c r="A335" s="1970"/>
      <c r="B335" s="1970"/>
      <c r="C335" s="1971"/>
      <c r="D335" s="1971"/>
      <c r="E335" s="1986"/>
      <c r="F335" s="1971"/>
      <c r="G335" s="1971"/>
      <c r="H335" s="1985"/>
      <c r="I335" s="1984"/>
      <c r="J335" s="1662">
        <v>46008</v>
      </c>
      <c r="K335" s="1660" t="s">
        <v>1646</v>
      </c>
    </row>
    <row r="336" spans="1:11" ht="15" customHeight="1" x14ac:dyDescent="0.2">
      <c r="A336" s="1970"/>
      <c r="B336" s="1970"/>
      <c r="C336" s="1971"/>
      <c r="D336" s="1971"/>
      <c r="E336" s="1986"/>
      <c r="F336" s="1971"/>
      <c r="G336" s="1971"/>
      <c r="H336" s="1985"/>
      <c r="I336" s="1984"/>
      <c r="J336" s="1662">
        <v>46009</v>
      </c>
      <c r="K336" s="1660" t="s">
        <v>1338</v>
      </c>
    </row>
    <row r="337" spans="1:11" ht="15" customHeight="1" x14ac:dyDescent="0.2">
      <c r="A337" s="1970"/>
      <c r="B337" s="1970"/>
      <c r="C337" s="1971"/>
      <c r="D337" s="1971"/>
      <c r="E337" s="1986"/>
      <c r="F337" s="1971"/>
      <c r="G337" s="1971"/>
      <c r="H337" s="1985"/>
      <c r="I337" s="1984"/>
      <c r="J337" s="1662">
        <v>46050</v>
      </c>
      <c r="K337" s="1660" t="s">
        <v>1471</v>
      </c>
    </row>
    <row r="338" spans="1:11" ht="15" customHeight="1" x14ac:dyDescent="0.2">
      <c r="A338" s="1970"/>
      <c r="B338" s="1970"/>
      <c r="C338" s="1971"/>
      <c r="D338" s="1971"/>
      <c r="E338" s="1986"/>
      <c r="F338" s="1971"/>
      <c r="G338" s="1971"/>
      <c r="H338" s="1985"/>
      <c r="I338" s="1984"/>
      <c r="J338" s="1662">
        <v>46055</v>
      </c>
      <c r="K338" s="1701" t="s">
        <v>1485</v>
      </c>
    </row>
  </sheetData>
  <mergeCells count="256">
    <mergeCell ref="A3:K3"/>
    <mergeCell ref="A1:K1"/>
    <mergeCell ref="A2:K2"/>
    <mergeCell ref="A5:K5"/>
    <mergeCell ref="A8:A26"/>
    <mergeCell ref="B8:B26"/>
    <mergeCell ref="C8:C26"/>
    <mergeCell ref="D8:D26"/>
    <mergeCell ref="E8:E26"/>
    <mergeCell ref="F8:F26"/>
    <mergeCell ref="G8:G26"/>
    <mergeCell ref="H8:H26"/>
    <mergeCell ref="I8:I26"/>
    <mergeCell ref="F27:F33"/>
    <mergeCell ref="G27:G33"/>
    <mergeCell ref="H27:H33"/>
    <mergeCell ref="I27:I33"/>
    <mergeCell ref="A34:A39"/>
    <mergeCell ref="B34:B39"/>
    <mergeCell ref="C34:C39"/>
    <mergeCell ref="D34:D39"/>
    <mergeCell ref="E34:E39"/>
    <mergeCell ref="F34:F39"/>
    <mergeCell ref="G34:G39"/>
    <mergeCell ref="H34:H39"/>
    <mergeCell ref="I34:I39"/>
    <mergeCell ref="A27:A33"/>
    <mergeCell ref="B27:B33"/>
    <mergeCell ref="C27:C33"/>
    <mergeCell ref="D27:D33"/>
    <mergeCell ref="E27:E33"/>
    <mergeCell ref="F40:F46"/>
    <mergeCell ref="G40:G46"/>
    <mergeCell ref="H40:H46"/>
    <mergeCell ref="I40:I46"/>
    <mergeCell ref="A47:A59"/>
    <mergeCell ref="B47:B59"/>
    <mergeCell ref="C47:C59"/>
    <mergeCell ref="D47:D59"/>
    <mergeCell ref="E47:E59"/>
    <mergeCell ref="F47:F59"/>
    <mergeCell ref="G47:G59"/>
    <mergeCell ref="H47:H59"/>
    <mergeCell ref="I47:I59"/>
    <mergeCell ref="A40:A46"/>
    <mergeCell ref="B40:B46"/>
    <mergeCell ref="C40:C46"/>
    <mergeCell ref="D40:D46"/>
    <mergeCell ref="E40:E46"/>
    <mergeCell ref="F60:F67"/>
    <mergeCell ref="G60:G67"/>
    <mergeCell ref="H60:H67"/>
    <mergeCell ref="I60:I67"/>
    <mergeCell ref="A68:A86"/>
    <mergeCell ref="B68:B86"/>
    <mergeCell ref="C68:C86"/>
    <mergeCell ref="D68:D86"/>
    <mergeCell ref="E68:E86"/>
    <mergeCell ref="F68:F86"/>
    <mergeCell ref="G68:G86"/>
    <mergeCell ref="H68:H86"/>
    <mergeCell ref="I68:I86"/>
    <mergeCell ref="A60:A67"/>
    <mergeCell ref="B60:B67"/>
    <mergeCell ref="C60:C67"/>
    <mergeCell ref="D60:D67"/>
    <mergeCell ref="E60:E67"/>
    <mergeCell ref="F87:F109"/>
    <mergeCell ref="G87:G109"/>
    <mergeCell ref="H87:H109"/>
    <mergeCell ref="I87:I109"/>
    <mergeCell ref="A110:A113"/>
    <mergeCell ref="B110:B113"/>
    <mergeCell ref="C110:C113"/>
    <mergeCell ref="D110:D113"/>
    <mergeCell ref="E110:E113"/>
    <mergeCell ref="F110:F113"/>
    <mergeCell ref="G110:G113"/>
    <mergeCell ref="H110:H113"/>
    <mergeCell ref="I110:I113"/>
    <mergeCell ref="A87:A109"/>
    <mergeCell ref="B87:B109"/>
    <mergeCell ref="C87:C109"/>
    <mergeCell ref="D87:D109"/>
    <mergeCell ref="E87:E109"/>
    <mergeCell ref="F114:F137"/>
    <mergeCell ref="G114:G137"/>
    <mergeCell ref="H114:H137"/>
    <mergeCell ref="I114:I137"/>
    <mergeCell ref="A138:A150"/>
    <mergeCell ref="B138:B150"/>
    <mergeCell ref="C138:C150"/>
    <mergeCell ref="D138:D150"/>
    <mergeCell ref="E138:E150"/>
    <mergeCell ref="F138:F150"/>
    <mergeCell ref="G138:G150"/>
    <mergeCell ref="H138:H150"/>
    <mergeCell ref="I138:I150"/>
    <mergeCell ref="A114:A137"/>
    <mergeCell ref="B114:B137"/>
    <mergeCell ref="C114:C137"/>
    <mergeCell ref="D114:D137"/>
    <mergeCell ref="E114:E137"/>
    <mergeCell ref="F151:F162"/>
    <mergeCell ref="G151:G162"/>
    <mergeCell ref="H151:H162"/>
    <mergeCell ref="I151:I162"/>
    <mergeCell ref="A163:A172"/>
    <mergeCell ref="B163:B172"/>
    <mergeCell ref="C163:C172"/>
    <mergeCell ref="D163:D172"/>
    <mergeCell ref="E163:E172"/>
    <mergeCell ref="F163:F172"/>
    <mergeCell ref="G163:G172"/>
    <mergeCell ref="H163:H172"/>
    <mergeCell ref="I163:I172"/>
    <mergeCell ref="A151:A162"/>
    <mergeCell ref="B151:B162"/>
    <mergeCell ref="C151:C162"/>
    <mergeCell ref="D151:D162"/>
    <mergeCell ref="E151:E162"/>
    <mergeCell ref="F173:F178"/>
    <mergeCell ref="G173:G178"/>
    <mergeCell ref="H173:H178"/>
    <mergeCell ref="I173:I178"/>
    <mergeCell ref="A179:A198"/>
    <mergeCell ref="B179:B198"/>
    <mergeCell ref="C179:C198"/>
    <mergeCell ref="D179:D198"/>
    <mergeCell ref="E179:E198"/>
    <mergeCell ref="F179:F198"/>
    <mergeCell ref="G179:G198"/>
    <mergeCell ref="H179:H198"/>
    <mergeCell ref="I179:I198"/>
    <mergeCell ref="A173:A178"/>
    <mergeCell ref="B173:B178"/>
    <mergeCell ref="C173:C178"/>
    <mergeCell ref="D173:D178"/>
    <mergeCell ref="E173:E178"/>
    <mergeCell ref="F199:F219"/>
    <mergeCell ref="G199:G219"/>
    <mergeCell ref="H199:H219"/>
    <mergeCell ref="I199:I219"/>
    <mergeCell ref="A220:A229"/>
    <mergeCell ref="B220:B229"/>
    <mergeCell ref="C220:C229"/>
    <mergeCell ref="D220:D229"/>
    <mergeCell ref="E220:E229"/>
    <mergeCell ref="F220:F229"/>
    <mergeCell ref="G220:G229"/>
    <mergeCell ref="H220:H229"/>
    <mergeCell ref="I220:I229"/>
    <mergeCell ref="A199:A219"/>
    <mergeCell ref="B199:B219"/>
    <mergeCell ref="C199:C219"/>
    <mergeCell ref="D199:D219"/>
    <mergeCell ref="E199:E219"/>
    <mergeCell ref="F230:F245"/>
    <mergeCell ref="G230:G245"/>
    <mergeCell ref="H230:H245"/>
    <mergeCell ref="I230:I245"/>
    <mergeCell ref="A246:A256"/>
    <mergeCell ref="B246:B256"/>
    <mergeCell ref="C246:C256"/>
    <mergeCell ref="D246:D256"/>
    <mergeCell ref="E246:E256"/>
    <mergeCell ref="F246:F256"/>
    <mergeCell ref="G246:G256"/>
    <mergeCell ref="H246:H256"/>
    <mergeCell ref="I246:I256"/>
    <mergeCell ref="A230:A245"/>
    <mergeCell ref="B230:B245"/>
    <mergeCell ref="C230:C245"/>
    <mergeCell ref="D230:D245"/>
    <mergeCell ref="E230:E245"/>
    <mergeCell ref="F257:F260"/>
    <mergeCell ref="G257:G260"/>
    <mergeCell ref="H257:H260"/>
    <mergeCell ref="I257:I260"/>
    <mergeCell ref="A261:A265"/>
    <mergeCell ref="B261:B265"/>
    <mergeCell ref="C261:C265"/>
    <mergeCell ref="D261:D265"/>
    <mergeCell ref="E261:E265"/>
    <mergeCell ref="F261:F265"/>
    <mergeCell ref="G261:G265"/>
    <mergeCell ref="H261:H265"/>
    <mergeCell ref="I261:I265"/>
    <mergeCell ref="A257:A260"/>
    <mergeCell ref="B257:B260"/>
    <mergeCell ref="C257:C260"/>
    <mergeCell ref="D257:D260"/>
    <mergeCell ref="E257:E260"/>
    <mergeCell ref="F266:F270"/>
    <mergeCell ref="G266:G270"/>
    <mergeCell ref="H266:H270"/>
    <mergeCell ref="I266:I270"/>
    <mergeCell ref="A271:A275"/>
    <mergeCell ref="B271:B275"/>
    <mergeCell ref="C271:C275"/>
    <mergeCell ref="D271:D275"/>
    <mergeCell ref="E271:E275"/>
    <mergeCell ref="F271:F275"/>
    <mergeCell ref="G271:G275"/>
    <mergeCell ref="H271:H275"/>
    <mergeCell ref="I271:I275"/>
    <mergeCell ref="A266:A270"/>
    <mergeCell ref="B266:B270"/>
    <mergeCell ref="C266:C270"/>
    <mergeCell ref="D266:D270"/>
    <mergeCell ref="E266:E270"/>
    <mergeCell ref="F276:F284"/>
    <mergeCell ref="G276:G284"/>
    <mergeCell ref="H276:H284"/>
    <mergeCell ref="I276:I284"/>
    <mergeCell ref="A285:A296"/>
    <mergeCell ref="B285:B296"/>
    <mergeCell ref="C285:C296"/>
    <mergeCell ref="D285:D296"/>
    <mergeCell ref="E285:E296"/>
    <mergeCell ref="F285:F296"/>
    <mergeCell ref="G285:G296"/>
    <mergeCell ref="H285:H296"/>
    <mergeCell ref="I285:I296"/>
    <mergeCell ref="A276:A284"/>
    <mergeCell ref="B276:B284"/>
    <mergeCell ref="C276:C284"/>
    <mergeCell ref="D276:D284"/>
    <mergeCell ref="E276:E284"/>
    <mergeCell ref="F297:F308"/>
    <mergeCell ref="G297:G308"/>
    <mergeCell ref="H297:H308"/>
    <mergeCell ref="I297:I308"/>
    <mergeCell ref="A309:A329"/>
    <mergeCell ref="B309:B329"/>
    <mergeCell ref="C309:C329"/>
    <mergeCell ref="D309:D329"/>
    <mergeCell ref="E309:E329"/>
    <mergeCell ref="F309:F329"/>
    <mergeCell ref="G309:G329"/>
    <mergeCell ref="H309:H329"/>
    <mergeCell ref="I309:I329"/>
    <mergeCell ref="A297:A308"/>
    <mergeCell ref="B297:B308"/>
    <mergeCell ref="C297:C308"/>
    <mergeCell ref="D297:D308"/>
    <mergeCell ref="E297:E308"/>
    <mergeCell ref="F330:F338"/>
    <mergeCell ref="G330:G338"/>
    <mergeCell ref="H330:H338"/>
    <mergeCell ref="I330:I338"/>
    <mergeCell ref="A330:A338"/>
    <mergeCell ref="B330:B338"/>
    <mergeCell ref="C330:C338"/>
    <mergeCell ref="D330:D338"/>
    <mergeCell ref="E330:E338"/>
  </mergeCells>
  <dataValidations count="7">
    <dataValidation type="list" allowBlank="1" showInputMessage="1" showErrorMessage="1" sqref="K163:K170 K173:K176" xr:uid="{A126104C-F92F-4CEC-AFFA-F2AD2CF341AA}">
      <formula1>$L$1:$L$11</formula1>
    </dataValidation>
    <dataValidation type="list" allowBlank="1" showInputMessage="1" showErrorMessage="1" sqref="K72:K78 K80 K82 K84" xr:uid="{467CFC00-799B-4433-9D4B-6E4885C8CB18}">
      <formula1>$L$1:$L$10</formula1>
    </dataValidation>
    <dataValidation type="list" allowBlank="1" showInputMessage="1" showErrorMessage="1" sqref="K60 J69:J71 K138 K151 K163 K173 K220 K297 K330:K331" xr:uid="{558B1425-CB51-42A2-A685-35CC6C4E8364}">
      <formula1>#REF!</formula1>
    </dataValidation>
    <dataValidation type="list" allowBlank="1" showInputMessage="1" showErrorMessage="1" sqref="K61 K139 K152 K164 K174 K221 K257 K298:K301 K331" xr:uid="{6D50EA98-7D48-4E1C-BE9A-71CD2E559F1F}">
      <formula1>$L$4:$L$6</formula1>
    </dataValidation>
    <dataValidation type="list" allowBlank="1" showInputMessage="1" showErrorMessage="1" sqref="K41:K42" xr:uid="{0FA1E912-BA86-4C90-BE57-4D3B887491C3}">
      <formula1>$L$4:$L$8</formula1>
    </dataValidation>
    <dataValidation type="list" allowBlank="1" showInputMessage="1" showErrorMessage="1" sqref="K16:K19 K22:K23 K56 K54 K51:K52 K47:K49 K230:K239 K242:K244 K258:K259 K261:K262 K271:K272 K266:K267" xr:uid="{C24B7968-12B1-45BC-914B-B84E1E3F51E6}">
      <formula1>$L$1:$L$7</formula1>
    </dataValidation>
    <dataValidation type="list" allowBlank="1" showInputMessage="1" showErrorMessage="1" sqref="K28:K29 K35:K36 K71:K78 K80:K82 K84 K88:K89 K110:K113 K115:K116 K310:K311" xr:uid="{59FA241C-4CFA-41AA-A11A-5820E1778DA5}">
      <formula1>$L$4:$L$7</formula1>
    </dataValidation>
  </dataValidations>
  <printOptions horizontalCentered="1"/>
  <pageMargins left="0.70866141732283472" right="0.70866141732283472" top="0.74803149606299213" bottom="0.74803149606299213" header="0.31496062992125984" footer="0.51181102362204722"/>
  <pageSetup scale="45" fitToHeight="0" orientation="landscape" r:id="rId1"/>
  <headerFooter>
    <oddFooter>&amp;L&amp;G&amp;R&amp;A, página &amp;P de &amp;N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view="pageBreakPreview" topLeftCell="A7" zoomScale="70" zoomScaleNormal="80" zoomScaleSheetLayoutView="70" zoomScalePageLayoutView="70" workbookViewId="0">
      <selection activeCell="A8" sqref="A8:K46"/>
    </sheetView>
  </sheetViews>
  <sheetFormatPr baseColWidth="10" defaultColWidth="10.7109375" defaultRowHeight="15.75" x14ac:dyDescent="0.25"/>
  <cols>
    <col min="1" max="1" width="14.28515625" style="1214" customWidth="1"/>
    <col min="2" max="2" width="19.42578125" style="1214" customWidth="1"/>
    <col min="3" max="3" width="17.7109375" style="1215" customWidth="1"/>
    <col min="4" max="4" width="26" style="1215" bestFit="1" customWidth="1"/>
    <col min="5" max="5" width="14.5703125" style="1215" customWidth="1"/>
    <col min="6" max="6" width="18.28515625" style="1216" customWidth="1"/>
    <col min="7" max="7" width="24" style="1216" customWidth="1"/>
    <col min="8" max="8" width="16.5703125" style="1215" customWidth="1"/>
    <col min="9" max="9" width="20.7109375" style="1208" customWidth="1"/>
    <col min="10" max="10" width="14.5703125" style="1217" customWidth="1"/>
    <col min="11" max="11" width="107.140625" style="1218" customWidth="1"/>
    <col min="12" max="12" width="21" style="1212" customWidth="1"/>
    <col min="13" max="13" width="54.140625" style="1213" customWidth="1"/>
    <col min="14" max="16384" width="10.7109375" style="1206"/>
  </cols>
  <sheetData>
    <row r="1" spans="1:13" s="331" customFormat="1" ht="12.75" customHeight="1" x14ac:dyDescent="0.2">
      <c r="A1" s="1880" t="s">
        <v>0</v>
      </c>
      <c r="B1" s="1880"/>
      <c r="C1" s="1880"/>
      <c r="D1" s="1880"/>
      <c r="E1" s="1880"/>
      <c r="F1" s="1880"/>
      <c r="G1" s="1880"/>
      <c r="H1" s="1880"/>
      <c r="I1" s="1880"/>
      <c r="J1" s="1880"/>
      <c r="K1" s="1880"/>
      <c r="L1" s="527"/>
      <c r="M1" s="527"/>
    </row>
    <row r="2" spans="1:13" s="331" customFormat="1" ht="12.75" customHeight="1" x14ac:dyDescent="0.2">
      <c r="A2" s="1880" t="s">
        <v>414</v>
      </c>
      <c r="B2" s="1880"/>
      <c r="C2" s="1880"/>
      <c r="D2" s="1880"/>
      <c r="E2" s="1880"/>
      <c r="F2" s="1880"/>
      <c r="G2" s="1880"/>
      <c r="H2" s="1880"/>
      <c r="I2" s="1880"/>
      <c r="J2" s="1880"/>
      <c r="K2" s="1880"/>
      <c r="L2" s="527"/>
      <c r="M2" s="527"/>
    </row>
    <row r="3" spans="1:13" s="331" customFormat="1" ht="13.5" customHeight="1" x14ac:dyDescent="0.2">
      <c r="A3" s="1880" t="s">
        <v>1259</v>
      </c>
      <c r="B3" s="1880"/>
      <c r="C3" s="1880"/>
      <c r="D3" s="1880"/>
      <c r="E3" s="1880"/>
      <c r="F3" s="1880"/>
      <c r="G3" s="1880"/>
      <c r="H3" s="1880"/>
      <c r="I3" s="1880"/>
      <c r="J3" s="1880"/>
      <c r="K3" s="1880"/>
      <c r="L3" s="527"/>
      <c r="M3" s="527"/>
    </row>
    <row r="4" spans="1:13" s="331" customFormat="1" ht="6.6" customHeight="1" x14ac:dyDescent="0.2">
      <c r="A4" s="1058"/>
      <c r="B4" s="1058"/>
      <c r="C4" s="1058"/>
      <c r="D4" s="1058"/>
      <c r="E4" s="1058"/>
      <c r="F4" s="1058"/>
      <c r="G4" s="1058"/>
      <c r="H4" s="1058"/>
      <c r="I4" s="1058"/>
      <c r="J4" s="1058"/>
      <c r="K4" s="528"/>
    </row>
    <row r="5" spans="1:13" s="1279" customFormat="1" ht="33.950000000000003" customHeight="1" x14ac:dyDescent="0.2">
      <c r="A5" s="1968" t="s">
        <v>418</v>
      </c>
      <c r="B5" s="1969"/>
      <c r="C5" s="1969"/>
      <c r="D5" s="1969"/>
      <c r="E5" s="1969"/>
      <c r="F5" s="1969"/>
      <c r="G5" s="1969"/>
      <c r="H5" s="1969"/>
      <c r="I5" s="1969"/>
      <c r="J5" s="1969"/>
      <c r="K5" s="1969"/>
      <c r="L5" s="1267"/>
      <c r="M5" s="1267"/>
    </row>
    <row r="6" spans="1:13" s="1213" customFormat="1" ht="7.15" customHeight="1" x14ac:dyDescent="0.2">
      <c r="A6" s="1207"/>
      <c r="B6" s="1207"/>
      <c r="C6" s="1208"/>
      <c r="D6" s="1208"/>
      <c r="E6" s="1208"/>
      <c r="F6" s="1209"/>
      <c r="G6" s="1209"/>
      <c r="H6" s="1208"/>
      <c r="I6" s="1208"/>
      <c r="J6" s="1210"/>
      <c r="K6" s="1211"/>
      <c r="L6" s="1212"/>
    </row>
    <row r="7" spans="1:13" s="1213" customFormat="1" ht="31.5" x14ac:dyDescent="0.2">
      <c r="A7" s="1265" t="s">
        <v>538</v>
      </c>
      <c r="B7" s="1265" t="s">
        <v>629</v>
      </c>
      <c r="C7" s="1265" t="s">
        <v>62</v>
      </c>
      <c r="D7" s="1265" t="s">
        <v>47</v>
      </c>
      <c r="E7" s="1265" t="s">
        <v>128</v>
      </c>
      <c r="F7" s="1265" t="s">
        <v>515</v>
      </c>
      <c r="G7" s="1265" t="s">
        <v>273</v>
      </c>
      <c r="H7" s="1278" t="s">
        <v>630</v>
      </c>
      <c r="I7" s="1278" t="s">
        <v>631</v>
      </c>
      <c r="J7" s="1266" t="s">
        <v>632</v>
      </c>
      <c r="K7" s="1265" t="s">
        <v>633</v>
      </c>
    </row>
    <row r="8" spans="1:13" s="1213" customFormat="1" x14ac:dyDescent="0.2">
      <c r="A8" s="2008" t="s">
        <v>1371</v>
      </c>
      <c r="B8" s="1963" t="s">
        <v>1647</v>
      </c>
      <c r="C8" s="2008" t="s">
        <v>230</v>
      </c>
      <c r="D8" s="2008" t="s">
        <v>1648</v>
      </c>
      <c r="E8" s="2008" t="s">
        <v>1649</v>
      </c>
      <c r="F8" s="2008">
        <v>15</v>
      </c>
      <c r="G8" s="2008" t="s">
        <v>505</v>
      </c>
      <c r="H8" s="1964">
        <v>337</v>
      </c>
      <c r="I8" s="1964">
        <f>H8/15</f>
        <v>22.466666666666665</v>
      </c>
      <c r="J8" s="1670">
        <v>45173</v>
      </c>
      <c r="K8" s="1702" t="s">
        <v>1316</v>
      </c>
    </row>
    <row r="9" spans="1:13" s="1213" customFormat="1" x14ac:dyDescent="0.2">
      <c r="A9" s="2008"/>
      <c r="B9" s="1963"/>
      <c r="C9" s="2008"/>
      <c r="D9" s="2008"/>
      <c r="E9" s="2008"/>
      <c r="F9" s="2008"/>
      <c r="G9" s="2008"/>
      <c r="H9" s="1964"/>
      <c r="I9" s="2008"/>
      <c r="J9" s="1670">
        <v>45173</v>
      </c>
      <c r="K9" s="1703" t="s">
        <v>1317</v>
      </c>
    </row>
    <row r="10" spans="1:13" s="1213" customFormat="1" x14ac:dyDescent="0.2">
      <c r="A10" s="2008"/>
      <c r="B10" s="1963"/>
      <c r="C10" s="2008"/>
      <c r="D10" s="2008"/>
      <c r="E10" s="2008"/>
      <c r="F10" s="2008"/>
      <c r="G10" s="2008"/>
      <c r="H10" s="1964"/>
      <c r="I10" s="2008"/>
      <c r="J10" s="1670">
        <v>45173</v>
      </c>
      <c r="K10" s="1702" t="s">
        <v>1318</v>
      </c>
    </row>
    <row r="11" spans="1:13" s="1213" customFormat="1" x14ac:dyDescent="0.2">
      <c r="A11" s="2008"/>
      <c r="B11" s="1963"/>
      <c r="C11" s="2008"/>
      <c r="D11" s="2008"/>
      <c r="E11" s="2008"/>
      <c r="F11" s="2008"/>
      <c r="G11" s="2008"/>
      <c r="H11" s="1964"/>
      <c r="I11" s="2008"/>
      <c r="J11" s="1670">
        <v>45191</v>
      </c>
      <c r="K11" s="1703" t="s">
        <v>1650</v>
      </c>
    </row>
    <row r="12" spans="1:13" s="1213" customFormat="1" x14ac:dyDescent="0.2">
      <c r="A12" s="2008"/>
      <c r="B12" s="1963"/>
      <c r="C12" s="2008"/>
      <c r="D12" s="2008"/>
      <c r="E12" s="2008"/>
      <c r="F12" s="2008"/>
      <c r="G12" s="2008"/>
      <c r="H12" s="1964"/>
      <c r="I12" s="2008"/>
      <c r="J12" s="1670">
        <v>45237</v>
      </c>
      <c r="K12" s="1702" t="s">
        <v>1356</v>
      </c>
    </row>
    <row r="13" spans="1:13" s="1213" customFormat="1" x14ac:dyDescent="0.2">
      <c r="A13" s="1895" t="s">
        <v>1361</v>
      </c>
      <c r="B13" s="1950" t="s">
        <v>1651</v>
      </c>
      <c r="C13" s="1941" t="s">
        <v>136</v>
      </c>
      <c r="D13" s="1941" t="s">
        <v>1652</v>
      </c>
      <c r="E13" s="1955" t="s">
        <v>1355</v>
      </c>
      <c r="F13" s="1941">
        <v>31</v>
      </c>
      <c r="G13" s="1941" t="s">
        <v>505</v>
      </c>
      <c r="H13" s="1944">
        <v>996103552.41999996</v>
      </c>
      <c r="I13" s="1955">
        <f>+H13/F13</f>
        <v>32132372.658709675</v>
      </c>
      <c r="J13" s="1666">
        <v>45436</v>
      </c>
      <c r="K13" s="1664" t="s">
        <v>1316</v>
      </c>
    </row>
    <row r="14" spans="1:13" s="1213" customFormat="1" x14ac:dyDescent="0.2">
      <c r="A14" s="1910"/>
      <c r="B14" s="1950"/>
      <c r="C14" s="1941"/>
      <c r="D14" s="1941"/>
      <c r="E14" s="1955"/>
      <c r="F14" s="1941"/>
      <c r="G14" s="1941"/>
      <c r="H14" s="1944"/>
      <c r="I14" s="1955"/>
      <c r="J14" s="1666">
        <v>45439</v>
      </c>
      <c r="K14" s="1664" t="s">
        <v>1318</v>
      </c>
    </row>
    <row r="15" spans="1:13" s="1213" customFormat="1" x14ac:dyDescent="0.2">
      <c r="A15" s="1910"/>
      <c r="B15" s="1950"/>
      <c r="C15" s="1941"/>
      <c r="D15" s="1941"/>
      <c r="E15" s="1955"/>
      <c r="F15" s="1941"/>
      <c r="G15" s="1941"/>
      <c r="H15" s="1944"/>
      <c r="I15" s="1955"/>
      <c r="J15" s="1666">
        <v>45471</v>
      </c>
      <c r="K15" s="1665" t="s">
        <v>1319</v>
      </c>
    </row>
    <row r="16" spans="1:13" s="1213" customFormat="1" x14ac:dyDescent="0.2">
      <c r="A16" s="1910"/>
      <c r="B16" s="1950"/>
      <c r="C16" s="1941"/>
      <c r="D16" s="1941"/>
      <c r="E16" s="1955"/>
      <c r="F16" s="1941"/>
      <c r="G16" s="1941"/>
      <c r="H16" s="1944"/>
      <c r="I16" s="1955"/>
      <c r="J16" s="1692">
        <v>45503</v>
      </c>
      <c r="K16" s="1704" t="s">
        <v>1320</v>
      </c>
    </row>
    <row r="17" spans="1:11" s="1213" customFormat="1" x14ac:dyDescent="0.2">
      <c r="A17" s="1910"/>
      <c r="B17" s="1950"/>
      <c r="C17" s="1941"/>
      <c r="D17" s="1941"/>
      <c r="E17" s="1955"/>
      <c r="F17" s="1941"/>
      <c r="G17" s="1941"/>
      <c r="H17" s="1944"/>
      <c r="I17" s="1955"/>
      <c r="J17" s="1692">
        <v>45525</v>
      </c>
      <c r="K17" s="1704" t="s">
        <v>1497</v>
      </c>
    </row>
    <row r="18" spans="1:11" s="1213" customFormat="1" ht="15.6" customHeight="1" x14ac:dyDescent="0.2">
      <c r="A18" s="1910"/>
      <c r="B18" s="1950"/>
      <c r="C18" s="1941"/>
      <c r="D18" s="1941"/>
      <c r="E18" s="1955"/>
      <c r="F18" s="1941"/>
      <c r="G18" s="1941"/>
      <c r="H18" s="1944"/>
      <c r="I18" s="1955"/>
      <c r="J18" s="1692">
        <v>45531</v>
      </c>
      <c r="K18" s="1664" t="s">
        <v>1334</v>
      </c>
    </row>
    <row r="19" spans="1:11" s="1213" customFormat="1" x14ac:dyDescent="0.2">
      <c r="A19" s="1910"/>
      <c r="B19" s="1950"/>
      <c r="C19" s="1941"/>
      <c r="D19" s="1941"/>
      <c r="E19" s="1955"/>
      <c r="F19" s="1941"/>
      <c r="G19" s="1941"/>
      <c r="H19" s="1944"/>
      <c r="I19" s="1955"/>
      <c r="J19" s="1692">
        <v>45551</v>
      </c>
      <c r="K19" s="1667" t="s">
        <v>1498</v>
      </c>
    </row>
    <row r="20" spans="1:11" s="1213" customFormat="1" x14ac:dyDescent="0.2">
      <c r="A20" s="1910"/>
      <c r="B20" s="1950"/>
      <c r="C20" s="1941"/>
      <c r="D20" s="1941"/>
      <c r="E20" s="1955"/>
      <c r="F20" s="1941"/>
      <c r="G20" s="1941"/>
      <c r="H20" s="1944"/>
      <c r="I20" s="1955"/>
      <c r="J20" s="1692">
        <v>45601</v>
      </c>
      <c r="K20" s="1667" t="s">
        <v>1653</v>
      </c>
    </row>
    <row r="21" spans="1:11" s="1213" customFormat="1" x14ac:dyDescent="0.2">
      <c r="A21" s="1910"/>
      <c r="B21" s="1950"/>
      <c r="C21" s="1941"/>
      <c r="D21" s="1941"/>
      <c r="E21" s="1955"/>
      <c r="F21" s="1941"/>
      <c r="G21" s="1941"/>
      <c r="H21" s="1944"/>
      <c r="I21" s="1955"/>
      <c r="J21" s="1692">
        <v>45610</v>
      </c>
      <c r="K21" s="1667" t="s">
        <v>1654</v>
      </c>
    </row>
    <row r="22" spans="1:11" s="1213" customFormat="1" x14ac:dyDescent="0.2">
      <c r="A22" s="1910"/>
      <c r="B22" s="1950"/>
      <c r="C22" s="1941"/>
      <c r="D22" s="1941"/>
      <c r="E22" s="1955"/>
      <c r="F22" s="1941"/>
      <c r="G22" s="1941"/>
      <c r="H22" s="1944"/>
      <c r="I22" s="1955"/>
      <c r="J22" s="1692">
        <v>45708</v>
      </c>
      <c r="K22" s="1667" t="s">
        <v>1655</v>
      </c>
    </row>
    <row r="23" spans="1:11" s="1213" customFormat="1" x14ac:dyDescent="0.2">
      <c r="A23" s="1910"/>
      <c r="B23" s="1950"/>
      <c r="C23" s="1941"/>
      <c r="D23" s="1941"/>
      <c r="E23" s="1955"/>
      <c r="F23" s="1941"/>
      <c r="G23" s="1941"/>
      <c r="H23" s="1944"/>
      <c r="I23" s="1955"/>
      <c r="J23" s="1692">
        <v>45721</v>
      </c>
      <c r="K23" s="1667" t="s">
        <v>1656</v>
      </c>
    </row>
    <row r="24" spans="1:11" s="1213" customFormat="1" x14ac:dyDescent="0.2">
      <c r="A24" s="1910"/>
      <c r="B24" s="1950"/>
      <c r="C24" s="1941"/>
      <c r="D24" s="1941"/>
      <c r="E24" s="1955"/>
      <c r="F24" s="1941"/>
      <c r="G24" s="1941"/>
      <c r="H24" s="1944"/>
      <c r="I24" s="1955"/>
      <c r="J24" s="1692">
        <v>45789</v>
      </c>
      <c r="K24" s="1667" t="s">
        <v>1657</v>
      </c>
    </row>
    <row r="25" spans="1:11" s="1213" customFormat="1" x14ac:dyDescent="0.2">
      <c r="A25" s="1910"/>
      <c r="B25" s="1950"/>
      <c r="C25" s="1941"/>
      <c r="D25" s="1941"/>
      <c r="E25" s="1955"/>
      <c r="F25" s="1941"/>
      <c r="G25" s="1941"/>
      <c r="H25" s="1944"/>
      <c r="I25" s="1955"/>
      <c r="J25" s="1692">
        <v>45792</v>
      </c>
      <c r="K25" s="1667" t="s">
        <v>1658</v>
      </c>
    </row>
    <row r="26" spans="1:11" s="1213" customFormat="1" x14ac:dyDescent="0.2">
      <c r="A26" s="1910"/>
      <c r="B26" s="1950"/>
      <c r="C26" s="1941"/>
      <c r="D26" s="1941"/>
      <c r="E26" s="1955"/>
      <c r="F26" s="1941"/>
      <c r="G26" s="1941"/>
      <c r="H26" s="1944"/>
      <c r="I26" s="1955"/>
      <c r="J26" s="1692">
        <v>45792</v>
      </c>
      <c r="K26" s="1667" t="s">
        <v>1659</v>
      </c>
    </row>
    <row r="27" spans="1:11" s="1213" customFormat="1" ht="36" customHeight="1" x14ac:dyDescent="0.2">
      <c r="A27" s="1910"/>
      <c r="B27" s="1950"/>
      <c r="C27" s="1941"/>
      <c r="D27" s="1941"/>
      <c r="E27" s="1955"/>
      <c r="F27" s="1941"/>
      <c r="G27" s="1941"/>
      <c r="H27" s="1944"/>
      <c r="I27" s="1955"/>
      <c r="J27" s="1692">
        <v>45796</v>
      </c>
      <c r="K27" s="1693" t="s">
        <v>1660</v>
      </c>
    </row>
    <row r="28" spans="1:11" s="1213" customFormat="1" x14ac:dyDescent="0.2">
      <c r="A28" s="1910"/>
      <c r="B28" s="1950"/>
      <c r="C28" s="1941"/>
      <c r="D28" s="1941"/>
      <c r="E28" s="1955"/>
      <c r="F28" s="1941"/>
      <c r="G28" s="1941"/>
      <c r="H28" s="1944"/>
      <c r="I28" s="1955"/>
      <c r="J28" s="1692">
        <v>45845</v>
      </c>
      <c r="K28" s="1693" t="s">
        <v>1661</v>
      </c>
    </row>
    <row r="29" spans="1:11" s="1213" customFormat="1" x14ac:dyDescent="0.2">
      <c r="A29" s="1896"/>
      <c r="B29" s="1950"/>
      <c r="C29" s="1941"/>
      <c r="D29" s="1941"/>
      <c r="E29" s="1955"/>
      <c r="F29" s="1941"/>
      <c r="G29" s="1941"/>
      <c r="H29" s="1944"/>
      <c r="I29" s="1955"/>
      <c r="J29" s="1692">
        <v>45881</v>
      </c>
      <c r="K29" s="1693" t="s">
        <v>1653</v>
      </c>
    </row>
    <row r="30" spans="1:11" s="1213" customFormat="1" x14ac:dyDescent="0.2">
      <c r="A30" s="2004" t="s">
        <v>1371</v>
      </c>
      <c r="B30" s="1945" t="s">
        <v>1662</v>
      </c>
      <c r="C30" s="1946" t="s">
        <v>136</v>
      </c>
      <c r="D30" s="2007" t="s">
        <v>1663</v>
      </c>
      <c r="E30" s="2007" t="s">
        <v>1355</v>
      </c>
      <c r="F30" s="1946">
        <v>180</v>
      </c>
      <c r="G30" s="2007" t="s">
        <v>1664</v>
      </c>
      <c r="H30" s="1990">
        <v>5407190648.2200003</v>
      </c>
      <c r="I30" s="1990">
        <f>SUM(H30/F30)</f>
        <v>30039948.045666669</v>
      </c>
      <c r="J30" s="1700">
        <v>45551</v>
      </c>
      <c r="K30" s="1671" t="s">
        <v>1318</v>
      </c>
    </row>
    <row r="31" spans="1:11" s="1213" customFormat="1" x14ac:dyDescent="0.2">
      <c r="A31" s="2005"/>
      <c r="B31" s="1945"/>
      <c r="C31" s="1946"/>
      <c r="D31" s="2007"/>
      <c r="E31" s="2007"/>
      <c r="F31" s="1946"/>
      <c r="G31" s="2007"/>
      <c r="H31" s="1990"/>
      <c r="I31" s="1990"/>
      <c r="J31" s="1700">
        <v>45565</v>
      </c>
      <c r="K31" s="1671" t="s">
        <v>1319</v>
      </c>
    </row>
    <row r="32" spans="1:11" s="1213" customFormat="1" x14ac:dyDescent="0.2">
      <c r="A32" s="2005"/>
      <c r="B32" s="1945"/>
      <c r="C32" s="1946"/>
      <c r="D32" s="2007"/>
      <c r="E32" s="2007"/>
      <c r="F32" s="1946"/>
      <c r="G32" s="2007"/>
      <c r="H32" s="1990"/>
      <c r="I32" s="1990"/>
      <c r="J32" s="1700">
        <v>45576</v>
      </c>
      <c r="K32" s="1671" t="s">
        <v>1346</v>
      </c>
    </row>
    <row r="33" spans="1:11" s="1194" customFormat="1" ht="15.75" customHeight="1" x14ac:dyDescent="0.2">
      <c r="A33" s="2005"/>
      <c r="B33" s="1945"/>
      <c r="C33" s="1946"/>
      <c r="D33" s="2007"/>
      <c r="E33" s="2007"/>
      <c r="F33" s="1946"/>
      <c r="G33" s="2007"/>
      <c r="H33" s="1990"/>
      <c r="I33" s="1990"/>
      <c r="J33" s="1700">
        <v>45595</v>
      </c>
      <c r="K33" s="1671" t="s">
        <v>1334</v>
      </c>
    </row>
    <row r="34" spans="1:11" s="1194" customFormat="1" ht="15" x14ac:dyDescent="0.2">
      <c r="A34" s="2005"/>
      <c r="B34" s="1945"/>
      <c r="C34" s="1946"/>
      <c r="D34" s="2007"/>
      <c r="E34" s="2007"/>
      <c r="F34" s="1946"/>
      <c r="G34" s="2007"/>
      <c r="H34" s="1990"/>
      <c r="I34" s="1990"/>
      <c r="J34" s="1700">
        <v>45604</v>
      </c>
      <c r="K34" s="1672" t="s">
        <v>1452</v>
      </c>
    </row>
    <row r="35" spans="1:11" s="1194" customFormat="1" ht="15" x14ac:dyDescent="0.2">
      <c r="A35" s="2005"/>
      <c r="B35" s="1945"/>
      <c r="C35" s="1946"/>
      <c r="D35" s="2007"/>
      <c r="E35" s="2007"/>
      <c r="F35" s="1946"/>
      <c r="G35" s="2007"/>
      <c r="H35" s="1990"/>
      <c r="I35" s="1990"/>
      <c r="J35" s="1700">
        <v>45636</v>
      </c>
      <c r="K35" s="1672" t="s">
        <v>1665</v>
      </c>
    </row>
    <row r="36" spans="1:11" s="1194" customFormat="1" ht="15" x14ac:dyDescent="0.2">
      <c r="A36" s="2005"/>
      <c r="B36" s="1945"/>
      <c r="C36" s="1946"/>
      <c r="D36" s="2007"/>
      <c r="E36" s="2007"/>
      <c r="F36" s="1946"/>
      <c r="G36" s="2007"/>
      <c r="H36" s="1990"/>
      <c r="I36" s="1990"/>
      <c r="J36" s="1700">
        <v>45663</v>
      </c>
      <c r="K36" s="1672" t="s">
        <v>1666</v>
      </c>
    </row>
    <row r="37" spans="1:11" s="1194" customFormat="1" ht="15" x14ac:dyDescent="0.2">
      <c r="A37" s="2005"/>
      <c r="B37" s="1945"/>
      <c r="C37" s="1946"/>
      <c r="D37" s="2007"/>
      <c r="E37" s="2007"/>
      <c r="F37" s="1946"/>
      <c r="G37" s="2007"/>
      <c r="H37" s="1990"/>
      <c r="I37" s="1990"/>
      <c r="J37" s="1700">
        <v>45674</v>
      </c>
      <c r="K37" s="1672" t="s">
        <v>1667</v>
      </c>
    </row>
    <row r="38" spans="1:11" s="1194" customFormat="1" ht="15" x14ac:dyDescent="0.2">
      <c r="A38" s="2005"/>
      <c r="B38" s="1945"/>
      <c r="C38" s="1946"/>
      <c r="D38" s="2007"/>
      <c r="E38" s="2007"/>
      <c r="F38" s="1946"/>
      <c r="G38" s="2007"/>
      <c r="H38" s="1990"/>
      <c r="I38" s="1990"/>
      <c r="J38" s="1700">
        <v>45679</v>
      </c>
      <c r="K38" s="1672" t="s">
        <v>1668</v>
      </c>
    </row>
    <row r="39" spans="1:11" s="1194" customFormat="1" ht="15" x14ac:dyDescent="0.2">
      <c r="A39" s="2005"/>
      <c r="B39" s="1945"/>
      <c r="C39" s="1946"/>
      <c r="D39" s="2007"/>
      <c r="E39" s="2007"/>
      <c r="F39" s="1946"/>
      <c r="G39" s="2007"/>
      <c r="H39" s="1990"/>
      <c r="I39" s="1990"/>
      <c r="J39" s="1700">
        <v>45694</v>
      </c>
      <c r="K39" s="1672" t="s">
        <v>1669</v>
      </c>
    </row>
    <row r="40" spans="1:11" s="1194" customFormat="1" ht="15" x14ac:dyDescent="0.2">
      <c r="A40" s="2005"/>
      <c r="B40" s="1945"/>
      <c r="C40" s="1946"/>
      <c r="D40" s="2007"/>
      <c r="E40" s="2007"/>
      <c r="F40" s="1946"/>
      <c r="G40" s="2007"/>
      <c r="H40" s="1990"/>
      <c r="I40" s="1990"/>
      <c r="J40" s="1700">
        <v>45695</v>
      </c>
      <c r="K40" s="1672" t="s">
        <v>1670</v>
      </c>
    </row>
    <row r="41" spans="1:11" s="1194" customFormat="1" ht="15" x14ac:dyDescent="0.2">
      <c r="A41" s="2005"/>
      <c r="B41" s="1945"/>
      <c r="C41" s="1946"/>
      <c r="D41" s="2007"/>
      <c r="E41" s="2007"/>
      <c r="F41" s="1946"/>
      <c r="G41" s="2007"/>
      <c r="H41" s="1990"/>
      <c r="I41" s="1990"/>
      <c r="J41" s="1700">
        <v>45705</v>
      </c>
      <c r="K41" s="1671" t="s">
        <v>1671</v>
      </c>
    </row>
    <row r="42" spans="1:11" s="1194" customFormat="1" ht="15" x14ac:dyDescent="0.2">
      <c r="A42" s="2005"/>
      <c r="B42" s="1945"/>
      <c r="C42" s="1946"/>
      <c r="D42" s="2007"/>
      <c r="E42" s="2007"/>
      <c r="F42" s="1946"/>
      <c r="G42" s="2007"/>
      <c r="H42" s="1990"/>
      <c r="I42" s="1990"/>
      <c r="J42" s="1700">
        <v>45714</v>
      </c>
      <c r="K42" s="1671" t="s">
        <v>1672</v>
      </c>
    </row>
    <row r="43" spans="1:11" s="1194" customFormat="1" ht="15" x14ac:dyDescent="0.2">
      <c r="A43" s="2005"/>
      <c r="B43" s="1945"/>
      <c r="C43" s="1946"/>
      <c r="D43" s="2007"/>
      <c r="E43" s="2007"/>
      <c r="F43" s="1946"/>
      <c r="G43" s="2007"/>
      <c r="H43" s="1990"/>
      <c r="I43" s="1990"/>
      <c r="J43" s="1700">
        <v>45715</v>
      </c>
      <c r="K43" s="1671" t="s">
        <v>1673</v>
      </c>
    </row>
    <row r="44" spans="1:11" s="1194" customFormat="1" ht="15" x14ac:dyDescent="0.2">
      <c r="A44" s="2005"/>
      <c r="B44" s="1945"/>
      <c r="C44" s="1946"/>
      <c r="D44" s="2007"/>
      <c r="E44" s="2007"/>
      <c r="F44" s="1946"/>
      <c r="G44" s="2007"/>
      <c r="H44" s="1990"/>
      <c r="I44" s="1990"/>
      <c r="J44" s="1700">
        <v>45723</v>
      </c>
      <c r="K44" s="1671" t="s">
        <v>1601</v>
      </c>
    </row>
    <row r="45" spans="1:11" s="1194" customFormat="1" ht="15" x14ac:dyDescent="0.2">
      <c r="A45" s="2005"/>
      <c r="B45" s="1945"/>
      <c r="C45" s="1946"/>
      <c r="D45" s="2007"/>
      <c r="E45" s="2007"/>
      <c r="F45" s="1946"/>
      <c r="G45" s="2007"/>
      <c r="H45" s="1990"/>
      <c r="I45" s="1990"/>
      <c r="J45" s="1700">
        <v>45726</v>
      </c>
      <c r="K45" s="1671" t="s">
        <v>1448</v>
      </c>
    </row>
    <row r="46" spans="1:11" s="1194" customFormat="1" ht="15" x14ac:dyDescent="0.2">
      <c r="A46" s="2006"/>
      <c r="B46" s="1945"/>
      <c r="C46" s="1946"/>
      <c r="D46" s="2007"/>
      <c r="E46" s="2007"/>
      <c r="F46" s="1946"/>
      <c r="G46" s="2007"/>
      <c r="H46" s="1990"/>
      <c r="I46" s="1990"/>
      <c r="J46" s="1700">
        <v>46008</v>
      </c>
      <c r="K46" s="1671" t="s">
        <v>1653</v>
      </c>
    </row>
    <row r="47" spans="1:11" s="1206" customFormat="1" x14ac:dyDescent="0.25"/>
    <row r="48" spans="1:11" s="1206" customFormat="1" x14ac:dyDescent="0.25"/>
    <row r="49" s="1206" customFormat="1" x14ac:dyDescent="0.25"/>
    <row r="50" s="1206" customFormat="1" x14ac:dyDescent="0.25"/>
    <row r="51" s="1206" customFormat="1" x14ac:dyDescent="0.25"/>
    <row r="52" s="1206" customFormat="1" x14ac:dyDescent="0.25"/>
    <row r="53" s="1206" customFormat="1" x14ac:dyDescent="0.25"/>
    <row r="54" s="1206" customFormat="1" x14ac:dyDescent="0.25"/>
    <row r="55" s="1206" customFormat="1" x14ac:dyDescent="0.25"/>
    <row r="56" s="1206" customFormat="1" x14ac:dyDescent="0.25"/>
    <row r="57" s="1206" customFormat="1" x14ac:dyDescent="0.25"/>
  </sheetData>
  <mergeCells count="31">
    <mergeCell ref="F13:F29"/>
    <mergeCell ref="G13:G29"/>
    <mergeCell ref="A1:K1"/>
    <mergeCell ref="A5:K5"/>
    <mergeCell ref="A3:K3"/>
    <mergeCell ref="A2:K2"/>
    <mergeCell ref="A8:A12"/>
    <mergeCell ref="B8:B12"/>
    <mergeCell ref="C8:C12"/>
    <mergeCell ref="D8:D12"/>
    <mergeCell ref="E8:E12"/>
    <mergeCell ref="F8:F12"/>
    <mergeCell ref="G8:G12"/>
    <mergeCell ref="H8:H12"/>
    <mergeCell ref="I8:I12"/>
    <mergeCell ref="H13:H29"/>
    <mergeCell ref="I13:I29"/>
    <mergeCell ref="A30:A46"/>
    <mergeCell ref="B30:B46"/>
    <mergeCell ref="C30:C46"/>
    <mergeCell ref="D30:D46"/>
    <mergeCell ref="E30:E46"/>
    <mergeCell ref="F30:F46"/>
    <mergeCell ref="G30:G46"/>
    <mergeCell ref="H30:H46"/>
    <mergeCell ref="I30:I46"/>
    <mergeCell ref="A13:A29"/>
    <mergeCell ref="B13:B29"/>
    <mergeCell ref="C13:C29"/>
    <mergeCell ref="D13:D29"/>
    <mergeCell ref="E13:E29"/>
  </mergeCells>
  <dataValidations count="4">
    <dataValidation type="list" allowBlank="1" showInputMessage="1" showErrorMessage="1" sqref="K30:K33" xr:uid="{C1097930-30BE-460C-8AF0-1696B439613A}">
      <formula1>$L$1:$L$8</formula1>
    </dataValidation>
    <dataValidation type="list" allowBlank="1" showInputMessage="1" showErrorMessage="1" sqref="K15" xr:uid="{7D77B06E-32DA-4CC6-9214-35381E55F2BB}">
      <formula1>#REF!</formula1>
    </dataValidation>
    <dataValidation type="list" allowBlank="1" showInputMessage="1" showErrorMessage="1" sqref="K13:K14" xr:uid="{8FBFFCD9-1944-49F2-9BBB-6AD3134BD537}">
      <formula1>$L$4:$L$7</formula1>
    </dataValidation>
    <dataValidation type="list" allowBlank="1" showInputMessage="1" showErrorMessage="1" sqref="K18" xr:uid="{B0DA3847-87BA-427C-9C2C-5CC583305D58}">
      <formula1>$L$1:$L$10</formula1>
    </dataValidation>
  </dataValidations>
  <printOptions horizontalCentered="1"/>
  <pageMargins left="0.70866141732283472" right="0.70866141732283472" top="0.74803149606299213" bottom="0.74803149606299213" header="0.31496062992125984" footer="0.51181102362204722"/>
  <pageSetup scale="33" fitToHeight="0" orientation="landscape" r:id="rId1"/>
  <headerFooter>
    <oddFooter>&amp;L&amp;G&amp;R&amp;A, página &amp;P de &amp;N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6"/>
  <sheetViews>
    <sheetView showGridLines="0" zoomScale="80" zoomScaleNormal="80" workbookViewId="0">
      <selection activeCell="H16" sqref="H16"/>
    </sheetView>
  </sheetViews>
  <sheetFormatPr baseColWidth="10" defaultColWidth="11.42578125" defaultRowHeight="15" x14ac:dyDescent="0.25"/>
  <cols>
    <col min="1" max="1" width="21.140625" style="1231" customWidth="1"/>
    <col min="2" max="2" width="17" style="1231" bestFit="1" customWidth="1"/>
    <col min="3" max="3" width="12" style="1231" customWidth="1"/>
    <col min="4" max="4" width="28.5703125" style="1231" customWidth="1"/>
    <col min="5" max="5" width="19.42578125" style="1231" customWidth="1"/>
    <col min="6" max="6" width="12.85546875" style="1231" customWidth="1"/>
    <col min="7" max="7" width="16.5703125" style="1231" customWidth="1"/>
    <col min="8" max="8" width="23" style="1231" customWidth="1"/>
    <col min="9" max="9" width="21.7109375" style="1231" bestFit="1" customWidth="1"/>
    <col min="10" max="10" width="19.7109375" style="1231" customWidth="1"/>
    <col min="11" max="11" width="17.140625" style="1231" customWidth="1"/>
    <col min="12" max="12" width="9.7109375" style="1231" bestFit="1" customWidth="1"/>
    <col min="13" max="13" width="24.140625" style="1231" hidden="1" customWidth="1"/>
    <col min="14" max="14" width="18" style="1231" hidden="1" customWidth="1"/>
    <col min="15" max="15" width="21.7109375" style="1231" hidden="1" customWidth="1"/>
    <col min="16" max="16" width="19.140625" style="1231" hidden="1" customWidth="1"/>
    <col min="17" max="17" width="23.5703125" style="1231" hidden="1" customWidth="1"/>
    <col min="18" max="18" width="16.85546875" style="1231" hidden="1" customWidth="1"/>
    <col min="19" max="19" width="16.28515625" style="1231" hidden="1" customWidth="1"/>
    <col min="20" max="20" width="19.5703125" style="1231" hidden="1" customWidth="1"/>
    <col min="21" max="21" width="12.85546875" style="1231" hidden="1" customWidth="1"/>
    <col min="22" max="24" width="14.85546875" style="1231" hidden="1" customWidth="1"/>
    <col min="25" max="26" width="15.28515625" style="1231" hidden="1" customWidth="1"/>
    <col min="27" max="27" width="20.7109375" style="1231" hidden="1" customWidth="1"/>
    <col min="28" max="28" width="17.140625" style="1231" hidden="1" customWidth="1"/>
    <col min="29" max="29" width="15.140625" style="1231" hidden="1" customWidth="1"/>
    <col min="30" max="111" width="12.140625" style="1231" customWidth="1"/>
    <col min="112" max="1011" width="13.28515625" style="1231" customWidth="1"/>
    <col min="1012" max="10011" width="14.42578125" style="1231" customWidth="1"/>
    <col min="10012" max="16384" width="15.42578125" style="1231" customWidth="1"/>
  </cols>
  <sheetData>
    <row r="1" spans="1:14" s="1069" customFormat="1" ht="14.1" customHeight="1" x14ac:dyDescent="0.25">
      <c r="A1" s="1880" t="s">
        <v>0</v>
      </c>
      <c r="B1" s="1880"/>
      <c r="C1" s="1880"/>
      <c r="D1" s="1880"/>
      <c r="E1" s="1880"/>
      <c r="F1" s="1880"/>
      <c r="G1" s="1880"/>
      <c r="H1" s="1880"/>
      <c r="I1" s="1880"/>
      <c r="J1" s="1880"/>
      <c r="K1" s="1880"/>
      <c r="L1" s="1880"/>
    </row>
    <row r="2" spans="1:14" s="1069" customFormat="1" ht="16.5" customHeight="1" x14ac:dyDescent="0.25">
      <c r="A2" s="1880" t="s">
        <v>414</v>
      </c>
      <c r="B2" s="1880"/>
      <c r="C2" s="1880"/>
      <c r="D2" s="1880"/>
      <c r="E2" s="1880"/>
      <c r="F2" s="1880"/>
      <c r="G2" s="1880"/>
      <c r="H2" s="1880"/>
      <c r="I2" s="1880"/>
      <c r="J2" s="1880"/>
      <c r="K2" s="1880"/>
      <c r="L2" s="1880"/>
    </row>
    <row r="3" spans="1:14" s="1069" customFormat="1" ht="14.45" customHeight="1" x14ac:dyDescent="0.25">
      <c r="A3" s="1880" t="s">
        <v>1259</v>
      </c>
      <c r="B3" s="1880"/>
      <c r="C3" s="1880"/>
      <c r="D3" s="1880"/>
      <c r="E3" s="1880"/>
      <c r="F3" s="1880"/>
      <c r="G3" s="1880"/>
      <c r="H3" s="1880"/>
      <c r="I3" s="1880"/>
      <c r="J3" s="1880"/>
      <c r="K3" s="1880"/>
      <c r="L3" s="1880"/>
    </row>
    <row r="4" spans="1:14" s="1069" customFormat="1" ht="10.5" customHeight="1" x14ac:dyDescent="0.25">
      <c r="A4" s="1880"/>
      <c r="B4" s="1880"/>
      <c r="C4" s="1880"/>
      <c r="D4" s="1880"/>
      <c r="E4" s="1880"/>
      <c r="F4" s="1880"/>
      <c r="G4" s="1880"/>
      <c r="H4" s="1880"/>
      <c r="I4" s="1880"/>
      <c r="J4" s="1880"/>
      <c r="K4" s="1880"/>
      <c r="L4" s="1880"/>
    </row>
    <row r="5" spans="1:14" s="1069" customFormat="1" ht="33" customHeight="1" x14ac:dyDescent="0.25">
      <c r="A5" s="1968" t="s">
        <v>517</v>
      </c>
      <c r="B5" s="1969"/>
      <c r="C5" s="1969"/>
      <c r="D5" s="1969"/>
      <c r="E5" s="1969"/>
      <c r="F5" s="1969"/>
      <c r="G5" s="1969"/>
      <c r="H5" s="1969"/>
      <c r="I5" s="1969"/>
      <c r="J5" s="1969"/>
      <c r="K5" s="1969"/>
      <c r="L5" s="1969"/>
    </row>
    <row r="6" spans="1:14" ht="6.6" customHeight="1" x14ac:dyDescent="0.25"/>
    <row r="7" spans="1:14" s="1213" customFormat="1" ht="47.25" x14ac:dyDescent="0.2">
      <c r="A7" s="1265" t="s">
        <v>243</v>
      </c>
      <c r="B7" s="1265" t="s">
        <v>770</v>
      </c>
      <c r="C7" s="1265" t="s">
        <v>128</v>
      </c>
      <c r="D7" s="1265" t="s">
        <v>48</v>
      </c>
      <c r="E7" s="1265" t="s">
        <v>771</v>
      </c>
      <c r="F7" s="1265" t="s">
        <v>515</v>
      </c>
      <c r="G7" s="1265" t="s">
        <v>772</v>
      </c>
      <c r="H7" s="1278" t="s">
        <v>47</v>
      </c>
      <c r="I7" s="1278" t="s">
        <v>43</v>
      </c>
      <c r="J7" s="1266" t="s">
        <v>773</v>
      </c>
      <c r="K7" s="1265" t="s">
        <v>774</v>
      </c>
      <c r="L7" s="1265" t="s">
        <v>775</v>
      </c>
      <c r="M7" s="1213" t="s">
        <v>776</v>
      </c>
      <c r="N7" s="1213" t="s">
        <v>777</v>
      </c>
    </row>
    <row r="8" spans="1:14" ht="24" x14ac:dyDescent="0.25">
      <c r="A8" s="1705" t="s">
        <v>1674</v>
      </c>
      <c r="B8" s="1706">
        <v>43617</v>
      </c>
      <c r="C8" s="1707" t="s">
        <v>1355</v>
      </c>
      <c r="D8" s="1707" t="s">
        <v>1473</v>
      </c>
      <c r="E8" s="1708">
        <v>2490735989.8500004</v>
      </c>
      <c r="F8" s="1709">
        <v>106</v>
      </c>
      <c r="G8" s="1708">
        <v>23497509.33820755</v>
      </c>
      <c r="H8" s="1710" t="s">
        <v>1675</v>
      </c>
      <c r="I8" s="1710" t="s">
        <v>1676</v>
      </c>
      <c r="J8" s="1707" t="s">
        <v>1677</v>
      </c>
      <c r="K8" s="1711">
        <v>0.94</v>
      </c>
      <c r="L8" s="1711">
        <v>1</v>
      </c>
      <c r="M8" s="1711">
        <v>0.95</v>
      </c>
      <c r="N8" s="1711">
        <v>1</v>
      </c>
    </row>
    <row r="9" spans="1:14" ht="38.25" customHeight="1" x14ac:dyDescent="0.25">
      <c r="A9" s="1712" t="s">
        <v>1678</v>
      </c>
      <c r="B9" s="1713">
        <v>43891</v>
      </c>
      <c r="C9" s="1714" t="s">
        <v>1355</v>
      </c>
      <c r="D9" s="1714" t="s">
        <v>1679</v>
      </c>
      <c r="E9" s="1715">
        <v>1850688462.1700001</v>
      </c>
      <c r="F9" s="1716">
        <v>70</v>
      </c>
      <c r="G9" s="1715">
        <v>26438406.602428574</v>
      </c>
      <c r="H9" s="1717" t="s">
        <v>1680</v>
      </c>
      <c r="I9" s="1714" t="s">
        <v>522</v>
      </c>
      <c r="J9" s="1714" t="s">
        <v>1681</v>
      </c>
      <c r="K9" s="1718">
        <v>0.89</v>
      </c>
      <c r="L9" s="1718">
        <v>0.99</v>
      </c>
      <c r="M9" s="1718">
        <v>0.87</v>
      </c>
      <c r="N9" s="1718">
        <v>0.96</v>
      </c>
    </row>
    <row r="10" spans="1:14" ht="37.5" customHeight="1" x14ac:dyDescent="0.25">
      <c r="A10" s="1719" t="s">
        <v>1682</v>
      </c>
      <c r="B10" s="1706">
        <v>43922</v>
      </c>
      <c r="C10" s="1707" t="s">
        <v>1683</v>
      </c>
      <c r="D10" s="1707" t="s">
        <v>1684</v>
      </c>
      <c r="E10" s="1708">
        <v>2813063784.7600002</v>
      </c>
      <c r="F10" s="1709" t="s">
        <v>1685</v>
      </c>
      <c r="G10" s="1709" t="s">
        <v>1685</v>
      </c>
      <c r="H10" s="1710" t="s">
        <v>1686</v>
      </c>
      <c r="I10" s="1707" t="s">
        <v>522</v>
      </c>
      <c r="J10" s="1707" t="s">
        <v>1687</v>
      </c>
      <c r="K10" s="1711">
        <v>0.91</v>
      </c>
      <c r="L10" s="1711" t="s">
        <v>1685</v>
      </c>
      <c r="M10" s="1711">
        <v>0.91</v>
      </c>
      <c r="N10" s="1711">
        <v>1</v>
      </c>
    </row>
    <row r="11" spans="1:14" ht="36" customHeight="1" x14ac:dyDescent="0.25">
      <c r="A11" s="1720" t="s">
        <v>1688</v>
      </c>
      <c r="B11" s="1713">
        <v>44470</v>
      </c>
      <c r="C11" s="1714" t="s">
        <v>1355</v>
      </c>
      <c r="D11" s="1714" t="s">
        <v>500</v>
      </c>
      <c r="E11" s="1715">
        <v>3401984737.4200001</v>
      </c>
      <c r="F11" s="1716">
        <v>120</v>
      </c>
      <c r="G11" s="1715">
        <v>28349872.811833333</v>
      </c>
      <c r="H11" s="1721" t="s">
        <v>1313</v>
      </c>
      <c r="I11" s="1714" t="s">
        <v>522</v>
      </c>
      <c r="J11" s="1714" t="s">
        <v>1687</v>
      </c>
      <c r="K11" s="1718">
        <v>0.66</v>
      </c>
      <c r="L11" s="1718">
        <v>0.97</v>
      </c>
      <c r="M11" s="1718">
        <v>0.81</v>
      </c>
      <c r="N11" s="1718">
        <v>1</v>
      </c>
    </row>
    <row r="12" spans="1:14" ht="32.25" customHeight="1" x14ac:dyDescent="0.25">
      <c r="A12" s="1719" t="s">
        <v>1689</v>
      </c>
      <c r="B12" s="1706">
        <v>44531</v>
      </c>
      <c r="C12" s="1707" t="s">
        <v>1355</v>
      </c>
      <c r="D12" s="1707" t="s">
        <v>1684</v>
      </c>
      <c r="E12" s="1708">
        <v>4130930815.0300002</v>
      </c>
      <c r="F12" s="1709">
        <v>142</v>
      </c>
      <c r="G12" s="1708">
        <v>29091062.077676058</v>
      </c>
      <c r="H12" s="1710" t="s">
        <v>1690</v>
      </c>
      <c r="I12" s="1707" t="s">
        <v>532</v>
      </c>
      <c r="J12" s="1707" t="s">
        <v>1687</v>
      </c>
      <c r="K12" s="1711">
        <v>0.98</v>
      </c>
      <c r="L12" s="1711">
        <v>1</v>
      </c>
      <c r="M12" s="1711">
        <v>0.98</v>
      </c>
      <c r="N12" s="1711">
        <v>1</v>
      </c>
    </row>
    <row r="13" spans="1:14" ht="32.25" customHeight="1" x14ac:dyDescent="0.25">
      <c r="A13" s="1720" t="s">
        <v>1691</v>
      </c>
      <c r="B13" s="1713">
        <v>45261</v>
      </c>
      <c r="C13" s="1714" t="s">
        <v>1355</v>
      </c>
      <c r="D13" s="1714" t="s">
        <v>1684</v>
      </c>
      <c r="E13" s="1715">
        <v>5233980657.1800003</v>
      </c>
      <c r="F13" s="1716">
        <v>180</v>
      </c>
      <c r="G13" s="1715">
        <v>29077670.317666668</v>
      </c>
      <c r="H13" s="1717" t="s">
        <v>1628</v>
      </c>
      <c r="I13" s="1714" t="s">
        <v>1629</v>
      </c>
      <c r="J13" s="1714" t="s">
        <v>1692</v>
      </c>
      <c r="K13" s="1718">
        <v>0.78</v>
      </c>
      <c r="L13" s="1718">
        <v>0.68</v>
      </c>
      <c r="M13" s="1718">
        <v>0.75</v>
      </c>
      <c r="N13" s="1718">
        <v>0.8</v>
      </c>
    </row>
    <row r="14" spans="1:14" ht="37.5" customHeight="1" x14ac:dyDescent="0.25">
      <c r="A14" s="1722" t="s">
        <v>1693</v>
      </c>
      <c r="B14" s="1723">
        <v>45323</v>
      </c>
      <c r="C14" s="1724" t="s">
        <v>1355</v>
      </c>
      <c r="D14" s="1724" t="s">
        <v>1694</v>
      </c>
      <c r="E14" s="1725">
        <v>1159676769.9400001</v>
      </c>
      <c r="F14" s="1726">
        <v>40</v>
      </c>
      <c r="G14" s="1725">
        <v>28991919.25</v>
      </c>
      <c r="H14" s="1727" t="s">
        <v>1474</v>
      </c>
      <c r="I14" s="1724" t="s">
        <v>1496</v>
      </c>
      <c r="J14" s="1724" t="s">
        <v>1677</v>
      </c>
      <c r="K14" s="1728">
        <v>1</v>
      </c>
      <c r="L14" s="1728">
        <v>1</v>
      </c>
      <c r="M14" s="1728">
        <v>1</v>
      </c>
      <c r="N14" s="1728">
        <v>1</v>
      </c>
    </row>
    <row r="15" spans="1:14" ht="35.25" customHeight="1" x14ac:dyDescent="0.25">
      <c r="A15" s="1720" t="s">
        <v>1695</v>
      </c>
      <c r="B15" s="1713">
        <v>45551</v>
      </c>
      <c r="C15" s="1714" t="s">
        <v>1355</v>
      </c>
      <c r="D15" s="1714" t="s">
        <v>1694</v>
      </c>
      <c r="E15" s="1715">
        <v>6150009727.9499998</v>
      </c>
      <c r="F15" s="1716">
        <v>212</v>
      </c>
      <c r="G15" s="1715">
        <f t="shared" ref="G15:G23" si="0">E15/F15</f>
        <v>29009479.848820753</v>
      </c>
      <c r="H15" s="1717" t="s">
        <v>1696</v>
      </c>
      <c r="I15" s="1714" t="s">
        <v>1697</v>
      </c>
      <c r="J15" s="1714" t="s">
        <v>1698</v>
      </c>
      <c r="K15" s="1718">
        <v>0.71</v>
      </c>
      <c r="L15" s="1718">
        <v>0.79</v>
      </c>
      <c r="M15" s="1718">
        <v>0.75</v>
      </c>
      <c r="N15" s="1718">
        <v>0.67</v>
      </c>
    </row>
    <row r="16" spans="1:14" ht="32.25" customHeight="1" x14ac:dyDescent="0.25">
      <c r="A16" s="1729" t="s">
        <v>1699</v>
      </c>
      <c r="B16" s="1730">
        <v>45620</v>
      </c>
      <c r="C16" s="1731" t="s">
        <v>1355</v>
      </c>
      <c r="D16" s="1732" t="s">
        <v>500</v>
      </c>
      <c r="E16" s="1733">
        <v>7340732680.5100002</v>
      </c>
      <c r="F16" s="1731">
        <v>192</v>
      </c>
      <c r="G16" s="1708">
        <f t="shared" si="0"/>
        <v>38232982.710989587</v>
      </c>
      <c r="H16" s="1731" t="s">
        <v>1700</v>
      </c>
      <c r="I16" s="1734" t="s">
        <v>506</v>
      </c>
      <c r="J16" s="1731" t="s">
        <v>1692</v>
      </c>
      <c r="K16" s="1735">
        <v>0.49</v>
      </c>
      <c r="L16" s="1735">
        <v>0.4</v>
      </c>
      <c r="M16" s="1735">
        <v>0.42</v>
      </c>
      <c r="N16" s="1735">
        <v>0.48</v>
      </c>
    </row>
    <row r="17" spans="1:14" ht="32.25" customHeight="1" x14ac:dyDescent="0.25">
      <c r="A17" s="1720" t="s">
        <v>1701</v>
      </c>
      <c r="B17" s="1736">
        <v>45547</v>
      </c>
      <c r="C17" s="1737" t="s">
        <v>1355</v>
      </c>
      <c r="D17" s="1738" t="s">
        <v>1694</v>
      </c>
      <c r="E17" s="1739">
        <v>4423907669.96</v>
      </c>
      <c r="F17" s="1737">
        <v>120</v>
      </c>
      <c r="G17" s="1715">
        <f t="shared" si="0"/>
        <v>36865897.249666668</v>
      </c>
      <c r="H17" s="1737" t="s">
        <v>1702</v>
      </c>
      <c r="I17" s="1740" t="s">
        <v>1703</v>
      </c>
      <c r="J17" s="1737" t="s">
        <v>1692</v>
      </c>
      <c r="K17" s="1741">
        <v>0.43</v>
      </c>
      <c r="L17" s="1741">
        <v>0.81</v>
      </c>
      <c r="M17" s="1741">
        <v>0.7</v>
      </c>
      <c r="N17" s="1741">
        <v>0.64</v>
      </c>
    </row>
    <row r="18" spans="1:14" ht="36" customHeight="1" x14ac:dyDescent="0.25">
      <c r="A18" s="1729" t="s">
        <v>1704</v>
      </c>
      <c r="B18" s="1730">
        <v>45642</v>
      </c>
      <c r="C18" s="1731" t="s">
        <v>1314</v>
      </c>
      <c r="D18" s="1732" t="s">
        <v>1694</v>
      </c>
      <c r="E18" s="1733">
        <v>4506142463.2200003</v>
      </c>
      <c r="F18" s="1731">
        <v>143</v>
      </c>
      <c r="G18" s="1708">
        <f t="shared" si="0"/>
        <v>31511485.756783217</v>
      </c>
      <c r="H18" s="1731" t="s">
        <v>1652</v>
      </c>
      <c r="I18" s="1742" t="s">
        <v>404</v>
      </c>
      <c r="J18" s="1731" t="s">
        <v>1698</v>
      </c>
      <c r="K18" s="1735" t="s">
        <v>1685</v>
      </c>
      <c r="L18" s="1711">
        <v>0.74</v>
      </c>
      <c r="M18" s="1735">
        <v>0.76</v>
      </c>
      <c r="N18" s="1735">
        <v>0.8</v>
      </c>
    </row>
    <row r="19" spans="1:14" ht="33.75" customHeight="1" x14ac:dyDescent="0.25">
      <c r="A19" s="1743" t="s">
        <v>1705</v>
      </c>
      <c r="B19" s="1736">
        <v>45488</v>
      </c>
      <c r="C19" s="1737" t="s">
        <v>1355</v>
      </c>
      <c r="D19" s="1738" t="s">
        <v>1694</v>
      </c>
      <c r="E19" s="1739">
        <v>2076625226.0799999</v>
      </c>
      <c r="F19" s="1737">
        <v>150</v>
      </c>
      <c r="G19" s="1715">
        <f t="shared" si="0"/>
        <v>13844168.173866667</v>
      </c>
      <c r="H19" s="1737" t="s">
        <v>1706</v>
      </c>
      <c r="I19" s="1740" t="s">
        <v>1703</v>
      </c>
      <c r="J19" s="1737" t="s">
        <v>1698</v>
      </c>
      <c r="K19" s="1741">
        <v>0.6</v>
      </c>
      <c r="L19" s="1741">
        <v>0.97</v>
      </c>
      <c r="M19" s="1741">
        <v>0.81</v>
      </c>
      <c r="N19" s="1741">
        <v>1</v>
      </c>
    </row>
    <row r="20" spans="1:14" ht="34.5" customHeight="1" x14ac:dyDescent="0.25">
      <c r="A20" s="1729" t="s">
        <v>1472</v>
      </c>
      <c r="B20" s="1730">
        <v>45698</v>
      </c>
      <c r="C20" s="1731" t="s">
        <v>1355</v>
      </c>
      <c r="D20" s="1732" t="s">
        <v>1473</v>
      </c>
      <c r="E20" s="1733">
        <v>2157771160.5900002</v>
      </c>
      <c r="F20" s="1731">
        <v>72</v>
      </c>
      <c r="G20" s="1708">
        <f t="shared" si="0"/>
        <v>29969043.897083335</v>
      </c>
      <c r="H20" s="1731" t="s">
        <v>1474</v>
      </c>
      <c r="I20" s="1742" t="s">
        <v>625</v>
      </c>
      <c r="J20" s="1731" t="s">
        <v>1677</v>
      </c>
      <c r="K20" s="1735">
        <v>0.14000000000000001</v>
      </c>
      <c r="L20" s="1711">
        <v>0.68</v>
      </c>
      <c r="M20" s="1735">
        <v>0.39</v>
      </c>
      <c r="N20" s="1735">
        <v>0.39</v>
      </c>
    </row>
    <row r="21" spans="1:14" ht="39" customHeight="1" x14ac:dyDescent="0.25">
      <c r="A21" s="1743" t="s">
        <v>1494</v>
      </c>
      <c r="B21" s="1736">
        <v>45776</v>
      </c>
      <c r="C21" s="1737" t="s">
        <v>1355</v>
      </c>
      <c r="D21" s="1738" t="s">
        <v>1679</v>
      </c>
      <c r="E21" s="1739">
        <v>1147000155.9100001</v>
      </c>
      <c r="F21" s="1737">
        <v>36</v>
      </c>
      <c r="G21" s="1715">
        <f t="shared" si="0"/>
        <v>31861115.441944446</v>
      </c>
      <c r="H21" s="1737" t="s">
        <v>1495</v>
      </c>
      <c r="I21" s="1740" t="s">
        <v>1496</v>
      </c>
      <c r="J21" s="1737" t="s">
        <v>1681</v>
      </c>
      <c r="K21" s="1741">
        <v>0.15</v>
      </c>
      <c r="L21" s="1741">
        <v>0.23</v>
      </c>
      <c r="M21" s="1741">
        <v>0.17</v>
      </c>
      <c r="N21" s="1741">
        <v>0.18</v>
      </c>
    </row>
    <row r="22" spans="1:14" ht="33" customHeight="1" x14ac:dyDescent="0.25">
      <c r="A22" s="1729" t="s">
        <v>1505</v>
      </c>
      <c r="B22" s="1730">
        <v>45831</v>
      </c>
      <c r="C22" s="1731" t="s">
        <v>1314</v>
      </c>
      <c r="D22" s="1732" t="s">
        <v>500</v>
      </c>
      <c r="E22" s="1733">
        <v>3515863838.6500001</v>
      </c>
      <c r="F22" s="1731">
        <v>107</v>
      </c>
      <c r="G22" s="1708">
        <f t="shared" si="0"/>
        <v>32858540.548130844</v>
      </c>
      <c r="H22" s="1731" t="s">
        <v>1707</v>
      </c>
      <c r="I22" s="1742" t="s">
        <v>1703</v>
      </c>
      <c r="J22" s="1731" t="s">
        <v>1681</v>
      </c>
      <c r="K22" s="1735" t="s">
        <v>1685</v>
      </c>
      <c r="L22" s="1711">
        <v>0.307</v>
      </c>
      <c r="M22" s="1735">
        <v>0.3</v>
      </c>
      <c r="N22" s="1735">
        <v>0.28999999999999998</v>
      </c>
    </row>
    <row r="23" spans="1:14" ht="27.75" customHeight="1" x14ac:dyDescent="0.25">
      <c r="A23" s="1720" t="s">
        <v>1612</v>
      </c>
      <c r="B23" s="1736">
        <v>46006</v>
      </c>
      <c r="C23" s="1737" t="s">
        <v>1314</v>
      </c>
      <c r="D23" s="1738" t="s">
        <v>1694</v>
      </c>
      <c r="E23" s="1739">
        <v>3671507673.4400001</v>
      </c>
      <c r="F23" s="1737">
        <v>109</v>
      </c>
      <c r="G23" s="1715">
        <f t="shared" si="0"/>
        <v>33683556.637064219</v>
      </c>
      <c r="H23" s="1737" t="s">
        <v>1652</v>
      </c>
      <c r="I23" s="1744" t="s">
        <v>404</v>
      </c>
      <c r="J23" s="1737" t="s">
        <v>1698</v>
      </c>
      <c r="K23" s="1741" t="s">
        <v>1685</v>
      </c>
      <c r="L23" s="1718">
        <v>0.02</v>
      </c>
      <c r="M23" s="1741">
        <v>0.02</v>
      </c>
      <c r="N23" s="1741">
        <v>0.08</v>
      </c>
    </row>
    <row r="24" spans="1:14" ht="32.25" customHeight="1" x14ac:dyDescent="0.25"/>
    <row r="25" spans="1:14" ht="34.5" customHeight="1" x14ac:dyDescent="0.25"/>
    <row r="26" spans="1:14" ht="39.75" customHeight="1" x14ac:dyDescent="0.25"/>
  </sheetData>
  <mergeCells count="5">
    <mergeCell ref="A1:L1"/>
    <mergeCell ref="A2:L2"/>
    <mergeCell ref="A3:L3"/>
    <mergeCell ref="A4:L4"/>
    <mergeCell ref="A5:L5"/>
  </mergeCells>
  <pageMargins left="0.7" right="0.7" top="0.75" bottom="0.75" header="0.3" footer="0.3"/>
  <pageSetup paperSize="9" scale="38" orientation="portrait" r:id="rId1"/>
  <colBreaks count="1" manualBreakCount="1">
    <brk id="30" max="22"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7"/>
  <sheetViews>
    <sheetView showGridLines="0" topLeftCell="B394" zoomScale="115" zoomScaleNormal="115" zoomScaleSheetLayoutView="40" workbookViewId="0">
      <selection activeCell="B169" sqref="B169:D169"/>
    </sheetView>
  </sheetViews>
  <sheetFormatPr baseColWidth="10" defaultRowHeight="15" x14ac:dyDescent="0.2"/>
  <cols>
    <col min="1" max="1" width="1.42578125" style="20" hidden="1" customWidth="1"/>
    <col min="2" max="2" width="31.28515625" style="2" customWidth="1"/>
    <col min="3" max="3" width="19" style="619" customWidth="1"/>
    <col min="4" max="4" width="27.7109375" style="619"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39" customWidth="1"/>
    <col min="24" max="24" width="35" style="316" customWidth="1"/>
    <col min="25" max="25" width="19.7109375" style="316" customWidth="1"/>
    <col min="26" max="26" width="24.42578125" style="316" customWidth="1"/>
    <col min="27" max="27" width="23.42578125" style="316"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806" t="s">
        <v>0</v>
      </c>
      <c r="B1" s="1806"/>
      <c r="C1" s="1806"/>
      <c r="D1" s="1806"/>
      <c r="E1" s="1806"/>
      <c r="F1" s="1806"/>
      <c r="G1" s="1806"/>
      <c r="H1" s="1806"/>
      <c r="I1" s="1806"/>
      <c r="J1" s="1806"/>
      <c r="K1" s="1806"/>
      <c r="L1" s="1806"/>
      <c r="M1" s="1806"/>
      <c r="N1" s="463"/>
      <c r="O1" s="463"/>
      <c r="Q1" s="464"/>
      <c r="R1" s="464"/>
      <c r="S1" s="464"/>
      <c r="T1" s="464"/>
      <c r="U1" s="464"/>
      <c r="V1" s="464"/>
      <c r="W1" s="465"/>
      <c r="X1" s="466"/>
      <c r="Y1" s="466"/>
      <c r="Z1" s="465"/>
      <c r="AA1" s="466"/>
      <c r="AC1" s="467"/>
    </row>
    <row r="2" spans="1:35" s="2" customFormat="1" ht="18" customHeight="1" x14ac:dyDescent="0.2">
      <c r="A2" s="1806" t="s">
        <v>414</v>
      </c>
      <c r="B2" s="1806"/>
      <c r="C2" s="1806"/>
      <c r="D2" s="1806"/>
      <c r="E2" s="1806"/>
      <c r="F2" s="1806"/>
      <c r="G2" s="1806"/>
      <c r="H2" s="1806"/>
      <c r="I2" s="1806"/>
      <c r="J2" s="1806"/>
      <c r="K2" s="1806"/>
      <c r="L2" s="1806"/>
      <c r="M2" s="1806"/>
      <c r="N2" s="463"/>
      <c r="O2" s="463"/>
      <c r="Q2" s="464"/>
      <c r="R2" s="464"/>
      <c r="S2" s="464"/>
      <c r="T2" s="464"/>
      <c r="U2" s="464"/>
      <c r="V2" s="464"/>
      <c r="W2" s="465"/>
      <c r="X2" s="466"/>
      <c r="Y2" s="466"/>
      <c r="Z2" s="465"/>
      <c r="AA2" s="466"/>
      <c r="AC2" s="467"/>
    </row>
    <row r="3" spans="1:35" s="2" customFormat="1" ht="18" customHeight="1" x14ac:dyDescent="0.2">
      <c r="A3" s="1806" t="s">
        <v>1259</v>
      </c>
      <c r="B3" s="1806"/>
      <c r="C3" s="1806"/>
      <c r="D3" s="1806"/>
      <c r="E3" s="1806"/>
      <c r="F3" s="1806"/>
      <c r="G3" s="1806"/>
      <c r="H3" s="1806"/>
      <c r="I3" s="1806"/>
      <c r="J3" s="1806"/>
      <c r="K3" s="1806"/>
      <c r="L3" s="1806"/>
      <c r="M3" s="1806"/>
      <c r="N3" s="463"/>
      <c r="O3" s="463"/>
      <c r="P3" s="464"/>
      <c r="Q3" s="464"/>
      <c r="R3" s="464"/>
      <c r="S3" s="464"/>
      <c r="T3" s="464"/>
      <c r="U3" s="464"/>
      <c r="V3" s="464"/>
      <c r="W3" s="465"/>
      <c r="X3" s="466"/>
      <c r="Y3" s="466"/>
      <c r="Z3" s="465"/>
      <c r="AA3" s="466"/>
      <c r="AC3" s="467"/>
    </row>
    <row r="4" spans="1:35" s="2" customFormat="1" ht="18" customHeight="1" x14ac:dyDescent="0.2">
      <c r="A4" s="1806" t="s">
        <v>1</v>
      </c>
      <c r="B4" s="1806"/>
      <c r="C4" s="1806"/>
      <c r="D4" s="1806"/>
      <c r="E4" s="1806"/>
      <c r="F4" s="1806"/>
      <c r="G4" s="1806"/>
      <c r="H4" s="1806"/>
      <c r="I4" s="1806"/>
      <c r="J4" s="1806"/>
      <c r="K4" s="1806"/>
      <c r="L4" s="1806"/>
      <c r="M4" s="1806"/>
      <c r="N4" s="463"/>
      <c r="O4" s="463"/>
      <c r="P4" s="464"/>
      <c r="Q4" s="464"/>
      <c r="R4" s="464"/>
      <c r="S4" s="464"/>
      <c r="T4" s="464"/>
      <c r="U4" s="464"/>
      <c r="V4" s="464"/>
      <c r="W4" s="465"/>
      <c r="X4" s="466"/>
      <c r="Y4" s="466"/>
      <c r="Z4" s="465"/>
      <c r="AA4" s="466"/>
      <c r="AC4" s="467"/>
    </row>
    <row r="5" spans="1:35" x14ac:dyDescent="0.2">
      <c r="A5" s="10"/>
      <c r="B5" s="779"/>
      <c r="E5" s="779"/>
      <c r="F5" s="1"/>
      <c r="I5" s="1"/>
      <c r="J5" s="1"/>
      <c r="K5" s="1"/>
      <c r="L5" s="1"/>
      <c r="M5" s="129"/>
      <c r="N5" s="1"/>
      <c r="O5" s="1"/>
      <c r="P5" s="129"/>
      <c r="Z5" s="339"/>
      <c r="AC5" s="17"/>
    </row>
    <row r="6" spans="1:35" x14ac:dyDescent="0.2">
      <c r="A6" s="10"/>
      <c r="B6" s="779"/>
      <c r="E6" s="779"/>
      <c r="F6" s="1"/>
      <c r="I6" s="1"/>
      <c r="J6" s="1"/>
      <c r="K6" s="1"/>
      <c r="L6" s="1"/>
      <c r="M6" s="129"/>
      <c r="N6" s="1"/>
      <c r="O6" s="1"/>
      <c r="P6" s="129"/>
      <c r="Z6" s="339"/>
      <c r="AC6" s="17"/>
    </row>
    <row r="7" spans="1:35" x14ac:dyDescent="0.2">
      <c r="A7" s="10"/>
      <c r="B7" s="779"/>
      <c r="E7" s="779"/>
      <c r="F7" s="1"/>
      <c r="I7" s="1"/>
      <c r="J7" s="1"/>
      <c r="K7" s="1"/>
      <c r="L7" s="1"/>
      <c r="M7" s="129"/>
      <c r="N7" s="1"/>
      <c r="O7" s="1"/>
      <c r="P7" s="1"/>
      <c r="Z7" s="339"/>
      <c r="AC7" s="17"/>
    </row>
    <row r="8" spans="1:35" x14ac:dyDescent="0.2">
      <c r="A8" s="10"/>
      <c r="B8" s="779"/>
      <c r="E8" s="779"/>
      <c r="F8" s="1"/>
      <c r="I8" s="1"/>
      <c r="J8" s="1"/>
      <c r="K8" s="1"/>
      <c r="L8" s="1"/>
      <c r="M8" s="129"/>
      <c r="N8" s="1"/>
      <c r="O8" s="1"/>
      <c r="P8" s="1"/>
      <c r="Z8" s="339"/>
      <c r="AC8" s="17"/>
    </row>
    <row r="9" spans="1:35" x14ac:dyDescent="0.2">
      <c r="A9" s="10" t="s">
        <v>349</v>
      </c>
      <c r="B9" s="779"/>
      <c r="E9" s="779"/>
      <c r="F9" s="1"/>
      <c r="I9" s="1"/>
      <c r="J9" s="1"/>
      <c r="K9" s="1"/>
      <c r="L9" s="1"/>
      <c r="M9" s="129"/>
      <c r="N9" s="1"/>
      <c r="O9" s="1"/>
      <c r="P9" s="1"/>
      <c r="Z9" s="339"/>
      <c r="AC9" s="17"/>
    </row>
    <row r="10" spans="1:35" ht="15" customHeight="1" x14ac:dyDescent="0.2">
      <c r="A10" s="16"/>
      <c r="Z10" s="339"/>
      <c r="AC10" s="17"/>
    </row>
    <row r="11" spans="1:35" ht="18.600000000000001" customHeight="1" x14ac:dyDescent="0.2">
      <c r="A11" s="30"/>
      <c r="B11" s="1785" t="s">
        <v>193</v>
      </c>
      <c r="C11" s="1785"/>
      <c r="D11" s="1785"/>
      <c r="E11" s="1753"/>
      <c r="Y11" s="340"/>
      <c r="Z11" s="339"/>
      <c r="AC11" s="17"/>
    </row>
    <row r="12" spans="1:35" x14ac:dyDescent="0.2">
      <c r="A12" s="16"/>
      <c r="I12" s="4"/>
      <c r="J12" s="4"/>
      <c r="Y12" s="340"/>
      <c r="Z12" s="339"/>
      <c r="AC12" s="17"/>
    </row>
    <row r="13" spans="1:35" ht="15" customHeight="1" x14ac:dyDescent="0.25">
      <c r="A13" s="16"/>
      <c r="B13" s="746" t="s">
        <v>2</v>
      </c>
      <c r="C13" s="620" t="s">
        <v>3</v>
      </c>
      <c r="D13" s="744" t="s">
        <v>117</v>
      </c>
      <c r="E13" s="643"/>
      <c r="F13" s="4"/>
      <c r="G13" s="4"/>
      <c r="K13" s="24"/>
      <c r="M13" s="20"/>
      <c r="O13" s="24"/>
      <c r="P13" s="24"/>
      <c r="U13" s="339"/>
      <c r="V13" s="424" t="s">
        <v>4</v>
      </c>
      <c r="W13" s="424" t="s">
        <v>5</v>
      </c>
      <c r="X13" s="424" t="s">
        <v>49</v>
      </c>
      <c r="Y13" s="341"/>
      <c r="Z13" s="20"/>
      <c r="AA13" s="17"/>
      <c r="AG13" s="185"/>
      <c r="AH13" s="185"/>
      <c r="AI13" s="185"/>
    </row>
    <row r="14" spans="1:35" ht="15" customHeight="1" x14ac:dyDescent="0.25">
      <c r="A14" s="16"/>
      <c r="B14" s="621" t="s">
        <v>333</v>
      </c>
      <c r="C14" s="622">
        <v>283</v>
      </c>
      <c r="D14" s="623">
        <v>2748088000</v>
      </c>
      <c r="E14" s="643"/>
      <c r="F14" s="4"/>
      <c r="G14" s="4"/>
      <c r="K14" s="24"/>
      <c r="M14" s="20"/>
      <c r="N14" s="26"/>
      <c r="O14" s="24"/>
      <c r="P14" s="24"/>
      <c r="U14" s="342">
        <f>W14/W21</f>
        <v>0.40028288543140028</v>
      </c>
      <c r="V14" s="621" t="s">
        <v>333</v>
      </c>
      <c r="W14" s="622">
        <v>283</v>
      </c>
      <c r="X14" s="623">
        <v>2748088000</v>
      </c>
      <c r="Y14" s="427"/>
      <c r="Z14" s="20"/>
      <c r="AA14" s="17"/>
      <c r="AG14" s="186"/>
      <c r="AH14" s="187"/>
      <c r="AI14" s="187"/>
    </row>
    <row r="15" spans="1:35" ht="15" customHeight="1" x14ac:dyDescent="0.25">
      <c r="A15" s="16"/>
      <c r="B15" s="624" t="s">
        <v>334</v>
      </c>
      <c r="C15" s="622">
        <v>148</v>
      </c>
      <c r="D15" s="623">
        <v>1440277000</v>
      </c>
      <c r="E15" s="643"/>
      <c r="F15" s="4"/>
      <c r="G15" s="4"/>
      <c r="K15" s="24"/>
      <c r="M15" s="20"/>
      <c r="O15" s="24"/>
      <c r="P15" s="24"/>
      <c r="U15" s="342">
        <f>W15/W21</f>
        <v>0.20933521923620935</v>
      </c>
      <c r="V15" s="624" t="s">
        <v>334</v>
      </c>
      <c r="W15" s="622">
        <v>148</v>
      </c>
      <c r="X15" s="623">
        <v>1440277000</v>
      </c>
      <c r="Y15" s="427"/>
      <c r="Z15" s="20"/>
      <c r="AA15" s="17"/>
      <c r="AG15" s="186"/>
      <c r="AH15" s="187"/>
      <c r="AI15" s="187"/>
    </row>
    <row r="16" spans="1:35" ht="15" customHeight="1" x14ac:dyDescent="0.25">
      <c r="A16" s="16"/>
      <c r="B16" s="622" t="s">
        <v>335</v>
      </c>
      <c r="C16" s="622">
        <v>58</v>
      </c>
      <c r="D16" s="623">
        <v>542304000</v>
      </c>
      <c r="E16" s="643"/>
      <c r="F16" s="4"/>
      <c r="G16" s="4"/>
      <c r="K16" s="24"/>
      <c r="M16" s="20"/>
      <c r="O16" s="24"/>
      <c r="P16" s="24"/>
      <c r="U16" s="342">
        <f>W16/W21</f>
        <v>8.2036775106082038E-2</v>
      </c>
      <c r="V16" s="622" t="s">
        <v>335</v>
      </c>
      <c r="W16" s="622">
        <v>58</v>
      </c>
      <c r="X16" s="623">
        <v>542304000</v>
      </c>
      <c r="Y16" s="427"/>
      <c r="Z16" s="20"/>
      <c r="AA16" s="17"/>
      <c r="AG16" s="186"/>
      <c r="AH16" s="187"/>
      <c r="AI16" s="187"/>
    </row>
    <row r="17" spans="1:26" ht="15" customHeight="1" x14ac:dyDescent="0.2">
      <c r="A17" s="16"/>
      <c r="B17" s="622" t="s">
        <v>336</v>
      </c>
      <c r="C17" s="622">
        <v>104</v>
      </c>
      <c r="D17" s="623">
        <v>924411000</v>
      </c>
      <c r="E17" s="643"/>
      <c r="F17" s="4"/>
      <c r="G17" s="4"/>
      <c r="K17" s="24"/>
      <c r="M17" s="20"/>
      <c r="O17" s="24"/>
      <c r="P17" s="24"/>
      <c r="U17" s="342">
        <f>W17/W21</f>
        <v>0.1471004243281471</v>
      </c>
      <c r="V17" s="622" t="s">
        <v>336</v>
      </c>
      <c r="W17" s="622">
        <v>104</v>
      </c>
      <c r="X17" s="623">
        <v>924411000</v>
      </c>
      <c r="Y17" s="427"/>
      <c r="Z17" s="20"/>
    </row>
    <row r="18" spans="1:26" ht="15" customHeight="1" x14ac:dyDescent="0.2">
      <c r="A18" s="16"/>
      <c r="B18" s="622" t="s">
        <v>401</v>
      </c>
      <c r="C18" s="622">
        <v>65</v>
      </c>
      <c r="D18" s="623">
        <v>517667000</v>
      </c>
      <c r="E18" s="643"/>
      <c r="F18" s="4"/>
      <c r="G18" s="4"/>
      <c r="K18" s="24"/>
      <c r="M18" s="20"/>
      <c r="O18" s="24"/>
      <c r="P18" s="24"/>
      <c r="U18" s="342">
        <f>W18/W21</f>
        <v>9.1937765205091934E-2</v>
      </c>
      <c r="V18" s="622" t="s">
        <v>401</v>
      </c>
      <c r="W18" s="622">
        <v>65</v>
      </c>
      <c r="X18" s="623">
        <v>517667000</v>
      </c>
      <c r="Y18" s="427"/>
      <c r="Z18" s="20"/>
    </row>
    <row r="19" spans="1:26" ht="15" customHeight="1" x14ac:dyDescent="0.2">
      <c r="A19" s="16"/>
      <c r="B19" s="622" t="s">
        <v>402</v>
      </c>
      <c r="C19" s="622">
        <v>32</v>
      </c>
      <c r="D19" s="623">
        <v>227290000</v>
      </c>
      <c r="E19" s="643"/>
      <c r="F19" s="4"/>
      <c r="G19" s="4"/>
      <c r="K19" s="24"/>
      <c r="M19" s="20"/>
      <c r="O19" s="24"/>
      <c r="P19" s="24"/>
      <c r="U19" s="342">
        <f>W19/W21</f>
        <v>4.5261669024045263E-2</v>
      </c>
      <c r="V19" s="622" t="s">
        <v>402</v>
      </c>
      <c r="W19" s="622">
        <v>32</v>
      </c>
      <c r="X19" s="623">
        <v>227290000</v>
      </c>
      <c r="Y19" s="339"/>
      <c r="Z19" s="20"/>
    </row>
    <row r="20" spans="1:26" ht="15" customHeight="1" x14ac:dyDescent="0.2">
      <c r="A20" s="16"/>
      <c r="B20" s="622" t="s">
        <v>403</v>
      </c>
      <c r="C20" s="622">
        <v>17</v>
      </c>
      <c r="D20" s="623">
        <v>105029000</v>
      </c>
      <c r="E20" s="643"/>
      <c r="F20" s="4"/>
      <c r="G20" s="4"/>
      <c r="K20" s="24"/>
      <c r="M20" s="20"/>
      <c r="O20" s="24"/>
      <c r="P20" s="24"/>
      <c r="U20" s="342">
        <f>W20/W21</f>
        <v>2.4045261669024046E-2</v>
      </c>
      <c r="V20" s="622" t="s">
        <v>403</v>
      </c>
      <c r="W20" s="622">
        <v>17</v>
      </c>
      <c r="X20" s="623">
        <v>105029000</v>
      </c>
      <c r="Z20" s="20"/>
    </row>
    <row r="21" spans="1:26" ht="15" customHeight="1" x14ac:dyDescent="0.2">
      <c r="A21" s="16"/>
      <c r="B21" s="747" t="s">
        <v>6</v>
      </c>
      <c r="C21" s="618">
        <f>SUM(C14:C20)</f>
        <v>707</v>
      </c>
      <c r="D21" s="745">
        <f>SUM(D14:D20)</f>
        <v>6505066000</v>
      </c>
      <c r="E21" s="643"/>
      <c r="F21" s="4"/>
      <c r="G21" s="4"/>
      <c r="K21" s="24"/>
      <c r="M21" s="20"/>
      <c r="O21" s="130"/>
      <c r="P21" s="130"/>
      <c r="Q21" s="130"/>
      <c r="R21" s="130"/>
      <c r="S21" s="130"/>
      <c r="T21" s="130"/>
      <c r="U21" s="343">
        <f>SUM(U14:U20)</f>
        <v>1</v>
      </c>
      <c r="V21" s="344"/>
      <c r="W21" s="345">
        <f>SUM(W14:W20)</f>
        <v>707</v>
      </c>
      <c r="X21" s="346">
        <f>SUM(X14:X20)</f>
        <v>6505066000</v>
      </c>
      <c r="Z21" s="20"/>
    </row>
    <row r="22" spans="1:26" x14ac:dyDescent="0.2">
      <c r="A22" s="16"/>
      <c r="B22" s="905" t="s">
        <v>525</v>
      </c>
      <c r="I22" s="4"/>
      <c r="J22" s="4"/>
      <c r="Y22" s="340"/>
      <c r="Z22" s="339"/>
    </row>
    <row r="23" spans="1:26" ht="15" customHeight="1" x14ac:dyDescent="0.2">
      <c r="A23" s="16"/>
      <c r="E23" s="625"/>
      <c r="G23" s="131"/>
      <c r="Y23" s="347">
        <f>+C14+C16</f>
        <v>341</v>
      </c>
      <c r="Z23" s="316" t="s">
        <v>7</v>
      </c>
    </row>
    <row r="24" spans="1:26" ht="15" customHeight="1" x14ac:dyDescent="0.2">
      <c r="A24" s="16"/>
      <c r="C24" s="626"/>
      <c r="D24" s="626"/>
      <c r="E24" s="626"/>
      <c r="I24" s="19"/>
      <c r="Y24" s="316">
        <v>10315</v>
      </c>
      <c r="Z24" s="316" t="s">
        <v>8</v>
      </c>
    </row>
    <row r="25" spans="1:26" ht="15" customHeight="1" x14ac:dyDescent="0.2">
      <c r="A25" s="16"/>
      <c r="C25" s="626"/>
      <c r="D25" s="626"/>
      <c r="E25" s="625"/>
      <c r="Y25" s="342"/>
      <c r="Z25" s="339"/>
    </row>
    <row r="26" spans="1:26" ht="15" customHeight="1" x14ac:dyDescent="0.2">
      <c r="A26" s="16"/>
      <c r="B26" s="719"/>
      <c r="C26" s="628"/>
      <c r="D26" s="628"/>
      <c r="E26" s="625"/>
      <c r="Y26" s="342"/>
      <c r="Z26" s="339"/>
    </row>
    <row r="27" spans="1:26" ht="15" customHeight="1" x14ac:dyDescent="0.2">
      <c r="A27" s="16"/>
      <c r="B27" s="627"/>
      <c r="C27" s="628"/>
      <c r="D27" s="628"/>
      <c r="E27" s="625"/>
      <c r="Y27" s="342"/>
      <c r="Z27" s="339"/>
    </row>
    <row r="28" spans="1:26" ht="15" customHeight="1" x14ac:dyDescent="0.2">
      <c r="A28" s="16"/>
      <c r="B28" s="627"/>
      <c r="C28" s="628"/>
      <c r="D28" s="628"/>
      <c r="E28" s="625"/>
      <c r="Y28" s="342"/>
      <c r="Z28" s="339"/>
    </row>
    <row r="29" spans="1:26" ht="18.600000000000001" customHeight="1" x14ac:dyDescent="0.2">
      <c r="A29" s="16"/>
      <c r="B29" s="1785" t="s">
        <v>194</v>
      </c>
      <c r="C29" s="1785"/>
      <c r="D29" s="1785"/>
      <c r="E29" s="1752"/>
      <c r="I29" s="4"/>
      <c r="J29" s="4"/>
      <c r="Y29" s="342"/>
      <c r="Z29" s="339"/>
    </row>
    <row r="30" spans="1:26" ht="15" customHeight="1" x14ac:dyDescent="0.2">
      <c r="A30" s="16"/>
      <c r="B30" s="627"/>
      <c r="C30" s="628"/>
      <c r="D30" s="628"/>
      <c r="E30" s="625"/>
      <c r="I30" s="4"/>
      <c r="J30" s="4"/>
      <c r="Y30" s="342"/>
      <c r="Z30" s="339"/>
    </row>
    <row r="31" spans="1:26" ht="15" customHeight="1" x14ac:dyDescent="0.2">
      <c r="A31" s="16"/>
      <c r="B31" s="746" t="s">
        <v>2</v>
      </c>
      <c r="C31" s="620" t="s">
        <v>249</v>
      </c>
      <c r="D31" s="744" t="s">
        <v>117</v>
      </c>
      <c r="F31" s="13"/>
      <c r="G31" s="4"/>
      <c r="I31" s="4"/>
      <c r="L31" s="24"/>
      <c r="M31" s="20"/>
      <c r="P31" s="24"/>
      <c r="V31" s="339"/>
      <c r="W31" s="316"/>
      <c r="X31" s="342"/>
      <c r="Y31" s="339"/>
      <c r="Z31" s="348"/>
    </row>
    <row r="32" spans="1:26" ht="15" customHeight="1" x14ac:dyDescent="0.2">
      <c r="A32" s="16"/>
      <c r="B32" s="622" t="s">
        <v>333</v>
      </c>
      <c r="C32" s="629">
        <v>131</v>
      </c>
      <c r="D32" s="623">
        <v>3381486535.0300021</v>
      </c>
      <c r="F32" s="13"/>
      <c r="G32" s="4"/>
      <c r="I32" s="4"/>
      <c r="L32" s="24"/>
      <c r="M32" s="20"/>
      <c r="P32" s="24"/>
      <c r="V32" s="339"/>
      <c r="W32" s="746" t="s">
        <v>2</v>
      </c>
      <c r="X32" s="620" t="s">
        <v>249</v>
      </c>
      <c r="Y32" s="744" t="s">
        <v>117</v>
      </c>
      <c r="Z32" s="348"/>
    </row>
    <row r="33" spans="1:26" ht="15" customHeight="1" x14ac:dyDescent="0.25">
      <c r="A33" s="16"/>
      <c r="B33" s="630" t="s">
        <v>334</v>
      </c>
      <c r="C33" s="629">
        <v>64</v>
      </c>
      <c r="D33" s="623">
        <v>1970941250.5099995</v>
      </c>
      <c r="F33" s="13"/>
      <c r="G33" s="4"/>
      <c r="I33" s="4"/>
      <c r="L33" s="24"/>
      <c r="M33" s="20"/>
      <c r="P33" s="24"/>
      <c r="V33" s="342">
        <f>+C32/C36</f>
        <v>0.6649746192893401</v>
      </c>
      <c r="W33" s="509" t="s">
        <v>333</v>
      </c>
      <c r="X33" s="510">
        <v>131</v>
      </c>
      <c r="Y33" s="506">
        <v>3381486535.0300021</v>
      </c>
      <c r="Z33" s="348"/>
    </row>
    <row r="34" spans="1:26" x14ac:dyDescent="0.25">
      <c r="A34" s="16"/>
      <c r="B34" s="622" t="s">
        <v>335</v>
      </c>
      <c r="C34" s="629">
        <v>2</v>
      </c>
      <c r="D34" s="623">
        <v>61296677.519999996</v>
      </c>
      <c r="F34" s="13"/>
      <c r="G34" s="4"/>
      <c r="I34" s="4"/>
      <c r="L34" s="24"/>
      <c r="M34" s="20"/>
      <c r="P34" s="24"/>
      <c r="V34" s="342">
        <f>+C33/C36</f>
        <v>0.32487309644670048</v>
      </c>
      <c r="W34" s="507" t="s">
        <v>334</v>
      </c>
      <c r="X34" s="510">
        <v>64</v>
      </c>
      <c r="Y34" s="506">
        <v>1970941250.5099995</v>
      </c>
      <c r="Z34" s="348"/>
    </row>
    <row r="35" spans="1:26" hidden="1" x14ac:dyDescent="0.25">
      <c r="A35" s="16"/>
      <c r="B35" s="622" t="s">
        <v>336</v>
      </c>
      <c r="C35" s="629">
        <v>0</v>
      </c>
      <c r="D35" s="623">
        <v>0</v>
      </c>
      <c r="F35" s="13"/>
      <c r="G35" s="4"/>
      <c r="I35" s="4"/>
      <c r="L35" s="24"/>
      <c r="M35" s="20"/>
      <c r="P35" s="24"/>
      <c r="V35" s="342">
        <f>C34/C36</f>
        <v>1.015228426395939E-2</v>
      </c>
      <c r="W35" s="507" t="s">
        <v>335</v>
      </c>
      <c r="X35" s="510">
        <v>2</v>
      </c>
      <c r="Y35" s="506">
        <v>61296677.519999996</v>
      </c>
      <c r="Z35" s="348"/>
    </row>
    <row r="36" spans="1:26" x14ac:dyDescent="0.25">
      <c r="A36" s="16"/>
      <c r="B36" s="747" t="s">
        <v>6</v>
      </c>
      <c r="C36" s="618">
        <f>SUM(C32:C35)</f>
        <v>197</v>
      </c>
      <c r="D36" s="745">
        <f>SUM(D32:D35)</f>
        <v>5413724463.0600023</v>
      </c>
      <c r="E36" s="619"/>
      <c r="F36" s="13"/>
      <c r="G36" s="4"/>
      <c r="I36" s="4"/>
      <c r="L36" s="24"/>
      <c r="M36" s="20"/>
      <c r="P36" s="24"/>
      <c r="V36" s="342">
        <f>+C35/C36</f>
        <v>0</v>
      </c>
      <c r="W36" s="509" t="s">
        <v>336</v>
      </c>
      <c r="X36" s="510">
        <v>0</v>
      </c>
      <c r="Y36" s="506">
        <v>0</v>
      </c>
      <c r="Z36" s="348"/>
    </row>
    <row r="37" spans="1:26" ht="15" customHeight="1" x14ac:dyDescent="0.2">
      <c r="A37" s="16"/>
      <c r="B37" s="905" t="s">
        <v>525</v>
      </c>
      <c r="C37" s="781"/>
      <c r="D37" s="781"/>
      <c r="E37" s="653"/>
      <c r="F37" s="4"/>
      <c r="I37" s="4"/>
      <c r="J37" s="4"/>
      <c r="W37" s="349"/>
      <c r="X37" s="425"/>
      <c r="Y37" s="426"/>
      <c r="Z37" s="360">
        <v>0</v>
      </c>
    </row>
    <row r="38" spans="1:26" ht="15" customHeight="1" x14ac:dyDescent="0.2">
      <c r="A38" s="16"/>
      <c r="B38" s="780"/>
      <c r="C38" s="782"/>
      <c r="D38" s="782"/>
      <c r="E38" s="653"/>
      <c r="F38" s="4"/>
      <c r="I38" s="4"/>
      <c r="J38" s="4"/>
      <c r="W38" s="349"/>
      <c r="X38" s="425"/>
      <c r="Y38" s="426"/>
      <c r="Z38" s="360">
        <v>0</v>
      </c>
    </row>
    <row r="39" spans="1:26" ht="15" customHeight="1" x14ac:dyDescent="0.2">
      <c r="A39" s="16"/>
      <c r="B39" s="780"/>
      <c r="C39" s="782"/>
      <c r="D39" s="782"/>
      <c r="E39" s="783"/>
      <c r="F39" s="4"/>
      <c r="I39" s="4"/>
      <c r="J39" s="4"/>
      <c r="W39" s="349"/>
    </row>
    <row r="40" spans="1:26" ht="15" customHeight="1" x14ac:dyDescent="0.2">
      <c r="A40" s="16"/>
      <c r="B40" s="784"/>
      <c r="I40" s="4"/>
      <c r="J40" s="4"/>
      <c r="W40" s="349"/>
    </row>
    <row r="41" spans="1:26" ht="15" customHeight="1" x14ac:dyDescent="0.2">
      <c r="A41" s="16"/>
      <c r="I41" s="4"/>
      <c r="J41" s="4"/>
      <c r="W41" s="350"/>
      <c r="X41" s="344">
        <f>SUM(X32:X36)</f>
        <v>197</v>
      </c>
      <c r="Y41" s="345">
        <f>SUM(Y33:Y36)</f>
        <v>5413724463.0600023</v>
      </c>
      <c r="Z41" s="346">
        <f>SUM(Z33:Z38)</f>
        <v>0</v>
      </c>
    </row>
    <row r="42" spans="1:26" ht="15" customHeight="1" x14ac:dyDescent="0.2">
      <c r="A42" s="16"/>
      <c r="I42" s="4"/>
      <c r="J42" s="4"/>
      <c r="Y42" s="342"/>
      <c r="Z42" s="339"/>
    </row>
    <row r="43" spans="1:26" ht="15" customHeight="1" x14ac:dyDescent="0.2">
      <c r="A43" s="16"/>
      <c r="B43" s="627"/>
      <c r="C43" s="628"/>
      <c r="D43" s="628"/>
      <c r="E43" s="625"/>
      <c r="I43" s="4"/>
      <c r="J43" s="4"/>
      <c r="Y43" s="342"/>
      <c r="Z43" s="339"/>
    </row>
    <row r="44" spans="1:26" ht="15" customHeight="1" x14ac:dyDescent="0.2">
      <c r="A44" s="16"/>
      <c r="B44" s="627"/>
      <c r="C44" s="628"/>
      <c r="D44" s="628"/>
      <c r="E44" s="625"/>
      <c r="H44" s="127"/>
      <c r="Y44" s="342"/>
      <c r="Z44" s="339"/>
    </row>
    <row r="45" spans="1:26" ht="15" customHeight="1" x14ac:dyDescent="0.2">
      <c r="A45" s="16"/>
      <c r="B45" s="627"/>
      <c r="C45" s="628"/>
      <c r="D45" s="628"/>
      <c r="E45" s="625"/>
      <c r="Y45" s="342"/>
      <c r="Z45" s="339"/>
    </row>
    <row r="46" spans="1:26" ht="15" customHeight="1" x14ac:dyDescent="0.2">
      <c r="A46" s="16"/>
      <c r="B46" s="627"/>
      <c r="C46" s="628"/>
      <c r="D46" s="628"/>
      <c r="E46" s="625"/>
      <c r="Y46" s="342"/>
      <c r="Z46" s="339"/>
    </row>
    <row r="47" spans="1:26" ht="15" customHeight="1" x14ac:dyDescent="0.2">
      <c r="A47" s="16"/>
      <c r="B47" s="627"/>
      <c r="C47" s="628"/>
      <c r="D47" s="628"/>
      <c r="E47" s="625"/>
      <c r="H47" s="13"/>
      <c r="I47" s="13"/>
      <c r="J47" s="13"/>
      <c r="Y47" s="342"/>
      <c r="Z47" s="339"/>
    </row>
    <row r="48" spans="1:26" ht="15" customHeight="1" x14ac:dyDescent="0.2">
      <c r="A48" s="16"/>
      <c r="B48" s="627"/>
      <c r="C48" s="628"/>
      <c r="D48" s="628"/>
      <c r="E48" s="625"/>
      <c r="H48" s="13"/>
      <c r="I48" s="13"/>
      <c r="J48" s="13"/>
      <c r="Y48" s="342"/>
      <c r="Z48" s="339"/>
    </row>
    <row r="49" spans="1:16" ht="28.15" customHeight="1" x14ac:dyDescent="0.2">
      <c r="A49" s="16"/>
      <c r="B49" s="1785" t="s">
        <v>195</v>
      </c>
      <c r="C49" s="1785"/>
      <c r="D49" s="1785"/>
      <c r="E49" s="1752"/>
      <c r="H49" s="13"/>
      <c r="I49" s="13"/>
      <c r="J49" s="13"/>
    </row>
    <row r="50" spans="1:16" ht="15" customHeight="1" x14ac:dyDescent="0.2">
      <c r="A50" s="16"/>
      <c r="B50" s="627"/>
      <c r="C50" s="628"/>
      <c r="D50" s="628"/>
      <c r="E50" s="625"/>
      <c r="H50" s="13"/>
      <c r="I50" s="13"/>
      <c r="J50" s="13"/>
    </row>
    <row r="51" spans="1:16" ht="15" customHeight="1" x14ac:dyDescent="0.2">
      <c r="A51" s="16"/>
      <c r="B51" s="746" t="s">
        <v>2</v>
      </c>
      <c r="C51" s="620" t="s">
        <v>3</v>
      </c>
      <c r="D51" s="744" t="s">
        <v>117</v>
      </c>
      <c r="H51" s="13"/>
      <c r="I51" s="13"/>
      <c r="L51" s="24"/>
      <c r="M51" s="20"/>
      <c r="P51" s="24"/>
    </row>
    <row r="52" spans="1:16" ht="15" customHeight="1" x14ac:dyDescent="0.2">
      <c r="A52" s="16"/>
      <c r="B52" s="621">
        <v>1</v>
      </c>
      <c r="C52" s="622">
        <f t="shared" ref="C52:D55" si="0">+C14+C32</f>
        <v>414</v>
      </c>
      <c r="D52" s="623">
        <f t="shared" si="0"/>
        <v>6129574535.0300026</v>
      </c>
      <c r="H52" s="13"/>
      <c r="I52" s="13"/>
      <c r="L52" s="24"/>
      <c r="M52" s="20"/>
      <c r="N52" s="133"/>
      <c r="P52" s="24"/>
    </row>
    <row r="53" spans="1:16" ht="15" customHeight="1" x14ac:dyDescent="0.2">
      <c r="A53" s="16"/>
      <c r="B53" s="624">
        <v>1.5</v>
      </c>
      <c r="C53" s="622">
        <f>+C15+C33</f>
        <v>212</v>
      </c>
      <c r="D53" s="623">
        <f t="shared" si="0"/>
        <v>3411218250.5099993</v>
      </c>
      <c r="H53" s="13"/>
      <c r="I53" s="13"/>
      <c r="L53" s="24"/>
      <c r="M53" s="20"/>
      <c r="P53" s="24"/>
    </row>
    <row r="54" spans="1:16" ht="15" customHeight="1" x14ac:dyDescent="0.2">
      <c r="A54" s="16"/>
      <c r="B54" s="622">
        <v>2</v>
      </c>
      <c r="C54" s="622">
        <f t="shared" si="0"/>
        <v>60</v>
      </c>
      <c r="D54" s="623">
        <f t="shared" si="0"/>
        <v>603600677.51999998</v>
      </c>
      <c r="E54" s="619"/>
      <c r="H54" s="13"/>
      <c r="I54" s="13"/>
      <c r="L54" s="24"/>
      <c r="M54" s="20"/>
      <c r="P54" s="24"/>
    </row>
    <row r="55" spans="1:16" ht="15" customHeight="1" x14ac:dyDescent="0.2">
      <c r="A55" s="16"/>
      <c r="B55" s="622">
        <v>3</v>
      </c>
      <c r="C55" s="622">
        <f t="shared" si="0"/>
        <v>104</v>
      </c>
      <c r="D55" s="623">
        <f t="shared" si="0"/>
        <v>924411000</v>
      </c>
      <c r="E55" s="619"/>
      <c r="H55" s="13"/>
      <c r="I55" s="13"/>
      <c r="L55" s="24"/>
      <c r="M55" s="20"/>
      <c r="P55" s="24"/>
    </row>
    <row r="56" spans="1:16" ht="15" customHeight="1" x14ac:dyDescent="0.2">
      <c r="A56" s="16"/>
      <c r="B56" s="622">
        <v>4</v>
      </c>
      <c r="C56" s="622">
        <f t="shared" ref="C56:D58" si="1">+C18</f>
        <v>65</v>
      </c>
      <c r="D56" s="623">
        <f t="shared" si="1"/>
        <v>517667000</v>
      </c>
      <c r="E56" s="619"/>
      <c r="H56" s="13"/>
      <c r="I56" s="13"/>
      <c r="L56" s="24"/>
      <c r="M56" s="20"/>
      <c r="P56" s="24"/>
    </row>
    <row r="57" spans="1:16" ht="15" customHeight="1" x14ac:dyDescent="0.2">
      <c r="A57" s="16"/>
      <c r="B57" s="622">
        <v>5</v>
      </c>
      <c r="C57" s="622">
        <f t="shared" si="1"/>
        <v>32</v>
      </c>
      <c r="D57" s="623">
        <f t="shared" si="1"/>
        <v>227290000</v>
      </c>
      <c r="E57" s="619"/>
      <c r="H57" s="13"/>
      <c r="I57" s="13"/>
      <c r="L57" s="24"/>
      <c r="M57" s="20"/>
      <c r="P57" s="24"/>
    </row>
    <row r="58" spans="1:16" ht="15" customHeight="1" x14ac:dyDescent="0.2">
      <c r="A58" s="16"/>
      <c r="B58" s="622">
        <v>6</v>
      </c>
      <c r="C58" s="622">
        <f t="shared" si="1"/>
        <v>17</v>
      </c>
      <c r="D58" s="623">
        <f t="shared" si="1"/>
        <v>105029000</v>
      </c>
      <c r="H58" s="13"/>
      <c r="I58" s="13"/>
      <c r="L58" s="24"/>
      <c r="M58" s="20"/>
      <c r="P58" s="24"/>
    </row>
    <row r="59" spans="1:16" ht="15" customHeight="1" x14ac:dyDescent="0.2">
      <c r="A59" s="16"/>
      <c r="B59" s="747" t="s">
        <v>6</v>
      </c>
      <c r="C59" s="618">
        <f>SUM(C52:C58)</f>
        <v>904</v>
      </c>
      <c r="D59" s="745">
        <f>SUM(D52:D58)</f>
        <v>11918790463.060001</v>
      </c>
      <c r="H59" s="13"/>
      <c r="I59" s="13"/>
      <c r="L59" s="24"/>
      <c r="M59" s="20"/>
      <c r="P59" s="24"/>
    </row>
    <row r="60" spans="1:16" ht="15" customHeight="1" x14ac:dyDescent="0.2">
      <c r="A60" s="16"/>
      <c r="B60" s="905" t="s">
        <v>525</v>
      </c>
      <c r="G60" s="20"/>
      <c r="H60" s="13"/>
      <c r="I60" s="13"/>
      <c r="J60" s="13"/>
    </row>
    <row r="61" spans="1:16" ht="15" customHeight="1" x14ac:dyDescent="0.2">
      <c r="A61" s="16"/>
      <c r="B61" s="627"/>
      <c r="C61" s="626"/>
      <c r="D61" s="626"/>
      <c r="E61" s="625"/>
      <c r="H61" s="13"/>
      <c r="I61" s="13"/>
      <c r="J61" s="13"/>
    </row>
    <row r="62" spans="1:16" ht="15" customHeight="1" x14ac:dyDescent="0.2">
      <c r="A62" s="16"/>
      <c r="B62" s="627"/>
      <c r="C62" s="626"/>
      <c r="D62" s="626"/>
      <c r="E62" s="625"/>
      <c r="G62" s="132"/>
    </row>
    <row r="63" spans="1:16" ht="15" customHeight="1" x14ac:dyDescent="0.2">
      <c r="A63" s="16"/>
      <c r="B63" s="627"/>
      <c r="C63" s="631"/>
      <c r="D63" s="631"/>
      <c r="E63" s="625"/>
      <c r="G63" s="337"/>
    </row>
    <row r="64" spans="1:16" ht="15" customHeight="1" x14ac:dyDescent="0.2">
      <c r="A64" s="16"/>
      <c r="B64" s="627"/>
      <c r="C64" s="628"/>
      <c r="D64" s="628"/>
      <c r="E64" s="874"/>
      <c r="I64" s="128"/>
    </row>
    <row r="65" spans="1:26" ht="15" customHeight="1" x14ac:dyDescent="0.2">
      <c r="A65" s="16"/>
      <c r="B65" s="627"/>
      <c r="C65" s="628"/>
      <c r="D65" s="628"/>
      <c r="E65" s="625"/>
      <c r="I65" s="128"/>
      <c r="Y65" s="342"/>
      <c r="Z65" s="339"/>
    </row>
    <row r="66" spans="1:26" ht="28.15" customHeight="1" x14ac:dyDescent="0.2">
      <c r="A66" s="16"/>
      <c r="B66" s="1785" t="s">
        <v>196</v>
      </c>
      <c r="C66" s="1785"/>
      <c r="D66" s="1785"/>
      <c r="E66" s="1752"/>
      <c r="Y66" s="342"/>
      <c r="Z66" s="339"/>
    </row>
    <row r="67" spans="1:26" ht="15" customHeight="1" x14ac:dyDescent="0.2">
      <c r="A67" s="16"/>
      <c r="B67" s="627"/>
      <c r="C67" s="628"/>
      <c r="D67" s="628"/>
      <c r="E67" s="625"/>
      <c r="I67" s="4"/>
      <c r="J67" s="4"/>
      <c r="X67" s="1803" t="s">
        <v>196</v>
      </c>
      <c r="Y67" s="1803"/>
      <c r="Z67" s="1803"/>
    </row>
    <row r="68" spans="1:26" ht="15" customHeight="1" x14ac:dyDescent="0.2">
      <c r="A68" s="16"/>
      <c r="B68" s="746" t="s">
        <v>67</v>
      </c>
      <c r="C68" s="620" t="s">
        <v>3</v>
      </c>
      <c r="D68" s="744" t="s">
        <v>117</v>
      </c>
      <c r="E68" s="785"/>
      <c r="G68" s="4"/>
      <c r="I68" s="4"/>
      <c r="L68" s="24"/>
      <c r="M68" s="20"/>
      <c r="P68" s="133"/>
      <c r="Q68" s="133"/>
      <c r="R68" s="133"/>
      <c r="S68" s="133"/>
      <c r="T68" s="133"/>
      <c r="U68" s="133"/>
      <c r="V68" s="342"/>
      <c r="W68" s="351" t="s">
        <v>63</v>
      </c>
      <c r="X68" s="352">
        <v>179</v>
      </c>
      <c r="Y68" s="353">
        <v>2587175287.77</v>
      </c>
    </row>
    <row r="69" spans="1:26" ht="14.25" customHeight="1" x14ac:dyDescent="0.2">
      <c r="A69" s="16"/>
      <c r="B69" s="632" t="s">
        <v>63</v>
      </c>
      <c r="C69" s="1468">
        <v>179</v>
      </c>
      <c r="D69" s="623">
        <v>2587175287.77</v>
      </c>
      <c r="E69" s="785"/>
      <c r="G69" s="4"/>
      <c r="I69" s="4"/>
      <c r="L69" s="24"/>
      <c r="M69" s="20"/>
      <c r="P69" s="133"/>
      <c r="Q69" s="133"/>
      <c r="R69" s="133"/>
      <c r="S69" s="133"/>
      <c r="T69" s="133"/>
      <c r="U69" s="133"/>
      <c r="V69" s="342"/>
      <c r="W69" s="351" t="s">
        <v>64</v>
      </c>
      <c r="X69" s="352">
        <v>282</v>
      </c>
      <c r="Y69" s="353">
        <v>4521376537.9400063</v>
      </c>
    </row>
    <row r="70" spans="1:26" ht="15" customHeight="1" x14ac:dyDescent="0.2">
      <c r="A70" s="16"/>
      <c r="B70" s="633" t="s">
        <v>64</v>
      </c>
      <c r="C70" s="1468">
        <v>282</v>
      </c>
      <c r="D70" s="623">
        <v>4521376537.9400063</v>
      </c>
      <c r="E70" s="785"/>
      <c r="G70" s="4"/>
      <c r="I70" s="4"/>
      <c r="L70" s="24"/>
      <c r="M70" s="20"/>
      <c r="P70" s="133"/>
      <c r="Q70" s="133"/>
      <c r="R70" s="133"/>
      <c r="S70" s="133"/>
      <c r="T70" s="133"/>
      <c r="U70" s="133"/>
      <c r="V70" s="342"/>
      <c r="W70" s="351" t="s">
        <v>65</v>
      </c>
      <c r="X70" s="352">
        <v>443</v>
      </c>
      <c r="Y70" s="353">
        <v>4810238637.3500042</v>
      </c>
    </row>
    <row r="71" spans="1:26" ht="15" customHeight="1" x14ac:dyDescent="0.2">
      <c r="A71" s="16"/>
      <c r="B71" s="633" t="s">
        <v>65</v>
      </c>
      <c r="C71" s="1468">
        <v>443</v>
      </c>
      <c r="D71" s="623">
        <v>4810238637.3500042</v>
      </c>
      <c r="E71" s="785"/>
      <c r="G71" s="4"/>
      <c r="I71" s="4"/>
      <c r="L71" s="24"/>
      <c r="M71" s="20"/>
      <c r="P71" s="25"/>
      <c r="Q71" s="25"/>
      <c r="R71" s="25"/>
      <c r="S71" s="25"/>
      <c r="T71" s="25"/>
      <c r="U71" s="25"/>
      <c r="V71" s="349"/>
      <c r="W71" s="344" t="s">
        <v>29</v>
      </c>
      <c r="X71" s="345">
        <f>SUM(X68:X70)</f>
        <v>904</v>
      </c>
      <c r="Y71" s="346">
        <f>SUM(Y68:Y70)</f>
        <v>11918790463.060011</v>
      </c>
    </row>
    <row r="72" spans="1:26" ht="15" customHeight="1" x14ac:dyDescent="0.2">
      <c r="A72" s="16"/>
      <c r="B72" s="748" t="s">
        <v>6</v>
      </c>
      <c r="C72" s="618">
        <f>SUM(C69:C71)</f>
        <v>904</v>
      </c>
      <c r="D72" s="745">
        <f>SUM(D69:D71)</f>
        <v>11918790463.060011</v>
      </c>
      <c r="E72" s="785"/>
      <c r="G72" s="4"/>
      <c r="I72" s="4"/>
      <c r="L72" s="24"/>
      <c r="M72" s="20"/>
      <c r="N72" s="133"/>
      <c r="O72" s="24"/>
      <c r="P72" s="25"/>
      <c r="Q72" s="25"/>
      <c r="R72" s="25"/>
      <c r="S72" s="25"/>
      <c r="T72" s="25"/>
      <c r="U72" s="25"/>
      <c r="V72" s="339"/>
      <c r="W72" s="316"/>
      <c r="X72" s="340"/>
      <c r="Y72" s="339"/>
    </row>
    <row r="73" spans="1:26" ht="15" customHeight="1" x14ac:dyDescent="0.2">
      <c r="A73" s="16"/>
      <c r="B73" s="905" t="s">
        <v>525</v>
      </c>
      <c r="C73" s="830"/>
      <c r="D73" s="906"/>
      <c r="E73" s="785"/>
      <c r="G73" s="4"/>
      <c r="I73" s="4"/>
      <c r="L73" s="24"/>
      <c r="M73" s="20"/>
      <c r="N73" s="133"/>
      <c r="O73" s="24"/>
      <c r="P73" s="25"/>
      <c r="Q73" s="25"/>
      <c r="R73" s="25"/>
      <c r="S73" s="25"/>
      <c r="T73" s="25"/>
      <c r="U73" s="25"/>
      <c r="V73" s="339"/>
      <c r="W73" s="316"/>
      <c r="X73" s="340"/>
      <c r="Y73" s="339"/>
    </row>
    <row r="74" spans="1:26" ht="15" customHeight="1" x14ac:dyDescent="0.2">
      <c r="A74" s="16"/>
      <c r="B74" s="785" t="s">
        <v>66</v>
      </c>
      <c r="C74" s="634"/>
      <c r="D74" s="634"/>
      <c r="E74" s="635"/>
      <c r="F74" s="12"/>
      <c r="G74" s="20"/>
      <c r="I74" s="4"/>
      <c r="J74" s="4"/>
      <c r="Q74" s="25"/>
      <c r="R74" s="25"/>
      <c r="S74" s="25"/>
      <c r="T74" s="25"/>
      <c r="U74" s="25"/>
      <c r="V74" s="25"/>
      <c r="Y74" s="340"/>
      <c r="Z74" s="339"/>
    </row>
    <row r="75" spans="1:26" ht="15" customHeight="1" x14ac:dyDescent="0.2">
      <c r="A75" s="16"/>
      <c r="F75" s="2048"/>
      <c r="G75" s="20"/>
      <c r="I75" s="4"/>
      <c r="J75" s="4"/>
      <c r="Q75" s="25"/>
      <c r="R75" s="25"/>
      <c r="S75" s="25"/>
      <c r="T75" s="25"/>
      <c r="U75" s="25"/>
      <c r="V75" s="25"/>
      <c r="Y75" s="340"/>
      <c r="Z75" s="339"/>
    </row>
    <row r="76" spans="1:26" ht="15" customHeight="1" x14ac:dyDescent="0.2">
      <c r="A76" s="16"/>
      <c r="B76" s="2038" t="s">
        <v>611</v>
      </c>
      <c r="C76" s="2039"/>
      <c r="D76" s="2040"/>
      <c r="E76" s="2044"/>
      <c r="F76" s="2048"/>
      <c r="G76" s="134"/>
      <c r="I76" s="4"/>
      <c r="J76" s="4"/>
      <c r="Q76" s="25"/>
      <c r="R76" s="25"/>
      <c r="S76" s="25"/>
      <c r="T76" s="25"/>
      <c r="U76" s="25"/>
      <c r="V76" s="25"/>
      <c r="Y76" s="340"/>
      <c r="Z76" s="339"/>
    </row>
    <row r="77" spans="1:26" ht="15" customHeight="1" x14ac:dyDescent="0.2">
      <c r="A77" s="16"/>
      <c r="B77" s="907" t="s">
        <v>63</v>
      </c>
      <c r="C77" s="2041" t="s">
        <v>612</v>
      </c>
      <c r="D77" s="2041"/>
      <c r="E77" s="2045"/>
      <c r="F77" s="2049"/>
      <c r="G77" s="20"/>
      <c r="H77" s="20"/>
      <c r="Q77" s="25"/>
      <c r="R77" s="25"/>
      <c r="S77" s="25"/>
      <c r="T77" s="25"/>
      <c r="U77" s="25"/>
      <c r="V77" s="25"/>
      <c r="X77" s="354"/>
      <c r="Y77" s="340"/>
      <c r="Z77" s="339"/>
    </row>
    <row r="78" spans="1:26" ht="26.25" customHeight="1" x14ac:dyDescent="0.2">
      <c r="A78" s="16"/>
      <c r="B78" s="908" t="s">
        <v>64</v>
      </c>
      <c r="C78" s="2042" t="s">
        <v>613</v>
      </c>
      <c r="D78" s="2042"/>
      <c r="E78" s="2046"/>
      <c r="F78" s="2049"/>
      <c r="G78" s="20"/>
      <c r="H78" s="20"/>
      <c r="Q78" s="25"/>
      <c r="R78" s="25"/>
      <c r="S78" s="25"/>
      <c r="T78" s="25"/>
      <c r="U78" s="25"/>
      <c r="V78" s="25"/>
      <c r="Y78" s="340"/>
      <c r="Z78" s="339"/>
    </row>
    <row r="79" spans="1:26" ht="68.25" customHeight="1" x14ac:dyDescent="0.2">
      <c r="A79" s="16"/>
      <c r="B79" s="908" t="s">
        <v>65</v>
      </c>
      <c r="C79" s="2043" t="s">
        <v>614</v>
      </c>
      <c r="D79" s="2043"/>
      <c r="E79" s="2047"/>
      <c r="F79" s="2049"/>
      <c r="G79" s="20"/>
      <c r="H79" s="20"/>
      <c r="Q79" s="25"/>
      <c r="R79" s="25"/>
      <c r="S79" s="25"/>
      <c r="T79" s="25"/>
      <c r="U79" s="25"/>
      <c r="V79" s="25"/>
      <c r="Y79" s="340"/>
      <c r="Z79" s="339"/>
    </row>
    <row r="80" spans="1:26" x14ac:dyDescent="0.2">
      <c r="A80" s="16"/>
      <c r="F80" s="2049"/>
      <c r="G80" s="20"/>
      <c r="H80" s="20"/>
      <c r="Q80" s="25"/>
      <c r="R80" s="25"/>
      <c r="S80" s="25"/>
      <c r="T80" s="25"/>
      <c r="U80" s="25"/>
      <c r="V80" s="25"/>
      <c r="Y80" s="340"/>
      <c r="Z80" s="339"/>
    </row>
    <row r="81" spans="1:25" x14ac:dyDescent="0.2">
      <c r="A81" s="16"/>
      <c r="F81" s="2049"/>
      <c r="G81" s="20"/>
      <c r="H81" s="20"/>
      <c r="Q81" s="25"/>
      <c r="R81" s="25"/>
      <c r="S81" s="25"/>
      <c r="T81" s="25"/>
      <c r="U81" s="25"/>
      <c r="V81" s="25"/>
      <c r="Y81" s="340"/>
    </row>
    <row r="82" spans="1:25" ht="15" customHeight="1" x14ac:dyDescent="0.2">
      <c r="A82" s="16"/>
      <c r="F82" s="2049"/>
      <c r="G82" s="20"/>
      <c r="H82" s="20"/>
      <c r="X82" s="339"/>
    </row>
    <row r="83" spans="1:25" ht="26.25" customHeight="1" x14ac:dyDescent="0.2">
      <c r="A83" s="30"/>
      <c r="B83" s="1785" t="s">
        <v>198</v>
      </c>
      <c r="C83" s="1785"/>
      <c r="D83" s="1785"/>
      <c r="E83" s="1752"/>
      <c r="G83" s="37"/>
      <c r="H83" s="20"/>
      <c r="X83" s="339"/>
    </row>
    <row r="84" spans="1:25" x14ac:dyDescent="0.2">
      <c r="A84" s="30"/>
      <c r="B84" s="636"/>
      <c r="C84" s="637"/>
      <c r="D84" s="637"/>
      <c r="G84" s="37"/>
      <c r="H84" s="20"/>
    </row>
    <row r="85" spans="1:25" ht="23.25" customHeight="1" x14ac:dyDescent="0.2">
      <c r="A85" s="16"/>
      <c r="B85" s="777" t="s">
        <v>197</v>
      </c>
      <c r="C85" s="620" t="s">
        <v>3</v>
      </c>
      <c r="D85" s="744" t="s">
        <v>117</v>
      </c>
      <c r="G85" s="20"/>
      <c r="H85" s="20"/>
      <c r="L85" s="24"/>
      <c r="M85" s="20"/>
      <c r="P85" s="24"/>
      <c r="V85" s="339"/>
      <c r="W85" s="1804" t="s">
        <v>198</v>
      </c>
      <c r="X85" s="1804"/>
      <c r="Y85" s="1804"/>
    </row>
    <row r="86" spans="1:25" ht="30" customHeight="1" x14ac:dyDescent="0.2">
      <c r="A86" s="16"/>
      <c r="B86" s="638" t="s">
        <v>129</v>
      </c>
      <c r="C86" s="629">
        <f t="shared" ref="C86:C92" si="2">+X87</f>
        <v>65</v>
      </c>
      <c r="D86" s="623">
        <f>+Y87/1000000</f>
        <v>534.75099999999998</v>
      </c>
      <c r="G86" s="20"/>
      <c r="H86" s="20"/>
      <c r="L86" s="24"/>
      <c r="M86" s="20"/>
      <c r="P86" s="24"/>
      <c r="V86" s="339"/>
      <c r="W86" s="428" t="s">
        <v>10</v>
      </c>
      <c r="X86" s="429" t="s">
        <v>5</v>
      </c>
      <c r="Y86" s="428" t="s">
        <v>4</v>
      </c>
    </row>
    <row r="87" spans="1:25" ht="30" customHeight="1" x14ac:dyDescent="0.25">
      <c r="A87" s="16"/>
      <c r="B87" s="629" t="s">
        <v>130</v>
      </c>
      <c r="C87" s="629">
        <f t="shared" si="2"/>
        <v>74</v>
      </c>
      <c r="D87" s="623">
        <f t="shared" ref="D87:D92" si="3">+Y88/1000000</f>
        <v>662.53099999999995</v>
      </c>
      <c r="G87" s="20"/>
      <c r="H87" s="20"/>
      <c r="L87" s="24"/>
      <c r="M87" s="20"/>
      <c r="P87" s="24"/>
      <c r="V87" s="339"/>
      <c r="W87" s="530" t="s">
        <v>129</v>
      </c>
      <c r="X87" s="531">
        <v>65</v>
      </c>
      <c r="Y87" s="532">
        <v>534751000</v>
      </c>
    </row>
    <row r="88" spans="1:25" ht="30" customHeight="1" x14ac:dyDescent="0.25">
      <c r="B88" s="638" t="s">
        <v>14</v>
      </c>
      <c r="C88" s="629">
        <f t="shared" si="2"/>
        <v>80</v>
      </c>
      <c r="D88" s="623">
        <f t="shared" si="3"/>
        <v>737.79600000000005</v>
      </c>
      <c r="G88" s="20"/>
      <c r="H88" s="20"/>
      <c r="L88" s="24"/>
      <c r="M88" s="20"/>
      <c r="P88" s="24"/>
      <c r="V88" s="339"/>
      <c r="W88" s="530" t="s">
        <v>130</v>
      </c>
      <c r="X88" s="531">
        <v>74</v>
      </c>
      <c r="Y88" s="532">
        <v>662531000</v>
      </c>
    </row>
    <row r="89" spans="1:25" ht="30" customHeight="1" x14ac:dyDescent="0.25">
      <c r="A89" s="16"/>
      <c r="B89" s="629" t="s">
        <v>15</v>
      </c>
      <c r="C89" s="629">
        <f t="shared" si="2"/>
        <v>43</v>
      </c>
      <c r="D89" s="623">
        <f t="shared" si="3"/>
        <v>396.93900000000002</v>
      </c>
      <c r="G89" s="20"/>
      <c r="H89" s="20"/>
      <c r="L89" s="24"/>
      <c r="M89" s="20"/>
      <c r="P89" s="24"/>
      <c r="V89" s="339"/>
      <c r="W89" s="530" t="s">
        <v>14</v>
      </c>
      <c r="X89" s="531">
        <v>80</v>
      </c>
      <c r="Y89" s="532">
        <v>737796000</v>
      </c>
    </row>
    <row r="90" spans="1:25" ht="30" customHeight="1" x14ac:dyDescent="0.25">
      <c r="A90" s="16"/>
      <c r="B90" s="638" t="s">
        <v>16</v>
      </c>
      <c r="C90" s="629">
        <f t="shared" si="2"/>
        <v>121</v>
      </c>
      <c r="D90" s="623">
        <f t="shared" si="3"/>
        <v>1128.6959999999999</v>
      </c>
      <c r="G90" s="20"/>
      <c r="H90" s="20"/>
      <c r="L90" s="24"/>
      <c r="M90" s="20"/>
      <c r="P90" s="24"/>
      <c r="V90" s="339"/>
      <c r="W90" s="530" t="s">
        <v>15</v>
      </c>
      <c r="X90" s="531">
        <v>43</v>
      </c>
      <c r="Y90" s="532">
        <v>396939000</v>
      </c>
    </row>
    <row r="91" spans="1:25" ht="30" customHeight="1" x14ac:dyDescent="0.25">
      <c r="A91" s="16"/>
      <c r="B91" s="629" t="s">
        <v>18</v>
      </c>
      <c r="C91" s="629">
        <f t="shared" si="2"/>
        <v>141</v>
      </c>
      <c r="D91" s="623">
        <f t="shared" si="3"/>
        <v>1339.2850000000001</v>
      </c>
      <c r="G91" s="20"/>
      <c r="H91" s="20"/>
      <c r="L91" s="24"/>
      <c r="M91" s="20"/>
      <c r="P91" s="24"/>
      <c r="V91" s="339"/>
      <c r="W91" s="530" t="s">
        <v>16</v>
      </c>
      <c r="X91" s="531">
        <v>121</v>
      </c>
      <c r="Y91" s="532">
        <v>1128696000</v>
      </c>
    </row>
    <row r="92" spans="1:25" ht="30" customHeight="1" x14ac:dyDescent="0.25">
      <c r="A92" s="16"/>
      <c r="B92" s="638" t="s">
        <v>17</v>
      </c>
      <c r="C92" s="629">
        <f t="shared" si="2"/>
        <v>183</v>
      </c>
      <c r="D92" s="623">
        <f t="shared" si="3"/>
        <v>1705.068</v>
      </c>
      <c r="G92" s="20"/>
      <c r="H92" s="20"/>
      <c r="L92" s="24"/>
      <c r="M92" s="20"/>
      <c r="P92" s="24"/>
      <c r="V92" s="339"/>
      <c r="W92" s="530" t="s">
        <v>18</v>
      </c>
      <c r="X92" s="531">
        <v>141</v>
      </c>
      <c r="Y92" s="532">
        <v>1339285000</v>
      </c>
    </row>
    <row r="93" spans="1:25" x14ac:dyDescent="0.25">
      <c r="A93" s="16"/>
      <c r="B93" s="749" t="s">
        <v>6</v>
      </c>
      <c r="C93" s="618">
        <f>SUM(C86:C92)</f>
        <v>707</v>
      </c>
      <c r="D93" s="745">
        <f>SUM(D86:D92)</f>
        <v>6505.0659999999998</v>
      </c>
      <c r="G93" s="20"/>
      <c r="H93" s="20"/>
      <c r="L93" s="24"/>
      <c r="M93" s="20"/>
      <c r="P93" s="24"/>
      <c r="V93" s="339"/>
      <c r="W93" s="530" t="s">
        <v>17</v>
      </c>
      <c r="X93" s="531">
        <v>183</v>
      </c>
      <c r="Y93" s="532">
        <v>1705068000</v>
      </c>
    </row>
    <row r="94" spans="1:25" x14ac:dyDescent="0.2">
      <c r="A94" s="16"/>
      <c r="G94" s="20"/>
      <c r="H94" s="20"/>
      <c r="W94" s="430"/>
      <c r="X94" s="432">
        <f>SUM(X87:X93)</f>
        <v>707</v>
      </c>
      <c r="Y94" s="431">
        <f>SUM(Y87:Y93)</f>
        <v>6505066000</v>
      </c>
    </row>
    <row r="95" spans="1:25" x14ac:dyDescent="0.2">
      <c r="A95" s="16"/>
      <c r="G95" s="20"/>
      <c r="H95" s="20"/>
    </row>
    <row r="96" spans="1:25" x14ac:dyDescent="0.2">
      <c r="A96" s="30"/>
      <c r="B96" s="636"/>
      <c r="C96" s="637"/>
      <c r="D96" s="637"/>
      <c r="G96" s="37"/>
      <c r="H96" s="37"/>
      <c r="I96" s="37"/>
      <c r="J96" s="37"/>
    </row>
    <row r="97" spans="1:28" ht="27" customHeight="1" x14ac:dyDescent="0.2">
      <c r="A97" s="30"/>
      <c r="B97" s="1785" t="s">
        <v>199</v>
      </c>
      <c r="C97" s="1785"/>
      <c r="D97" s="1785"/>
      <c r="E97" s="1752"/>
      <c r="G97" s="37"/>
      <c r="H97" s="37"/>
      <c r="I97" s="37"/>
      <c r="J97" s="37"/>
      <c r="W97" s="1805" t="s">
        <v>199</v>
      </c>
      <c r="X97" s="1805"/>
      <c r="Y97" s="1805"/>
      <c r="AA97" s="20"/>
    </row>
    <row r="98" spans="1:28" ht="12.75" customHeight="1" x14ac:dyDescent="0.2">
      <c r="A98" s="30"/>
      <c r="B98" s="636"/>
      <c r="C98" s="637"/>
      <c r="D98" s="1466"/>
      <c r="G98" s="37"/>
      <c r="H98" s="37"/>
      <c r="I98" s="37"/>
      <c r="J98" s="37"/>
      <c r="W98" s="1805"/>
      <c r="X98" s="1805"/>
      <c r="Y98" s="1805"/>
      <c r="AA98" s="20"/>
    </row>
    <row r="99" spans="1:28" ht="31.5" customHeight="1" x14ac:dyDescent="0.2">
      <c r="A99" s="16"/>
      <c r="B99" s="777" t="s">
        <v>133</v>
      </c>
      <c r="C99" s="620" t="s">
        <v>3</v>
      </c>
      <c r="D99" s="744" t="s">
        <v>117</v>
      </c>
      <c r="F99" s="37"/>
      <c r="G99" s="37"/>
      <c r="H99" s="37"/>
      <c r="I99" s="37"/>
      <c r="L99" s="24"/>
      <c r="M99" s="20"/>
      <c r="P99" s="24"/>
      <c r="V99" s="339"/>
      <c r="W99" s="433" t="s">
        <v>10</v>
      </c>
      <c r="X99" s="436" t="s">
        <v>5</v>
      </c>
      <c r="Y99" s="433" t="s">
        <v>4</v>
      </c>
      <c r="AA99" s="20"/>
      <c r="AB99" s="17"/>
    </row>
    <row r="100" spans="1:28" s="43" customFormat="1" ht="30" customHeight="1" x14ac:dyDescent="0.25">
      <c r="A100" s="40"/>
      <c r="B100" s="638" t="s">
        <v>129</v>
      </c>
      <c r="C100" s="629">
        <f t="shared" ref="C100:C106" si="4">+X100</f>
        <v>5</v>
      </c>
      <c r="D100" s="639">
        <f t="shared" ref="D100:D106" si="5">+Y100/1000000</f>
        <v>165.93885646999999</v>
      </c>
      <c r="E100" s="629"/>
      <c r="F100" s="49"/>
      <c r="G100" s="49"/>
      <c r="H100" s="49"/>
      <c r="I100" s="49"/>
      <c r="L100" s="50"/>
      <c r="P100" s="50"/>
      <c r="Q100" s="50"/>
      <c r="R100" s="50"/>
      <c r="S100" s="50"/>
      <c r="T100" s="50"/>
      <c r="U100" s="50"/>
      <c r="V100" s="310"/>
      <c r="W100" s="530" t="s">
        <v>129</v>
      </c>
      <c r="X100" s="531">
        <v>5</v>
      </c>
      <c r="Y100" s="532">
        <v>165938856.47</v>
      </c>
      <c r="Z100" s="309"/>
      <c r="AA100" s="20"/>
      <c r="AB100" s="17"/>
    </row>
    <row r="101" spans="1:28" s="43" customFormat="1" ht="30" customHeight="1" x14ac:dyDescent="0.25">
      <c r="A101" s="40"/>
      <c r="B101" s="629" t="s">
        <v>130</v>
      </c>
      <c r="C101" s="629">
        <f t="shared" si="4"/>
        <v>11</v>
      </c>
      <c r="D101" s="639">
        <f>+Y101/1000000</f>
        <v>223.44169807000003</v>
      </c>
      <c r="E101" s="629"/>
      <c r="F101" s="49"/>
      <c r="G101" s="49"/>
      <c r="H101" s="49"/>
      <c r="I101" s="49"/>
      <c r="L101" s="50"/>
      <c r="P101" s="50"/>
      <c r="Q101" s="50"/>
      <c r="R101" s="50"/>
      <c r="S101" s="50"/>
      <c r="T101" s="50"/>
      <c r="U101" s="50"/>
      <c r="V101" s="310"/>
      <c r="W101" s="530" t="s">
        <v>130</v>
      </c>
      <c r="X101" s="531">
        <v>11</v>
      </c>
      <c r="Y101" s="532">
        <v>223441698.07000002</v>
      </c>
      <c r="Z101" s="309"/>
      <c r="AA101" s="20"/>
      <c r="AB101" s="17"/>
    </row>
    <row r="102" spans="1:28" s="43" customFormat="1" ht="30" customHeight="1" x14ac:dyDescent="0.25">
      <c r="B102" s="638" t="s">
        <v>14</v>
      </c>
      <c r="C102" s="629">
        <f t="shared" si="4"/>
        <v>113</v>
      </c>
      <c r="D102" s="639">
        <f t="shared" si="5"/>
        <v>3653.09433248</v>
      </c>
      <c r="E102" s="629"/>
      <c r="F102" s="49"/>
      <c r="G102" s="49"/>
      <c r="H102" s="49"/>
      <c r="I102" s="49"/>
      <c r="L102" s="50"/>
      <c r="P102" s="50"/>
      <c r="Q102" s="50"/>
      <c r="R102" s="50"/>
      <c r="S102" s="50"/>
      <c r="T102" s="50"/>
      <c r="U102" s="50"/>
      <c r="V102" s="310"/>
      <c r="W102" s="530" t="s">
        <v>14</v>
      </c>
      <c r="X102" s="531">
        <v>113</v>
      </c>
      <c r="Y102" s="532">
        <v>3653094332.48</v>
      </c>
      <c r="Z102" s="309"/>
      <c r="AA102" s="20"/>
      <c r="AB102" s="17"/>
    </row>
    <row r="103" spans="1:28" s="43" customFormat="1" ht="30" customHeight="1" x14ac:dyDescent="0.25">
      <c r="A103" s="40"/>
      <c r="B103" s="629" t="s">
        <v>15</v>
      </c>
      <c r="C103" s="629">
        <f t="shared" si="4"/>
        <v>2</v>
      </c>
      <c r="D103" s="639">
        <f t="shared" si="5"/>
        <v>38.908875729999998</v>
      </c>
      <c r="E103" s="629"/>
      <c r="F103" s="49"/>
      <c r="G103" s="49"/>
      <c r="H103" s="49"/>
      <c r="I103" s="49"/>
      <c r="L103" s="50"/>
      <c r="P103" s="50"/>
      <c r="Q103" s="50"/>
      <c r="R103" s="50"/>
      <c r="S103" s="50"/>
      <c r="T103" s="50"/>
      <c r="U103" s="50"/>
      <c r="V103" s="310"/>
      <c r="W103" s="530" t="s">
        <v>15</v>
      </c>
      <c r="X103" s="531">
        <v>2</v>
      </c>
      <c r="Y103" s="532">
        <v>38908875.729999997</v>
      </c>
      <c r="Z103" s="309"/>
      <c r="AA103" s="20"/>
      <c r="AB103" s="17"/>
    </row>
    <row r="104" spans="1:28" s="43" customFormat="1" ht="30" customHeight="1" x14ac:dyDescent="0.25">
      <c r="A104" s="40"/>
      <c r="B104" s="638" t="s">
        <v>16</v>
      </c>
      <c r="C104" s="629">
        <f t="shared" si="4"/>
        <v>20</v>
      </c>
      <c r="D104" s="639">
        <f t="shared" si="5"/>
        <v>354.32550255000001</v>
      </c>
      <c r="E104" s="629"/>
      <c r="F104" s="49"/>
      <c r="G104" s="49"/>
      <c r="H104" s="49"/>
      <c r="I104" s="49"/>
      <c r="L104" s="50"/>
      <c r="P104" s="50"/>
      <c r="Q104" s="50"/>
      <c r="R104" s="50"/>
      <c r="S104" s="50"/>
      <c r="T104" s="50"/>
      <c r="U104" s="50"/>
      <c r="V104" s="310"/>
      <c r="W104" s="530" t="s">
        <v>16</v>
      </c>
      <c r="X104" s="531">
        <v>20</v>
      </c>
      <c r="Y104" s="532">
        <v>354325502.55000001</v>
      </c>
      <c r="Z104" s="309"/>
      <c r="AA104" s="20"/>
      <c r="AB104" s="17"/>
    </row>
    <row r="105" spans="1:28" s="43" customFormat="1" ht="30" customHeight="1" x14ac:dyDescent="0.25">
      <c r="A105" s="40"/>
      <c r="B105" s="629" t="s">
        <v>18</v>
      </c>
      <c r="C105" s="629">
        <f t="shared" si="4"/>
        <v>29</v>
      </c>
      <c r="D105" s="639">
        <f t="shared" si="5"/>
        <v>569.89883700999997</v>
      </c>
      <c r="E105" s="629"/>
      <c r="F105" s="49"/>
      <c r="G105" s="49"/>
      <c r="H105" s="49"/>
      <c r="I105" s="49"/>
      <c r="L105" s="50"/>
      <c r="P105" s="50"/>
      <c r="Q105" s="50"/>
      <c r="R105" s="50"/>
      <c r="S105" s="50"/>
      <c r="T105" s="50"/>
      <c r="U105" s="50"/>
      <c r="V105" s="310"/>
      <c r="W105" s="530" t="s">
        <v>18</v>
      </c>
      <c r="X105" s="531">
        <v>29</v>
      </c>
      <c r="Y105" s="532">
        <v>569898837.00999999</v>
      </c>
      <c r="Z105" s="309"/>
      <c r="AA105" s="20"/>
      <c r="AB105" s="17"/>
    </row>
    <row r="106" spans="1:28" s="43" customFormat="1" ht="30" customHeight="1" x14ac:dyDescent="0.25">
      <c r="A106" s="40"/>
      <c r="B106" s="638" t="s">
        <v>17</v>
      </c>
      <c r="C106" s="629">
        <f t="shared" si="4"/>
        <v>17</v>
      </c>
      <c r="D106" s="639">
        <f t="shared" si="5"/>
        <v>408.11636075000001</v>
      </c>
      <c r="E106" s="629"/>
      <c r="F106" s="49"/>
      <c r="G106" s="49"/>
      <c r="H106" s="49"/>
      <c r="I106" s="49"/>
      <c r="L106" s="50"/>
      <c r="P106" s="50"/>
      <c r="Q106" s="50"/>
      <c r="R106" s="50"/>
      <c r="S106" s="50"/>
      <c r="T106" s="50"/>
      <c r="U106" s="50"/>
      <c r="V106" s="310"/>
      <c r="W106" s="530" t="s">
        <v>17</v>
      </c>
      <c r="X106" s="531">
        <v>17</v>
      </c>
      <c r="Y106" s="532">
        <v>408116360.75</v>
      </c>
      <c r="Z106" s="309"/>
      <c r="AA106" s="20"/>
      <c r="AB106" s="17"/>
    </row>
    <row r="107" spans="1:28" x14ac:dyDescent="0.2">
      <c r="A107" s="16"/>
      <c r="B107" s="749" t="s">
        <v>6</v>
      </c>
      <c r="C107" s="618">
        <f>SUM(C100:C106)</f>
        <v>197</v>
      </c>
      <c r="D107" s="745">
        <f>SUM(D100:D106)</f>
        <v>5413.7244630599998</v>
      </c>
      <c r="F107" s="37"/>
      <c r="G107" s="37"/>
      <c r="H107" s="37"/>
      <c r="I107" s="37"/>
      <c r="L107" s="24"/>
      <c r="M107" s="20"/>
      <c r="P107" s="24"/>
      <c r="V107" s="339"/>
      <c r="W107" s="430" t="s">
        <v>6</v>
      </c>
      <c r="X107" s="434">
        <f>SUM(X100:X106)</f>
        <v>197</v>
      </c>
      <c r="Y107" s="435">
        <f>SUM(Y100:Y106)</f>
        <v>5413724463.0600004</v>
      </c>
      <c r="AA107" s="20"/>
      <c r="AB107" s="17"/>
    </row>
    <row r="108" spans="1:28" x14ac:dyDescent="0.2">
      <c r="A108" s="16"/>
      <c r="C108" s="640"/>
      <c r="D108" s="640"/>
      <c r="E108" s="641"/>
      <c r="G108" s="37"/>
      <c r="H108" s="37"/>
      <c r="I108" s="37"/>
      <c r="J108" s="37"/>
      <c r="Z108" s="339"/>
    </row>
    <row r="109" spans="1:28" x14ac:dyDescent="0.2">
      <c r="A109" s="30"/>
      <c r="B109" s="636"/>
      <c r="C109" s="637"/>
      <c r="D109" s="637"/>
      <c r="E109" s="642"/>
      <c r="G109" s="37"/>
      <c r="H109" s="37"/>
      <c r="I109" s="37"/>
      <c r="J109" s="37"/>
      <c r="Z109" s="339"/>
    </row>
    <row r="110" spans="1:28" ht="12.75" customHeight="1" x14ac:dyDescent="0.2">
      <c r="A110" s="30"/>
      <c r="C110" s="2"/>
      <c r="D110" s="2"/>
      <c r="G110" s="37"/>
      <c r="H110" s="37"/>
      <c r="I110" s="37"/>
      <c r="J110" s="37"/>
      <c r="Z110" s="339"/>
    </row>
    <row r="111" spans="1:28" ht="26.25" customHeight="1" x14ac:dyDescent="0.2">
      <c r="A111" s="30"/>
      <c r="B111" s="1785" t="s">
        <v>200</v>
      </c>
      <c r="C111" s="1785"/>
      <c r="D111" s="1785"/>
      <c r="E111" s="1752"/>
      <c r="G111" s="37"/>
      <c r="H111" s="37"/>
      <c r="I111" s="37"/>
      <c r="J111" s="37"/>
      <c r="Z111" s="339"/>
    </row>
    <row r="112" spans="1:28" x14ac:dyDescent="0.2">
      <c r="A112" s="16"/>
      <c r="B112" s="123"/>
      <c r="G112" s="37"/>
      <c r="H112" s="37"/>
      <c r="I112" s="37"/>
      <c r="J112" s="37"/>
      <c r="Z112" s="339"/>
    </row>
    <row r="113" spans="1:25" ht="15" customHeight="1" x14ac:dyDescent="0.2">
      <c r="A113" s="16"/>
      <c r="B113" s="750" t="s">
        <v>134</v>
      </c>
      <c r="C113" s="620" t="s">
        <v>3</v>
      </c>
      <c r="D113" s="744" t="s">
        <v>117</v>
      </c>
      <c r="G113" s="37"/>
      <c r="H113" s="37"/>
      <c r="I113" s="37"/>
      <c r="L113" s="24"/>
      <c r="M113" s="20"/>
      <c r="P113" s="24"/>
      <c r="V113" s="339"/>
      <c r="W113" s="316"/>
      <c r="Y113" s="339"/>
    </row>
    <row r="114" spans="1:25" s="43" customFormat="1" ht="30" customHeight="1" x14ac:dyDescent="0.2">
      <c r="A114" s="40"/>
      <c r="B114" s="638" t="s">
        <v>129</v>
      </c>
      <c r="C114" s="629">
        <f>+C86+C100</f>
        <v>70</v>
      </c>
      <c r="D114" s="639">
        <f>+D86+D100</f>
        <v>700.68985647</v>
      </c>
      <c r="E114" s="629"/>
      <c r="G114" s="49"/>
      <c r="H114" s="49"/>
      <c r="I114" s="49"/>
      <c r="L114" s="50"/>
      <c r="P114" s="50"/>
      <c r="Q114" s="50"/>
      <c r="R114" s="50"/>
      <c r="S114" s="50"/>
      <c r="T114" s="50"/>
      <c r="U114" s="50"/>
      <c r="V114" s="310"/>
      <c r="W114" s="309"/>
      <c r="X114" s="309"/>
      <c r="Y114" s="310"/>
    </row>
    <row r="115" spans="1:25" s="43" customFormat="1" ht="30" customHeight="1" x14ac:dyDescent="0.2">
      <c r="A115" s="40"/>
      <c r="B115" s="629" t="s">
        <v>130</v>
      </c>
      <c r="C115" s="629">
        <f t="shared" ref="C115:C120" si="6">+C87+C101</f>
        <v>85</v>
      </c>
      <c r="D115" s="639">
        <f t="shared" ref="D115:D120" si="7">+D87+D101</f>
        <v>885.97269806999998</v>
      </c>
      <c r="E115" s="629"/>
      <c r="G115" s="49"/>
      <c r="H115" s="49"/>
      <c r="I115" s="49"/>
      <c r="L115" s="50"/>
      <c r="N115" s="20"/>
      <c r="P115" s="50"/>
      <c r="Q115" s="50"/>
      <c r="R115" s="50"/>
      <c r="S115" s="50"/>
      <c r="T115" s="50"/>
      <c r="U115" s="50"/>
      <c r="V115" s="310"/>
      <c r="W115" s="309"/>
      <c r="X115" s="309"/>
      <c r="Y115" s="310"/>
    </row>
    <row r="116" spans="1:25" s="43" customFormat="1" ht="30" customHeight="1" x14ac:dyDescent="0.2">
      <c r="B116" s="638" t="s">
        <v>14</v>
      </c>
      <c r="C116" s="629">
        <f>+C88+C102</f>
        <v>193</v>
      </c>
      <c r="D116" s="639">
        <f t="shared" si="7"/>
        <v>4390.8903324800003</v>
      </c>
      <c r="E116" s="629"/>
      <c r="G116" s="49"/>
      <c r="H116" s="49"/>
      <c r="I116" s="49"/>
      <c r="L116" s="50"/>
      <c r="N116" s="732"/>
      <c r="P116" s="50"/>
      <c r="Q116" s="50"/>
      <c r="R116" s="50"/>
      <c r="S116" s="50"/>
      <c r="T116" s="50"/>
      <c r="U116" s="50"/>
      <c r="V116" s="310"/>
      <c r="W116" s="309"/>
      <c r="X116" s="309"/>
      <c r="Y116" s="310"/>
    </row>
    <row r="117" spans="1:25" s="43" customFormat="1" ht="30" customHeight="1" x14ac:dyDescent="0.2">
      <c r="A117" s="40"/>
      <c r="B117" s="629" t="s">
        <v>15</v>
      </c>
      <c r="C117" s="629">
        <f t="shared" si="6"/>
        <v>45</v>
      </c>
      <c r="D117" s="639">
        <f t="shared" si="7"/>
        <v>435.84787573</v>
      </c>
      <c r="E117" s="629"/>
      <c r="G117" s="49"/>
      <c r="H117" s="49"/>
      <c r="I117" s="49"/>
      <c r="L117" s="50"/>
      <c r="P117" s="50"/>
      <c r="Q117" s="50"/>
      <c r="R117" s="50"/>
      <c r="S117" s="50"/>
      <c r="T117" s="50"/>
      <c r="U117" s="50"/>
      <c r="V117" s="310"/>
      <c r="W117" s="309"/>
      <c r="X117" s="309"/>
      <c r="Y117" s="310"/>
    </row>
    <row r="118" spans="1:25" s="43" customFormat="1" ht="30" customHeight="1" x14ac:dyDescent="0.2">
      <c r="A118" s="40"/>
      <c r="B118" s="638" t="s">
        <v>16</v>
      </c>
      <c r="C118" s="629">
        <f t="shared" si="6"/>
        <v>141</v>
      </c>
      <c r="D118" s="639">
        <f t="shared" si="7"/>
        <v>1483.0215025499999</v>
      </c>
      <c r="E118" s="629"/>
      <c r="G118" s="49"/>
      <c r="H118" s="49"/>
      <c r="I118" s="49"/>
      <c r="L118" s="50"/>
      <c r="P118" s="50"/>
      <c r="Q118" s="50"/>
      <c r="R118" s="50"/>
      <c r="S118" s="50"/>
      <c r="T118" s="50"/>
      <c r="U118" s="50"/>
      <c r="V118" s="310"/>
      <c r="W118" s="309"/>
      <c r="X118" s="309"/>
      <c r="Y118" s="310"/>
    </row>
    <row r="119" spans="1:25" s="43" customFormat="1" ht="30" customHeight="1" x14ac:dyDescent="0.2">
      <c r="A119" s="40"/>
      <c r="B119" s="629" t="s">
        <v>18</v>
      </c>
      <c r="C119" s="629">
        <f t="shared" si="6"/>
        <v>170</v>
      </c>
      <c r="D119" s="639">
        <f t="shared" si="7"/>
        <v>1909.1838370099999</v>
      </c>
      <c r="E119" s="629"/>
      <c r="G119" s="49"/>
      <c r="H119" s="49"/>
      <c r="I119" s="49"/>
      <c r="L119" s="50"/>
      <c r="P119" s="50"/>
      <c r="Q119" s="50"/>
      <c r="R119" s="50"/>
      <c r="S119" s="50"/>
      <c r="T119" s="50"/>
      <c r="U119" s="50"/>
      <c r="V119" s="310"/>
      <c r="W119" s="309"/>
      <c r="X119" s="309"/>
      <c r="Y119" s="310"/>
    </row>
    <row r="120" spans="1:25" s="43" customFormat="1" ht="30" customHeight="1" x14ac:dyDescent="0.2">
      <c r="A120" s="40"/>
      <c r="B120" s="638" t="s">
        <v>17</v>
      </c>
      <c r="C120" s="629">
        <f t="shared" si="6"/>
        <v>200</v>
      </c>
      <c r="D120" s="639">
        <f t="shared" si="7"/>
        <v>2113.18436075</v>
      </c>
      <c r="E120" s="629"/>
      <c r="G120" s="49"/>
      <c r="H120" s="49"/>
      <c r="I120" s="49"/>
      <c r="L120" s="50"/>
      <c r="P120" s="50"/>
      <c r="Q120" s="50"/>
      <c r="R120" s="50"/>
      <c r="S120" s="50"/>
      <c r="T120" s="50"/>
      <c r="U120" s="50"/>
      <c r="V120" s="310"/>
      <c r="W120" s="309"/>
      <c r="X120" s="309"/>
      <c r="Y120" s="310"/>
    </row>
    <row r="121" spans="1:25" s="43" customFormat="1" x14ac:dyDescent="0.2">
      <c r="A121" s="40"/>
      <c r="B121" s="751" t="s">
        <v>6</v>
      </c>
      <c r="C121" s="618">
        <f>SUM(C114:C120)</f>
        <v>904</v>
      </c>
      <c r="D121" s="745">
        <f>SUM(D114:D120)</f>
        <v>11918.790463060001</v>
      </c>
      <c r="E121" s="629"/>
      <c r="G121" s="49"/>
      <c r="H121" s="49"/>
      <c r="I121" s="49"/>
      <c r="L121" s="50"/>
      <c r="P121" s="50"/>
      <c r="Q121" s="50"/>
      <c r="R121" s="50"/>
      <c r="S121" s="50"/>
      <c r="T121" s="50"/>
      <c r="U121" s="50"/>
      <c r="V121" s="310"/>
      <c r="W121" s="309"/>
      <c r="X121" s="309"/>
      <c r="Y121" s="310"/>
    </row>
    <row r="122" spans="1:25" ht="15" customHeight="1" x14ac:dyDescent="0.2">
      <c r="A122" s="16"/>
      <c r="C122" s="640"/>
      <c r="D122" s="640"/>
      <c r="E122" s="641"/>
      <c r="G122" s="20"/>
      <c r="H122" s="37"/>
      <c r="I122" s="37"/>
      <c r="J122" s="37"/>
      <c r="Q122" s="117"/>
      <c r="R122" s="117"/>
      <c r="S122" s="117"/>
      <c r="T122" s="117"/>
      <c r="U122" s="117"/>
      <c r="V122" s="117"/>
      <c r="W122" s="310"/>
      <c r="X122" s="309"/>
      <c r="Y122" s="309"/>
    </row>
    <row r="123" spans="1:25" ht="15" customHeight="1" x14ac:dyDescent="0.2">
      <c r="A123" s="16"/>
      <c r="B123" s="643"/>
      <c r="C123" s="640"/>
      <c r="D123" s="640"/>
      <c r="E123" s="641"/>
      <c r="G123" s="20"/>
      <c r="H123" s="37"/>
      <c r="I123" s="37"/>
      <c r="J123" s="37"/>
      <c r="Q123" s="117"/>
      <c r="R123" s="117"/>
      <c r="S123" s="117"/>
      <c r="T123" s="117"/>
      <c r="U123" s="117"/>
      <c r="V123" s="117"/>
      <c r="W123" s="310"/>
      <c r="X123" s="309"/>
      <c r="Y123" s="309"/>
    </row>
    <row r="124" spans="1:25" ht="15" customHeight="1" x14ac:dyDescent="0.2">
      <c r="A124" s="16"/>
      <c r="G124" s="20"/>
      <c r="H124" s="37"/>
      <c r="I124" s="37"/>
      <c r="J124" s="37"/>
      <c r="W124" s="310"/>
      <c r="X124" s="309"/>
      <c r="Y124" s="309"/>
    </row>
    <row r="125" spans="1:25" ht="26.25" customHeight="1" x14ac:dyDescent="0.2">
      <c r="A125" s="30"/>
      <c r="B125" s="1785" t="s">
        <v>202</v>
      </c>
      <c r="C125" s="1785"/>
      <c r="D125" s="1785"/>
      <c r="E125" s="1752"/>
      <c r="H125" s="13"/>
      <c r="I125" s="13"/>
      <c r="J125" s="13"/>
      <c r="X125" s="339"/>
      <c r="Y125" s="339"/>
    </row>
    <row r="126" spans="1:25" x14ac:dyDescent="0.2">
      <c r="A126" s="16"/>
      <c r="H126" s="13"/>
      <c r="I126" s="13"/>
      <c r="J126" s="13"/>
      <c r="X126" s="339"/>
      <c r="Y126" s="339"/>
    </row>
    <row r="127" spans="1:25" ht="15" customHeight="1" x14ac:dyDescent="0.25">
      <c r="A127" s="16"/>
      <c r="B127" s="750" t="s">
        <v>19</v>
      </c>
      <c r="C127" s="620" t="s">
        <v>3</v>
      </c>
      <c r="D127" s="744" t="s">
        <v>117</v>
      </c>
      <c r="E127" s="643"/>
      <c r="F127" s="13"/>
      <c r="H127" s="13"/>
      <c r="I127" s="13"/>
      <c r="L127" s="24"/>
      <c r="M127" s="20"/>
      <c r="P127" s="24"/>
      <c r="V127" s="339"/>
      <c r="W127" s="680" t="s">
        <v>146</v>
      </c>
      <c r="X127" s="680" t="s">
        <v>5</v>
      </c>
      <c r="Y127" s="680" t="s">
        <v>49</v>
      </c>
    </row>
    <row r="128" spans="1:25" ht="30" customHeight="1" x14ac:dyDescent="0.25">
      <c r="A128" s="16"/>
      <c r="B128" s="644" t="s">
        <v>20</v>
      </c>
      <c r="C128" s="629">
        <f>X137</f>
        <v>268</v>
      </c>
      <c r="D128" s="639">
        <f>Y137/1000000</f>
        <v>5831.9509452700004</v>
      </c>
      <c r="E128" s="643"/>
      <c r="F128" s="13"/>
      <c r="H128" s="13"/>
      <c r="I128" s="13"/>
      <c r="L128" s="24"/>
      <c r="M128" s="20"/>
      <c r="N128" s="140"/>
      <c r="P128" s="24"/>
      <c r="V128" s="339"/>
      <c r="W128" s="586" t="s">
        <v>145</v>
      </c>
      <c r="X128" s="728">
        <v>47</v>
      </c>
      <c r="Y128" s="729">
        <v>427401000</v>
      </c>
    </row>
    <row r="129" spans="1:28" s="43" customFormat="1" ht="30" customHeight="1" x14ac:dyDescent="0.25">
      <c r="A129" s="40"/>
      <c r="B129" s="644" t="s">
        <v>21</v>
      </c>
      <c r="C129" s="629">
        <f>X129</f>
        <v>493</v>
      </c>
      <c r="D129" s="639">
        <f>Y129/1000000</f>
        <v>4680.6408595699995</v>
      </c>
      <c r="E129" s="629"/>
      <c r="L129" s="50"/>
      <c r="N129" s="273"/>
      <c r="P129" s="50"/>
      <c r="Q129" s="50"/>
      <c r="R129" s="50"/>
      <c r="S129" s="50"/>
      <c r="T129" s="50"/>
      <c r="U129" s="50"/>
      <c r="V129" s="342"/>
      <c r="W129" s="586" t="s">
        <v>120</v>
      </c>
      <c r="X129" s="728">
        <v>493</v>
      </c>
      <c r="Y129" s="729">
        <v>4680640859.5699997</v>
      </c>
      <c r="Z129" s="316"/>
      <c r="AA129" s="20"/>
      <c r="AB129" s="20"/>
    </row>
    <row r="130" spans="1:28" s="43" customFormat="1" ht="30" customHeight="1" x14ac:dyDescent="0.25">
      <c r="A130" s="40"/>
      <c r="B130" s="644" t="s">
        <v>22</v>
      </c>
      <c r="C130" s="629">
        <f>X132</f>
        <v>69</v>
      </c>
      <c r="D130" s="639">
        <f>Y132/1000000</f>
        <v>644.82065822000004</v>
      </c>
      <c r="E130" s="629"/>
      <c r="L130" s="50"/>
      <c r="N130" s="273"/>
      <c r="P130" s="50"/>
      <c r="Q130" s="50"/>
      <c r="R130" s="50"/>
      <c r="S130" s="50"/>
      <c r="T130" s="50"/>
      <c r="U130" s="50"/>
      <c r="V130" s="342"/>
      <c r="W130" s="586" t="s">
        <v>313</v>
      </c>
      <c r="X130" s="728">
        <v>7</v>
      </c>
      <c r="Y130" s="729">
        <v>88304000</v>
      </c>
      <c r="Z130" s="316"/>
      <c r="AA130" s="20"/>
      <c r="AB130" s="20"/>
    </row>
    <row r="131" spans="1:28" s="43" customFormat="1" ht="30" customHeight="1" x14ac:dyDescent="0.25">
      <c r="A131" s="40"/>
      <c r="B131" s="644" t="s">
        <v>23</v>
      </c>
      <c r="C131" s="629">
        <f>X128</f>
        <v>47</v>
      </c>
      <c r="D131" s="639">
        <f>Y128/1000000</f>
        <v>427.40100000000001</v>
      </c>
      <c r="E131" s="629"/>
      <c r="L131" s="50"/>
      <c r="N131" s="273"/>
      <c r="P131" s="50"/>
      <c r="Q131" s="50"/>
      <c r="R131" s="50"/>
      <c r="S131" s="50"/>
      <c r="T131" s="50"/>
      <c r="U131" s="50"/>
      <c r="V131" s="342"/>
      <c r="W131" s="586" t="s">
        <v>147</v>
      </c>
      <c r="X131" s="728">
        <v>20</v>
      </c>
      <c r="Y131" s="729">
        <v>245673000</v>
      </c>
      <c r="Z131" s="316"/>
      <c r="AA131" s="20"/>
      <c r="AB131" s="20"/>
    </row>
    <row r="132" spans="1:28" s="43" customFormat="1" ht="30" customHeight="1" x14ac:dyDescent="0.25">
      <c r="A132" s="40"/>
      <c r="B132" s="644" t="s">
        <v>135</v>
      </c>
      <c r="C132" s="629">
        <f>X130+X131+X133+X134</f>
        <v>27</v>
      </c>
      <c r="D132" s="639">
        <f>(Y130+Y131+Y133+Y134)/1000000</f>
        <v>333.97699999999998</v>
      </c>
      <c r="E132" s="629"/>
      <c r="L132" s="50"/>
      <c r="N132" s="203"/>
      <c r="P132" s="50"/>
      <c r="Q132" s="50"/>
      <c r="R132" s="50"/>
      <c r="S132" s="50"/>
      <c r="T132" s="50"/>
      <c r="U132" s="50"/>
      <c r="V132" s="342"/>
      <c r="W132" s="586" t="s">
        <v>121</v>
      </c>
      <c r="X132" s="728">
        <v>69</v>
      </c>
      <c r="Y132" s="729">
        <v>644820658.22000003</v>
      </c>
      <c r="Z132" s="316"/>
      <c r="AA132" s="20"/>
      <c r="AB132" s="20"/>
    </row>
    <row r="133" spans="1:28" s="43" customFormat="1" x14ac:dyDescent="0.25">
      <c r="A133" s="40"/>
      <c r="B133" s="644" t="s">
        <v>1218</v>
      </c>
      <c r="C133" s="629">
        <f>X136</f>
        <v>0</v>
      </c>
      <c r="D133" s="639">
        <f>Y136/1000000</f>
        <v>0</v>
      </c>
      <c r="E133" s="629"/>
      <c r="L133" s="50"/>
      <c r="N133" s="50"/>
      <c r="P133" s="50"/>
      <c r="Q133" s="50"/>
      <c r="R133" s="50"/>
      <c r="S133" s="50"/>
      <c r="T133" s="50"/>
      <c r="U133" s="50"/>
      <c r="V133" s="342"/>
      <c r="W133" s="586" t="s">
        <v>154</v>
      </c>
      <c r="X133" s="728">
        <v>0</v>
      </c>
      <c r="Y133" s="729">
        <v>0</v>
      </c>
      <c r="Z133" s="316"/>
      <c r="AA133" s="20"/>
      <c r="AB133" s="20"/>
    </row>
    <row r="134" spans="1:28" s="43" customFormat="1" ht="30" customHeight="1" x14ac:dyDescent="0.25">
      <c r="A134" s="40"/>
      <c r="B134" s="644" t="s">
        <v>297</v>
      </c>
      <c r="C134" s="629">
        <f>X135</f>
        <v>0</v>
      </c>
      <c r="D134" s="639">
        <f>Y135/1000000</f>
        <v>0</v>
      </c>
      <c r="E134" s="629"/>
      <c r="L134" s="50"/>
      <c r="N134" s="273"/>
      <c r="P134" s="50"/>
      <c r="Q134" s="50"/>
      <c r="R134" s="50"/>
      <c r="S134" s="50"/>
      <c r="T134" s="50"/>
      <c r="U134" s="50"/>
      <c r="V134" s="342"/>
      <c r="W134" s="1424" t="s">
        <v>1078</v>
      </c>
      <c r="X134" s="728">
        <v>0</v>
      </c>
      <c r="Y134" s="729">
        <v>0</v>
      </c>
      <c r="Z134" s="316"/>
      <c r="AA134" s="20"/>
      <c r="AB134" s="20"/>
    </row>
    <row r="135" spans="1:28" s="43" customFormat="1" ht="15" customHeight="1" x14ac:dyDescent="0.25">
      <c r="A135" s="40"/>
      <c r="B135" s="752" t="s">
        <v>6</v>
      </c>
      <c r="C135" s="645">
        <f>C128+C129+C130+C131+C132+C133+C134</f>
        <v>904</v>
      </c>
      <c r="D135" s="753">
        <f>SUM(D128:D134)</f>
        <v>11918.790463060001</v>
      </c>
      <c r="E135" s="629"/>
      <c r="L135" s="50"/>
      <c r="P135" s="50"/>
      <c r="Q135" s="50"/>
      <c r="R135" s="50"/>
      <c r="S135" s="50"/>
      <c r="T135" s="50"/>
      <c r="U135" s="50"/>
      <c r="V135" s="342"/>
      <c r="W135" s="1424" t="s">
        <v>1079</v>
      </c>
      <c r="X135" s="728">
        <v>0</v>
      </c>
      <c r="Y135" s="729">
        <v>0</v>
      </c>
      <c r="Z135" s="316"/>
      <c r="AA135" s="20"/>
      <c r="AB135" s="20"/>
    </row>
    <row r="136" spans="1:28" ht="15" customHeight="1" x14ac:dyDescent="0.25">
      <c r="A136" s="16"/>
      <c r="E136" s="817"/>
      <c r="F136" s="13"/>
      <c r="H136" s="13"/>
      <c r="I136" s="13"/>
      <c r="J136" s="13"/>
      <c r="W136" s="1469" t="s">
        <v>1218</v>
      </c>
      <c r="X136" s="1470">
        <v>0</v>
      </c>
      <c r="Y136" s="1471">
        <v>0</v>
      </c>
    </row>
    <row r="137" spans="1:28" ht="15" customHeight="1" x14ac:dyDescent="0.25">
      <c r="A137" s="16"/>
      <c r="G137" s="337"/>
      <c r="H137" s="13"/>
      <c r="I137" s="13"/>
      <c r="J137" s="13"/>
      <c r="Q137" s="25"/>
      <c r="R137" s="25"/>
      <c r="S137" s="25"/>
      <c r="T137" s="25"/>
      <c r="U137" s="25"/>
      <c r="V137" s="25"/>
      <c r="W137" s="586" t="s">
        <v>125</v>
      </c>
      <c r="X137" s="728">
        <v>268</v>
      </c>
      <c r="Y137" s="729">
        <v>5831950945.2700005</v>
      </c>
      <c r="Z137" s="355"/>
    </row>
    <row r="138" spans="1:28" ht="15" customHeight="1" x14ac:dyDescent="0.25">
      <c r="A138" s="16"/>
      <c r="H138" s="13"/>
      <c r="I138" s="13"/>
      <c r="J138" s="13"/>
      <c r="W138" s="586" t="s">
        <v>6</v>
      </c>
      <c r="X138" s="728">
        <f>SUM(X128:X137)</f>
        <v>904</v>
      </c>
      <c r="Y138" s="729">
        <f>SUM(Y128:Y137)</f>
        <v>11918790463.060001</v>
      </c>
      <c r="Z138" s="355"/>
    </row>
    <row r="139" spans="1:28" ht="21" customHeight="1" x14ac:dyDescent="0.2">
      <c r="A139" s="30"/>
      <c r="B139" s="1785" t="s">
        <v>203</v>
      </c>
      <c r="C139" s="1785"/>
      <c r="D139" s="1785"/>
      <c r="E139" s="1752"/>
      <c r="H139" s="13"/>
      <c r="I139" s="13"/>
      <c r="J139" s="13"/>
      <c r="X139" s="339"/>
      <c r="Y139" s="339"/>
      <c r="Z139" s="355"/>
    </row>
    <row r="140" spans="1:28" x14ac:dyDescent="0.2">
      <c r="A140" s="16"/>
      <c r="H140" s="13"/>
      <c r="I140" s="13"/>
      <c r="J140" s="13"/>
      <c r="X140" s="355"/>
      <c r="Y140" s="355"/>
      <c r="Z140" s="355"/>
    </row>
    <row r="141" spans="1:28" ht="15" customHeight="1" x14ac:dyDescent="0.2">
      <c r="A141" s="16"/>
      <c r="B141" s="750" t="s">
        <v>24</v>
      </c>
      <c r="C141" s="620" t="s">
        <v>3</v>
      </c>
      <c r="D141" s="744" t="s">
        <v>117</v>
      </c>
      <c r="F141" s="13"/>
      <c r="H141" s="13"/>
      <c r="I141" s="13"/>
      <c r="L141" s="24"/>
      <c r="M141" s="20"/>
      <c r="P141" s="24"/>
      <c r="V141" s="339"/>
      <c r="X141" s="355"/>
      <c r="Y141" s="355"/>
      <c r="AA141" s="20"/>
      <c r="AB141" s="17"/>
    </row>
    <row r="142" spans="1:28" ht="24.75" customHeight="1" x14ac:dyDescent="0.2">
      <c r="A142" s="16"/>
      <c r="B142" s="646" t="s">
        <v>26</v>
      </c>
      <c r="C142" s="629">
        <f t="shared" ref="C142:D144" si="8">X147</f>
        <v>578</v>
      </c>
      <c r="D142" s="639">
        <f>Y147</f>
        <v>8005394272.5799999</v>
      </c>
      <c r="F142" s="13"/>
      <c r="H142" s="13"/>
      <c r="I142" s="13"/>
      <c r="L142" s="24"/>
      <c r="M142" s="20"/>
      <c r="P142" s="24"/>
      <c r="V142" s="339"/>
      <c r="X142" s="355"/>
      <c r="Y142" s="355"/>
      <c r="AA142" s="20"/>
    </row>
    <row r="143" spans="1:28" ht="23.25" customHeight="1" x14ac:dyDescent="0.2">
      <c r="A143" s="16"/>
      <c r="B143" s="646" t="s">
        <v>510</v>
      </c>
      <c r="C143" s="629">
        <f t="shared" si="8"/>
        <v>6</v>
      </c>
      <c r="D143" s="639">
        <f>Y148</f>
        <v>78100496.609999999</v>
      </c>
      <c r="F143" s="13"/>
      <c r="H143" s="13"/>
      <c r="I143" s="13"/>
      <c r="L143" s="24"/>
      <c r="M143" s="20"/>
      <c r="O143" s="6"/>
      <c r="P143" s="24"/>
      <c r="V143" s="339"/>
      <c r="X143" s="355"/>
      <c r="Y143" s="355"/>
      <c r="AA143" s="20"/>
    </row>
    <row r="144" spans="1:28" ht="23.25" customHeight="1" x14ac:dyDescent="0.2">
      <c r="A144" s="16"/>
      <c r="B144" s="646" t="s">
        <v>27</v>
      </c>
      <c r="C144" s="629">
        <f t="shared" si="8"/>
        <v>320</v>
      </c>
      <c r="D144" s="639">
        <f t="shared" si="8"/>
        <v>3835295693.8699999</v>
      </c>
      <c r="F144" s="13"/>
      <c r="H144" s="13"/>
      <c r="I144" s="13"/>
      <c r="L144" s="24"/>
      <c r="M144" s="20"/>
      <c r="O144" s="24"/>
      <c r="P144" s="18"/>
      <c r="Q144" s="18"/>
      <c r="R144" s="18"/>
      <c r="S144" s="18"/>
      <c r="T144" s="18"/>
      <c r="U144" s="18"/>
      <c r="V144" s="342"/>
      <c r="W144" s="316"/>
      <c r="Y144" s="339"/>
      <c r="AA144" s="20"/>
    </row>
    <row r="145" spans="1:28" hidden="1" x14ac:dyDescent="0.2">
      <c r="A145" s="16"/>
      <c r="B145" s="646" t="s">
        <v>204</v>
      </c>
      <c r="C145" s="629">
        <v>0</v>
      </c>
      <c r="D145" s="639">
        <v>0</v>
      </c>
      <c r="F145" s="13"/>
      <c r="H145" s="13"/>
      <c r="I145" s="13"/>
      <c r="L145" s="24"/>
      <c r="M145" s="20"/>
      <c r="O145" s="133"/>
      <c r="P145" s="18"/>
      <c r="Q145" s="18"/>
      <c r="R145" s="18"/>
      <c r="S145" s="18"/>
      <c r="T145" s="18"/>
      <c r="U145" s="18"/>
      <c r="V145" s="342"/>
      <c r="W145" s="355"/>
      <c r="X145" s="355"/>
      <c r="Y145" s="355"/>
      <c r="AA145" s="20"/>
      <c r="AB145" s="6"/>
    </row>
    <row r="146" spans="1:28" ht="15" customHeight="1" x14ac:dyDescent="0.25">
      <c r="A146" s="16"/>
      <c r="B146" s="750" t="s">
        <v>6</v>
      </c>
      <c r="C146" s="645">
        <f>SUM(C142:C145)</f>
        <v>904</v>
      </c>
      <c r="D146" s="753">
        <f>SUM(D142:D145)</f>
        <v>11918790463.059999</v>
      </c>
      <c r="F146" s="13"/>
      <c r="H146" s="13"/>
      <c r="I146" s="13"/>
      <c r="L146" s="24"/>
      <c r="M146" s="20"/>
      <c r="O146" s="133"/>
      <c r="P146" s="18"/>
      <c r="Q146" s="18"/>
      <c r="R146" s="18"/>
      <c r="S146" s="18"/>
      <c r="T146" s="18"/>
      <c r="U146" s="18"/>
      <c r="V146" s="342"/>
      <c r="W146" s="680" t="s">
        <v>25</v>
      </c>
      <c r="X146" s="680" t="s">
        <v>332</v>
      </c>
      <c r="Y146" s="680" t="s">
        <v>49</v>
      </c>
      <c r="AA146" s="20"/>
      <c r="AB146" s="6"/>
    </row>
    <row r="147" spans="1:28" ht="15" customHeight="1" x14ac:dyDescent="0.25">
      <c r="A147" s="16"/>
      <c r="B147" s="905" t="s">
        <v>525</v>
      </c>
      <c r="C147" s="647"/>
      <c r="D147" s="647"/>
      <c r="E147" s="648"/>
      <c r="H147" s="13"/>
      <c r="I147" s="13"/>
      <c r="J147" s="13"/>
      <c r="W147" s="586" t="s">
        <v>116</v>
      </c>
      <c r="X147">
        <v>578</v>
      </c>
      <c r="Y147" s="727">
        <v>8005394272.5799999</v>
      </c>
      <c r="AB147" s="6"/>
    </row>
    <row r="148" spans="1:28" ht="15" customHeight="1" x14ac:dyDescent="0.25">
      <c r="A148" s="16"/>
      <c r="B148" s="1808"/>
      <c r="C148" s="1808"/>
      <c r="D148" s="1808"/>
      <c r="E148" s="1808"/>
      <c r="H148" s="13"/>
      <c r="I148" s="13"/>
      <c r="J148" s="13"/>
      <c r="W148" s="586" t="s">
        <v>487</v>
      </c>
      <c r="X148" s="728">
        <v>6</v>
      </c>
      <c r="Y148" s="729">
        <v>78100496.609999999</v>
      </c>
      <c r="Z148" s="339"/>
    </row>
    <row r="149" spans="1:28" ht="29.1" customHeight="1" x14ac:dyDescent="0.2">
      <c r="A149" s="16"/>
      <c r="B149" s="1808"/>
      <c r="C149" s="1808"/>
      <c r="D149" s="1808"/>
      <c r="E149" s="1808"/>
      <c r="G149" s="136"/>
      <c r="H149" s="13"/>
      <c r="I149" s="13"/>
      <c r="J149" s="13"/>
      <c r="W149" s="419" t="s">
        <v>115</v>
      </c>
      <c r="X149" s="730">
        <v>320</v>
      </c>
      <c r="Y149" s="731">
        <v>3835295693.8699999</v>
      </c>
      <c r="AA149" s="321"/>
    </row>
    <row r="150" spans="1:28" ht="18" customHeight="1" x14ac:dyDescent="0.2">
      <c r="A150" s="16"/>
      <c r="B150" s="1808"/>
      <c r="C150" s="1808"/>
      <c r="D150" s="1808"/>
      <c r="E150" s="1808"/>
      <c r="H150" s="13"/>
      <c r="I150" s="13"/>
      <c r="J150" s="13"/>
      <c r="W150" s="418" t="s">
        <v>6</v>
      </c>
      <c r="X150" s="420">
        <f>SUM(X147:X149)</f>
        <v>904</v>
      </c>
      <c r="Y150" s="421">
        <f>SUM(Y147:Y149)</f>
        <v>11918790463.059999</v>
      </c>
    </row>
    <row r="151" spans="1:28" ht="18" customHeight="1" x14ac:dyDescent="0.2">
      <c r="A151" s="16"/>
      <c r="E151" s="786"/>
      <c r="H151" s="13"/>
      <c r="I151" s="13"/>
      <c r="J151" s="13"/>
    </row>
    <row r="152" spans="1:28" ht="18" customHeight="1" x14ac:dyDescent="0.2">
      <c r="A152" s="16"/>
      <c r="B152" s="787"/>
      <c r="C152" s="788"/>
      <c r="D152" s="788"/>
      <c r="E152" s="635"/>
      <c r="I152" s="137"/>
      <c r="J152" s="135"/>
      <c r="W152" s="350"/>
    </row>
    <row r="153" spans="1:28" ht="18" customHeight="1" x14ac:dyDescent="0.2">
      <c r="A153" s="16"/>
      <c r="B153" s="787"/>
      <c r="C153" s="646"/>
      <c r="D153" s="646"/>
      <c r="E153" s="635"/>
      <c r="I153" s="137"/>
      <c r="J153" s="135"/>
    </row>
    <row r="154" spans="1:28" ht="18" customHeight="1" x14ac:dyDescent="0.2">
      <c r="A154" s="16"/>
      <c r="B154" s="787"/>
      <c r="C154" s="646"/>
      <c r="D154" s="646"/>
      <c r="E154" s="635"/>
      <c r="I154" s="137"/>
      <c r="J154" s="135"/>
    </row>
    <row r="155" spans="1:28" ht="18" customHeight="1" x14ac:dyDescent="0.2">
      <c r="A155" s="16"/>
      <c r="B155" s="787"/>
      <c r="C155" s="646"/>
      <c r="D155" s="646"/>
      <c r="E155" s="786"/>
      <c r="I155" s="137"/>
      <c r="J155" s="13"/>
    </row>
    <row r="156" spans="1:28" ht="26.25" customHeight="1" x14ac:dyDescent="0.2">
      <c r="A156" s="30"/>
      <c r="B156" s="1785" t="s">
        <v>283</v>
      </c>
      <c r="C156" s="1785"/>
      <c r="D156" s="1785"/>
      <c r="E156" s="1752"/>
      <c r="J156" s="13"/>
      <c r="Z156" s="339"/>
    </row>
    <row r="157" spans="1:28" ht="15" customHeight="1" x14ac:dyDescent="0.2">
      <c r="A157" s="16"/>
      <c r="E157" s="789"/>
      <c r="J157" s="13"/>
      <c r="Z157" s="451" t="s">
        <v>49</v>
      </c>
    </row>
    <row r="158" spans="1:28" ht="15" customHeight="1" x14ac:dyDescent="0.2">
      <c r="A158" s="30"/>
      <c r="B158" s="790" t="s">
        <v>156</v>
      </c>
      <c r="C158" s="791" t="s">
        <v>3</v>
      </c>
      <c r="D158" s="744" t="s">
        <v>117</v>
      </c>
      <c r="E158" s="2" t="s">
        <v>349</v>
      </c>
      <c r="G158" s="20"/>
      <c r="H158" s="20"/>
      <c r="I158" s="13"/>
      <c r="L158" s="24"/>
      <c r="M158" s="20"/>
      <c r="P158" s="24"/>
      <c r="V158" s="342"/>
      <c r="AA158" s="20"/>
    </row>
    <row r="159" spans="1:28" ht="28.5" customHeight="1" x14ac:dyDescent="0.2">
      <c r="A159" s="16"/>
      <c r="B159" s="792" t="s">
        <v>152</v>
      </c>
      <c r="C159" s="629">
        <f t="shared" ref="C159:D161" si="9">X160</f>
        <v>486</v>
      </c>
      <c r="D159" s="639">
        <f t="shared" si="9"/>
        <v>6139194184.7900066</v>
      </c>
      <c r="G159" s="20"/>
      <c r="H159" s="20"/>
      <c r="I159" s="13"/>
      <c r="L159" s="24"/>
      <c r="M159" s="20"/>
      <c r="P159" s="24"/>
      <c r="V159" s="342"/>
      <c r="W159" s="356"/>
      <c r="X159" s="449" t="s">
        <v>67</v>
      </c>
      <c r="Y159" s="450" t="s">
        <v>68</v>
      </c>
      <c r="AA159" s="20"/>
    </row>
    <row r="160" spans="1:28" s="43" customFormat="1" ht="28.5" customHeight="1" x14ac:dyDescent="0.2">
      <c r="A160" s="40"/>
      <c r="B160" s="792" t="s">
        <v>153</v>
      </c>
      <c r="C160" s="629">
        <f t="shared" si="9"/>
        <v>364</v>
      </c>
      <c r="D160" s="639">
        <f t="shared" si="9"/>
        <v>4982292683.0900059</v>
      </c>
      <c r="E160" s="629"/>
      <c r="L160" s="50"/>
      <c r="P160" s="50"/>
      <c r="Q160" s="50"/>
      <c r="R160" s="50"/>
      <c r="S160" s="50"/>
      <c r="T160" s="50"/>
      <c r="U160" s="50"/>
      <c r="V160" s="342"/>
      <c r="W160" s="516" t="s">
        <v>337</v>
      </c>
      <c r="X160">
        <v>486</v>
      </c>
      <c r="Y160">
        <v>6139194184.7900066</v>
      </c>
      <c r="Z160" s="309"/>
      <c r="AA160" s="20"/>
      <c r="AB160" s="20"/>
    </row>
    <row r="161" spans="1:33" s="43" customFormat="1" ht="29.25" customHeight="1" x14ac:dyDescent="0.2">
      <c r="A161" s="40"/>
      <c r="B161" s="792" t="s">
        <v>151</v>
      </c>
      <c r="C161" s="629">
        <f t="shared" si="9"/>
        <v>54</v>
      </c>
      <c r="D161" s="639">
        <f t="shared" si="9"/>
        <v>797303595.17999995</v>
      </c>
      <c r="E161" s="629"/>
      <c r="L161" s="50"/>
      <c r="P161" s="50"/>
      <c r="Q161" s="50"/>
      <c r="R161" s="50"/>
      <c r="S161" s="50"/>
      <c r="T161" s="50"/>
      <c r="U161" s="50"/>
      <c r="V161" s="342"/>
      <c r="W161" s="516" t="s">
        <v>338</v>
      </c>
      <c r="X161">
        <v>364</v>
      </c>
      <c r="Y161">
        <v>4982292683.0900059</v>
      </c>
      <c r="Z161" s="309"/>
      <c r="AA161" s="20"/>
      <c r="AB161" s="20"/>
      <c r="AC161" s="20"/>
    </row>
    <row r="162" spans="1:33" s="43" customFormat="1" x14ac:dyDescent="0.2">
      <c r="A162" s="40"/>
      <c r="B162" s="792" t="s">
        <v>205</v>
      </c>
      <c r="C162" s="629">
        <f>+X163</f>
        <v>0</v>
      </c>
      <c r="D162" s="639">
        <f>Y163</f>
        <v>0</v>
      </c>
      <c r="E162" s="629"/>
      <c r="L162" s="50"/>
      <c r="P162" s="50"/>
      <c r="Q162" s="50"/>
      <c r="R162" s="50"/>
      <c r="S162" s="50"/>
      <c r="T162" s="50"/>
      <c r="U162" s="50"/>
      <c r="V162" s="362"/>
      <c r="W162" s="516" t="s">
        <v>339</v>
      </c>
      <c r="X162">
        <v>54</v>
      </c>
      <c r="Y162">
        <v>797303595.17999995</v>
      </c>
      <c r="Z162" s="309"/>
      <c r="AA162" s="20"/>
      <c r="AB162" s="20"/>
      <c r="AC162" s="20"/>
    </row>
    <row r="163" spans="1:33" s="43" customFormat="1" x14ac:dyDescent="0.2">
      <c r="A163" s="40"/>
      <c r="B163" s="793" t="s">
        <v>6</v>
      </c>
      <c r="C163" s="794">
        <f>SUM(C159:C162)</f>
        <v>904</v>
      </c>
      <c r="D163" s="753">
        <f>SUM(D159:D162)</f>
        <v>11918790463.060013</v>
      </c>
      <c r="E163" s="629"/>
      <c r="L163" s="50"/>
      <c r="P163" s="171"/>
      <c r="Q163" s="171"/>
      <c r="R163" s="171"/>
      <c r="S163" s="171"/>
      <c r="T163" s="171"/>
      <c r="U163" s="171"/>
      <c r="V163" s="362"/>
      <c r="W163" s="361" t="s">
        <v>205</v>
      </c>
      <c r="X163" s="455">
        <v>0</v>
      </c>
      <c r="Y163" s="363">
        <v>0</v>
      </c>
      <c r="Z163" s="309"/>
      <c r="AA163" s="20"/>
      <c r="AB163" s="20"/>
      <c r="AC163" s="20"/>
    </row>
    <row r="164" spans="1:33" ht="15" customHeight="1" x14ac:dyDescent="0.2">
      <c r="A164" s="16"/>
      <c r="C164" s="795"/>
      <c r="D164" s="795"/>
      <c r="E164" s="795"/>
      <c r="F164" s="102"/>
      <c r="G164" s="20"/>
      <c r="H164" s="20"/>
      <c r="J164" s="13"/>
      <c r="V164" s="362"/>
      <c r="W164" s="452" t="s">
        <v>6</v>
      </c>
      <c r="X164" s="453">
        <f>SUM(X160:X163)</f>
        <v>904</v>
      </c>
      <c r="Y164" s="454">
        <f>SUM(Y160:Y163)</f>
        <v>11918790463.060013</v>
      </c>
      <c r="Z164" s="339"/>
    </row>
    <row r="165" spans="1:33" ht="15" customHeight="1" x14ac:dyDescent="0.2">
      <c r="A165" s="16"/>
      <c r="B165" s="1785" t="s">
        <v>524</v>
      </c>
      <c r="C165" s="1785"/>
      <c r="D165" s="1785"/>
      <c r="E165" s="1752"/>
      <c r="F165" s="102"/>
      <c r="G165" s="20"/>
      <c r="H165" s="20"/>
      <c r="J165" s="13"/>
      <c r="Z165" s="362"/>
    </row>
    <row r="166" spans="1:33" s="444" customFormat="1" ht="25.5" customHeight="1" x14ac:dyDescent="0.2">
      <c r="A166" s="442"/>
      <c r="F166" s="443"/>
      <c r="G166" s="443"/>
      <c r="H166" s="443"/>
      <c r="I166" s="443"/>
      <c r="J166" s="443"/>
      <c r="M166" s="445"/>
      <c r="Q166" s="445"/>
      <c r="R166" s="445"/>
      <c r="S166" s="445"/>
      <c r="T166" s="445"/>
      <c r="U166" s="445"/>
      <c r="V166" s="445"/>
      <c r="W166" s="362"/>
      <c r="X166" s="362"/>
      <c r="Y166" s="362"/>
      <c r="Z166" s="362"/>
      <c r="AA166" s="440"/>
    </row>
    <row r="167" spans="1:33" s="13" customFormat="1" ht="54" customHeight="1" x14ac:dyDescent="0.2">
      <c r="A167" s="437"/>
      <c r="B167" s="1807"/>
      <c r="C167" s="1807"/>
      <c r="D167" s="1807"/>
      <c r="E167" s="1807"/>
      <c r="F167" s="338"/>
      <c r="G167" s="338"/>
      <c r="H167" s="338"/>
      <c r="I167" s="338"/>
      <c r="J167" s="338"/>
      <c r="K167" s="338"/>
      <c r="L167" s="338"/>
      <c r="M167" s="458"/>
      <c r="Q167" s="438"/>
      <c r="R167" s="438"/>
      <c r="S167" s="438"/>
      <c r="T167" s="438"/>
      <c r="U167" s="438"/>
      <c r="V167" s="438"/>
      <c r="W167" s="362"/>
      <c r="X167" s="362"/>
      <c r="Y167" s="362"/>
      <c r="Z167" s="448"/>
      <c r="AA167" s="441"/>
    </row>
    <row r="168" spans="1:33" ht="23.25" customHeight="1" x14ac:dyDescent="0.2">
      <c r="A168" s="16"/>
      <c r="B168" s="795"/>
      <c r="C168" s="795"/>
      <c r="D168" s="795"/>
      <c r="E168" s="795"/>
      <c r="F168" s="447"/>
      <c r="G168" s="102"/>
      <c r="H168" s="338"/>
      <c r="I168" s="338"/>
      <c r="J168" s="338"/>
      <c r="K168" s="338"/>
      <c r="L168" s="338"/>
      <c r="M168" s="458"/>
      <c r="W168" s="356"/>
      <c r="X168" s="357"/>
      <c r="Y168" s="358"/>
      <c r="Z168" s="364"/>
    </row>
    <row r="169" spans="1:33" ht="26.25" customHeight="1" x14ac:dyDescent="0.2">
      <c r="A169" s="30"/>
      <c r="B169" s="1785" t="s">
        <v>284</v>
      </c>
      <c r="C169" s="1785"/>
      <c r="D169" s="1785"/>
      <c r="E169" s="1752"/>
      <c r="J169" s="15"/>
      <c r="W169" s="446"/>
      <c r="X169" s="440"/>
      <c r="Y169" s="440"/>
      <c r="Z169" s="365"/>
    </row>
    <row r="170" spans="1:33" ht="15" customHeight="1" x14ac:dyDescent="0.2">
      <c r="A170" s="16"/>
      <c r="E170" s="789"/>
      <c r="J170" s="15"/>
      <c r="W170" s="439"/>
      <c r="X170" s="441"/>
      <c r="Y170" s="441"/>
      <c r="Z170" s="365"/>
    </row>
    <row r="171" spans="1:33" ht="32.25" customHeight="1" x14ac:dyDescent="0.2">
      <c r="A171" s="16"/>
      <c r="B171" s="1430" t="s">
        <v>181</v>
      </c>
      <c r="C171" s="1798" t="s">
        <v>152</v>
      </c>
      <c r="D171" s="1798"/>
      <c r="E171" s="1798" t="s">
        <v>153</v>
      </c>
      <c r="F171" s="1798"/>
      <c r="G171" s="1798" t="s">
        <v>151</v>
      </c>
      <c r="H171" s="1798"/>
      <c r="I171" s="1798" t="s">
        <v>155</v>
      </c>
      <c r="J171" s="1798"/>
      <c r="K171" s="1798" t="s">
        <v>6</v>
      </c>
      <c r="L171" s="1798"/>
      <c r="M171" s="34"/>
      <c r="W171" s="356"/>
      <c r="X171" s="333"/>
      <c r="Y171" s="333"/>
      <c r="Z171" s="1793"/>
      <c r="AA171" s="1793"/>
      <c r="AB171" s="1791"/>
      <c r="AC171" s="1791"/>
      <c r="AD171" s="1791"/>
      <c r="AE171" s="1791"/>
      <c r="AF171" s="1792"/>
      <c r="AG171" s="1792"/>
    </row>
    <row r="172" spans="1:33" ht="15" customHeight="1" x14ac:dyDescent="0.2">
      <c r="A172" s="16"/>
      <c r="B172" s="1431" t="s">
        <v>19</v>
      </c>
      <c r="C172" s="1431" t="s">
        <v>68</v>
      </c>
      <c r="D172" s="1432" t="s">
        <v>49</v>
      </c>
      <c r="E172" s="1431" t="s">
        <v>68</v>
      </c>
      <c r="F172" s="1432" t="s">
        <v>49</v>
      </c>
      <c r="G172" s="1431" t="s">
        <v>68</v>
      </c>
      <c r="H172" s="1432" t="s">
        <v>49</v>
      </c>
      <c r="I172" s="1431" t="s">
        <v>68</v>
      </c>
      <c r="J172" s="1432" t="s">
        <v>49</v>
      </c>
      <c r="K172" s="1433" t="s">
        <v>68</v>
      </c>
      <c r="L172" s="1434" t="s">
        <v>371</v>
      </c>
      <c r="M172" s="20"/>
      <c r="P172" s="24"/>
      <c r="V172" s="367"/>
      <c r="W172" s="356"/>
      <c r="X172" s="365"/>
      <c r="Y172" s="365"/>
      <c r="Z172" s="368"/>
      <c r="AA172" s="224"/>
      <c r="AB172" s="225"/>
      <c r="AC172" s="224"/>
      <c r="AD172" s="225"/>
      <c r="AE172" s="226"/>
      <c r="AF172" s="227"/>
    </row>
    <row r="173" spans="1:33" s="34" customFormat="1" ht="31.5" customHeight="1" x14ac:dyDescent="0.2">
      <c r="A173" s="48"/>
      <c r="B173" s="1435" t="s">
        <v>182</v>
      </c>
      <c r="C173" s="1436">
        <v>9</v>
      </c>
      <c r="D173" s="1437">
        <v>81.338999999999999</v>
      </c>
      <c r="E173" s="1438">
        <v>29</v>
      </c>
      <c r="F173" s="1439">
        <v>262.93299999999999</v>
      </c>
      <c r="G173" s="1438">
        <v>9</v>
      </c>
      <c r="H173" s="1439">
        <v>83.129000000000005</v>
      </c>
      <c r="I173" s="1438">
        <v>0</v>
      </c>
      <c r="J173" s="1440">
        <v>0</v>
      </c>
      <c r="K173" s="1436">
        <v>47</v>
      </c>
      <c r="L173" s="1441">
        <v>427.40100000000001</v>
      </c>
      <c r="P173" s="139"/>
      <c r="Q173" s="139"/>
      <c r="R173" s="139"/>
      <c r="S173" s="139"/>
      <c r="T173" s="139"/>
      <c r="U173" s="139"/>
      <c r="V173" s="369"/>
      <c r="W173" s="356"/>
      <c r="X173" s="365"/>
      <c r="Y173" s="365"/>
      <c r="Z173" s="371"/>
      <c r="AA173" s="228"/>
      <c r="AB173" s="229"/>
      <c r="AC173" s="228"/>
      <c r="AD173" s="230"/>
      <c r="AE173" s="230"/>
      <c r="AF173" s="116"/>
      <c r="AG173" s="116"/>
    </row>
    <row r="174" spans="1:33" s="34" customFormat="1" ht="30" customHeight="1" x14ac:dyDescent="0.2">
      <c r="A174" s="48"/>
      <c r="B174" s="1435" t="s">
        <v>183</v>
      </c>
      <c r="C174" s="1436">
        <v>156</v>
      </c>
      <c r="D174" s="1437">
        <v>3076.5110878200021</v>
      </c>
      <c r="E174" s="1438">
        <v>101</v>
      </c>
      <c r="F174" s="1439">
        <v>2467.3471218399995</v>
      </c>
      <c r="G174" s="1438">
        <v>11</v>
      </c>
      <c r="H174" s="1439">
        <v>288.09273561000003</v>
      </c>
      <c r="I174" s="1438">
        <v>0</v>
      </c>
      <c r="J174" s="1440">
        <v>0</v>
      </c>
      <c r="K174" s="1436">
        <v>268</v>
      </c>
      <c r="L174" s="1441">
        <v>5831.9509452700022</v>
      </c>
      <c r="P174" s="139"/>
      <c r="Q174" s="139"/>
      <c r="R174" s="139"/>
      <c r="S174" s="139"/>
      <c r="T174" s="139"/>
      <c r="U174" s="139"/>
      <c r="V174" s="369"/>
      <c r="W174" s="366"/>
      <c r="X174" s="1793"/>
      <c r="Y174" s="1793"/>
      <c r="Z174" s="371"/>
      <c r="AA174" s="228"/>
      <c r="AB174" s="229"/>
      <c r="AC174" s="228"/>
      <c r="AD174" s="230"/>
      <c r="AE174" s="230"/>
      <c r="AF174" s="116"/>
      <c r="AG174" s="116"/>
    </row>
    <row r="175" spans="1:33" s="34" customFormat="1" ht="45" customHeight="1" x14ac:dyDescent="0.2">
      <c r="A175" s="48"/>
      <c r="B175" s="1435" t="s">
        <v>306</v>
      </c>
      <c r="C175" s="1436">
        <v>0</v>
      </c>
      <c r="D175" s="1437">
        <v>0</v>
      </c>
      <c r="E175" s="1438">
        <v>0</v>
      </c>
      <c r="F175" s="1439">
        <v>0</v>
      </c>
      <c r="G175" s="1438">
        <v>0</v>
      </c>
      <c r="H175" s="1439">
        <v>0</v>
      </c>
      <c r="I175" s="1438">
        <v>0</v>
      </c>
      <c r="J175" s="1440">
        <v>0</v>
      </c>
      <c r="K175" s="1436">
        <v>0</v>
      </c>
      <c r="L175" s="1441">
        <v>0</v>
      </c>
      <c r="N175" s="202"/>
      <c r="P175" s="139"/>
      <c r="Q175" s="139"/>
      <c r="R175" s="139"/>
      <c r="S175" s="139"/>
      <c r="T175" s="139"/>
      <c r="U175" s="139"/>
      <c r="V175" s="369"/>
      <c r="W175" s="367"/>
      <c r="X175" s="368"/>
      <c r="Y175" s="367"/>
      <c r="Z175" s="371"/>
      <c r="AA175" s="228"/>
      <c r="AB175" s="229"/>
      <c r="AC175" s="228"/>
      <c r="AD175" s="230"/>
      <c r="AE175" s="230"/>
      <c r="AF175" s="116"/>
      <c r="AG175" s="116"/>
    </row>
    <row r="176" spans="1:33" s="34" customFormat="1" ht="21" customHeight="1" x14ac:dyDescent="0.2">
      <c r="A176" s="48"/>
      <c r="B176" s="1435" t="s">
        <v>184</v>
      </c>
      <c r="C176" s="1436">
        <v>39</v>
      </c>
      <c r="D176" s="1437">
        <v>350.16309697000003</v>
      </c>
      <c r="E176" s="1438">
        <v>30</v>
      </c>
      <c r="F176" s="1439">
        <v>294.65756125000001</v>
      </c>
      <c r="G176" s="1438">
        <v>0</v>
      </c>
      <c r="H176" s="1439">
        <v>0</v>
      </c>
      <c r="I176" s="1438">
        <v>0</v>
      </c>
      <c r="J176" s="1440">
        <v>0</v>
      </c>
      <c r="K176" s="1436">
        <v>69</v>
      </c>
      <c r="L176" s="1441">
        <v>644.82065822000004</v>
      </c>
      <c r="P176" s="139"/>
      <c r="Q176" s="139"/>
      <c r="R176" s="139"/>
      <c r="S176" s="139"/>
      <c r="T176" s="139"/>
      <c r="U176" s="139"/>
      <c r="V176" s="369"/>
      <c r="W176" s="370"/>
      <c r="X176" s="371"/>
      <c r="Y176" s="370"/>
      <c r="Z176" s="371"/>
      <c r="AA176" s="228"/>
      <c r="AB176" s="229"/>
      <c r="AC176" s="228"/>
      <c r="AD176" s="230"/>
      <c r="AE176" s="230"/>
      <c r="AF176" s="116"/>
      <c r="AG176" s="116"/>
    </row>
    <row r="177" spans="1:27" s="34" customFormat="1" ht="22.5" customHeight="1" x14ac:dyDescent="0.2">
      <c r="A177" s="48"/>
      <c r="B177" s="1435" t="s">
        <v>185</v>
      </c>
      <c r="C177" s="1436">
        <v>264</v>
      </c>
      <c r="D177" s="1437">
        <v>2399.0749999999998</v>
      </c>
      <c r="E177" s="1438">
        <v>196</v>
      </c>
      <c r="F177" s="1439">
        <v>1869.434</v>
      </c>
      <c r="G177" s="1438">
        <v>33</v>
      </c>
      <c r="H177" s="1439">
        <v>412.13185956999996</v>
      </c>
      <c r="I177" s="1438">
        <v>0</v>
      </c>
      <c r="J177" s="1440">
        <v>0</v>
      </c>
      <c r="K177" s="1436">
        <v>493</v>
      </c>
      <c r="L177" s="1441">
        <v>4680.6408595699995</v>
      </c>
      <c r="P177" s="139"/>
      <c r="Q177" s="139"/>
      <c r="W177" s="370"/>
      <c r="X177" s="371"/>
      <c r="Y177" s="370"/>
    </row>
    <row r="178" spans="1:27" s="34" customFormat="1" ht="31.5" customHeight="1" x14ac:dyDescent="0.2">
      <c r="A178" s="48"/>
      <c r="B178" s="1435" t="s">
        <v>186</v>
      </c>
      <c r="C178" s="1436">
        <v>5</v>
      </c>
      <c r="D178" s="1437">
        <v>69.75</v>
      </c>
      <c r="E178" s="1438">
        <v>2</v>
      </c>
      <c r="F178" s="1439">
        <v>18.553999999999998</v>
      </c>
      <c r="G178" s="1438">
        <v>0</v>
      </c>
      <c r="H178" s="1439">
        <v>0</v>
      </c>
      <c r="I178" s="1438">
        <v>0</v>
      </c>
      <c r="J178" s="1440">
        <v>0</v>
      </c>
      <c r="K178" s="1436">
        <v>7</v>
      </c>
      <c r="L178" s="1441">
        <v>88.304000000000002</v>
      </c>
      <c r="N178" s="202"/>
      <c r="P178" s="139"/>
      <c r="Q178" s="139"/>
      <c r="W178" s="370"/>
      <c r="X178" s="371"/>
      <c r="Y178" s="370"/>
    </row>
    <row r="179" spans="1:27" s="34" customFormat="1" ht="39" customHeight="1" x14ac:dyDescent="0.2">
      <c r="A179" s="48"/>
      <c r="B179" s="1435" t="s">
        <v>187</v>
      </c>
      <c r="C179" s="1436">
        <v>13</v>
      </c>
      <c r="D179" s="1437">
        <v>162.35599999999999</v>
      </c>
      <c r="E179" s="1436">
        <v>6</v>
      </c>
      <c r="F179" s="1439">
        <v>69.367000000000004</v>
      </c>
      <c r="G179" s="1438">
        <v>1</v>
      </c>
      <c r="H179" s="1437">
        <v>13.95</v>
      </c>
      <c r="I179" s="1438">
        <v>0</v>
      </c>
      <c r="J179" s="1440">
        <v>0</v>
      </c>
      <c r="K179" s="1436">
        <v>20</v>
      </c>
      <c r="L179" s="1441">
        <v>245.673</v>
      </c>
      <c r="N179" s="202"/>
      <c r="P179" s="139"/>
      <c r="Q179" s="139"/>
      <c r="W179" s="370"/>
      <c r="X179" s="371"/>
      <c r="Y179" s="370"/>
    </row>
    <row r="180" spans="1:27" s="34" customFormat="1" ht="30" customHeight="1" x14ac:dyDescent="0.2">
      <c r="A180" s="48"/>
      <c r="B180" s="1435" t="s">
        <v>341</v>
      </c>
      <c r="C180" s="1436">
        <v>0</v>
      </c>
      <c r="D180" s="1437">
        <v>0</v>
      </c>
      <c r="E180" s="1436">
        <v>0</v>
      </c>
      <c r="F180" s="1439">
        <v>0</v>
      </c>
      <c r="G180" s="1438">
        <v>0</v>
      </c>
      <c r="H180" s="1437">
        <v>0</v>
      </c>
      <c r="I180" s="1438">
        <v>0</v>
      </c>
      <c r="J180" s="1440">
        <v>0</v>
      </c>
      <c r="K180" s="1436">
        <v>0</v>
      </c>
      <c r="L180" s="1441">
        <v>0</v>
      </c>
      <c r="N180" s="202"/>
      <c r="P180" s="139"/>
      <c r="Q180" s="139"/>
    </row>
    <row r="181" spans="1:27" s="34" customFormat="1" ht="30" customHeight="1" x14ac:dyDescent="0.2">
      <c r="A181" s="48"/>
      <c r="B181" s="1473" t="s">
        <v>307</v>
      </c>
      <c r="C181" s="1474">
        <v>0</v>
      </c>
      <c r="D181" s="1475">
        <v>0</v>
      </c>
      <c r="E181" s="1474">
        <v>0</v>
      </c>
      <c r="F181" s="1476">
        <v>0</v>
      </c>
      <c r="G181" s="1477">
        <v>0</v>
      </c>
      <c r="H181" s="1475">
        <v>0</v>
      </c>
      <c r="I181" s="1477">
        <v>0</v>
      </c>
      <c r="J181" s="1478">
        <v>0</v>
      </c>
      <c r="K181" s="1474">
        <v>0</v>
      </c>
      <c r="L181" s="1479">
        <v>0</v>
      </c>
      <c r="N181" s="202"/>
      <c r="P181" s="139"/>
      <c r="Q181" s="139"/>
    </row>
    <row r="182" spans="1:27" s="34" customFormat="1" ht="12.75" x14ac:dyDescent="0.2">
      <c r="A182" s="48"/>
      <c r="B182" s="1442" t="s">
        <v>482</v>
      </c>
      <c r="C182" s="1443">
        <v>486</v>
      </c>
      <c r="D182" s="1444">
        <v>6139.1941847900016</v>
      </c>
      <c r="E182" s="1443">
        <v>364</v>
      </c>
      <c r="F182" s="1444">
        <v>4982.2926830899996</v>
      </c>
      <c r="G182" s="1443">
        <v>54</v>
      </c>
      <c r="H182" s="1444">
        <v>797.30359518</v>
      </c>
      <c r="I182" s="1443">
        <v>0</v>
      </c>
      <c r="J182" s="1445">
        <v>0</v>
      </c>
      <c r="K182" s="1446">
        <v>904</v>
      </c>
      <c r="L182" s="1445">
        <v>11918.790463060002</v>
      </c>
      <c r="P182" s="139"/>
      <c r="Q182" s="139"/>
    </row>
    <row r="183" spans="1:27" x14ac:dyDescent="0.2">
      <c r="A183" s="16"/>
      <c r="C183" s="646"/>
      <c r="D183" s="646"/>
      <c r="E183" s="786"/>
      <c r="I183" s="137"/>
      <c r="J183" s="135"/>
      <c r="W183" s="34"/>
      <c r="X183" s="34"/>
      <c r="Y183" s="34"/>
    </row>
    <row r="184" spans="1:27" ht="18" customHeight="1" x14ac:dyDescent="0.2">
      <c r="A184" s="16"/>
      <c r="B184" s="787"/>
      <c r="C184" s="621"/>
      <c r="D184" s="621"/>
      <c r="E184" s="786"/>
      <c r="F184" s="140"/>
      <c r="H184" s="1750"/>
      <c r="I184" s="137"/>
      <c r="J184" s="135"/>
      <c r="L184" s="711"/>
      <c r="W184" s="34"/>
      <c r="X184" s="34"/>
      <c r="Y184" s="34"/>
    </row>
    <row r="185" spans="1:27" s="567" customFormat="1" ht="26.25" customHeight="1" x14ac:dyDescent="0.2">
      <c r="A185" s="1328"/>
      <c r="B185" s="1759" t="s">
        <v>308</v>
      </c>
      <c r="C185" s="1759"/>
      <c r="D185" s="1759"/>
      <c r="E185" s="1759"/>
      <c r="F185" s="1192" t="s">
        <v>537</v>
      </c>
      <c r="G185" s="1192"/>
      <c r="H185" s="1192"/>
      <c r="I185" s="219"/>
      <c r="J185" s="219"/>
      <c r="K185" s="583"/>
      <c r="L185" s="583"/>
      <c r="M185" s="1329"/>
      <c r="Q185" s="1329"/>
      <c r="R185" s="1329"/>
      <c r="S185" s="1329"/>
      <c r="T185" s="1329"/>
      <c r="U185" s="1329"/>
      <c r="V185" s="1329"/>
      <c r="W185" s="34"/>
      <c r="X185" s="34"/>
      <c r="Y185" s="34"/>
      <c r="Z185" s="325"/>
      <c r="AA185" s="325"/>
    </row>
    <row r="186" spans="1:27" ht="10.5" customHeight="1" x14ac:dyDescent="0.2">
      <c r="A186" s="30"/>
      <c r="B186" s="636"/>
      <c r="C186" s="637"/>
      <c r="D186" s="637"/>
      <c r="G186" s="27"/>
      <c r="H186" s="31"/>
      <c r="J186" s="47"/>
      <c r="K186" s="140"/>
      <c r="L186" s="140"/>
    </row>
    <row r="187" spans="1:27" ht="25.5" x14ac:dyDescent="0.2">
      <c r="A187" s="16"/>
      <c r="B187" s="799" t="s">
        <v>28</v>
      </c>
      <c r="C187" s="800" t="s">
        <v>3</v>
      </c>
      <c r="D187" s="801" t="s">
        <v>117</v>
      </c>
      <c r="F187" s="302" t="s">
        <v>28</v>
      </c>
      <c r="G187" s="42" t="s">
        <v>271</v>
      </c>
      <c r="H187" s="301" t="s">
        <v>272</v>
      </c>
      <c r="I187" s="47"/>
      <c r="J187" s="194"/>
      <c r="K187" s="140"/>
      <c r="L187" s="24"/>
      <c r="M187" s="20"/>
      <c r="P187" s="24"/>
    </row>
    <row r="188" spans="1:27" x14ac:dyDescent="0.2">
      <c r="A188" s="16"/>
      <c r="B188" s="646" t="s">
        <v>69</v>
      </c>
      <c r="C188" s="629">
        <v>0</v>
      </c>
      <c r="D188" s="639">
        <v>0</v>
      </c>
      <c r="F188" s="44" t="s">
        <v>69</v>
      </c>
      <c r="G188" s="43">
        <v>27</v>
      </c>
      <c r="H188" s="43">
        <v>0</v>
      </c>
      <c r="I188" s="47"/>
      <c r="J188" s="140"/>
      <c r="L188" s="24"/>
      <c r="M188" s="20"/>
      <c r="P188" s="24"/>
      <c r="W188" s="326"/>
      <c r="X188" s="325"/>
      <c r="Y188" s="325"/>
    </row>
    <row r="189" spans="1:27" hidden="1" x14ac:dyDescent="0.2">
      <c r="A189" s="16"/>
      <c r="B189" s="646" t="s">
        <v>32</v>
      </c>
      <c r="C189" s="629">
        <v>0</v>
      </c>
      <c r="D189" s="639">
        <v>0</v>
      </c>
      <c r="F189" s="44" t="s">
        <v>32</v>
      </c>
      <c r="G189" s="43">
        <v>0</v>
      </c>
      <c r="H189" s="43">
        <v>0</v>
      </c>
      <c r="I189" s="47"/>
      <c r="L189" s="24"/>
      <c r="M189" s="20"/>
      <c r="P189" s="24"/>
    </row>
    <row r="190" spans="1:27" hidden="1" x14ac:dyDescent="0.2">
      <c r="A190" s="16"/>
      <c r="B190" s="646" t="s">
        <v>33</v>
      </c>
      <c r="C190" s="629">
        <v>0</v>
      </c>
      <c r="D190" s="639">
        <v>0</v>
      </c>
      <c r="F190" s="44" t="s">
        <v>33</v>
      </c>
      <c r="G190" s="43">
        <v>0</v>
      </c>
      <c r="H190" s="43">
        <v>0</v>
      </c>
      <c r="I190" s="47"/>
      <c r="L190" s="24"/>
      <c r="M190" s="20"/>
      <c r="P190" s="24"/>
    </row>
    <row r="191" spans="1:27" hidden="1" x14ac:dyDescent="0.2">
      <c r="A191" s="16"/>
      <c r="B191" s="646" t="s">
        <v>34</v>
      </c>
      <c r="C191" s="629">
        <v>0</v>
      </c>
      <c r="D191" s="639">
        <v>0</v>
      </c>
      <c r="F191" s="44" t="s">
        <v>34</v>
      </c>
      <c r="G191" s="43">
        <v>0</v>
      </c>
      <c r="H191" s="43">
        <v>0</v>
      </c>
      <c r="I191" s="47"/>
      <c r="L191" s="24"/>
      <c r="M191" s="20"/>
      <c r="P191" s="24"/>
    </row>
    <row r="192" spans="1:27" hidden="1" x14ac:dyDescent="0.2">
      <c r="A192" s="16"/>
      <c r="B192" s="646" t="s">
        <v>35</v>
      </c>
      <c r="C192" s="629">
        <v>0</v>
      </c>
      <c r="D192" s="639">
        <v>0</v>
      </c>
      <c r="F192" s="44" t="s">
        <v>35</v>
      </c>
      <c r="G192" s="43">
        <v>0</v>
      </c>
      <c r="H192" s="43">
        <v>0</v>
      </c>
      <c r="I192" s="47"/>
      <c r="L192" s="24"/>
      <c r="M192" s="20"/>
      <c r="P192" s="24"/>
    </row>
    <row r="193" spans="1:40" hidden="1" x14ac:dyDescent="0.2">
      <c r="A193" s="16"/>
      <c r="B193" s="646" t="s">
        <v>31</v>
      </c>
      <c r="C193" s="629">
        <v>0</v>
      </c>
      <c r="D193" s="639">
        <v>0</v>
      </c>
      <c r="F193" s="44" t="s">
        <v>31</v>
      </c>
      <c r="G193" s="43">
        <v>0</v>
      </c>
      <c r="H193" s="43">
        <v>0</v>
      </c>
      <c r="I193" s="47"/>
      <c r="L193" s="24"/>
      <c r="M193" s="20"/>
      <c r="P193" s="24"/>
      <c r="V193" s="339"/>
      <c r="AA193" s="20"/>
      <c r="AB193" s="17"/>
    </row>
    <row r="194" spans="1:40" hidden="1" x14ac:dyDescent="0.2">
      <c r="A194" s="16"/>
      <c r="B194" s="646" t="s">
        <v>36</v>
      </c>
      <c r="C194" s="629">
        <v>0</v>
      </c>
      <c r="D194" s="639">
        <v>0</v>
      </c>
      <c r="F194" s="44" t="s">
        <v>36</v>
      </c>
      <c r="G194" s="43">
        <v>0</v>
      </c>
      <c r="H194" s="43">
        <v>0</v>
      </c>
      <c r="I194" s="47"/>
      <c r="L194" s="24"/>
      <c r="M194" s="20"/>
      <c r="P194" s="24"/>
      <c r="V194" s="339"/>
      <c r="AA194" s="20"/>
      <c r="AB194" s="17"/>
    </row>
    <row r="195" spans="1:40" hidden="1" x14ac:dyDescent="0.2">
      <c r="A195" s="16"/>
      <c r="B195" s="646" t="s">
        <v>37</v>
      </c>
      <c r="C195" s="629">
        <v>0</v>
      </c>
      <c r="D195" s="639">
        <v>0</v>
      </c>
      <c r="F195" s="44" t="s">
        <v>37</v>
      </c>
      <c r="G195" s="43">
        <v>0</v>
      </c>
      <c r="H195" s="43">
        <v>0</v>
      </c>
      <c r="I195" s="47"/>
      <c r="L195" s="24"/>
      <c r="M195" s="20"/>
      <c r="P195" s="24"/>
      <c r="V195" s="339"/>
      <c r="AA195" s="20"/>
      <c r="AB195" s="17"/>
    </row>
    <row r="196" spans="1:40" hidden="1" x14ac:dyDescent="0.2">
      <c r="A196" s="16"/>
      <c r="B196" s="646" t="s">
        <v>41</v>
      </c>
      <c r="C196" s="802">
        <v>0</v>
      </c>
      <c r="D196" s="792">
        <v>0</v>
      </c>
      <c r="F196" s="44" t="s">
        <v>41</v>
      </c>
      <c r="G196" s="43">
        <v>0</v>
      </c>
      <c r="H196" s="43">
        <v>0</v>
      </c>
      <c r="I196" s="47"/>
      <c r="L196" s="24"/>
      <c r="M196" s="20"/>
      <c r="P196" s="24"/>
      <c r="V196" s="339"/>
      <c r="W196" s="316"/>
      <c r="AA196" s="20"/>
      <c r="AB196" s="17"/>
    </row>
    <row r="197" spans="1:40" hidden="1" x14ac:dyDescent="0.2">
      <c r="A197" s="16"/>
      <c r="B197" s="646" t="s">
        <v>39</v>
      </c>
      <c r="C197" s="802">
        <v>0</v>
      </c>
      <c r="D197" s="792">
        <v>0</v>
      </c>
      <c r="F197" s="44" t="s">
        <v>39</v>
      </c>
      <c r="G197" s="43">
        <v>0</v>
      </c>
      <c r="H197" s="43">
        <v>0</v>
      </c>
      <c r="I197" s="47"/>
      <c r="J197" s="198"/>
      <c r="L197" s="24"/>
      <c r="M197" s="20"/>
      <c r="P197" s="24"/>
      <c r="V197" s="339"/>
      <c r="W197" s="316"/>
      <c r="AA197" s="20"/>
      <c r="AB197" s="17"/>
    </row>
    <row r="198" spans="1:40" hidden="1" x14ac:dyDescent="0.25">
      <c r="A198" s="16"/>
      <c r="B198" s="44" t="s">
        <v>40</v>
      </c>
      <c r="C198" s="802">
        <v>0</v>
      </c>
      <c r="D198" s="792">
        <v>0</v>
      </c>
      <c r="F198" s="44" t="s">
        <v>40</v>
      </c>
      <c r="G198" s="43">
        <v>0</v>
      </c>
      <c r="H198" s="43">
        <v>0</v>
      </c>
      <c r="I198" s="47"/>
      <c r="L198" s="24"/>
      <c r="M198" s="20"/>
      <c r="P198" s="24"/>
      <c r="V198" s="339"/>
      <c r="W198" s="587"/>
      <c r="X198" s="587"/>
      <c r="Y198" s="587"/>
      <c r="AA198" s="20"/>
      <c r="AB198" s="17"/>
    </row>
    <row r="199" spans="1:40" hidden="1" x14ac:dyDescent="0.25">
      <c r="A199" s="16"/>
      <c r="B199" s="646" t="s">
        <v>70</v>
      </c>
      <c r="C199" s="802">
        <v>0</v>
      </c>
      <c r="D199" s="792">
        <v>0</v>
      </c>
      <c r="F199" s="44" t="s">
        <v>70</v>
      </c>
      <c r="G199" s="43">
        <v>0</v>
      </c>
      <c r="H199" s="43">
        <v>0</v>
      </c>
      <c r="I199" s="47"/>
      <c r="L199" s="25"/>
      <c r="M199" s="20"/>
      <c r="P199" s="24"/>
      <c r="V199" s="339"/>
      <c r="W199" s="588"/>
      <c r="X199" s="589"/>
      <c r="Y199" s="589"/>
      <c r="AA199" s="20"/>
      <c r="AB199" s="17"/>
    </row>
    <row r="200" spans="1:40" x14ac:dyDescent="0.2">
      <c r="A200" s="16"/>
      <c r="B200" s="799" t="s">
        <v>29</v>
      </c>
      <c r="C200" s="618">
        <f>SUM(C188:C199)</f>
        <v>0</v>
      </c>
      <c r="D200" s="1392">
        <f>SUM(D188:D199)</f>
        <v>0</v>
      </c>
      <c r="F200" s="302" t="s">
        <v>29</v>
      </c>
      <c r="G200" s="42">
        <f>SUM(G188:G199)</f>
        <v>27</v>
      </c>
      <c r="H200" s="42">
        <f>SUM(H188:H199)</f>
        <v>0</v>
      </c>
      <c r="I200" s="47"/>
      <c r="J200" s="140"/>
      <c r="K200" s="198"/>
      <c r="L200" s="24"/>
      <c r="M200" s="20"/>
      <c r="P200" s="24"/>
      <c r="V200" s="339"/>
      <c r="W200" s="316"/>
      <c r="AA200" s="20"/>
      <c r="AB200" s="17"/>
    </row>
    <row r="201" spans="1:40" ht="18" customHeight="1" x14ac:dyDescent="0.25">
      <c r="A201" s="16"/>
      <c r="H201" s="47"/>
      <c r="I201" s="47"/>
      <c r="J201" s="47"/>
      <c r="W201" s="588"/>
      <c r="X201" s="589"/>
      <c r="Y201" s="589"/>
      <c r="AC201" s="17"/>
    </row>
    <row r="202" spans="1:40" ht="18" customHeight="1" x14ac:dyDescent="0.25">
      <c r="A202" s="16"/>
      <c r="H202" s="47"/>
      <c r="I202" s="47"/>
      <c r="J202" s="47"/>
      <c r="W202" s="588"/>
      <c r="X202" s="589"/>
      <c r="Y202" s="589"/>
      <c r="AC202" s="17"/>
    </row>
    <row r="203" spans="1:40" ht="18" customHeight="1" x14ac:dyDescent="0.2">
      <c r="A203" s="16"/>
      <c r="B203" s="787"/>
      <c r="C203" s="646"/>
      <c r="D203" s="646"/>
      <c r="E203" s="786"/>
      <c r="H203" s="47"/>
      <c r="I203" s="47"/>
      <c r="J203" s="47"/>
      <c r="W203" s="316"/>
      <c r="AC203" s="17"/>
    </row>
    <row r="204" spans="1:40" ht="18" customHeight="1" x14ac:dyDescent="0.2">
      <c r="A204" s="16"/>
      <c r="B204" s="787"/>
      <c r="C204" s="646"/>
      <c r="D204" s="646"/>
      <c r="E204" s="786"/>
      <c r="H204" s="47"/>
      <c r="I204" s="47"/>
      <c r="J204" s="47"/>
      <c r="AC204" s="17"/>
    </row>
    <row r="205" spans="1:40" s="567" customFormat="1" ht="27.75" customHeight="1" x14ac:dyDescent="0.2">
      <c r="A205" s="1328"/>
      <c r="B205" s="1759" t="s">
        <v>374</v>
      </c>
      <c r="C205" s="1759"/>
      <c r="D205" s="1759"/>
      <c r="E205" s="1759"/>
      <c r="G205" s="1330"/>
      <c r="H205" s="1330"/>
      <c r="I205" s="1330"/>
      <c r="J205" s="1330"/>
      <c r="L205" s="1331"/>
      <c r="M205" s="1329"/>
      <c r="Q205" s="1332"/>
      <c r="R205" s="1332"/>
      <c r="S205" s="1332"/>
      <c r="T205" s="1332"/>
      <c r="U205" s="1332"/>
      <c r="V205" s="1332"/>
      <c r="W205" s="339"/>
      <c r="X205" s="316"/>
      <c r="Y205" s="316"/>
      <c r="Z205" s="1334"/>
      <c r="AA205" s="1335"/>
      <c r="AB205" s="576"/>
      <c r="AC205" s="1336"/>
      <c r="AD205" s="576"/>
      <c r="AE205" s="1336"/>
      <c r="AF205" s="1336"/>
    </row>
    <row r="206" spans="1:40" ht="18" customHeight="1" x14ac:dyDescent="0.2">
      <c r="A206" s="30"/>
      <c r="B206" s="636"/>
      <c r="C206" s="629"/>
      <c r="D206" s="1419"/>
      <c r="E206" s="803"/>
      <c r="J206" s="19"/>
    </row>
    <row r="207" spans="1:40" ht="15" customHeight="1" x14ac:dyDescent="0.2">
      <c r="A207" s="16"/>
      <c r="B207" s="803"/>
      <c r="C207" s="1799" t="s">
        <v>192</v>
      </c>
      <c r="D207" s="1800"/>
      <c r="E207" s="1794" t="s">
        <v>192</v>
      </c>
      <c r="F207" s="1795"/>
      <c r="G207" s="1801"/>
      <c r="H207" s="1802"/>
      <c r="K207" s="1794" t="s">
        <v>189</v>
      </c>
      <c r="L207" s="1795"/>
      <c r="M207" s="1794" t="s">
        <v>189</v>
      </c>
      <c r="N207" s="1795"/>
      <c r="P207" s="24"/>
      <c r="Q207" s="20"/>
    </row>
    <row r="208" spans="1:40" x14ac:dyDescent="0.2">
      <c r="A208" s="16"/>
      <c r="B208" s="804"/>
      <c r="C208" s="1786" t="s">
        <v>1711</v>
      </c>
      <c r="D208" s="1787"/>
      <c r="E208" s="1786" t="s">
        <v>1708</v>
      </c>
      <c r="F208" s="1787"/>
      <c r="G208" s="1789" t="s">
        <v>381</v>
      </c>
      <c r="H208" s="1790"/>
      <c r="I208" s="140"/>
      <c r="K208" s="1786" t="s">
        <v>1711</v>
      </c>
      <c r="L208" s="1787"/>
      <c r="M208" s="1786" t="s">
        <v>1708</v>
      </c>
      <c r="N208" s="1787"/>
      <c r="O208" s="1796" t="s">
        <v>381</v>
      </c>
      <c r="P208" s="1797"/>
      <c r="W208" s="326"/>
      <c r="X208" s="325"/>
      <c r="Y208" s="1333"/>
      <c r="Z208" s="566"/>
      <c r="AA208" s="566"/>
      <c r="AB208" s="567"/>
      <c r="AC208" s="568"/>
      <c r="AD208" s="568"/>
      <c r="AE208" s="568"/>
      <c r="AG208" s="316"/>
      <c r="AH208" s="1782" t="s">
        <v>192</v>
      </c>
      <c r="AI208" s="1782"/>
      <c r="AJ208" s="1782"/>
      <c r="AL208" s="1782" t="s">
        <v>189</v>
      </c>
      <c r="AM208" s="1782"/>
      <c r="AN208" s="1782"/>
    </row>
    <row r="209" spans="1:40" ht="15" customHeight="1" x14ac:dyDescent="0.2">
      <c r="A209" s="16"/>
      <c r="B209" s="805" t="s">
        <v>188</v>
      </c>
      <c r="C209" s="806" t="s">
        <v>68</v>
      </c>
      <c r="D209" s="807" t="s">
        <v>190</v>
      </c>
      <c r="E209" s="806" t="s">
        <v>68</v>
      </c>
      <c r="F209" s="313" t="s">
        <v>190</v>
      </c>
      <c r="G209" s="519" t="s">
        <v>1709</v>
      </c>
      <c r="H209" s="313" t="s">
        <v>1710</v>
      </c>
      <c r="I209" s="140"/>
      <c r="J209" s="156" t="s">
        <v>188</v>
      </c>
      <c r="K209" s="313" t="s">
        <v>68</v>
      </c>
      <c r="L209" s="313" t="s">
        <v>190</v>
      </c>
      <c r="M209" s="313" t="s">
        <v>68</v>
      </c>
      <c r="N209" s="313" t="s">
        <v>190</v>
      </c>
      <c r="O209" s="519" t="s">
        <v>1709</v>
      </c>
      <c r="P209" s="313" t="s">
        <v>1710</v>
      </c>
      <c r="V209" s="339"/>
      <c r="X209" s="372"/>
      <c r="Z209" s="570"/>
      <c r="AA209" s="567"/>
      <c r="AB209" s="571"/>
      <c r="AC209" s="571"/>
      <c r="AD209" s="571"/>
      <c r="AF209" s="374" t="s">
        <v>350</v>
      </c>
      <c r="AG209" s="473" t="s">
        <v>68</v>
      </c>
      <c r="AH209" s="375" t="s">
        <v>49</v>
      </c>
      <c r="AI209" s="375" t="s">
        <v>190</v>
      </c>
      <c r="AK209" s="473" t="s">
        <v>68</v>
      </c>
      <c r="AL209" s="375" t="s">
        <v>49</v>
      </c>
      <c r="AM209" s="375" t="s">
        <v>190</v>
      </c>
    </row>
    <row r="210" spans="1:40" ht="15" customHeight="1" x14ac:dyDescent="0.2">
      <c r="A210" s="16"/>
      <c r="B210" s="808" t="s">
        <v>171</v>
      </c>
      <c r="C210" s="900">
        <v>143</v>
      </c>
      <c r="D210" s="300">
        <v>9.173888111888111</v>
      </c>
      <c r="E210" s="913">
        <v>54</v>
      </c>
      <c r="F210" s="300">
        <v>9.4806851851851857</v>
      </c>
      <c r="G210" s="138">
        <f>C210-E210</f>
        <v>89</v>
      </c>
      <c r="H210" s="616">
        <f>D210-F210</f>
        <v>-0.30679707329707462</v>
      </c>
      <c r="I210" s="140"/>
      <c r="J210" s="157" t="s">
        <v>171</v>
      </c>
      <c r="K210" s="900">
        <v>707</v>
      </c>
      <c r="L210" s="300">
        <v>9.2009420084865621</v>
      </c>
      <c r="M210" s="900">
        <v>711</v>
      </c>
      <c r="N210" s="300">
        <v>9.146426160337553</v>
      </c>
      <c r="O210" s="138">
        <f>K210-M210</f>
        <v>-4</v>
      </c>
      <c r="P210" s="300">
        <f>L210-N210</f>
        <v>5.4515848149009116E-2</v>
      </c>
      <c r="V210" s="339"/>
      <c r="X210" s="373"/>
      <c r="Z210" s="574"/>
      <c r="AA210" s="567"/>
      <c r="AB210" s="575"/>
      <c r="AC210" s="576"/>
      <c r="AD210" s="576"/>
      <c r="AF210" s="474" t="s">
        <v>171</v>
      </c>
      <c r="AG210" s="377">
        <v>3200</v>
      </c>
      <c r="AH210" s="359">
        <v>21514.3410817</v>
      </c>
      <c r="AI210" s="359">
        <f>+AH210/AG210</f>
        <v>6.7232315880312505</v>
      </c>
      <c r="AK210" s="377">
        <v>2970</v>
      </c>
      <c r="AL210" s="359">
        <v>19460.86</v>
      </c>
      <c r="AM210" s="359">
        <f>+AL210/AK210</f>
        <v>6.5524781144781148</v>
      </c>
    </row>
    <row r="211" spans="1:40" ht="15" customHeight="1" x14ac:dyDescent="0.2">
      <c r="A211" s="16"/>
      <c r="B211" s="808" t="s">
        <v>191</v>
      </c>
      <c r="C211" s="900">
        <v>124</v>
      </c>
      <c r="D211" s="300">
        <v>20.642338558951611</v>
      </c>
      <c r="E211" s="913">
        <v>96</v>
      </c>
      <c r="F211" s="300">
        <v>19.422888816458336</v>
      </c>
      <c r="G211" s="138">
        <f>C211-E211</f>
        <v>28</v>
      </c>
      <c r="H211" s="616">
        <f>D211-F211</f>
        <v>1.2194497424932749</v>
      </c>
      <c r="I211" s="140"/>
      <c r="J211" s="157" t="s">
        <v>191</v>
      </c>
      <c r="K211" s="900">
        <v>197</v>
      </c>
      <c r="L211" s="300">
        <v>27.480834837868024</v>
      </c>
      <c r="M211" s="900">
        <v>134</v>
      </c>
      <c r="N211" s="300">
        <v>20.482548498134332</v>
      </c>
      <c r="O211" s="610">
        <f>K211-M211</f>
        <v>63</v>
      </c>
      <c r="P211" s="300">
        <f>L211-N211</f>
        <v>6.9982863397336921</v>
      </c>
      <c r="V211" s="339"/>
      <c r="X211" s="325"/>
      <c r="Y211" s="566"/>
      <c r="Z211" s="574"/>
      <c r="AA211" s="567"/>
      <c r="AB211" s="575"/>
      <c r="AC211" s="576"/>
      <c r="AD211" s="576"/>
      <c r="AF211" s="376" t="s">
        <v>191</v>
      </c>
      <c r="AG211" s="377">
        <v>613</v>
      </c>
      <c r="AH211" s="359">
        <v>11387.261850180001</v>
      </c>
      <c r="AI211" s="359">
        <f>+AH211/AG211</f>
        <v>18.576283605513868</v>
      </c>
      <c r="AK211" s="377">
        <v>698</v>
      </c>
      <c r="AL211" s="359">
        <v>14183.69741406</v>
      </c>
      <c r="AM211" s="359">
        <f>+AL211/AK211</f>
        <v>20.320483401232092</v>
      </c>
    </row>
    <row r="212" spans="1:40" ht="15" customHeight="1" x14ac:dyDescent="0.2">
      <c r="A212" s="16"/>
      <c r="B212" s="809" t="s">
        <v>6</v>
      </c>
      <c r="C212" s="223">
        <f>SUM(C210:C211)</f>
        <v>267</v>
      </c>
      <c r="D212" s="810"/>
      <c r="E212" s="914">
        <f>SUM(E210:E211)</f>
        <v>150</v>
      </c>
      <c r="F212" s="13"/>
      <c r="G212" s="4"/>
      <c r="J212" s="45" t="s">
        <v>6</v>
      </c>
      <c r="K212" s="223">
        <f>SUM(K210:K211)</f>
        <v>904</v>
      </c>
      <c r="L212" s="24"/>
      <c r="M212" s="223">
        <f>SUM(M210:M211)</f>
        <v>845</v>
      </c>
      <c r="O212" s="694"/>
      <c r="P212" s="24"/>
      <c r="Q212" s="20"/>
      <c r="W212" s="569"/>
      <c r="X212" s="570"/>
      <c r="Y212" s="570"/>
      <c r="Z212" s="579"/>
      <c r="AA212" s="325"/>
      <c r="AB212" s="567"/>
      <c r="AC212" s="580"/>
      <c r="AD212" s="581"/>
      <c r="AE212" s="567"/>
      <c r="AG212" s="378" t="s">
        <v>6</v>
      </c>
      <c r="AH212" s="379">
        <f>SUM(AG210:AG211)</f>
        <v>3813</v>
      </c>
      <c r="AI212" s="380"/>
      <c r="AJ212" s="316"/>
      <c r="AL212" s="379">
        <f>SUM(AK210:AK211)</f>
        <v>3668</v>
      </c>
      <c r="AM212" s="380"/>
      <c r="AN212" s="316"/>
    </row>
    <row r="213" spans="1:40" x14ac:dyDescent="0.2">
      <c r="A213" s="16"/>
      <c r="B213" s="811"/>
      <c r="C213" s="810"/>
      <c r="D213" s="810"/>
      <c r="E213" s="786"/>
      <c r="F213" s="289"/>
      <c r="G213" s="883"/>
      <c r="I213" s="289"/>
      <c r="J213" s="11"/>
      <c r="K213" s="289"/>
      <c r="L213" s="294"/>
      <c r="W213" s="572"/>
      <c r="X213" s="573"/>
      <c r="Y213" s="574"/>
      <c r="Z213" s="325"/>
      <c r="AA213" s="325"/>
      <c r="AB213" s="567"/>
      <c r="AC213" s="582"/>
      <c r="AD213" s="583"/>
      <c r="AE213" s="567"/>
    </row>
    <row r="214" spans="1:40" ht="18" customHeight="1" x14ac:dyDescent="0.2">
      <c r="A214" s="16"/>
      <c r="B214" s="787"/>
      <c r="C214" s="646"/>
      <c r="D214" s="862"/>
      <c r="E214" s="812"/>
      <c r="I214" s="521"/>
      <c r="J214" s="135"/>
      <c r="K214" s="23"/>
      <c r="L214" s="23"/>
      <c r="N214" s="23"/>
      <c r="O214" s="23"/>
      <c r="P214" s="521"/>
      <c r="W214" s="572"/>
      <c r="X214" s="573"/>
      <c r="Y214" s="574"/>
      <c r="Z214" s="325"/>
      <c r="AA214" s="325"/>
      <c r="AB214" s="567"/>
      <c r="AC214" s="582"/>
      <c r="AD214" s="583"/>
      <c r="AE214" s="567"/>
    </row>
    <row r="215" spans="1:40" ht="27.75" customHeight="1" x14ac:dyDescent="0.2">
      <c r="A215" s="30"/>
      <c r="B215" s="1759" t="s">
        <v>208</v>
      </c>
      <c r="C215" s="1759"/>
      <c r="D215" s="1759"/>
      <c r="E215" s="1759"/>
      <c r="H215" s="13"/>
      <c r="I215" s="13"/>
      <c r="J215" s="13"/>
      <c r="L215" s="137"/>
      <c r="N215" s="23"/>
      <c r="Q215" s="4"/>
      <c r="R215" s="4"/>
      <c r="S215" s="4"/>
      <c r="T215" s="4"/>
      <c r="U215" s="4"/>
      <c r="V215" s="4"/>
      <c r="X215" s="577"/>
      <c r="Y215" s="578"/>
      <c r="Z215" s="382"/>
      <c r="AA215" s="358"/>
      <c r="AB215" s="19"/>
      <c r="AC215" s="23"/>
      <c r="AD215" s="19"/>
      <c r="AE215" s="23"/>
      <c r="AF215" s="23"/>
    </row>
    <row r="216" spans="1:40" ht="15" customHeight="1" x14ac:dyDescent="0.2">
      <c r="A216" s="16"/>
      <c r="H216" s="13"/>
      <c r="I216" s="13"/>
      <c r="J216" s="13"/>
      <c r="L216" s="23"/>
      <c r="N216" s="23"/>
      <c r="P216" s="4"/>
      <c r="X216" s="325"/>
      <c r="Y216" s="325"/>
      <c r="Z216" s="382"/>
      <c r="AA216" s="358"/>
      <c r="AB216" s="19"/>
      <c r="AC216" s="23"/>
      <c r="AD216" s="19"/>
      <c r="AE216" s="23"/>
      <c r="AF216" s="23"/>
    </row>
    <row r="217" spans="1:40" ht="15" customHeight="1" x14ac:dyDescent="0.2">
      <c r="A217" s="16"/>
      <c r="B217" s="799" t="s">
        <v>28</v>
      </c>
      <c r="C217" s="806" t="s">
        <v>3</v>
      </c>
      <c r="D217" s="813" t="s">
        <v>117</v>
      </c>
      <c r="F217" s="13"/>
      <c r="H217" s="13"/>
      <c r="I217" s="13"/>
      <c r="L217" s="24"/>
      <c r="M217" s="20"/>
      <c r="O217" s="23"/>
      <c r="P217" s="24"/>
      <c r="V217" s="339"/>
      <c r="X217" s="325"/>
      <c r="Y217" s="325"/>
      <c r="AA217" s="19"/>
      <c r="AB217" s="17"/>
      <c r="AC217" s="140"/>
    </row>
    <row r="218" spans="1:40" x14ac:dyDescent="0.2">
      <c r="A218" s="16"/>
      <c r="B218" s="646" t="s">
        <v>69</v>
      </c>
      <c r="C218" s="802">
        <v>904</v>
      </c>
      <c r="D218" s="639">
        <v>11918.790463060001</v>
      </c>
      <c r="F218" s="13"/>
      <c r="H218" s="13"/>
      <c r="I218" s="13"/>
      <c r="L218" s="24"/>
      <c r="M218" s="20"/>
      <c r="P218" s="23"/>
      <c r="Q218" s="23"/>
      <c r="R218" s="23"/>
      <c r="S218" s="23"/>
      <c r="T218" s="23"/>
      <c r="U218" s="23"/>
      <c r="V218" s="339"/>
      <c r="Y218" s="381"/>
      <c r="Z218" s="385"/>
      <c r="AA218" s="23"/>
      <c r="AB218" s="23"/>
      <c r="AC218" s="23"/>
      <c r="AD218" s="23"/>
      <c r="AE218" s="158"/>
    </row>
    <row r="219" spans="1:40" hidden="1" x14ac:dyDescent="0.2">
      <c r="A219" s="16"/>
      <c r="B219" s="646" t="s">
        <v>32</v>
      </c>
      <c r="C219" s="802">
        <v>0</v>
      </c>
      <c r="D219" s="639">
        <v>0</v>
      </c>
      <c r="F219" s="13"/>
      <c r="H219" s="13"/>
      <c r="I219" s="13"/>
      <c r="L219" s="24"/>
      <c r="M219" s="20"/>
      <c r="N219" s="23"/>
      <c r="P219" s="4"/>
      <c r="Q219" s="4"/>
      <c r="R219" s="4"/>
      <c r="S219" s="4"/>
      <c r="T219" s="4"/>
      <c r="U219" s="4"/>
      <c r="V219" s="386"/>
      <c r="W219" s="322"/>
      <c r="Y219" s="381"/>
      <c r="Z219" s="385"/>
      <c r="AA219" s="23"/>
      <c r="AB219" s="23"/>
      <c r="AC219" s="23"/>
      <c r="AD219" s="23"/>
      <c r="AE219" s="159"/>
      <c r="AH219" s="1783"/>
      <c r="AI219" s="1783"/>
    </row>
    <row r="220" spans="1:40" hidden="1" x14ac:dyDescent="0.2">
      <c r="A220" s="16"/>
      <c r="B220" s="646" t="s">
        <v>33</v>
      </c>
      <c r="C220" s="802">
        <v>0</v>
      </c>
      <c r="D220" s="639">
        <v>0</v>
      </c>
      <c r="F220" s="13"/>
      <c r="H220" s="13"/>
      <c r="I220" s="13"/>
      <c r="L220" s="1137"/>
      <c r="M220" s="20"/>
      <c r="O220" s="4"/>
      <c r="P220" s="23"/>
      <c r="Q220" s="23"/>
      <c r="R220" s="23"/>
      <c r="S220" s="23"/>
      <c r="T220" s="23"/>
      <c r="U220" s="23"/>
      <c r="V220" s="387"/>
      <c r="W220" s="316"/>
      <c r="X220" s="381"/>
      <c r="Z220" s="358"/>
      <c r="AA220" s="19"/>
      <c r="AB220" s="23"/>
      <c r="AC220" s="23"/>
      <c r="AD220" s="23"/>
      <c r="AE220" s="288"/>
      <c r="AH220" s="141"/>
      <c r="AI220" s="141"/>
    </row>
    <row r="221" spans="1:40" hidden="1" x14ac:dyDescent="0.2">
      <c r="A221" s="16"/>
      <c r="B221" s="646" t="s">
        <v>34</v>
      </c>
      <c r="C221" s="802">
        <v>0</v>
      </c>
      <c r="D221" s="639">
        <v>0</v>
      </c>
      <c r="F221" s="13"/>
      <c r="H221" s="13"/>
      <c r="I221" s="13"/>
      <c r="L221" s="24"/>
      <c r="M221" s="20"/>
      <c r="P221" s="23"/>
      <c r="Q221" s="23"/>
      <c r="R221" s="23"/>
      <c r="S221" s="23"/>
      <c r="T221" s="23"/>
      <c r="U221" s="23"/>
      <c r="V221" s="339"/>
      <c r="W221" s="316"/>
      <c r="X221" s="358"/>
      <c r="Y221" s="357"/>
      <c r="Z221" s="385"/>
      <c r="AA221" s="23"/>
      <c r="AB221" s="23"/>
      <c r="AC221" s="23"/>
      <c r="AD221" s="23"/>
      <c r="AE221" s="158"/>
    </row>
    <row r="222" spans="1:40" hidden="1" x14ac:dyDescent="0.2">
      <c r="A222" s="16"/>
      <c r="B222" s="646" t="s">
        <v>35</v>
      </c>
      <c r="C222" s="802">
        <v>0</v>
      </c>
      <c r="D222" s="639">
        <v>0</v>
      </c>
      <c r="F222" s="13"/>
      <c r="H222" s="13"/>
      <c r="I222" s="13"/>
      <c r="L222" s="24"/>
      <c r="M222" s="20"/>
      <c r="P222" s="4"/>
      <c r="Q222" s="4"/>
      <c r="R222" s="4"/>
      <c r="S222" s="4"/>
      <c r="T222" s="4"/>
      <c r="U222" s="4"/>
      <c r="V222" s="386"/>
      <c r="W222" s="316"/>
      <c r="X222" s="358">
        <v>1421</v>
      </c>
      <c r="Y222" s="357">
        <v>12252.63411767688</v>
      </c>
      <c r="Z222" s="385"/>
      <c r="AA222" s="23"/>
      <c r="AB222" s="23"/>
      <c r="AC222" s="23"/>
      <c r="AD222" s="23"/>
      <c r="AE222" s="159"/>
      <c r="AH222" s="1783"/>
      <c r="AI222" s="1783"/>
    </row>
    <row r="223" spans="1:40" hidden="1" x14ac:dyDescent="0.2">
      <c r="A223" s="16"/>
      <c r="B223" s="646" t="s">
        <v>31</v>
      </c>
      <c r="C223" s="802">
        <v>0</v>
      </c>
      <c r="D223" s="639">
        <v>0</v>
      </c>
      <c r="F223" s="13"/>
      <c r="H223" s="13"/>
      <c r="I223" s="13"/>
      <c r="L223" s="24"/>
      <c r="M223" s="20"/>
      <c r="O223" s="4"/>
      <c r="P223" s="23"/>
      <c r="Q223" s="23"/>
      <c r="R223" s="23"/>
      <c r="S223" s="23"/>
      <c r="T223" s="23"/>
      <c r="U223" s="23"/>
      <c r="V223" s="387"/>
      <c r="W223" s="316"/>
      <c r="X223" s="358">
        <v>1041</v>
      </c>
      <c r="Y223" s="357">
        <v>8292.7401420099995</v>
      </c>
      <c r="Z223" s="358"/>
      <c r="AA223" s="19"/>
      <c r="AB223" s="23"/>
      <c r="AC223" s="23"/>
      <c r="AD223" s="23"/>
      <c r="AE223" s="288"/>
      <c r="AH223" s="141"/>
      <c r="AI223" s="141"/>
    </row>
    <row r="224" spans="1:40" hidden="1" x14ac:dyDescent="0.2">
      <c r="A224" s="16"/>
      <c r="B224" s="646" t="s">
        <v>36</v>
      </c>
      <c r="C224" s="802">
        <v>0</v>
      </c>
      <c r="D224" s="639">
        <v>0</v>
      </c>
      <c r="F224" s="13"/>
      <c r="H224" s="13"/>
      <c r="I224" s="13"/>
      <c r="L224" s="24"/>
      <c r="M224" s="20"/>
      <c r="P224" s="23"/>
      <c r="Q224" s="23"/>
      <c r="R224" s="23"/>
      <c r="S224" s="23"/>
      <c r="T224" s="23"/>
      <c r="U224" s="23"/>
      <c r="V224" s="339"/>
      <c r="W224" s="316"/>
      <c r="X224" s="358">
        <v>770</v>
      </c>
      <c r="Y224" s="357">
        <v>6038.1425611800005</v>
      </c>
      <c r="Z224" s="385"/>
      <c r="AA224" s="23"/>
      <c r="AB224" s="23"/>
      <c r="AC224" s="23"/>
      <c r="AD224" s="23"/>
      <c r="AE224" s="158"/>
    </row>
    <row r="225" spans="1:35" hidden="1" x14ac:dyDescent="0.2">
      <c r="A225" s="16"/>
      <c r="B225" s="646" t="s">
        <v>37</v>
      </c>
      <c r="C225" s="802">
        <v>0</v>
      </c>
      <c r="D225" s="639">
        <v>0</v>
      </c>
      <c r="F225" s="13"/>
      <c r="H225" s="13"/>
      <c r="I225" s="13"/>
      <c r="L225" s="24"/>
      <c r="M225" s="20"/>
      <c r="P225" s="4"/>
      <c r="Q225" s="4"/>
      <c r="R225" s="4"/>
      <c r="S225" s="4"/>
      <c r="T225" s="4"/>
      <c r="U225" s="4"/>
      <c r="V225" s="386"/>
      <c r="W225" s="316"/>
      <c r="X225" s="358">
        <v>1043</v>
      </c>
      <c r="Y225" s="357">
        <v>10247.784376600001</v>
      </c>
      <c r="Z225" s="385"/>
      <c r="AA225" s="23"/>
      <c r="AB225" s="23"/>
      <c r="AC225" s="23"/>
      <c r="AD225" s="23"/>
      <c r="AE225" s="159"/>
      <c r="AH225" s="1783"/>
      <c r="AI225" s="1783"/>
    </row>
    <row r="226" spans="1:35" hidden="1" x14ac:dyDescent="0.2">
      <c r="A226" s="16"/>
      <c r="B226" s="646" t="s">
        <v>41</v>
      </c>
      <c r="C226" s="802">
        <v>0</v>
      </c>
      <c r="D226" s="639">
        <v>0</v>
      </c>
      <c r="F226" s="13"/>
      <c r="H226" s="13"/>
      <c r="I226" s="13"/>
      <c r="L226" s="24"/>
      <c r="M226" s="20"/>
      <c r="O226" s="4"/>
      <c r="P226" s="23"/>
      <c r="Q226" s="23"/>
      <c r="R226" s="23"/>
      <c r="S226" s="23"/>
      <c r="T226" s="23"/>
      <c r="U226" s="23"/>
      <c r="V226" s="387"/>
      <c r="W226" s="316"/>
      <c r="X226" s="358">
        <v>1349</v>
      </c>
      <c r="Y226" s="357">
        <v>13272.00041705</v>
      </c>
      <c r="Z226" s="358"/>
      <c r="AA226" s="19"/>
      <c r="AB226" s="23"/>
      <c r="AC226" s="23"/>
      <c r="AD226" s="23"/>
      <c r="AE226" s="288"/>
      <c r="AH226" s="141"/>
      <c r="AI226" s="141"/>
    </row>
    <row r="227" spans="1:35" hidden="1" x14ac:dyDescent="0.2">
      <c r="A227" s="16"/>
      <c r="B227" s="646" t="s">
        <v>39</v>
      </c>
      <c r="C227" s="802">
        <v>0</v>
      </c>
      <c r="D227" s="639">
        <v>0</v>
      </c>
      <c r="F227" s="13"/>
      <c r="H227" s="13"/>
      <c r="I227" s="13"/>
      <c r="L227" s="24"/>
      <c r="M227" s="20"/>
      <c r="P227" s="23"/>
      <c r="Q227" s="23"/>
      <c r="R227" s="23"/>
      <c r="S227" s="23"/>
      <c r="T227" s="23"/>
      <c r="U227" s="23"/>
      <c r="V227" s="339"/>
      <c r="W227" s="316"/>
      <c r="X227" s="358">
        <v>1296</v>
      </c>
      <c r="Y227" s="357">
        <v>12990.21725528</v>
      </c>
      <c r="Z227" s="385"/>
      <c r="AA227" s="23"/>
      <c r="AB227" s="23"/>
      <c r="AC227" s="23"/>
      <c r="AD227" s="23"/>
      <c r="AE227" s="158"/>
    </row>
    <row r="228" spans="1:35" hidden="1" x14ac:dyDescent="0.2">
      <c r="A228" s="16"/>
      <c r="B228" s="646" t="s">
        <v>40</v>
      </c>
      <c r="C228" s="802">
        <v>0</v>
      </c>
      <c r="D228" s="639">
        <v>0</v>
      </c>
      <c r="F228" s="13"/>
      <c r="H228" s="13"/>
      <c r="I228" s="13"/>
      <c r="L228" s="24"/>
      <c r="M228" s="20"/>
      <c r="P228" s="4"/>
      <c r="Q228" s="4"/>
      <c r="R228" s="4"/>
      <c r="S228" s="4"/>
      <c r="T228" s="4"/>
      <c r="U228" s="4"/>
      <c r="V228" s="386"/>
      <c r="W228" s="316"/>
      <c r="X228" s="358">
        <v>1345</v>
      </c>
      <c r="Y228" s="357">
        <v>11734.405629929999</v>
      </c>
      <c r="Z228" s="385"/>
      <c r="AA228" s="23"/>
      <c r="AB228" s="23"/>
      <c r="AC228" s="23"/>
      <c r="AD228" s="23"/>
      <c r="AE228" s="159"/>
      <c r="AH228" s="1783"/>
      <c r="AI228" s="1783"/>
    </row>
    <row r="229" spans="1:35" hidden="1" x14ac:dyDescent="0.2">
      <c r="A229" s="16"/>
      <c r="B229" s="646" t="s">
        <v>70</v>
      </c>
      <c r="C229" s="802">
        <v>0</v>
      </c>
      <c r="D229" s="639">
        <v>0</v>
      </c>
      <c r="F229" s="13"/>
      <c r="H229" s="13"/>
      <c r="I229" s="13"/>
      <c r="L229" s="24"/>
      <c r="M229" s="20"/>
      <c r="O229" s="4"/>
      <c r="P229" s="23"/>
      <c r="Q229" s="23"/>
      <c r="R229" s="23"/>
      <c r="S229" s="23"/>
      <c r="T229" s="23"/>
      <c r="U229" s="23"/>
      <c r="V229" s="387"/>
      <c r="W229" s="316"/>
      <c r="X229" s="383"/>
      <c r="Y229" s="382"/>
      <c r="Z229" s="358"/>
      <c r="AA229" s="19"/>
      <c r="AB229" s="23"/>
      <c r="AC229" s="23"/>
      <c r="AD229" s="23"/>
      <c r="AE229" s="288"/>
      <c r="AH229" s="141"/>
      <c r="AI229" s="141"/>
    </row>
    <row r="230" spans="1:35" x14ac:dyDescent="0.2">
      <c r="A230" s="16"/>
      <c r="B230" s="814" t="s">
        <v>29</v>
      </c>
      <c r="C230" s="815">
        <f>SUM(C218:C229)</f>
        <v>904</v>
      </c>
      <c r="D230" s="816">
        <f>D218+D219+D220+D221+D222+D223+D224+D225+D226+D227+D228+D229</f>
        <v>11918.790463060001</v>
      </c>
      <c r="F230" s="13"/>
      <c r="H230" s="13"/>
      <c r="I230" s="13"/>
      <c r="L230" s="24"/>
      <c r="M230" s="20"/>
      <c r="P230" s="117"/>
      <c r="Q230" s="117"/>
      <c r="R230" s="117"/>
      <c r="S230" s="117"/>
      <c r="T230" s="117"/>
      <c r="U230" s="117"/>
      <c r="V230" s="358"/>
      <c r="W230" s="316"/>
      <c r="X230" s="383"/>
      <c r="Y230" s="384"/>
      <c r="Z230" s="358"/>
      <c r="AA230" s="19"/>
      <c r="AB230" s="23"/>
      <c r="AC230" s="23"/>
      <c r="AD230" s="23"/>
      <c r="AH230" s="23"/>
      <c r="AI230" s="19"/>
    </row>
    <row r="231" spans="1:35" ht="15" customHeight="1" x14ac:dyDescent="0.2">
      <c r="A231" s="16"/>
      <c r="C231" s="649"/>
      <c r="D231" s="649"/>
      <c r="F231" s="13"/>
      <c r="H231" s="13"/>
      <c r="I231" s="13"/>
      <c r="J231" s="13"/>
      <c r="W231" s="316"/>
      <c r="X231" s="383"/>
      <c r="Y231" s="384"/>
      <c r="Z231" s="384"/>
      <c r="AA231" s="385"/>
      <c r="AC231" s="23"/>
      <c r="AD231" s="23"/>
      <c r="AE231" s="23"/>
      <c r="AI231" s="23"/>
    </row>
    <row r="232" spans="1:35" ht="15" customHeight="1" x14ac:dyDescent="0.2">
      <c r="A232" s="16"/>
      <c r="F232" s="13"/>
      <c r="H232" s="13"/>
      <c r="I232" s="13"/>
      <c r="J232" s="13"/>
      <c r="W232" s="316"/>
      <c r="X232" s="383"/>
      <c r="Y232" s="382"/>
      <c r="Z232" s="388"/>
      <c r="AA232" s="389"/>
      <c r="AC232" s="23"/>
      <c r="AD232" s="23"/>
      <c r="AE232" s="19"/>
      <c r="AI232" s="23"/>
    </row>
    <row r="233" spans="1:35" ht="15" customHeight="1" x14ac:dyDescent="0.2">
      <c r="A233" s="16"/>
      <c r="E233" s="817"/>
      <c r="F233" s="13"/>
      <c r="H233" s="13"/>
      <c r="I233" s="13"/>
      <c r="J233" s="13"/>
      <c r="W233" s="357"/>
      <c r="X233" s="383"/>
      <c r="Y233" s="382"/>
      <c r="AC233" s="23"/>
      <c r="AD233" s="23"/>
      <c r="AE233" s="19"/>
      <c r="AI233" s="23"/>
    </row>
    <row r="234" spans="1:35" ht="15" customHeight="1" x14ac:dyDescent="0.2">
      <c r="A234" s="16"/>
      <c r="C234" s="649"/>
      <c r="D234" s="649"/>
      <c r="F234" s="13"/>
      <c r="H234" s="13"/>
      <c r="I234" s="13"/>
      <c r="J234" s="13"/>
      <c r="X234" s="357"/>
      <c r="Y234" s="383"/>
      <c r="Z234" s="388"/>
      <c r="AA234" s="389"/>
      <c r="AC234" s="23"/>
      <c r="AD234" s="23"/>
      <c r="AE234" s="19"/>
      <c r="AI234" s="23"/>
    </row>
    <row r="235" spans="1:35" ht="15" customHeight="1" x14ac:dyDescent="0.2">
      <c r="A235" s="16"/>
      <c r="F235" s="13"/>
      <c r="H235" s="13"/>
      <c r="I235" s="13"/>
      <c r="J235" s="13"/>
      <c r="X235" s="357"/>
      <c r="Y235" s="388"/>
      <c r="Z235" s="388"/>
      <c r="AA235" s="389"/>
      <c r="AC235" s="23"/>
      <c r="AD235" s="23"/>
      <c r="AE235" s="19"/>
      <c r="AI235" s="23"/>
    </row>
    <row r="236" spans="1:35" ht="15" customHeight="1" x14ac:dyDescent="0.2">
      <c r="A236" s="16"/>
      <c r="F236" s="13"/>
      <c r="H236" s="13"/>
      <c r="I236" s="13"/>
      <c r="J236" s="13"/>
      <c r="X236" s="357"/>
      <c r="Z236" s="388"/>
      <c r="AA236" s="389"/>
      <c r="AC236" s="23"/>
      <c r="AD236" s="23"/>
      <c r="AE236" s="19"/>
      <c r="AI236" s="23"/>
    </row>
    <row r="237" spans="1:35" ht="15" customHeight="1" x14ac:dyDescent="0.2">
      <c r="A237" s="16"/>
      <c r="F237" s="13"/>
      <c r="H237" s="13"/>
      <c r="I237" s="13"/>
      <c r="J237" s="13"/>
      <c r="X237" s="357"/>
      <c r="Y237" s="388"/>
      <c r="Z237" s="388"/>
      <c r="AA237" s="389"/>
      <c r="AC237" s="23"/>
      <c r="AD237" s="23"/>
      <c r="AE237" s="19"/>
      <c r="AI237" s="23"/>
    </row>
    <row r="238" spans="1:35" ht="15" customHeight="1" x14ac:dyDescent="0.2">
      <c r="A238" s="16"/>
      <c r="F238" s="13"/>
      <c r="H238" s="13"/>
      <c r="I238" s="13"/>
      <c r="J238" s="13"/>
      <c r="X238" s="357"/>
      <c r="Y238" s="388"/>
      <c r="Z238" s="388"/>
      <c r="AA238" s="389"/>
      <c r="AC238" s="23"/>
      <c r="AD238" s="23"/>
      <c r="AE238" s="19"/>
      <c r="AI238" s="23"/>
    </row>
    <row r="239" spans="1:35" ht="15" customHeight="1" x14ac:dyDescent="0.2">
      <c r="A239" s="16"/>
      <c r="F239" s="13"/>
      <c r="H239" s="13"/>
      <c r="I239" s="13"/>
      <c r="J239" s="13"/>
      <c r="X239" s="357"/>
      <c r="Y239" s="388"/>
      <c r="Z239" s="388"/>
      <c r="AA239" s="389"/>
      <c r="AC239" s="23"/>
      <c r="AD239" s="23"/>
      <c r="AE239" s="19"/>
      <c r="AI239" s="23"/>
    </row>
    <row r="240" spans="1:35" ht="15" customHeight="1" x14ac:dyDescent="0.2">
      <c r="A240" s="16"/>
      <c r="B240" s="811"/>
      <c r="C240" s="818"/>
      <c r="D240" s="818"/>
      <c r="E240" s="819"/>
      <c r="G240" s="38"/>
      <c r="H240" s="13"/>
      <c r="I240" s="13"/>
      <c r="J240" s="13"/>
      <c r="X240" s="357"/>
      <c r="Y240" s="388"/>
      <c r="AC240" s="23"/>
      <c r="AD240" s="23"/>
      <c r="AE240" s="19"/>
      <c r="AI240" s="23"/>
    </row>
    <row r="241" spans="1:32" ht="23.45" customHeight="1" x14ac:dyDescent="0.2">
      <c r="A241" s="30"/>
      <c r="B241" s="1785" t="s">
        <v>348</v>
      </c>
      <c r="C241" s="1785"/>
      <c r="D241" s="1785"/>
      <c r="E241" s="1785"/>
      <c r="F241" s="1788"/>
      <c r="G241" s="1788"/>
      <c r="H241" s="1788"/>
      <c r="I241" s="13"/>
      <c r="J241" s="13"/>
      <c r="K241" s="13"/>
      <c r="L241" s="13"/>
      <c r="M241" s="438"/>
      <c r="X241" s="357"/>
      <c r="Y241" s="388"/>
      <c r="Z241" s="358"/>
      <c r="AA241" s="357"/>
      <c r="AC241" s="17"/>
    </row>
    <row r="242" spans="1:32" ht="15.75" customHeight="1" x14ac:dyDescent="0.2">
      <c r="A242" s="16"/>
      <c r="E242" s="625"/>
      <c r="H242" s="13"/>
      <c r="I242" s="13"/>
      <c r="J242" s="13"/>
      <c r="K242" s="13"/>
      <c r="L242" s="13"/>
      <c r="M242" s="438"/>
      <c r="X242" s="357"/>
      <c r="Y242" s="388"/>
      <c r="Z242" s="358"/>
      <c r="AA242" s="357"/>
      <c r="AC242" s="33"/>
      <c r="AE242" s="27"/>
    </row>
    <row r="243" spans="1:32" ht="30.75" customHeight="1" x14ac:dyDescent="0.2">
      <c r="A243" s="16"/>
      <c r="B243" s="820"/>
      <c r="C243" s="1776" t="s">
        <v>1712</v>
      </c>
      <c r="D243" s="1778"/>
      <c r="E243" s="1779" t="s">
        <v>1713</v>
      </c>
      <c r="F243" s="1781"/>
      <c r="G243" s="20"/>
      <c r="X243" s="357"/>
      <c r="Z243" s="1420"/>
      <c r="AA243" s="1420"/>
      <c r="AB243" s="53"/>
      <c r="AC243" s="1784" t="s">
        <v>485</v>
      </c>
      <c r="AD243" s="1784"/>
      <c r="AE243" s="1784"/>
      <c r="AF243" s="1784"/>
    </row>
    <row r="244" spans="1:32" ht="26.25" customHeight="1" x14ac:dyDescent="0.2">
      <c r="A244" s="16"/>
      <c r="B244" s="821" t="s">
        <v>188</v>
      </c>
      <c r="C244" s="1015" t="s">
        <v>68</v>
      </c>
      <c r="D244" s="822" t="s">
        <v>173</v>
      </c>
      <c r="E244" s="823" t="s">
        <v>68</v>
      </c>
      <c r="F244" s="720" t="s">
        <v>173</v>
      </c>
      <c r="G244" s="20"/>
      <c r="H244" s="20"/>
      <c r="L244" s="24"/>
      <c r="M244" s="20"/>
      <c r="P244" s="160"/>
      <c r="Q244" s="160"/>
      <c r="R244" s="160"/>
      <c r="S244" s="160"/>
      <c r="T244" s="160"/>
      <c r="U244" s="160"/>
      <c r="V244" s="390"/>
      <c r="Y244" s="388"/>
      <c r="Z244" s="392" t="s">
        <v>173</v>
      </c>
      <c r="AA244" s="295"/>
      <c r="AB244" s="391" t="s">
        <v>188</v>
      </c>
      <c r="AC244" s="392" t="s">
        <v>68</v>
      </c>
      <c r="AD244" s="392" t="s">
        <v>346</v>
      </c>
      <c r="AE244" s="392" t="s">
        <v>173</v>
      </c>
    </row>
    <row r="245" spans="1:32" ht="21" customHeight="1" x14ac:dyDescent="0.2">
      <c r="A245" s="16"/>
      <c r="B245" s="824" t="s">
        <v>171</v>
      </c>
      <c r="C245" s="1016">
        <v>707</v>
      </c>
      <c r="D245" s="623">
        <v>9.2009420084865621</v>
      </c>
      <c r="E245" s="802">
        <v>711</v>
      </c>
      <c r="F245" s="623">
        <v>9.146426160337553</v>
      </c>
      <c r="G245" s="20"/>
      <c r="H245" s="20"/>
      <c r="L245" s="24"/>
      <c r="M245" s="20"/>
      <c r="O245" s="160"/>
      <c r="P245" s="161"/>
      <c r="Q245" s="161"/>
      <c r="R245" s="161"/>
      <c r="S245" s="161"/>
      <c r="T245" s="161"/>
      <c r="U245" s="161"/>
      <c r="V245" s="339"/>
      <c r="Y245" s="388"/>
      <c r="Z245" s="1061">
        <f>+Y248/X248</f>
        <v>8.7789680851063832</v>
      </c>
      <c r="AA245" s="51"/>
      <c r="AB245" s="393" t="s">
        <v>171</v>
      </c>
      <c r="AC245" s="377">
        <v>830</v>
      </c>
      <c r="AD245" s="359">
        <v>5428.8249999999998</v>
      </c>
      <c r="AE245" s="359">
        <f>+AD245/AC245</f>
        <v>6.5407530120481923</v>
      </c>
    </row>
    <row r="246" spans="1:32" ht="21" customHeight="1" x14ac:dyDescent="0.2">
      <c r="A246" s="16"/>
      <c r="B246" s="825" t="s">
        <v>172</v>
      </c>
      <c r="C246" s="1016">
        <v>197</v>
      </c>
      <c r="D246" s="623">
        <v>27.480834837868024</v>
      </c>
      <c r="E246" s="802">
        <v>134</v>
      </c>
      <c r="F246" s="623">
        <v>20.482548498134332</v>
      </c>
      <c r="G246" s="20"/>
      <c r="H246" s="20"/>
      <c r="L246" s="24"/>
      <c r="M246" s="20"/>
      <c r="P246" s="24"/>
      <c r="V246" s="339"/>
      <c r="X246" s="1420" t="s">
        <v>499</v>
      </c>
      <c r="Y246" s="1420"/>
      <c r="Z246" s="1061">
        <f>+Y249/X249</f>
        <v>19.096080081830987</v>
      </c>
      <c r="AA246" s="51"/>
      <c r="AB246" s="393" t="s">
        <v>172</v>
      </c>
      <c r="AC246" s="377">
        <v>43</v>
      </c>
      <c r="AD246" s="359">
        <v>686.34394599000007</v>
      </c>
      <c r="AE246" s="359">
        <f>+AD246/AC246</f>
        <v>15.961487116046513</v>
      </c>
    </row>
    <row r="247" spans="1:32" ht="15" customHeight="1" x14ac:dyDescent="0.2">
      <c r="A247" s="16"/>
      <c r="B247" s="826" t="s">
        <v>29</v>
      </c>
      <c r="C247" s="1017">
        <f>SUM(C245:C246)</f>
        <v>904</v>
      </c>
      <c r="D247" s="827"/>
      <c r="E247" s="828">
        <f>+E246+E245</f>
        <v>845</v>
      </c>
      <c r="F247" s="721"/>
      <c r="G247" s="20"/>
      <c r="H247" s="20"/>
      <c r="K247" s="26"/>
      <c r="L247" s="24"/>
      <c r="M247" s="20"/>
      <c r="P247" s="24"/>
      <c r="V247" s="339"/>
      <c r="W247" s="391" t="s">
        <v>188</v>
      </c>
      <c r="X247" s="392" t="s">
        <v>68</v>
      </c>
      <c r="Y247" s="392" t="s">
        <v>346</v>
      </c>
      <c r="Z247" s="397"/>
      <c r="AA247" s="296"/>
      <c r="AB247" s="394" t="s">
        <v>29</v>
      </c>
      <c r="AC247" s="395">
        <f>SUM(AC245:AC246)</f>
        <v>873</v>
      </c>
      <c r="AD247" s="396"/>
      <c r="AE247" s="397"/>
    </row>
    <row r="248" spans="1:32" ht="15.75" customHeight="1" x14ac:dyDescent="0.2">
      <c r="A248" s="16"/>
      <c r="B248" s="829"/>
      <c r="C248" s="830"/>
      <c r="D248" s="830"/>
      <c r="E248" s="830"/>
      <c r="F248" s="296"/>
      <c r="G248" s="297"/>
      <c r="H248" s="20"/>
      <c r="L248" s="26"/>
      <c r="W248" s="393" t="s">
        <v>171</v>
      </c>
      <c r="X248" s="422">
        <v>658</v>
      </c>
      <c r="Y248" s="423">
        <v>5776.5609999999997</v>
      </c>
      <c r="Z248" s="397"/>
      <c r="AA248" s="397"/>
      <c r="AB248" s="296"/>
      <c r="AC248" s="297"/>
      <c r="AE248" s="27"/>
    </row>
    <row r="249" spans="1:32" ht="15.75" customHeight="1" x14ac:dyDescent="0.2">
      <c r="A249" s="16"/>
      <c r="G249" s="20"/>
      <c r="H249" s="20"/>
      <c r="P249" s="160"/>
      <c r="Q249" s="160"/>
      <c r="R249" s="160"/>
      <c r="S249" s="160"/>
      <c r="T249" s="160"/>
      <c r="U249" s="160"/>
      <c r="V249" s="160"/>
      <c r="W249" s="393" t="s">
        <v>172</v>
      </c>
      <c r="X249" s="692">
        <v>71</v>
      </c>
      <c r="Y249" s="693">
        <v>1355.82168581</v>
      </c>
      <c r="Z249" s="382"/>
      <c r="AA249" s="357"/>
      <c r="AC249" s="17"/>
    </row>
    <row r="250" spans="1:32" ht="15.75" customHeight="1" x14ac:dyDescent="0.2">
      <c r="A250" s="16"/>
      <c r="E250" s="625"/>
      <c r="P250" s="160"/>
      <c r="Q250" s="160"/>
      <c r="R250" s="160"/>
      <c r="S250" s="160"/>
      <c r="T250" s="160"/>
      <c r="U250" s="160"/>
      <c r="V250" s="160"/>
      <c r="W250" s="394" t="s">
        <v>29</v>
      </c>
      <c r="X250" s="395">
        <f>SUM(X248:X249)</f>
        <v>729</v>
      </c>
      <c r="Y250" s="396"/>
      <c r="Z250" s="382"/>
      <c r="AA250" s="357"/>
      <c r="AC250" s="17"/>
    </row>
    <row r="251" spans="1:32" ht="15.75" customHeight="1" x14ac:dyDescent="0.2">
      <c r="A251" s="16"/>
      <c r="E251" s="625"/>
      <c r="H251" s="143"/>
      <c r="I251" s="144"/>
      <c r="J251" s="143"/>
      <c r="P251" s="160"/>
      <c r="Q251" s="160"/>
      <c r="R251" s="160"/>
      <c r="S251" s="160"/>
      <c r="T251" s="160"/>
      <c r="U251" s="160"/>
      <c r="V251" s="160"/>
      <c r="Y251" s="398"/>
      <c r="Z251" s="358"/>
      <c r="AA251" s="357"/>
      <c r="AC251" s="17"/>
    </row>
    <row r="252" spans="1:32" ht="15.75" customHeight="1" x14ac:dyDescent="0.2">
      <c r="A252" s="16"/>
      <c r="E252" s="625"/>
      <c r="H252" s="144"/>
      <c r="I252" s="145"/>
      <c r="J252" s="26"/>
      <c r="P252" s="160"/>
      <c r="Q252" s="160"/>
      <c r="R252" s="160"/>
      <c r="S252" s="160"/>
      <c r="T252" s="160"/>
      <c r="U252" s="160"/>
      <c r="V252" s="160"/>
      <c r="W252" s="399"/>
      <c r="Y252" s="388"/>
      <c r="Z252" s="358"/>
      <c r="AA252" s="357"/>
      <c r="AC252" s="17"/>
    </row>
    <row r="253" spans="1:32" ht="15.75" customHeight="1" x14ac:dyDescent="0.2">
      <c r="A253" s="16"/>
      <c r="E253" s="625"/>
      <c r="G253" s="20"/>
      <c r="H253" s="20"/>
      <c r="P253" s="160"/>
      <c r="Q253" s="161"/>
      <c r="R253" s="161"/>
      <c r="S253" s="161"/>
      <c r="T253" s="161"/>
      <c r="U253" s="161"/>
      <c r="V253" s="161"/>
      <c r="W253" s="399"/>
      <c r="Y253" s="388"/>
      <c r="Z253" s="358"/>
      <c r="AA253" s="357"/>
      <c r="AC253" s="17"/>
    </row>
    <row r="254" spans="1:32" ht="15.75" customHeight="1" x14ac:dyDescent="0.2">
      <c r="A254" s="16"/>
      <c r="E254" s="625"/>
      <c r="G254" s="26"/>
      <c r="H254" s="26"/>
      <c r="Q254" s="160"/>
      <c r="R254" s="160"/>
      <c r="S254" s="160"/>
      <c r="T254" s="160"/>
      <c r="U254" s="160"/>
      <c r="V254" s="160"/>
      <c r="W254" s="399"/>
      <c r="Y254" s="388"/>
      <c r="Z254" s="358"/>
      <c r="AA254" s="357"/>
      <c r="AC254" s="17"/>
    </row>
    <row r="255" spans="1:32" ht="15.75" customHeight="1" x14ac:dyDescent="0.2">
      <c r="A255" s="16"/>
      <c r="E255" s="625"/>
      <c r="Q255" s="160"/>
      <c r="R255" s="160"/>
      <c r="S255" s="160"/>
      <c r="T255" s="160"/>
      <c r="U255" s="160"/>
      <c r="V255" s="160"/>
      <c r="W255" s="399"/>
      <c r="Y255" s="388"/>
      <c r="Z255" s="358"/>
      <c r="AA255" s="357"/>
      <c r="AC255" s="17"/>
    </row>
    <row r="256" spans="1:32" ht="15.75" customHeight="1" x14ac:dyDescent="0.2">
      <c r="A256" s="16"/>
      <c r="E256" s="625"/>
      <c r="Q256" s="160"/>
      <c r="R256" s="160"/>
      <c r="S256" s="160"/>
      <c r="T256" s="160"/>
      <c r="U256" s="160"/>
      <c r="V256" s="160"/>
      <c r="W256" s="399"/>
      <c r="Y256" s="388"/>
      <c r="Z256" s="358"/>
      <c r="AA256" s="357"/>
      <c r="AC256" s="17"/>
    </row>
    <row r="257" spans="1:26" ht="15.75" customHeight="1" x14ac:dyDescent="0.2">
      <c r="A257" s="16"/>
      <c r="E257" s="625"/>
      <c r="Q257" s="160"/>
      <c r="R257" s="160"/>
      <c r="S257" s="160"/>
      <c r="T257" s="160"/>
      <c r="U257" s="160"/>
      <c r="V257" s="160"/>
      <c r="W257" s="399"/>
      <c r="Y257" s="388"/>
      <c r="Z257" s="358"/>
    </row>
    <row r="258" spans="1:26" ht="15.75" customHeight="1" x14ac:dyDescent="0.2">
      <c r="A258" s="16"/>
      <c r="E258" s="625"/>
      <c r="Q258" s="160"/>
      <c r="R258" s="160"/>
      <c r="S258" s="160"/>
      <c r="T258" s="160"/>
      <c r="U258" s="160"/>
      <c r="V258" s="160"/>
      <c r="W258" s="399"/>
      <c r="Y258" s="388"/>
      <c r="Z258" s="358"/>
    </row>
    <row r="259" spans="1:26" ht="15.75" customHeight="1" x14ac:dyDescent="0.2">
      <c r="A259" s="16"/>
      <c r="E259" s="625"/>
      <c r="Q259" s="160"/>
      <c r="R259" s="160"/>
      <c r="S259" s="160"/>
      <c r="T259" s="160"/>
      <c r="U259" s="160"/>
      <c r="V259" s="160"/>
      <c r="W259" s="399"/>
      <c r="Y259" s="388"/>
      <c r="Z259" s="358"/>
    </row>
    <row r="260" spans="1:26" ht="15.75" customHeight="1" x14ac:dyDescent="0.2">
      <c r="A260" s="16"/>
      <c r="E260" s="625"/>
      <c r="Q260" s="160"/>
      <c r="R260" s="160"/>
      <c r="S260" s="160"/>
      <c r="T260" s="160"/>
      <c r="U260" s="160"/>
      <c r="V260" s="160"/>
      <c r="W260" s="399"/>
      <c r="Y260" s="388"/>
      <c r="Z260" s="358"/>
    </row>
    <row r="261" spans="1:26" ht="15.75" customHeight="1" x14ac:dyDescent="0.2">
      <c r="A261" s="16"/>
      <c r="E261" s="625"/>
      <c r="Q261" s="160"/>
      <c r="R261" s="160"/>
      <c r="S261" s="160"/>
      <c r="T261" s="160"/>
      <c r="U261" s="160"/>
      <c r="V261" s="160"/>
      <c r="W261" s="399"/>
      <c r="Y261" s="388"/>
      <c r="Z261" s="358"/>
    </row>
    <row r="262" spans="1:26" ht="15.75" customHeight="1" x14ac:dyDescent="0.2">
      <c r="A262" s="16"/>
      <c r="E262" s="625"/>
      <c r="Q262" s="160"/>
      <c r="R262" s="160"/>
      <c r="S262" s="160"/>
      <c r="T262" s="160"/>
      <c r="U262" s="160"/>
      <c r="V262" s="160"/>
      <c r="W262" s="399"/>
      <c r="Y262" s="388"/>
      <c r="Z262" s="358"/>
    </row>
    <row r="263" spans="1:26" ht="15.75" customHeight="1" x14ac:dyDescent="0.2">
      <c r="A263" s="16"/>
      <c r="E263" s="625"/>
      <c r="Q263" s="160"/>
      <c r="R263" s="160"/>
      <c r="S263" s="160"/>
      <c r="T263" s="160"/>
      <c r="U263" s="160"/>
      <c r="V263" s="160"/>
      <c r="W263" s="399"/>
      <c r="Y263" s="388"/>
      <c r="Z263" s="358"/>
    </row>
    <row r="264" spans="1:26" ht="15.75" customHeight="1" x14ac:dyDescent="0.2">
      <c r="A264" s="16"/>
      <c r="E264" s="625"/>
      <c r="Q264" s="160"/>
      <c r="R264" s="160"/>
      <c r="S264" s="160"/>
      <c r="T264" s="160"/>
      <c r="U264" s="160"/>
      <c r="V264" s="160"/>
      <c r="W264" s="399"/>
      <c r="Y264" s="388"/>
      <c r="Z264" s="358"/>
    </row>
    <row r="265" spans="1:26" ht="15.75" customHeight="1" x14ac:dyDescent="0.2">
      <c r="A265" s="16"/>
      <c r="E265" s="625"/>
      <c r="Q265" s="160"/>
      <c r="R265" s="160"/>
      <c r="S265" s="160"/>
      <c r="T265" s="160"/>
      <c r="U265" s="160"/>
      <c r="V265" s="160"/>
      <c r="W265" s="399"/>
      <c r="Y265" s="388"/>
      <c r="Z265" s="358"/>
    </row>
    <row r="266" spans="1:26" ht="26.25" customHeight="1" x14ac:dyDescent="0.2">
      <c r="A266" s="30"/>
      <c r="B266" s="1759" t="s">
        <v>412</v>
      </c>
      <c r="C266" s="1759"/>
      <c r="D266" s="1759"/>
      <c r="E266" s="1759"/>
      <c r="F266" s="1759"/>
      <c r="G266" s="1759"/>
      <c r="H266" s="20"/>
      <c r="I266" s="27"/>
      <c r="J266" s="27"/>
      <c r="K266" s="27"/>
      <c r="L266" s="27"/>
      <c r="Q266" s="160"/>
      <c r="R266" s="160"/>
      <c r="S266" s="160"/>
      <c r="T266" s="160"/>
      <c r="U266" s="160"/>
      <c r="V266" s="160"/>
      <c r="W266" s="399"/>
      <c r="Y266" s="388"/>
      <c r="Z266" s="358"/>
    </row>
    <row r="267" spans="1:26" ht="15.75" customHeight="1" x14ac:dyDescent="0.2">
      <c r="A267" s="16"/>
      <c r="E267" s="625"/>
      <c r="Q267" s="160"/>
      <c r="R267" s="160"/>
      <c r="S267" s="160"/>
      <c r="T267" s="160"/>
      <c r="U267" s="160"/>
      <c r="V267" s="160"/>
      <c r="W267" s="399"/>
      <c r="Y267" s="388"/>
      <c r="Z267" s="358"/>
    </row>
    <row r="268" spans="1:26" ht="15.75" customHeight="1" x14ac:dyDescent="0.2">
      <c r="A268" s="16"/>
      <c r="E268" s="625"/>
      <c r="Q268" s="160"/>
      <c r="R268" s="160"/>
      <c r="S268" s="160"/>
      <c r="T268" s="160"/>
      <c r="U268" s="160"/>
      <c r="V268" s="160"/>
      <c r="W268" s="399"/>
      <c r="Y268" s="388"/>
    </row>
    <row r="269" spans="1:26" ht="15.75" customHeight="1" x14ac:dyDescent="0.2">
      <c r="A269" s="16"/>
      <c r="E269" s="625"/>
      <c r="Q269" s="160"/>
      <c r="R269" s="160"/>
      <c r="S269" s="160"/>
      <c r="T269" s="160"/>
      <c r="U269" s="160"/>
      <c r="V269" s="160"/>
      <c r="W269" s="399"/>
      <c r="Y269" s="388"/>
      <c r="Z269" s="400"/>
    </row>
    <row r="270" spans="1:26" ht="24" customHeight="1" x14ac:dyDescent="0.2">
      <c r="A270" s="16"/>
      <c r="B270" s="777" t="s">
        <v>128</v>
      </c>
      <c r="C270" s="822" t="s">
        <v>68</v>
      </c>
      <c r="D270" s="831" t="s">
        <v>173</v>
      </c>
      <c r="F270" s="13"/>
      <c r="G270" s="4"/>
      <c r="H270" s="20"/>
      <c r="L270" s="24"/>
      <c r="M270" s="20"/>
      <c r="P270" s="160"/>
      <c r="Q270" s="160"/>
      <c r="R270" s="160"/>
      <c r="S270" s="160"/>
      <c r="T270" s="160"/>
      <c r="U270" s="160"/>
      <c r="V270" s="316"/>
      <c r="W270" s="390"/>
      <c r="Y270" s="388"/>
    </row>
    <row r="271" spans="1:26" s="4" customFormat="1" ht="21" customHeight="1" x14ac:dyDescent="0.2">
      <c r="A271" s="99"/>
      <c r="B271" s="629" t="s">
        <v>174</v>
      </c>
      <c r="C271" s="619">
        <f>+X274</f>
        <v>0</v>
      </c>
      <c r="D271" s="623">
        <f>+Y274</f>
        <v>0</v>
      </c>
      <c r="E271" s="619"/>
      <c r="L271" s="459"/>
      <c r="P271" s="162"/>
      <c r="Q271" s="162"/>
      <c r="R271" s="162"/>
      <c r="S271" s="162"/>
      <c r="T271" s="162"/>
      <c r="U271" s="162"/>
      <c r="V271" s="322"/>
      <c r="W271" s="390"/>
      <c r="X271" s="316"/>
      <c r="Y271" s="316"/>
    </row>
    <row r="272" spans="1:26" s="4" customFormat="1" ht="21" customHeight="1" x14ac:dyDescent="0.2">
      <c r="A272" s="99"/>
      <c r="B272" s="629" t="s">
        <v>175</v>
      </c>
      <c r="C272" s="619">
        <f>+X275</f>
        <v>113</v>
      </c>
      <c r="D272" s="623">
        <f t="shared" ref="D272:D273" si="10">+Y275</f>
        <v>33.647810369911561</v>
      </c>
      <c r="E272" s="619"/>
      <c r="L272" s="459"/>
      <c r="P272" s="162"/>
      <c r="Q272" s="162"/>
      <c r="R272" s="162"/>
      <c r="S272" s="162"/>
      <c r="T272" s="162"/>
      <c r="U272" s="162"/>
      <c r="V272" s="322"/>
      <c r="W272" s="316"/>
      <c r="X272" s="316"/>
      <c r="Y272" s="322"/>
    </row>
    <row r="273" spans="1:32" s="4" customFormat="1" ht="21" customHeight="1" x14ac:dyDescent="0.2">
      <c r="A273" s="99"/>
      <c r="B273" s="629" t="s">
        <v>176</v>
      </c>
      <c r="C273" s="619">
        <f>+X276</f>
        <v>84</v>
      </c>
      <c r="D273" s="623">
        <f t="shared" si="10"/>
        <v>19.184784419761911</v>
      </c>
      <c r="E273" s="619"/>
      <c r="L273" s="459"/>
      <c r="P273" s="162"/>
      <c r="Q273" s="162"/>
      <c r="R273" s="162"/>
      <c r="S273" s="162"/>
      <c r="T273" s="162"/>
      <c r="U273" s="162"/>
      <c r="V273" s="403"/>
      <c r="W273" s="401" t="s">
        <v>128</v>
      </c>
      <c r="X273" s="392" t="s">
        <v>68</v>
      </c>
      <c r="Y273" s="392" t="s">
        <v>372</v>
      </c>
      <c r="Z273" s="392" t="s">
        <v>371</v>
      </c>
    </row>
    <row r="274" spans="1:32" ht="15.75" customHeight="1" x14ac:dyDescent="0.2">
      <c r="A274" s="16"/>
      <c r="B274" s="832" t="s">
        <v>29</v>
      </c>
      <c r="C274" s="620">
        <f>SUM(C271:C273)</f>
        <v>197</v>
      </c>
      <c r="D274" s="753">
        <f>SUM(D271:D273)</f>
        <v>52.832594789673472</v>
      </c>
      <c r="F274" s="13"/>
      <c r="G274" s="4"/>
      <c r="H274" s="20"/>
      <c r="L274" s="24"/>
      <c r="M274" s="20"/>
      <c r="P274" s="160"/>
      <c r="Q274" s="160"/>
      <c r="R274" s="160"/>
      <c r="S274" s="160"/>
      <c r="T274" s="160"/>
      <c r="U274" s="160"/>
      <c r="V274" s="390"/>
      <c r="W274" s="309" t="s">
        <v>174</v>
      </c>
      <c r="X274" s="322">
        <v>0</v>
      </c>
      <c r="Y274" s="402">
        <v>0</v>
      </c>
      <c r="Z274" s="402">
        <v>0</v>
      </c>
    </row>
    <row r="275" spans="1:32" ht="15.75" customHeight="1" x14ac:dyDescent="0.2">
      <c r="A275" s="16"/>
      <c r="E275" s="619"/>
      <c r="Q275" s="160"/>
      <c r="R275" s="160"/>
      <c r="S275" s="160"/>
      <c r="T275" s="160"/>
      <c r="U275" s="160"/>
      <c r="V275" s="160"/>
      <c r="W275" s="309" t="s">
        <v>175</v>
      </c>
      <c r="X275" s="322">
        <v>113</v>
      </c>
      <c r="Y275" s="402">
        <f>(Z275/X275)/1000000</f>
        <v>33.647810369911561</v>
      </c>
      <c r="Z275" s="402">
        <v>3802202571.8000059</v>
      </c>
    </row>
    <row r="276" spans="1:32" ht="15.75" customHeight="1" x14ac:dyDescent="0.2">
      <c r="A276" s="16"/>
      <c r="Q276" s="160"/>
      <c r="R276" s="160"/>
      <c r="S276" s="160"/>
      <c r="T276" s="160"/>
      <c r="U276" s="160"/>
      <c r="V276" s="160"/>
      <c r="W276" s="309" t="s">
        <v>176</v>
      </c>
      <c r="X276" s="322">
        <v>84</v>
      </c>
      <c r="Y276" s="402">
        <f>(Z276/X276)/1000000</f>
        <v>19.184784419761911</v>
      </c>
      <c r="Z276" s="402">
        <v>1611521891.2600005</v>
      </c>
    </row>
    <row r="277" spans="1:32" ht="15.75" customHeight="1" x14ac:dyDescent="0.2">
      <c r="A277" s="16"/>
      <c r="E277" s="625"/>
      <c r="Q277" s="160"/>
      <c r="R277" s="160"/>
      <c r="S277" s="160"/>
      <c r="T277" s="160"/>
      <c r="U277" s="160"/>
      <c r="V277" s="160"/>
      <c r="W277" s="394" t="s">
        <v>29</v>
      </c>
      <c r="X277" s="404">
        <f>SUM(X274:X276)</f>
        <v>197</v>
      </c>
      <c r="Y277" s="405">
        <f>SUM(Y274:Y276)</f>
        <v>52.832594789673472</v>
      </c>
      <c r="Z277" s="405">
        <f>SUM(Z274:Z276)</f>
        <v>5413724463.0600061</v>
      </c>
    </row>
    <row r="278" spans="1:32" ht="15.75" customHeight="1" x14ac:dyDescent="0.2">
      <c r="E278" s="786"/>
      <c r="J278" s="146"/>
      <c r="W278" s="390"/>
      <c r="Y278" s="388"/>
      <c r="Z278" s="358"/>
    </row>
    <row r="279" spans="1:32" ht="15.75" customHeight="1" x14ac:dyDescent="0.2">
      <c r="B279" s="803"/>
      <c r="C279" s="629"/>
      <c r="D279" s="629"/>
      <c r="E279" s="629"/>
      <c r="J279" s="14"/>
      <c r="W279" s="390"/>
      <c r="Y279" s="388"/>
      <c r="Z279" s="358"/>
    </row>
    <row r="280" spans="1:32" ht="15" customHeight="1" x14ac:dyDescent="0.2">
      <c r="B280" s="803"/>
      <c r="C280" s="629"/>
      <c r="D280" s="629"/>
      <c r="E280" s="629"/>
      <c r="J280" s="14"/>
      <c r="W280" s="399"/>
      <c r="Y280" s="388"/>
      <c r="Z280" s="358"/>
    </row>
    <row r="281" spans="1:32" ht="14.25" customHeight="1" x14ac:dyDescent="0.2">
      <c r="B281" s="803"/>
      <c r="C281" s="629"/>
      <c r="D281" s="629"/>
      <c r="E281" s="629"/>
      <c r="J281" s="14"/>
      <c r="Y281" s="388"/>
      <c r="Z281" s="358"/>
    </row>
    <row r="282" spans="1:32" ht="15" customHeight="1" x14ac:dyDescent="0.2">
      <c r="B282" s="803"/>
      <c r="C282" s="629"/>
      <c r="D282" s="629"/>
      <c r="E282" s="629"/>
      <c r="J282" s="14"/>
      <c r="W282" s="406"/>
      <c r="Y282" s="388"/>
      <c r="Z282" s="358"/>
    </row>
    <row r="283" spans="1:32" x14ac:dyDescent="0.2">
      <c r="B283" s="803"/>
      <c r="C283" s="629"/>
      <c r="D283" s="629"/>
      <c r="E283" s="629"/>
      <c r="J283" s="14"/>
      <c r="W283" s="407"/>
      <c r="Y283" s="388"/>
      <c r="Z283" s="358"/>
    </row>
    <row r="284" spans="1:32" ht="15" customHeight="1" x14ac:dyDescent="0.2">
      <c r="B284" s="803"/>
      <c r="C284" s="802"/>
      <c r="D284" s="802"/>
      <c r="E284" s="629"/>
      <c r="J284" s="14"/>
      <c r="W284" s="407"/>
      <c r="Y284" s="388"/>
      <c r="Z284" s="358"/>
    </row>
    <row r="285" spans="1:32" ht="15" customHeight="1" x14ac:dyDescent="0.2">
      <c r="B285" s="803"/>
      <c r="C285" s="629"/>
      <c r="D285" s="629"/>
      <c r="E285" s="629"/>
      <c r="J285" s="14"/>
      <c r="W285" s="407"/>
      <c r="Y285" s="388"/>
      <c r="Z285" s="358"/>
    </row>
    <row r="286" spans="1:32" ht="15" customHeight="1" x14ac:dyDescent="0.2">
      <c r="B286" s="803"/>
      <c r="C286" s="629"/>
      <c r="D286" s="629"/>
      <c r="E286" s="629"/>
      <c r="J286" s="14"/>
      <c r="W286" s="407"/>
      <c r="Y286" s="388"/>
      <c r="Z286" s="357"/>
    </row>
    <row r="287" spans="1:32" ht="27.75" customHeight="1" x14ac:dyDescent="0.2">
      <c r="A287" s="30"/>
      <c r="B287" s="1759" t="s">
        <v>247</v>
      </c>
      <c r="C287" s="1759"/>
      <c r="D287" s="1759"/>
      <c r="E287" s="1759"/>
      <c r="H287" s="13"/>
      <c r="I287" s="13"/>
      <c r="J287" s="13"/>
      <c r="L287" s="137"/>
      <c r="Q287" s="4"/>
      <c r="R287" s="4"/>
      <c r="S287" s="4"/>
      <c r="T287" s="4"/>
      <c r="U287" s="4"/>
      <c r="V287" s="4"/>
      <c r="W287" s="407"/>
      <c r="Y287" s="388"/>
      <c r="Z287" s="382"/>
      <c r="AA287" s="358"/>
      <c r="AB287" s="19"/>
      <c r="AC287" s="23"/>
      <c r="AD287" s="19"/>
      <c r="AE287" s="23"/>
      <c r="AF287" s="23"/>
    </row>
    <row r="288" spans="1:32" ht="15" customHeight="1" x14ac:dyDescent="0.2">
      <c r="A288" s="30"/>
      <c r="B288" s="636"/>
      <c r="C288" s="637"/>
      <c r="D288" s="637"/>
      <c r="E288" s="619"/>
      <c r="J288" s="4"/>
      <c r="W288" s="407"/>
      <c r="Z288" s="357"/>
    </row>
    <row r="289" spans="1:25" ht="15" customHeight="1" x14ac:dyDescent="0.2">
      <c r="A289" s="30"/>
      <c r="B289" s="636"/>
      <c r="C289" s="1758" t="s">
        <v>60</v>
      </c>
      <c r="D289" s="1758"/>
      <c r="E289" s="1758" t="s">
        <v>235</v>
      </c>
      <c r="F289" s="1758"/>
      <c r="G289" s="1758" t="s">
        <v>648</v>
      </c>
      <c r="H289" s="1758"/>
      <c r="J289" s="4"/>
      <c r="W289" s="407"/>
      <c r="Y289" s="358"/>
    </row>
    <row r="290" spans="1:25" ht="15" customHeight="1" x14ac:dyDescent="0.2">
      <c r="A290" s="16"/>
      <c r="B290" s="1348" t="s">
        <v>28</v>
      </c>
      <c r="C290" s="1348" t="s">
        <v>68</v>
      </c>
      <c r="D290" s="1349" t="s">
        <v>117</v>
      </c>
      <c r="E290" s="1348" t="s">
        <v>68</v>
      </c>
      <c r="F290" s="1349" t="s">
        <v>117</v>
      </c>
      <c r="G290" s="1350" t="s">
        <v>649</v>
      </c>
      <c r="H290" s="1350" t="s">
        <v>650</v>
      </c>
      <c r="I290" s="4"/>
      <c r="L290" s="24"/>
      <c r="M290" s="20"/>
      <c r="Q290" s="20"/>
      <c r="Y290" s="381"/>
    </row>
    <row r="291" spans="1:25" x14ac:dyDescent="0.2">
      <c r="A291" s="16"/>
      <c r="B291" s="1355" t="s">
        <v>69</v>
      </c>
      <c r="C291" s="1351">
        <v>143</v>
      </c>
      <c r="D291" s="1352">
        <v>1311.866</v>
      </c>
      <c r="E291" s="1351">
        <v>124</v>
      </c>
      <c r="F291" s="1352">
        <v>2559.6499813099999</v>
      </c>
      <c r="G291" s="1351">
        <v>267</v>
      </c>
      <c r="H291" s="1352">
        <v>3871.5159813099999</v>
      </c>
      <c r="I291" s="4"/>
      <c r="L291" s="24"/>
      <c r="M291" s="20"/>
      <c r="O291" s="13"/>
      <c r="P291" s="13"/>
      <c r="Q291" s="20"/>
      <c r="W291" s="407"/>
      <c r="Y291" s="358"/>
    </row>
    <row r="292" spans="1:25" hidden="1" x14ac:dyDescent="0.2">
      <c r="A292" s="16"/>
      <c r="B292" s="1355" t="s">
        <v>32</v>
      </c>
      <c r="C292" s="1351">
        <v>0</v>
      </c>
      <c r="D292" s="1352">
        <v>0</v>
      </c>
      <c r="E292" s="1351">
        <v>0</v>
      </c>
      <c r="F292" s="1352">
        <v>0</v>
      </c>
      <c r="G292" s="1351">
        <v>0</v>
      </c>
      <c r="H292" s="1352">
        <v>0</v>
      </c>
      <c r="I292" s="4"/>
      <c r="L292" s="24"/>
      <c r="M292" s="20"/>
      <c r="O292" s="13"/>
      <c r="P292" s="13"/>
      <c r="Q292" s="20"/>
    </row>
    <row r="293" spans="1:25" hidden="1" x14ac:dyDescent="0.2">
      <c r="A293" s="16"/>
      <c r="B293" s="1355" t="s">
        <v>33</v>
      </c>
      <c r="C293" s="1351">
        <v>0</v>
      </c>
      <c r="D293" s="1352">
        <v>0</v>
      </c>
      <c r="E293" s="1351">
        <v>0</v>
      </c>
      <c r="F293" s="1352">
        <v>0</v>
      </c>
      <c r="G293" s="1351">
        <v>0</v>
      </c>
      <c r="H293" s="1352">
        <v>0</v>
      </c>
      <c r="I293" s="4"/>
      <c r="L293" s="24"/>
      <c r="M293" s="20"/>
      <c r="O293" s="13"/>
      <c r="P293" s="13"/>
      <c r="Q293" s="20"/>
    </row>
    <row r="294" spans="1:25" hidden="1" x14ac:dyDescent="0.2">
      <c r="A294" s="16"/>
      <c r="B294" s="1355" t="s">
        <v>34</v>
      </c>
      <c r="C294" s="1351">
        <v>0</v>
      </c>
      <c r="D294" s="1352">
        <v>0</v>
      </c>
      <c r="E294" s="1351">
        <v>0</v>
      </c>
      <c r="F294" s="1352">
        <v>0</v>
      </c>
      <c r="G294" s="1351">
        <v>0</v>
      </c>
      <c r="H294" s="1352">
        <v>0</v>
      </c>
      <c r="I294" s="4"/>
      <c r="L294" s="24"/>
      <c r="M294" s="20"/>
      <c r="Q294" s="23"/>
    </row>
    <row r="295" spans="1:25" hidden="1" x14ac:dyDescent="0.2">
      <c r="A295" s="16"/>
      <c r="B295" s="1355" t="s">
        <v>35</v>
      </c>
      <c r="C295" s="1351">
        <v>0</v>
      </c>
      <c r="D295" s="1352">
        <v>0</v>
      </c>
      <c r="E295" s="1351">
        <v>0</v>
      </c>
      <c r="F295" s="1352">
        <v>0</v>
      </c>
      <c r="G295" s="1351">
        <v>0</v>
      </c>
      <c r="H295" s="1352">
        <v>0</v>
      </c>
      <c r="I295" s="4"/>
      <c r="L295" s="24"/>
      <c r="M295" s="20"/>
      <c r="Q295" s="23"/>
    </row>
    <row r="296" spans="1:25" hidden="1" x14ac:dyDescent="0.2">
      <c r="A296" s="16"/>
      <c r="B296" s="1355" t="s">
        <v>31</v>
      </c>
      <c r="C296" s="1351">
        <v>0</v>
      </c>
      <c r="D296" s="1352">
        <v>0</v>
      </c>
      <c r="E296" s="1351">
        <v>0</v>
      </c>
      <c r="F296" s="1352">
        <v>0</v>
      </c>
      <c r="G296" s="1351">
        <v>0</v>
      </c>
      <c r="H296" s="1352">
        <v>0</v>
      </c>
      <c r="I296" s="4"/>
      <c r="L296" s="24"/>
      <c r="M296" s="20"/>
      <c r="Q296" s="23"/>
    </row>
    <row r="297" spans="1:25" hidden="1" x14ac:dyDescent="0.2">
      <c r="A297" s="16"/>
      <c r="B297" s="1355" t="s">
        <v>36</v>
      </c>
      <c r="C297" s="1351">
        <v>0</v>
      </c>
      <c r="D297" s="1352">
        <v>0</v>
      </c>
      <c r="E297" s="1351">
        <v>0</v>
      </c>
      <c r="F297" s="1352">
        <v>0</v>
      </c>
      <c r="G297" s="1351">
        <v>0</v>
      </c>
      <c r="H297" s="1352">
        <v>0</v>
      </c>
      <c r="I297" s="4"/>
      <c r="L297" s="24"/>
      <c r="M297" s="20"/>
      <c r="Q297" s="23"/>
    </row>
    <row r="298" spans="1:25" hidden="1" x14ac:dyDescent="0.2">
      <c r="A298" s="16"/>
      <c r="B298" s="1355" t="s">
        <v>37</v>
      </c>
      <c r="C298" s="1351">
        <v>0</v>
      </c>
      <c r="D298" s="1352">
        <v>0</v>
      </c>
      <c r="E298" s="1351">
        <v>0</v>
      </c>
      <c r="F298" s="1352">
        <v>0</v>
      </c>
      <c r="G298" s="1351">
        <v>0</v>
      </c>
      <c r="H298" s="1352">
        <v>0</v>
      </c>
      <c r="I298" s="4"/>
      <c r="L298" s="24"/>
      <c r="M298" s="20"/>
      <c r="Q298" s="23"/>
    </row>
    <row r="299" spans="1:25" hidden="1" x14ac:dyDescent="0.2">
      <c r="A299" s="16"/>
      <c r="B299" s="1355" t="s">
        <v>38</v>
      </c>
      <c r="C299" s="1351">
        <v>0</v>
      </c>
      <c r="D299" s="1352">
        <v>0</v>
      </c>
      <c r="E299" s="1351">
        <v>0</v>
      </c>
      <c r="F299" s="1352">
        <v>0</v>
      </c>
      <c r="G299" s="1351">
        <v>0</v>
      </c>
      <c r="H299" s="1352">
        <v>0</v>
      </c>
      <c r="I299" s="4"/>
      <c r="L299" s="24"/>
      <c r="M299" s="20"/>
      <c r="Q299" s="23"/>
    </row>
    <row r="300" spans="1:25" hidden="1" x14ac:dyDescent="0.2">
      <c r="A300" s="16"/>
      <c r="B300" s="1355" t="s">
        <v>39</v>
      </c>
      <c r="C300" s="1351">
        <v>0</v>
      </c>
      <c r="D300" s="1352">
        <v>0</v>
      </c>
      <c r="E300" s="1351">
        <v>0</v>
      </c>
      <c r="F300" s="1352">
        <v>0</v>
      </c>
      <c r="G300" s="1351">
        <v>0</v>
      </c>
      <c r="H300" s="1352">
        <v>0</v>
      </c>
      <c r="I300" s="4">
        <v>959</v>
      </c>
      <c r="J300" s="20">
        <v>11038.270843050001</v>
      </c>
      <c r="L300" s="24"/>
      <c r="M300" s="20"/>
      <c r="Q300" s="23"/>
    </row>
    <row r="301" spans="1:25" hidden="1" x14ac:dyDescent="0.2">
      <c r="A301" s="16"/>
      <c r="B301" s="1355" t="s">
        <v>40</v>
      </c>
      <c r="C301" s="1351">
        <v>0</v>
      </c>
      <c r="D301" s="1352">
        <v>0</v>
      </c>
      <c r="E301" s="1351">
        <v>0</v>
      </c>
      <c r="F301" s="1352">
        <v>0</v>
      </c>
      <c r="G301" s="1351">
        <v>0</v>
      </c>
      <c r="H301" s="1352">
        <v>0</v>
      </c>
      <c r="I301" s="4"/>
      <c r="L301" s="24"/>
      <c r="M301" s="20"/>
      <c r="Q301" s="20"/>
    </row>
    <row r="302" spans="1:25" hidden="1" x14ac:dyDescent="0.2">
      <c r="A302" s="16"/>
      <c r="B302" s="1355" t="s">
        <v>70</v>
      </c>
      <c r="C302" s="1351">
        <v>0</v>
      </c>
      <c r="D302" s="1352">
        <v>0</v>
      </c>
      <c r="E302" s="1351">
        <v>0</v>
      </c>
      <c r="F302" s="1352">
        <v>0</v>
      </c>
      <c r="G302" s="1351">
        <v>0</v>
      </c>
      <c r="H302" s="1352">
        <v>0</v>
      </c>
      <c r="I302" s="4"/>
      <c r="L302" s="24"/>
      <c r="M302" s="20"/>
      <c r="Q302" s="20"/>
    </row>
    <row r="303" spans="1:25" x14ac:dyDescent="0.2">
      <c r="A303" s="16"/>
      <c r="B303" s="1356" t="s">
        <v>6</v>
      </c>
      <c r="C303" s="1353">
        <f t="shared" ref="C303:H303" si="11">SUM(C291:C302)</f>
        <v>143</v>
      </c>
      <c r="D303" s="1354">
        <f t="shared" si="11"/>
        <v>1311.866</v>
      </c>
      <c r="E303" s="1353">
        <f t="shared" si="11"/>
        <v>124</v>
      </c>
      <c r="F303" s="1354">
        <f t="shared" si="11"/>
        <v>2559.6499813099999</v>
      </c>
      <c r="G303" s="1353">
        <f t="shared" si="11"/>
        <v>267</v>
      </c>
      <c r="H303" s="1354">
        <f t="shared" si="11"/>
        <v>3871.5159813099999</v>
      </c>
      <c r="I303" s="4"/>
      <c r="L303" s="24"/>
      <c r="M303" s="20"/>
      <c r="O303" s="13"/>
      <c r="P303" s="13"/>
      <c r="Q303" s="20"/>
    </row>
    <row r="304" spans="1:25" ht="12.75" x14ac:dyDescent="0.2">
      <c r="A304" s="16"/>
      <c r="B304" s="1763" t="s">
        <v>637</v>
      </c>
      <c r="C304" s="1763"/>
      <c r="D304" s="1763"/>
      <c r="E304" s="1763"/>
      <c r="F304" s="34"/>
      <c r="G304" s="14"/>
      <c r="H304" s="43"/>
      <c r="I304" s="34"/>
      <c r="J304" s="4"/>
    </row>
    <row r="305" spans="1:16" ht="15" customHeight="1" x14ac:dyDescent="0.2">
      <c r="A305" s="16"/>
      <c r="B305" s="1763"/>
      <c r="C305" s="1763"/>
      <c r="D305" s="1763"/>
      <c r="E305" s="1763"/>
      <c r="J305" s="4"/>
    </row>
    <row r="306" spans="1:16" ht="45" customHeight="1" x14ac:dyDescent="0.2">
      <c r="A306" s="16"/>
      <c r="B306" s="1763"/>
      <c r="C306" s="1763"/>
      <c r="D306" s="1763"/>
      <c r="E306" s="1763"/>
      <c r="J306" s="15"/>
      <c r="N306" s="24"/>
      <c r="O306" s="24"/>
      <c r="P306" s="24"/>
    </row>
    <row r="307" spans="1:16" ht="17.25" customHeight="1" x14ac:dyDescent="0.2">
      <c r="A307" s="16"/>
      <c r="B307" s="742"/>
      <c r="C307" s="650"/>
      <c r="D307" s="650"/>
      <c r="E307" s="742"/>
      <c r="J307" s="15"/>
      <c r="N307" s="24"/>
      <c r="O307" s="24"/>
      <c r="P307" s="24"/>
    </row>
    <row r="308" spans="1:16" ht="15.75" customHeight="1" x14ac:dyDescent="0.2">
      <c r="A308" s="16"/>
      <c r="B308" s="742"/>
      <c r="C308" s="742"/>
      <c r="D308" s="742"/>
      <c r="E308" s="742"/>
      <c r="J308" s="15"/>
      <c r="N308" s="24"/>
      <c r="O308" s="24"/>
      <c r="P308" s="24"/>
    </row>
    <row r="309" spans="1:16" ht="17.25" hidden="1" customHeight="1" x14ac:dyDescent="0.2">
      <c r="A309" s="16"/>
      <c r="B309" s="742"/>
      <c r="C309" s="742"/>
      <c r="D309" s="742"/>
      <c r="E309" s="742"/>
      <c r="J309" s="15"/>
      <c r="N309" s="24"/>
      <c r="O309" s="24"/>
      <c r="P309" s="24"/>
    </row>
    <row r="310" spans="1:16" ht="17.25" customHeight="1" x14ac:dyDescent="0.2">
      <c r="A310" s="16"/>
      <c r="B310" s="742"/>
      <c r="C310" s="650"/>
      <c r="D310" s="650"/>
      <c r="E310" s="742"/>
      <c r="J310" s="15"/>
      <c r="N310" s="24"/>
      <c r="O310" s="24"/>
      <c r="P310" s="24"/>
    </row>
    <row r="311" spans="1:16" ht="15" customHeight="1" x14ac:dyDescent="0.2">
      <c r="A311" s="16"/>
      <c r="B311" s="651"/>
      <c r="C311" s="652"/>
      <c r="D311" s="652"/>
      <c r="E311" s="653"/>
      <c r="G311" s="20"/>
      <c r="N311" s="24"/>
      <c r="O311" s="24"/>
      <c r="P311" s="24"/>
    </row>
    <row r="312" spans="1:16" ht="26.25" customHeight="1" x14ac:dyDescent="0.2">
      <c r="A312" s="16"/>
      <c r="B312" s="1759" t="s">
        <v>248</v>
      </c>
      <c r="C312" s="1759"/>
      <c r="D312" s="778"/>
      <c r="E312" s="654"/>
      <c r="G312" s="34"/>
      <c r="M312" s="20"/>
      <c r="N312" s="24"/>
      <c r="O312" s="24"/>
      <c r="P312" s="24"/>
    </row>
    <row r="313" spans="1:16" ht="15" customHeight="1" x14ac:dyDescent="0.2">
      <c r="A313" s="16"/>
      <c r="G313" s="34"/>
      <c r="N313" s="24"/>
      <c r="O313" s="24"/>
      <c r="P313" s="24"/>
    </row>
    <row r="314" spans="1:16" ht="15" customHeight="1" x14ac:dyDescent="0.2">
      <c r="A314" s="16"/>
      <c r="B314" s="746" t="s">
        <v>28</v>
      </c>
      <c r="C314" s="620" t="s">
        <v>3</v>
      </c>
      <c r="D314" s="744" t="s">
        <v>117</v>
      </c>
      <c r="F314" s="34"/>
      <c r="G314" s="4"/>
      <c r="H314" s="20"/>
      <c r="L314" s="24"/>
      <c r="N314" s="24"/>
      <c r="O314" s="24"/>
      <c r="P314" s="24"/>
    </row>
    <row r="315" spans="1:16" x14ac:dyDescent="0.2">
      <c r="A315" s="16"/>
      <c r="B315" s="737" t="s">
        <v>69</v>
      </c>
      <c r="C315" s="619">
        <v>10</v>
      </c>
      <c r="D315" s="623">
        <v>117972128.90000001</v>
      </c>
      <c r="F315" s="34"/>
      <c r="G315" s="4"/>
      <c r="H315" s="20"/>
      <c r="L315" s="24"/>
      <c r="N315" s="24"/>
      <c r="O315" s="24"/>
      <c r="P315" s="24"/>
    </row>
    <row r="316" spans="1:16" hidden="1" x14ac:dyDescent="0.2">
      <c r="A316" s="16"/>
      <c r="B316" s="737" t="s">
        <v>32</v>
      </c>
      <c r="C316" s="619">
        <v>0</v>
      </c>
      <c r="D316" s="623">
        <v>0</v>
      </c>
      <c r="F316" s="34"/>
      <c r="G316" s="4"/>
      <c r="H316" s="20"/>
      <c r="L316" s="24"/>
      <c r="N316" s="24"/>
      <c r="O316" s="24"/>
      <c r="P316" s="24"/>
    </row>
    <row r="317" spans="1:16" hidden="1" x14ac:dyDescent="0.2">
      <c r="A317" s="16"/>
      <c r="B317" s="737" t="s">
        <v>33</v>
      </c>
      <c r="C317" s="619">
        <v>0</v>
      </c>
      <c r="D317" s="623">
        <v>0</v>
      </c>
      <c r="F317" s="34"/>
      <c r="G317" s="4"/>
      <c r="H317" s="20"/>
      <c r="L317" s="24"/>
      <c r="N317" s="24"/>
      <c r="O317" s="24"/>
      <c r="P317" s="24"/>
    </row>
    <row r="318" spans="1:16" hidden="1" x14ac:dyDescent="0.2">
      <c r="A318" s="16"/>
      <c r="B318" s="737" t="s">
        <v>34</v>
      </c>
      <c r="C318" s="619">
        <v>0</v>
      </c>
      <c r="D318" s="623">
        <v>0</v>
      </c>
      <c r="F318" s="34"/>
      <c r="G318" s="4"/>
      <c r="H318" s="20"/>
      <c r="L318" s="24"/>
      <c r="N318" s="24"/>
      <c r="O318" s="24"/>
      <c r="P318" s="24"/>
    </row>
    <row r="319" spans="1:16" hidden="1" x14ac:dyDescent="0.2">
      <c r="A319" s="16"/>
      <c r="B319" s="737" t="s">
        <v>35</v>
      </c>
      <c r="C319" s="619">
        <v>0</v>
      </c>
      <c r="D319" s="623">
        <v>0</v>
      </c>
      <c r="F319" s="34"/>
      <c r="G319" s="4"/>
      <c r="H319" s="20"/>
      <c r="L319" s="24"/>
      <c r="N319" s="24"/>
      <c r="O319" s="24"/>
      <c r="P319" s="24"/>
    </row>
    <row r="320" spans="1:16" hidden="1" x14ac:dyDescent="0.2">
      <c r="A320" s="16"/>
      <c r="B320" s="737" t="s">
        <v>31</v>
      </c>
      <c r="C320" s="619">
        <v>0</v>
      </c>
      <c r="D320" s="623">
        <v>0</v>
      </c>
      <c r="F320" s="34"/>
      <c r="G320" s="4"/>
      <c r="H320" s="20"/>
      <c r="L320" s="24"/>
      <c r="N320" s="24"/>
      <c r="O320" s="24"/>
      <c r="P320" s="24"/>
    </row>
    <row r="321" spans="1:17" hidden="1" x14ac:dyDescent="0.2">
      <c r="A321" s="16"/>
      <c r="B321" s="737" t="s">
        <v>36</v>
      </c>
      <c r="C321" s="619">
        <v>0</v>
      </c>
      <c r="D321" s="623">
        <v>0</v>
      </c>
      <c r="F321" s="34"/>
      <c r="G321" s="4"/>
      <c r="H321" s="20"/>
      <c r="L321" s="24"/>
      <c r="N321" s="24"/>
      <c r="O321" s="24"/>
      <c r="P321" s="24"/>
    </row>
    <row r="322" spans="1:17" hidden="1" x14ac:dyDescent="0.2">
      <c r="A322" s="16"/>
      <c r="B322" s="737" t="s">
        <v>37</v>
      </c>
      <c r="C322" s="619">
        <v>0</v>
      </c>
      <c r="D322" s="623">
        <v>0</v>
      </c>
      <c r="F322" s="34"/>
      <c r="G322" s="4"/>
      <c r="H322" s="20"/>
      <c r="L322" s="24"/>
      <c r="N322" s="24"/>
      <c r="O322" s="24"/>
      <c r="P322" s="24"/>
    </row>
    <row r="323" spans="1:17" hidden="1" x14ac:dyDescent="0.2">
      <c r="A323" s="16"/>
      <c r="B323" s="737" t="s">
        <v>38</v>
      </c>
      <c r="C323" s="619">
        <v>0</v>
      </c>
      <c r="D323" s="623">
        <v>0</v>
      </c>
      <c r="E323" s="463"/>
      <c r="F323" s="34"/>
      <c r="G323" s="4"/>
      <c r="H323" s="20"/>
      <c r="L323" s="24"/>
      <c r="N323" s="24"/>
      <c r="O323" s="24"/>
      <c r="P323" s="24"/>
    </row>
    <row r="324" spans="1:17" hidden="1" x14ac:dyDescent="0.2">
      <c r="A324" s="16"/>
      <c r="B324" s="737" t="s">
        <v>39</v>
      </c>
      <c r="C324" s="619">
        <v>0</v>
      </c>
      <c r="D324" s="623">
        <v>0</v>
      </c>
      <c r="E324" s="463"/>
      <c r="F324" s="34"/>
      <c r="G324" s="4"/>
      <c r="H324" s="20"/>
      <c r="L324" s="24"/>
      <c r="N324" s="24"/>
      <c r="O324" s="24"/>
      <c r="P324" s="24"/>
    </row>
    <row r="325" spans="1:17" hidden="1" x14ac:dyDescent="0.2">
      <c r="A325" s="16"/>
      <c r="B325" s="737" t="s">
        <v>40</v>
      </c>
      <c r="C325" s="619">
        <v>0</v>
      </c>
      <c r="D325" s="623">
        <v>0</v>
      </c>
      <c r="E325" s="463"/>
      <c r="F325" s="34"/>
      <c r="G325" s="4"/>
      <c r="H325" s="20"/>
      <c r="L325" s="24"/>
      <c r="N325" s="24"/>
      <c r="O325" s="24"/>
      <c r="P325" s="24"/>
    </row>
    <row r="326" spans="1:17" hidden="1" x14ac:dyDescent="0.2">
      <c r="A326" s="16"/>
      <c r="B326" s="737" t="s">
        <v>70</v>
      </c>
      <c r="C326" s="619">
        <v>0</v>
      </c>
      <c r="D326" s="623">
        <v>0</v>
      </c>
      <c r="E326" s="463"/>
      <c r="F326" s="34"/>
      <c r="G326" s="4"/>
      <c r="H326" s="20"/>
      <c r="L326" s="24"/>
      <c r="N326" s="24"/>
      <c r="O326" s="24"/>
      <c r="P326" s="24"/>
    </row>
    <row r="327" spans="1:17" hidden="1" x14ac:dyDescent="0.2">
      <c r="A327" s="16"/>
      <c r="B327" s="655"/>
      <c r="D327" s="623"/>
      <c r="E327" s="463"/>
      <c r="F327" s="34"/>
      <c r="G327" s="4"/>
      <c r="H327" s="20"/>
      <c r="I327" s="19"/>
      <c r="L327" s="24"/>
      <c r="N327" s="24"/>
      <c r="O327" s="24"/>
      <c r="P327" s="24"/>
    </row>
    <row r="328" spans="1:17" x14ac:dyDescent="0.2">
      <c r="A328" s="16"/>
      <c r="B328" s="750" t="s">
        <v>6</v>
      </c>
      <c r="C328" s="743">
        <f>SUM(C315:C327)</f>
        <v>10</v>
      </c>
      <c r="D328" s="754">
        <f>SUM(D315:D327)</f>
        <v>117972128.90000001</v>
      </c>
      <c r="F328" s="13"/>
      <c r="G328" s="4"/>
      <c r="H328" s="20"/>
      <c r="I328" s="19"/>
      <c r="L328" s="24"/>
      <c r="N328" s="24"/>
      <c r="O328" s="24"/>
      <c r="P328" s="24"/>
    </row>
    <row r="329" spans="1:17" x14ac:dyDescent="0.2">
      <c r="A329" s="16"/>
      <c r="B329" s="905" t="s">
        <v>525</v>
      </c>
      <c r="C329" s="637"/>
      <c r="D329" s="909"/>
      <c r="F329" s="13"/>
      <c r="G329" s="4"/>
      <c r="H329" s="20"/>
      <c r="I329" s="19"/>
      <c r="L329" s="24"/>
      <c r="N329" s="24"/>
      <c r="O329" s="24"/>
      <c r="P329" s="24"/>
    </row>
    <row r="330" spans="1:17" ht="15.75" customHeight="1" x14ac:dyDescent="0.2">
      <c r="A330" s="16"/>
      <c r="B330" s="1763" t="s">
        <v>114</v>
      </c>
      <c r="C330" s="1763"/>
      <c r="D330" s="1763"/>
      <c r="E330" s="1763"/>
      <c r="J330" s="19"/>
      <c r="N330" s="24"/>
      <c r="O330" s="24"/>
      <c r="P330" s="24"/>
    </row>
    <row r="331" spans="1:17" ht="15" customHeight="1" x14ac:dyDescent="0.2">
      <c r="A331" s="16"/>
      <c r="B331" s="1763"/>
      <c r="C331" s="1763"/>
      <c r="D331" s="1763"/>
      <c r="E331" s="1763"/>
      <c r="J331" s="19"/>
      <c r="N331" s="24"/>
      <c r="O331" s="24"/>
      <c r="P331" s="24"/>
    </row>
    <row r="332" spans="1:17" ht="15.75" customHeight="1" x14ac:dyDescent="0.2">
      <c r="B332" s="1763"/>
      <c r="C332" s="1763"/>
      <c r="D332" s="1763"/>
      <c r="E332" s="1763"/>
      <c r="F332" s="30"/>
      <c r="G332" s="30"/>
      <c r="H332" s="30"/>
      <c r="I332" s="27"/>
      <c r="J332" s="155"/>
      <c r="K332" s="4"/>
      <c r="N332" s="24"/>
      <c r="O332" s="24"/>
      <c r="P332" s="24"/>
    </row>
    <row r="333" spans="1:17" ht="15.75" customHeight="1" x14ac:dyDescent="0.2">
      <c r="B333" s="776"/>
      <c r="C333" s="776"/>
      <c r="D333" s="776"/>
      <c r="E333" s="776"/>
      <c r="F333" s="30"/>
      <c r="G333" s="30"/>
      <c r="H333" s="30"/>
      <c r="I333" s="27"/>
      <c r="J333" s="155"/>
      <c r="K333" s="4"/>
      <c r="P333" s="27"/>
      <c r="Q333" s="25"/>
    </row>
    <row r="334" spans="1:17" ht="15.75" customHeight="1" x14ac:dyDescent="0.2">
      <c r="B334" s="776"/>
      <c r="C334" s="776"/>
      <c r="D334" s="776"/>
      <c r="E334" s="1102"/>
      <c r="F334" s="30"/>
      <c r="G334" s="30"/>
      <c r="H334" s="30"/>
      <c r="I334" s="27"/>
      <c r="J334" s="155"/>
      <c r="K334" s="4"/>
      <c r="P334" s="27"/>
      <c r="Q334" s="25"/>
    </row>
    <row r="335" spans="1:17" ht="15.75" customHeight="1" x14ac:dyDescent="0.2">
      <c r="B335" s="776"/>
      <c r="C335" s="776"/>
      <c r="D335" s="776"/>
      <c r="E335" s="776"/>
      <c r="F335" s="30"/>
      <c r="G335" s="30"/>
      <c r="H335" s="30"/>
      <c r="I335" s="27"/>
      <c r="J335" s="155"/>
      <c r="K335" s="4"/>
      <c r="P335" s="27"/>
      <c r="Q335" s="25"/>
    </row>
    <row r="336" spans="1:17" ht="15.75" customHeight="1" x14ac:dyDescent="0.2">
      <c r="B336" s="776"/>
      <c r="C336" s="776"/>
      <c r="D336" s="776"/>
      <c r="E336" s="776"/>
      <c r="F336" s="30"/>
      <c r="G336" s="30"/>
      <c r="H336" s="30"/>
      <c r="I336" s="27"/>
      <c r="J336" s="155"/>
      <c r="K336" s="4"/>
      <c r="P336" s="27"/>
      <c r="Q336" s="25"/>
    </row>
    <row r="337" spans="1:25" ht="26.25" customHeight="1" x14ac:dyDescent="0.2">
      <c r="A337" s="30"/>
      <c r="B337" s="1759" t="s">
        <v>285</v>
      </c>
      <c r="C337" s="1759"/>
      <c r="D337" s="1759"/>
      <c r="E337" s="1759"/>
      <c r="F337" s="27"/>
      <c r="G337" s="155"/>
      <c r="M337" s="460"/>
      <c r="Q337" s="25"/>
      <c r="R337" s="25"/>
      <c r="S337" s="25"/>
      <c r="T337" s="25"/>
      <c r="U337" s="25"/>
      <c r="V337" s="25"/>
    </row>
    <row r="338" spans="1:25" ht="15.75" customHeight="1" x14ac:dyDescent="0.2">
      <c r="A338" s="30"/>
      <c r="B338" s="636"/>
      <c r="C338" s="637"/>
      <c r="D338" s="637"/>
      <c r="M338" s="460"/>
      <c r="Q338" s="1774"/>
      <c r="R338" s="163"/>
      <c r="S338" s="163"/>
      <c r="T338" s="163"/>
      <c r="U338" s="163"/>
      <c r="V338" s="163"/>
    </row>
    <row r="339" spans="1:25" ht="15.75" customHeight="1" x14ac:dyDescent="0.2">
      <c r="A339" s="16"/>
      <c r="C339" s="1776" t="s">
        <v>1716</v>
      </c>
      <c r="D339" s="1777"/>
      <c r="E339" s="1777"/>
      <c r="F339" s="1777"/>
      <c r="G339" s="1777"/>
      <c r="H339" s="1778"/>
      <c r="J339" s="2"/>
      <c r="K339" s="1779" t="s">
        <v>1719</v>
      </c>
      <c r="L339" s="1780"/>
      <c r="M339" s="1780"/>
      <c r="N339" s="1781"/>
      <c r="O339" s="167"/>
      <c r="Q339" s="1774"/>
      <c r="R339" s="163"/>
      <c r="S339" s="163"/>
      <c r="T339" s="163"/>
      <c r="U339" s="163"/>
      <c r="V339" s="163"/>
    </row>
    <row r="340" spans="1:25" s="34" customFormat="1" ht="24.6" customHeight="1" x14ac:dyDescent="0.2">
      <c r="A340" s="48"/>
      <c r="B340" s="463"/>
      <c r="C340" s="1760" t="s">
        <v>1714</v>
      </c>
      <c r="D340" s="1761"/>
      <c r="E340" s="1761"/>
      <c r="F340" s="1764" t="s">
        <v>1715</v>
      </c>
      <c r="G340" s="1754"/>
      <c r="H340" s="1755"/>
      <c r="I340" s="20"/>
      <c r="J340" s="463"/>
      <c r="K340" s="1764" t="s">
        <v>1717</v>
      </c>
      <c r="L340" s="1755"/>
      <c r="M340" s="1764" t="s">
        <v>1718</v>
      </c>
      <c r="N340" s="1755"/>
      <c r="O340" s="167"/>
      <c r="Q340" s="163"/>
      <c r="R340" s="163"/>
      <c r="S340" s="163"/>
      <c r="T340" s="163"/>
      <c r="U340" s="163"/>
      <c r="V340" s="163"/>
      <c r="W340" s="356"/>
      <c r="X340" s="316"/>
      <c r="Y340" s="316"/>
    </row>
    <row r="341" spans="1:25" x14ac:dyDescent="0.2">
      <c r="A341" s="16"/>
      <c r="B341" s="618" t="s">
        <v>48</v>
      </c>
      <c r="C341" s="618" t="s">
        <v>383</v>
      </c>
      <c r="D341" s="618" t="s">
        <v>49</v>
      </c>
      <c r="E341" s="806" t="s">
        <v>382</v>
      </c>
      <c r="F341" s="42" t="s">
        <v>30</v>
      </c>
      <c r="G341" s="42" t="s">
        <v>49</v>
      </c>
      <c r="H341" s="313" t="s">
        <v>382</v>
      </c>
      <c r="J341" s="618" t="s">
        <v>48</v>
      </c>
      <c r="K341" s="618" t="s">
        <v>250</v>
      </c>
      <c r="L341" s="618" t="s">
        <v>49</v>
      </c>
      <c r="M341" s="618" t="s">
        <v>30</v>
      </c>
      <c r="N341" s="915" t="s">
        <v>49</v>
      </c>
      <c r="O341" s="167"/>
      <c r="P341" s="164"/>
      <c r="Q341" s="164"/>
      <c r="R341" s="164"/>
      <c r="S341" s="164"/>
      <c r="T341" s="164"/>
      <c r="U341" s="164"/>
      <c r="V341" s="412"/>
      <c r="W341" s="356"/>
      <c r="X341" s="1775"/>
      <c r="Y341" s="1775"/>
    </row>
    <row r="342" spans="1:25" s="43" customFormat="1" x14ac:dyDescent="0.2">
      <c r="A342" s="40"/>
      <c r="B342" s="833" t="s">
        <v>50</v>
      </c>
      <c r="C342" s="834">
        <v>73</v>
      </c>
      <c r="D342" s="1252">
        <f>1152647990.71/1000000</f>
        <v>1152.6479907099999</v>
      </c>
      <c r="E342" s="835">
        <f t="shared" ref="E342:E367" si="12">C342/$C$368</f>
        <v>0.27340823970037453</v>
      </c>
      <c r="F342" s="834">
        <v>173</v>
      </c>
      <c r="G342" s="1252">
        <f>1666935763.29/1000000</f>
        <v>1666.9357632900001</v>
      </c>
      <c r="H342" s="835">
        <f t="shared" ref="H342:H367" si="13">F342/$F$368</f>
        <v>0.1913716814159292</v>
      </c>
      <c r="J342" s="833" t="s">
        <v>50</v>
      </c>
      <c r="K342" s="834">
        <v>55</v>
      </c>
      <c r="L342" s="1252">
        <v>697.48448141999995</v>
      </c>
      <c r="M342" s="834">
        <v>198</v>
      </c>
      <c r="N342" s="1252">
        <v>1903.1053904800001</v>
      </c>
      <c r="P342" s="165"/>
      <c r="Q342" s="165"/>
      <c r="R342" s="165"/>
      <c r="S342" s="165"/>
      <c r="T342" s="165"/>
      <c r="U342" s="165"/>
      <c r="V342" s="415"/>
      <c r="W342" s="408"/>
      <c r="X342" s="409"/>
      <c r="Y342" s="409"/>
    </row>
    <row r="343" spans="1:25" s="43" customFormat="1" x14ac:dyDescent="0.2">
      <c r="A343" s="40"/>
      <c r="B343" s="833" t="s">
        <v>51</v>
      </c>
      <c r="C343" s="834">
        <v>102</v>
      </c>
      <c r="D343" s="1252">
        <f>1289433538.3/1000000</f>
        <v>1289.4335383</v>
      </c>
      <c r="E343" s="835">
        <f t="shared" si="12"/>
        <v>0.38202247191011235</v>
      </c>
      <c r="F343" s="834">
        <v>329</v>
      </c>
      <c r="G343" s="1252">
        <f>5989942347.71/1000000</f>
        <v>5989.9423477099999</v>
      </c>
      <c r="H343" s="835">
        <f t="shared" si="13"/>
        <v>0.36393805309734512</v>
      </c>
      <c r="J343" s="833" t="s">
        <v>51</v>
      </c>
      <c r="K343" s="834">
        <v>39</v>
      </c>
      <c r="L343" s="1252">
        <v>806.46212686000001</v>
      </c>
      <c r="M343" s="834">
        <v>265</v>
      </c>
      <c r="N343" s="1326">
        <v>3084.06846683</v>
      </c>
      <c r="P343" s="165"/>
      <c r="Q343" s="165"/>
      <c r="R343" s="165"/>
      <c r="S343" s="165"/>
      <c r="T343" s="165"/>
      <c r="U343" s="165"/>
      <c r="V343" s="415"/>
      <c r="W343" s="410"/>
      <c r="X343" s="411"/>
      <c r="Y343" s="411"/>
    </row>
    <row r="344" spans="1:25" s="43" customFormat="1" x14ac:dyDescent="0.2">
      <c r="A344" s="40"/>
      <c r="B344" s="833" t="s">
        <v>52</v>
      </c>
      <c r="C344" s="834">
        <v>3</v>
      </c>
      <c r="D344" s="1252">
        <f>66522502.88/1000000</f>
        <v>66.522502880000005</v>
      </c>
      <c r="E344" s="835">
        <f t="shared" si="12"/>
        <v>1.1235955056179775E-2</v>
      </c>
      <c r="F344" s="834">
        <v>1</v>
      </c>
      <c r="G344" s="1252">
        <f>25420317.23/1000000</f>
        <v>25.420317230000002</v>
      </c>
      <c r="H344" s="835">
        <f t="shared" si="13"/>
        <v>1.1061946902654867E-3</v>
      </c>
      <c r="J344" s="833" t="s">
        <v>52</v>
      </c>
      <c r="K344" s="834">
        <v>0</v>
      </c>
      <c r="L344" s="1252">
        <v>0</v>
      </c>
      <c r="M344" s="834">
        <v>1</v>
      </c>
      <c r="N344" s="1326">
        <v>24.54975056</v>
      </c>
      <c r="O344" s="165"/>
      <c r="P344" s="165"/>
      <c r="Q344" s="165"/>
      <c r="R344" s="165"/>
      <c r="S344" s="165"/>
      <c r="T344" s="165"/>
      <c r="U344" s="165"/>
      <c r="V344" s="415"/>
      <c r="W344" s="413"/>
      <c r="X344" s="414"/>
      <c r="Y344" s="316"/>
    </row>
    <row r="345" spans="1:25" s="43" customFormat="1" x14ac:dyDescent="0.2">
      <c r="A345" s="40"/>
      <c r="B345" s="833" t="s">
        <v>53</v>
      </c>
      <c r="C345" s="834">
        <v>24</v>
      </c>
      <c r="D345" s="1252">
        <f>413843092.91/1000000</f>
        <v>413.84309291000005</v>
      </c>
      <c r="E345" s="835">
        <f t="shared" si="12"/>
        <v>8.98876404494382E-2</v>
      </c>
      <c r="F345" s="834">
        <v>30</v>
      </c>
      <c r="G345" s="1252">
        <f>324315830.38/1000000</f>
        <v>324.31583038000002</v>
      </c>
      <c r="H345" s="835">
        <f t="shared" si="13"/>
        <v>3.3185840707964605E-2</v>
      </c>
      <c r="J345" s="833" t="s">
        <v>53</v>
      </c>
      <c r="K345" s="834">
        <v>1</v>
      </c>
      <c r="L345" s="1252">
        <v>23.057214139999999</v>
      </c>
      <c r="M345" s="834">
        <v>26</v>
      </c>
      <c r="N345" s="1326">
        <v>244.67117537000001</v>
      </c>
      <c r="O345" s="167"/>
      <c r="P345" s="167"/>
      <c r="Q345" s="167"/>
      <c r="R345" s="167"/>
      <c r="S345" s="167"/>
      <c r="T345" s="167"/>
      <c r="U345" s="167"/>
      <c r="V345" s="415"/>
      <c r="W345" s="416"/>
      <c r="X345" s="417"/>
      <c r="Y345" s="309"/>
    </row>
    <row r="346" spans="1:25" s="43" customFormat="1" x14ac:dyDescent="0.2">
      <c r="A346" s="40"/>
      <c r="B346" s="833" t="s">
        <v>54</v>
      </c>
      <c r="C346" s="834">
        <v>2</v>
      </c>
      <c r="D346" s="1252">
        <f>14517000/1000000</f>
        <v>14.516999999999999</v>
      </c>
      <c r="E346" s="835">
        <f t="shared" si="12"/>
        <v>7.4906367041198503E-3</v>
      </c>
      <c r="F346" s="834">
        <v>6</v>
      </c>
      <c r="G346" s="1252">
        <f>45986000/1000000</f>
        <v>45.985999999999997</v>
      </c>
      <c r="H346" s="835">
        <f t="shared" si="13"/>
        <v>6.6371681415929203E-3</v>
      </c>
      <c r="J346" s="833" t="s">
        <v>54</v>
      </c>
      <c r="K346" s="834">
        <v>1</v>
      </c>
      <c r="L346" s="1252">
        <v>7.9930000000000003</v>
      </c>
      <c r="M346" s="834">
        <v>2</v>
      </c>
      <c r="N346" s="1326">
        <v>15.356999999999999</v>
      </c>
      <c r="O346" s="167"/>
      <c r="P346" s="167"/>
      <c r="Q346" s="167"/>
      <c r="R346" s="167"/>
      <c r="S346" s="167"/>
      <c r="T346" s="167"/>
      <c r="U346" s="167"/>
      <c r="V346" s="415"/>
      <c r="W346" s="416"/>
      <c r="X346" s="417"/>
      <c r="Y346" s="309"/>
    </row>
    <row r="347" spans="1:25" s="43" customFormat="1" x14ac:dyDescent="0.2">
      <c r="A347" s="40"/>
      <c r="B347" s="833" t="s">
        <v>55</v>
      </c>
      <c r="C347" s="834">
        <v>9</v>
      </c>
      <c r="D347" s="1252">
        <f>74544000/1000000</f>
        <v>74.543999999999997</v>
      </c>
      <c r="E347" s="835">
        <f t="shared" si="12"/>
        <v>3.3707865168539325E-2</v>
      </c>
      <c r="F347" s="834">
        <v>34</v>
      </c>
      <c r="G347" s="1252">
        <f>272565000/1000000</f>
        <v>272.565</v>
      </c>
      <c r="H347" s="835">
        <f t="shared" si="13"/>
        <v>3.7610619469026552E-2</v>
      </c>
      <c r="J347" s="833" t="s">
        <v>55</v>
      </c>
      <c r="K347" s="834">
        <v>0</v>
      </c>
      <c r="L347" s="1252">
        <v>0</v>
      </c>
      <c r="M347" s="834">
        <v>34</v>
      </c>
      <c r="N347" s="1326">
        <v>311.49809566000005</v>
      </c>
      <c r="O347" s="165"/>
      <c r="P347" s="165"/>
      <c r="Q347" s="165"/>
      <c r="R347" s="165"/>
      <c r="S347" s="165"/>
      <c r="T347" s="165"/>
      <c r="U347" s="165"/>
      <c r="V347" s="415"/>
      <c r="W347" s="416"/>
      <c r="X347" s="417"/>
      <c r="Y347" s="309"/>
    </row>
    <row r="348" spans="1:25" s="43" customFormat="1" x14ac:dyDescent="0.2">
      <c r="A348" s="40"/>
      <c r="B348" s="833" t="s">
        <v>113</v>
      </c>
      <c r="C348" s="834">
        <v>5</v>
      </c>
      <c r="D348" s="1252">
        <f>58748120.1/1000000</f>
        <v>58.748120100000001</v>
      </c>
      <c r="E348" s="835">
        <f t="shared" si="12"/>
        <v>1.8726591760299626E-2</v>
      </c>
      <c r="F348" s="834">
        <v>89</v>
      </c>
      <c r="G348" s="1252">
        <f>879160137.24/1000000</f>
        <v>879.16013724000004</v>
      </c>
      <c r="H348" s="835">
        <f t="shared" si="13"/>
        <v>9.8451327433628319E-2</v>
      </c>
      <c r="J348" s="833" t="s">
        <v>113</v>
      </c>
      <c r="K348" s="834">
        <v>16</v>
      </c>
      <c r="L348" s="1252">
        <v>294.87305001999999</v>
      </c>
      <c r="M348" s="834">
        <v>78</v>
      </c>
      <c r="N348" s="1326">
        <v>871.36908821000009</v>
      </c>
      <c r="O348" s="165"/>
      <c r="P348" s="165"/>
      <c r="Q348" s="165"/>
      <c r="R348" s="165"/>
      <c r="S348" s="165"/>
      <c r="T348" s="165"/>
      <c r="U348" s="165"/>
      <c r="V348" s="415"/>
      <c r="W348" s="416"/>
      <c r="X348" s="417"/>
      <c r="Y348" s="309"/>
    </row>
    <row r="349" spans="1:25" s="43" customFormat="1" x14ac:dyDescent="0.2">
      <c r="A349" s="40"/>
      <c r="B349" s="833" t="s">
        <v>286</v>
      </c>
      <c r="C349" s="834">
        <v>0</v>
      </c>
      <c r="D349" s="1252">
        <v>0</v>
      </c>
      <c r="E349" s="835">
        <f t="shared" si="12"/>
        <v>0</v>
      </c>
      <c r="F349" s="834">
        <v>24</v>
      </c>
      <c r="G349" s="1252">
        <f>263306909.49/1000000</f>
        <v>263.30690949000001</v>
      </c>
      <c r="H349" s="835">
        <f t="shared" si="13"/>
        <v>2.6548672566371681E-2</v>
      </c>
      <c r="J349" s="833" t="s">
        <v>286</v>
      </c>
      <c r="K349" s="834">
        <v>5</v>
      </c>
      <c r="L349" s="1252">
        <v>71.969864790000003</v>
      </c>
      <c r="M349" s="834">
        <v>55</v>
      </c>
      <c r="N349" s="1326">
        <v>683.11333925999998</v>
      </c>
      <c r="O349" s="165"/>
      <c r="P349" s="165"/>
      <c r="Q349" s="165"/>
      <c r="R349" s="165"/>
      <c r="S349" s="165"/>
      <c r="T349" s="165"/>
      <c r="U349" s="165"/>
      <c r="V349" s="415"/>
      <c r="W349" s="416"/>
      <c r="X349" s="417"/>
      <c r="Y349" s="309"/>
    </row>
    <row r="350" spans="1:25" s="43" customFormat="1" x14ac:dyDescent="0.2">
      <c r="A350" s="40"/>
      <c r="B350" s="833" t="s">
        <v>56</v>
      </c>
      <c r="C350" s="834">
        <v>7</v>
      </c>
      <c r="D350" s="1252">
        <f>101318705.44/1000000</f>
        <v>101.31870544</v>
      </c>
      <c r="E350" s="835">
        <f t="shared" si="12"/>
        <v>2.6217228464419477E-2</v>
      </c>
      <c r="F350" s="834">
        <v>56</v>
      </c>
      <c r="G350" s="1252">
        <f>682209349.66/1000000</f>
        <v>682.20934965999993</v>
      </c>
      <c r="H350" s="835">
        <f t="shared" si="13"/>
        <v>6.1946902654867256E-2</v>
      </c>
      <c r="J350" s="833" t="s">
        <v>56</v>
      </c>
      <c r="K350" s="834">
        <v>0</v>
      </c>
      <c r="L350" s="1252">
        <v>0</v>
      </c>
      <c r="M350" s="834">
        <v>45</v>
      </c>
      <c r="N350" s="1326">
        <v>498.69800911999999</v>
      </c>
      <c r="O350" s="165"/>
      <c r="P350" s="165"/>
      <c r="Q350" s="165"/>
      <c r="R350" s="165"/>
      <c r="S350" s="165"/>
      <c r="T350" s="165"/>
      <c r="U350" s="165"/>
      <c r="V350" s="415"/>
      <c r="W350" s="416"/>
      <c r="X350" s="417"/>
      <c r="Y350" s="309"/>
    </row>
    <row r="351" spans="1:25" s="43" customFormat="1" x14ac:dyDescent="0.2">
      <c r="A351" s="40"/>
      <c r="B351" s="833" t="s">
        <v>287</v>
      </c>
      <c r="C351" s="834">
        <v>8</v>
      </c>
      <c r="D351" s="1252">
        <f>151921505.21/1000000</f>
        <v>151.92150521000002</v>
      </c>
      <c r="E351" s="835">
        <f t="shared" si="12"/>
        <v>2.9962546816479401E-2</v>
      </c>
      <c r="F351" s="834">
        <v>35</v>
      </c>
      <c r="G351" s="1252">
        <f>440824274.91/1000000</f>
        <v>440.82427491000004</v>
      </c>
      <c r="H351" s="835">
        <f t="shared" si="13"/>
        <v>3.8716814159292033E-2</v>
      </c>
      <c r="J351" s="833" t="s">
        <v>287</v>
      </c>
      <c r="K351" s="834">
        <v>6</v>
      </c>
      <c r="L351" s="1252">
        <v>104.74998004000001</v>
      </c>
      <c r="M351" s="834">
        <v>22</v>
      </c>
      <c r="N351" s="1326">
        <v>247.16147182</v>
      </c>
      <c r="O351" s="165"/>
      <c r="P351" s="165"/>
      <c r="Q351" s="165"/>
      <c r="R351" s="165"/>
      <c r="S351" s="165"/>
      <c r="T351" s="165"/>
      <c r="U351" s="165"/>
      <c r="V351" s="415"/>
      <c r="W351" s="416"/>
      <c r="X351" s="417"/>
      <c r="Y351" s="309"/>
    </row>
    <row r="352" spans="1:25" s="43" customFormat="1" x14ac:dyDescent="0.2">
      <c r="A352" s="40"/>
      <c r="B352" s="833" t="s">
        <v>288</v>
      </c>
      <c r="C352" s="834">
        <v>0</v>
      </c>
      <c r="D352" s="916">
        <v>0</v>
      </c>
      <c r="E352" s="835">
        <f t="shared" si="12"/>
        <v>0</v>
      </c>
      <c r="F352" s="834">
        <v>0</v>
      </c>
      <c r="G352" s="1252">
        <v>0</v>
      </c>
      <c r="H352" s="835">
        <f t="shared" si="13"/>
        <v>0</v>
      </c>
      <c r="J352" s="833" t="s">
        <v>288</v>
      </c>
      <c r="K352" s="834">
        <v>0</v>
      </c>
      <c r="L352" s="1252">
        <v>0</v>
      </c>
      <c r="M352" s="834">
        <v>0</v>
      </c>
      <c r="N352" s="1326">
        <v>0</v>
      </c>
      <c r="O352" s="165"/>
      <c r="P352" s="165"/>
      <c r="Q352" s="165"/>
      <c r="R352" s="165"/>
      <c r="S352" s="165"/>
      <c r="T352" s="165"/>
      <c r="U352" s="165"/>
      <c r="V352" s="415"/>
      <c r="W352" s="416"/>
      <c r="X352" s="417"/>
      <c r="Y352" s="309"/>
    </row>
    <row r="353" spans="1:25" s="43" customFormat="1" x14ac:dyDescent="0.2">
      <c r="A353" s="40"/>
      <c r="B353" s="833" t="s">
        <v>71</v>
      </c>
      <c r="C353" s="834">
        <v>1</v>
      </c>
      <c r="D353" s="1252">
        <f>6734000/1000000</f>
        <v>6.734</v>
      </c>
      <c r="E353" s="835">
        <f t="shared" si="12"/>
        <v>3.7453183520599251E-3</v>
      </c>
      <c r="F353" s="834">
        <v>4</v>
      </c>
      <c r="G353" s="1252">
        <f>36935000/1000000</f>
        <v>36.935000000000002</v>
      </c>
      <c r="H353" s="835">
        <f t="shared" si="13"/>
        <v>4.4247787610619468E-3</v>
      </c>
      <c r="J353" s="833" t="s">
        <v>71</v>
      </c>
      <c r="K353" s="834">
        <v>0</v>
      </c>
      <c r="L353" s="1252">
        <v>0</v>
      </c>
      <c r="M353" s="834">
        <v>2</v>
      </c>
      <c r="N353" s="1326">
        <v>18.559999999999999</v>
      </c>
      <c r="O353" s="165"/>
      <c r="P353" s="165"/>
      <c r="Q353" s="165"/>
      <c r="W353" s="416"/>
      <c r="X353" s="417"/>
      <c r="Y353" s="309"/>
    </row>
    <row r="354" spans="1:25" s="43" customFormat="1" x14ac:dyDescent="0.2">
      <c r="A354" s="40"/>
      <c r="B354" s="833" t="s">
        <v>289</v>
      </c>
      <c r="C354" s="834">
        <v>1</v>
      </c>
      <c r="D354" s="1252">
        <f>9241000/1000000</f>
        <v>9.2409999999999997</v>
      </c>
      <c r="E354" s="835">
        <f t="shared" si="12"/>
        <v>3.7453183520599251E-3</v>
      </c>
      <c r="F354" s="834">
        <v>2</v>
      </c>
      <c r="G354" s="1252">
        <f>18420000/1000000</f>
        <v>18.420000000000002</v>
      </c>
      <c r="H354" s="835">
        <f t="shared" si="13"/>
        <v>2.2123893805309734E-3</v>
      </c>
      <c r="J354" s="833" t="s">
        <v>289</v>
      </c>
      <c r="K354" s="834">
        <v>0</v>
      </c>
      <c r="L354" s="1252">
        <v>0</v>
      </c>
      <c r="M354" s="834">
        <v>4</v>
      </c>
      <c r="N354" s="1326">
        <v>37.106999999999999</v>
      </c>
      <c r="O354" s="165"/>
      <c r="P354" s="606"/>
      <c r="Q354" s="165"/>
      <c r="W354" s="416"/>
      <c r="X354" s="417"/>
      <c r="Y354" s="309"/>
    </row>
    <row r="355" spans="1:25" s="43" customFormat="1" x14ac:dyDescent="0.2">
      <c r="A355" s="40"/>
      <c r="B355" s="833" t="s">
        <v>290</v>
      </c>
      <c r="C355" s="834">
        <v>1</v>
      </c>
      <c r="D355" s="1252">
        <f>23633023.01/1000000</f>
        <v>23.633023010000002</v>
      </c>
      <c r="E355" s="835">
        <f t="shared" si="12"/>
        <v>3.7453183520599251E-3</v>
      </c>
      <c r="F355" s="834">
        <v>26</v>
      </c>
      <c r="G355" s="1252">
        <f>265233843.02/1000000</f>
        <v>265.23384301999999</v>
      </c>
      <c r="H355" s="835">
        <f t="shared" si="13"/>
        <v>2.8761061946902654E-2</v>
      </c>
      <c r="J355" s="833" t="s">
        <v>290</v>
      </c>
      <c r="K355" s="834">
        <v>0</v>
      </c>
      <c r="L355" s="1252">
        <v>0</v>
      </c>
      <c r="M355" s="834">
        <v>36</v>
      </c>
      <c r="N355" s="1326">
        <v>334.71100000000001</v>
      </c>
      <c r="O355" s="165"/>
      <c r="P355" s="606"/>
      <c r="Q355" s="165"/>
      <c r="W355" s="416"/>
      <c r="X355" s="417"/>
      <c r="Y355" s="309"/>
    </row>
    <row r="356" spans="1:25" s="43" customFormat="1" x14ac:dyDescent="0.2">
      <c r="A356" s="40"/>
      <c r="B356" s="833" t="s">
        <v>124</v>
      </c>
      <c r="C356" s="834">
        <v>2</v>
      </c>
      <c r="D356" s="1252">
        <f>31647128.65/1000000</f>
        <v>31.647128649999999</v>
      </c>
      <c r="E356" s="835">
        <f t="shared" si="12"/>
        <v>7.4906367041198503E-3</v>
      </c>
      <c r="F356" s="834">
        <v>24</v>
      </c>
      <c r="G356" s="1252">
        <f>300014862.62/1000000</f>
        <v>300.01486262000003</v>
      </c>
      <c r="H356" s="835">
        <f t="shared" si="13"/>
        <v>2.6548672566371681E-2</v>
      </c>
      <c r="J356" s="833" t="s">
        <v>124</v>
      </c>
      <c r="K356" s="834">
        <v>5</v>
      </c>
      <c r="L356" s="1252">
        <v>93.934553199999996</v>
      </c>
      <c r="M356" s="834">
        <v>0</v>
      </c>
      <c r="N356" s="1326">
        <v>0</v>
      </c>
      <c r="O356" s="165"/>
      <c r="P356" s="165"/>
      <c r="Q356" s="165"/>
    </row>
    <row r="357" spans="1:25" s="43" customFormat="1" x14ac:dyDescent="0.2">
      <c r="A357" s="40"/>
      <c r="B357" s="833" t="s">
        <v>730</v>
      </c>
      <c r="C357" s="834">
        <v>6</v>
      </c>
      <c r="D357" s="1252">
        <f>103518489.07/1000000</f>
        <v>103.51848906999999</v>
      </c>
      <c r="E357" s="835">
        <f t="shared" si="12"/>
        <v>2.247191011235955E-2</v>
      </c>
      <c r="F357" s="834">
        <v>20</v>
      </c>
      <c r="G357" s="1252">
        <f>199712507.06/1000000</f>
        <v>199.71250706000001</v>
      </c>
      <c r="H357" s="835">
        <f t="shared" si="13"/>
        <v>2.2123893805309734E-2</v>
      </c>
      <c r="J357" s="833" t="s">
        <v>340</v>
      </c>
      <c r="K357" s="834">
        <v>6</v>
      </c>
      <c r="L357" s="1326">
        <v>101.34180599</v>
      </c>
      <c r="M357" s="834">
        <v>24</v>
      </c>
      <c r="N357" s="1326">
        <v>294.32581436999999</v>
      </c>
      <c r="O357" s="165"/>
      <c r="P357" s="165"/>
      <c r="Q357" s="165"/>
    </row>
    <row r="358" spans="1:25" s="43" customFormat="1" x14ac:dyDescent="0.2">
      <c r="A358" s="40"/>
      <c r="B358" s="833" t="s">
        <v>327</v>
      </c>
      <c r="C358" s="834">
        <v>0</v>
      </c>
      <c r="D358" s="1252">
        <v>0</v>
      </c>
      <c r="E358" s="835">
        <f t="shared" si="12"/>
        <v>0</v>
      </c>
      <c r="F358" s="834">
        <v>0</v>
      </c>
      <c r="G358" s="1252">
        <v>0</v>
      </c>
      <c r="H358" s="835">
        <f t="shared" si="13"/>
        <v>0</v>
      </c>
      <c r="J358" s="833" t="s">
        <v>291</v>
      </c>
      <c r="K358" s="834">
        <v>0</v>
      </c>
      <c r="L358" s="916">
        <v>0</v>
      </c>
      <c r="M358" s="834">
        <v>0</v>
      </c>
      <c r="N358" s="1326">
        <v>0</v>
      </c>
      <c r="P358" s="147"/>
      <c r="Q358" s="147"/>
    </row>
    <row r="359" spans="1:25" s="43" customFormat="1" x14ac:dyDescent="0.2">
      <c r="A359" s="40"/>
      <c r="B359" s="1027" t="s">
        <v>722</v>
      </c>
      <c r="C359" s="1028">
        <v>0</v>
      </c>
      <c r="D359" s="1252">
        <v>0</v>
      </c>
      <c r="E359" s="835">
        <f t="shared" si="12"/>
        <v>0</v>
      </c>
      <c r="F359" s="1028">
        <v>2</v>
      </c>
      <c r="G359" s="1252">
        <f>18600000/1000000</f>
        <v>18.600000000000001</v>
      </c>
      <c r="H359" s="835">
        <f t="shared" si="13"/>
        <v>2.2123893805309734E-3</v>
      </c>
      <c r="J359" s="1027" t="s">
        <v>607</v>
      </c>
      <c r="K359" s="1028">
        <v>0</v>
      </c>
      <c r="L359" s="1029">
        <v>0</v>
      </c>
      <c r="M359" s="1028">
        <v>1</v>
      </c>
      <c r="N359" s="1327">
        <v>8.48</v>
      </c>
      <c r="P359" s="147"/>
      <c r="Q359" s="147"/>
    </row>
    <row r="360" spans="1:25" s="43" customFormat="1" x14ac:dyDescent="0.2">
      <c r="A360" s="40"/>
      <c r="B360" s="833" t="s">
        <v>118</v>
      </c>
      <c r="C360" s="834">
        <v>0</v>
      </c>
      <c r="D360" s="1252">
        <v>0</v>
      </c>
      <c r="E360" s="835">
        <f t="shared" si="12"/>
        <v>0</v>
      </c>
      <c r="F360" s="834">
        <v>0</v>
      </c>
      <c r="G360" s="1252">
        <v>0</v>
      </c>
      <c r="H360" s="835">
        <f t="shared" si="13"/>
        <v>0</v>
      </c>
      <c r="J360" s="833" t="s">
        <v>118</v>
      </c>
      <c r="K360" s="834">
        <v>0</v>
      </c>
      <c r="L360" s="1252">
        <v>0</v>
      </c>
      <c r="M360" s="834">
        <v>0</v>
      </c>
      <c r="N360" s="1326">
        <v>0</v>
      </c>
      <c r="P360" s="147"/>
      <c r="Q360" s="147"/>
    </row>
    <row r="361" spans="1:25" s="43" customFormat="1" x14ac:dyDescent="0.2">
      <c r="A361" s="40"/>
      <c r="B361" s="833" t="s">
        <v>242</v>
      </c>
      <c r="C361" s="834">
        <v>0</v>
      </c>
      <c r="D361" s="1252">
        <v>0</v>
      </c>
      <c r="E361" s="835">
        <f t="shared" si="12"/>
        <v>0</v>
      </c>
      <c r="F361" s="834">
        <v>0</v>
      </c>
      <c r="G361" s="1252">
        <v>0</v>
      </c>
      <c r="H361" s="835">
        <f t="shared" si="13"/>
        <v>0</v>
      </c>
      <c r="J361" s="833" t="s">
        <v>242</v>
      </c>
      <c r="K361" s="834">
        <v>0</v>
      </c>
      <c r="L361" s="917">
        <v>0</v>
      </c>
      <c r="M361" s="834">
        <v>0</v>
      </c>
      <c r="N361" s="1326">
        <v>0</v>
      </c>
      <c r="P361" s="147"/>
      <c r="Q361" s="147"/>
    </row>
    <row r="362" spans="1:25" s="43" customFormat="1" x14ac:dyDescent="0.2">
      <c r="A362" s="40"/>
      <c r="B362" s="833" t="s">
        <v>317</v>
      </c>
      <c r="C362" s="834">
        <v>0</v>
      </c>
      <c r="D362" s="1252">
        <v>0</v>
      </c>
      <c r="E362" s="835">
        <f t="shared" si="12"/>
        <v>0</v>
      </c>
      <c r="F362" s="834">
        <v>0</v>
      </c>
      <c r="G362" s="1252">
        <v>0</v>
      </c>
      <c r="H362" s="835">
        <f t="shared" si="13"/>
        <v>0</v>
      </c>
      <c r="J362" s="833" t="s">
        <v>281</v>
      </c>
      <c r="K362" s="834">
        <v>0</v>
      </c>
      <c r="L362" s="916">
        <v>0</v>
      </c>
      <c r="M362" s="834">
        <v>0</v>
      </c>
      <c r="N362" s="917">
        <v>0</v>
      </c>
      <c r="P362" s="166"/>
      <c r="Q362" s="166"/>
    </row>
    <row r="363" spans="1:25" s="43" customFormat="1" x14ac:dyDescent="0.2">
      <c r="A363" s="40"/>
      <c r="B363" s="833" t="s">
        <v>731</v>
      </c>
      <c r="C363" s="834">
        <v>0</v>
      </c>
      <c r="D363" s="1252">
        <v>0</v>
      </c>
      <c r="E363" s="835">
        <f t="shared" si="12"/>
        <v>0</v>
      </c>
      <c r="F363" s="834">
        <v>0</v>
      </c>
      <c r="G363" s="1252">
        <v>0</v>
      </c>
      <c r="H363" s="835">
        <f t="shared" si="13"/>
        <v>0</v>
      </c>
      <c r="J363" s="833" t="s">
        <v>326</v>
      </c>
      <c r="K363" s="834">
        <v>0</v>
      </c>
      <c r="L363" s="916">
        <v>0</v>
      </c>
      <c r="M363" s="834">
        <v>0</v>
      </c>
      <c r="N363" s="917">
        <v>0</v>
      </c>
      <c r="P363" s="166"/>
      <c r="Q363" s="166"/>
    </row>
    <row r="364" spans="1:25" s="43" customFormat="1" x14ac:dyDescent="0.2">
      <c r="A364" s="40"/>
      <c r="B364" s="833" t="s">
        <v>316</v>
      </c>
      <c r="C364" s="834">
        <v>10</v>
      </c>
      <c r="D364" s="1252">
        <f>211555570.27/1000000</f>
        <v>211.55557027</v>
      </c>
      <c r="E364" s="835">
        <f t="shared" si="12"/>
        <v>3.7453183520599252E-2</v>
      </c>
      <c r="F364" s="834">
        <v>5</v>
      </c>
      <c r="G364" s="1252">
        <f>56658320.45/1000000</f>
        <v>56.658320450000005</v>
      </c>
      <c r="H364" s="835">
        <f t="shared" si="13"/>
        <v>5.5309734513274336E-3</v>
      </c>
      <c r="J364" s="833" t="s">
        <v>316</v>
      </c>
      <c r="K364" s="834">
        <v>8</v>
      </c>
      <c r="L364" s="1252">
        <v>73.953000000000003</v>
      </c>
      <c r="M364" s="834">
        <v>17</v>
      </c>
      <c r="N364" s="1326">
        <v>221.31249595</v>
      </c>
      <c r="P364" s="166"/>
      <c r="Q364" s="166"/>
    </row>
    <row r="365" spans="1:25" s="43" customFormat="1" x14ac:dyDescent="0.2">
      <c r="A365" s="40"/>
      <c r="B365" s="833" t="s">
        <v>373</v>
      </c>
      <c r="C365" s="834">
        <v>7</v>
      </c>
      <c r="D365" s="1252">
        <f>68636000/1000000</f>
        <v>68.635999999999996</v>
      </c>
      <c r="E365" s="835">
        <f t="shared" si="12"/>
        <v>2.6217228464419477E-2</v>
      </c>
      <c r="F365" s="834">
        <v>29</v>
      </c>
      <c r="G365" s="1252">
        <f>296291000/1000000</f>
        <v>296.291</v>
      </c>
      <c r="H365" s="835">
        <f t="shared" si="13"/>
        <v>3.2079646017699116E-2</v>
      </c>
      <c r="J365" s="833" t="s">
        <v>282</v>
      </c>
      <c r="K365" s="834">
        <v>6</v>
      </c>
      <c r="L365" s="1326">
        <v>55.305</v>
      </c>
      <c r="M365" s="834">
        <v>14</v>
      </c>
      <c r="N365" s="1326">
        <v>219.60315119999999</v>
      </c>
      <c r="P365" s="166"/>
      <c r="Q365" s="166"/>
    </row>
    <row r="366" spans="1:25" s="43" customFormat="1" x14ac:dyDescent="0.2">
      <c r="A366" s="40"/>
      <c r="B366" s="1472" t="s">
        <v>729</v>
      </c>
      <c r="C366" s="1480">
        <v>2</v>
      </c>
      <c r="D366" s="1481">
        <f>62521314.76/1000000</f>
        <v>62.521314759999996</v>
      </c>
      <c r="E366" s="835">
        <f t="shared" si="12"/>
        <v>7.4906367041198503E-3</v>
      </c>
      <c r="F366" s="1480">
        <v>15</v>
      </c>
      <c r="G366" s="1481">
        <f>136259000/1000000</f>
        <v>136.25899999999999</v>
      </c>
      <c r="H366" s="835">
        <f t="shared" si="13"/>
        <v>1.6592920353982302E-2</v>
      </c>
      <c r="J366" s="1472" t="s">
        <v>729</v>
      </c>
      <c r="K366" s="1480">
        <v>2</v>
      </c>
      <c r="L366" s="1482">
        <v>45.430249920000001</v>
      </c>
      <c r="M366" s="1480">
        <v>21</v>
      </c>
      <c r="N366" s="1482">
        <v>230.07924992</v>
      </c>
      <c r="P366" s="166"/>
      <c r="Q366" s="166"/>
    </row>
    <row r="367" spans="1:25" s="43" customFormat="1" x14ac:dyDescent="0.2">
      <c r="A367" s="40"/>
      <c r="B367" s="833" t="s">
        <v>726</v>
      </c>
      <c r="C367" s="834">
        <v>4</v>
      </c>
      <c r="D367" s="1252">
        <f>30533000/1000000</f>
        <v>30.533000000000001</v>
      </c>
      <c r="E367" s="835">
        <f t="shared" si="12"/>
        <v>1.4981273408239701E-2</v>
      </c>
      <c r="F367" s="834">
        <v>0</v>
      </c>
      <c r="G367" s="1252">
        <v>0</v>
      </c>
      <c r="H367" s="835">
        <f t="shared" si="13"/>
        <v>0</v>
      </c>
      <c r="J367" s="1485" t="s">
        <v>57</v>
      </c>
      <c r="K367" s="1486">
        <f>SUM(K341:K366)</f>
        <v>150</v>
      </c>
      <c r="L367" s="1487">
        <f>SUM(L341:L366)</f>
        <v>2376.5543263799996</v>
      </c>
      <c r="M367" s="1486">
        <f>SUM(M341:M366)</f>
        <v>845</v>
      </c>
      <c r="N367" s="1487">
        <f>SUM(N341:N366)</f>
        <v>9247.7704987500019</v>
      </c>
      <c r="P367" s="166"/>
      <c r="Q367" s="166"/>
    </row>
    <row r="368" spans="1:25" s="43" customFormat="1" ht="17.100000000000001" customHeight="1" x14ac:dyDescent="0.2">
      <c r="A368" s="40"/>
      <c r="B368" s="836" t="s">
        <v>57</v>
      </c>
      <c r="C368" s="837">
        <f t="shared" ref="C368:H368" si="14">SUM(C342:C367)</f>
        <v>267</v>
      </c>
      <c r="D368" s="1253">
        <f t="shared" si="14"/>
        <v>3871.5159813099995</v>
      </c>
      <c r="E368" s="838">
        <f t="shared" si="14"/>
        <v>1</v>
      </c>
      <c r="F368" s="837">
        <f t="shared" si="14"/>
        <v>904</v>
      </c>
      <c r="G368" s="1253">
        <f t="shared" si="14"/>
        <v>11918.790463060001</v>
      </c>
      <c r="H368" s="838">
        <f t="shared" si="14"/>
        <v>0.99999999999999989</v>
      </c>
      <c r="J368" s="1483"/>
      <c r="K368" s="1484"/>
      <c r="L368" s="906"/>
      <c r="M368" s="1484"/>
      <c r="N368" s="906"/>
      <c r="P368" s="147"/>
      <c r="Q368" s="147"/>
    </row>
    <row r="369" spans="1:25" ht="18.75" customHeight="1" x14ac:dyDescent="0.2">
      <c r="A369" s="16"/>
      <c r="B369" s="469" t="s">
        <v>122</v>
      </c>
      <c r="C369" s="830"/>
      <c r="D369" s="830"/>
      <c r="E369" s="830"/>
      <c r="F369" s="168"/>
      <c r="G369" s="168"/>
      <c r="H369" s="20"/>
      <c r="K369" s="140"/>
      <c r="L369" s="140"/>
      <c r="M369" s="25"/>
      <c r="N369" s="140"/>
      <c r="Q369" s="100"/>
      <c r="W369" s="43"/>
      <c r="X369" s="43"/>
      <c r="Y369" s="43"/>
    </row>
    <row r="370" spans="1:25" x14ac:dyDescent="0.2">
      <c r="A370" s="16"/>
      <c r="C370" s="2"/>
      <c r="D370" s="2"/>
      <c r="G370" s="20"/>
      <c r="H370" s="20"/>
      <c r="Q370" s="20"/>
      <c r="W370" s="43"/>
      <c r="X370" s="43"/>
      <c r="Y370" s="43"/>
    </row>
    <row r="371" spans="1:25" x14ac:dyDescent="0.2">
      <c r="A371" s="16"/>
      <c r="C371" s="2"/>
      <c r="D371" s="2"/>
      <c r="G371" s="20"/>
      <c r="H371" s="20"/>
      <c r="Q371" s="22"/>
      <c r="W371" s="43"/>
      <c r="X371" s="43"/>
      <c r="Y371" s="43"/>
    </row>
    <row r="372" spans="1:25" x14ac:dyDescent="0.2">
      <c r="A372" s="16"/>
      <c r="B372" s="778"/>
      <c r="C372" s="830"/>
      <c r="D372" s="830"/>
      <c r="E372" s="830"/>
      <c r="F372" s="148"/>
      <c r="G372" s="148"/>
      <c r="H372" s="20"/>
      <c r="Q372" s="22"/>
    </row>
    <row r="373" spans="1:25" x14ac:dyDescent="0.2">
      <c r="A373" s="16"/>
      <c r="B373" s="778"/>
      <c r="C373" s="637"/>
      <c r="D373" s="637"/>
      <c r="E373" s="778"/>
      <c r="F373" s="15"/>
      <c r="G373" s="149"/>
      <c r="H373" s="20"/>
      <c r="O373" s="140"/>
      <c r="Q373" s="22"/>
    </row>
    <row r="374" spans="1:25" x14ac:dyDescent="0.2">
      <c r="A374" s="16"/>
      <c r="B374" s="778"/>
      <c r="C374" s="637"/>
      <c r="D374" s="637"/>
      <c r="E374" s="778"/>
      <c r="F374" s="15"/>
      <c r="G374" s="150"/>
      <c r="I374" s="15"/>
      <c r="J374" s="151"/>
      <c r="N374" s="23"/>
      <c r="O374" s="23"/>
      <c r="P374" s="5"/>
      <c r="Q374" s="22"/>
    </row>
    <row r="375" spans="1:25" x14ac:dyDescent="0.2">
      <c r="A375" s="16"/>
      <c r="B375" s="778"/>
      <c r="C375" s="637"/>
      <c r="D375" s="637"/>
      <c r="E375" s="778"/>
      <c r="F375" s="15"/>
      <c r="G375" s="150"/>
      <c r="I375" s="15"/>
      <c r="J375" s="151"/>
      <c r="L375" s="100"/>
      <c r="M375" s="25"/>
      <c r="N375" s="135"/>
      <c r="O375" s="135"/>
      <c r="P375" s="5"/>
      <c r="Q375" s="22"/>
    </row>
    <row r="376" spans="1:25" x14ac:dyDescent="0.2">
      <c r="A376" s="16"/>
      <c r="B376" s="778"/>
      <c r="C376" s="637"/>
      <c r="D376" s="637"/>
      <c r="E376" s="778"/>
      <c r="F376" s="15"/>
      <c r="G376" s="150"/>
      <c r="I376" s="15"/>
      <c r="L376" s="17"/>
      <c r="M376" s="25"/>
      <c r="N376" s="135"/>
      <c r="O376" s="135"/>
      <c r="P376" s="5"/>
      <c r="Q376" s="22"/>
    </row>
    <row r="377" spans="1:25" ht="12.75" customHeight="1" x14ac:dyDescent="0.2">
      <c r="A377" s="16"/>
      <c r="B377" s="778"/>
      <c r="C377" s="637"/>
      <c r="D377" s="637"/>
      <c r="E377" s="778"/>
      <c r="F377" s="15"/>
      <c r="G377" s="150"/>
      <c r="I377" s="15"/>
      <c r="L377" s="17"/>
      <c r="M377" s="25"/>
      <c r="N377" s="135"/>
      <c r="O377" s="135"/>
      <c r="P377" s="5"/>
      <c r="Q377" s="22"/>
    </row>
    <row r="378" spans="1:25" ht="12.75" customHeight="1" x14ac:dyDescent="0.2">
      <c r="A378" s="16"/>
      <c r="B378" s="819"/>
      <c r="C378" s="637"/>
      <c r="D378" s="637"/>
      <c r="F378" s="152"/>
      <c r="G378" s="153"/>
      <c r="L378" s="17"/>
      <c r="M378" s="25"/>
      <c r="N378" s="135"/>
      <c r="O378" s="135"/>
      <c r="P378" s="5"/>
      <c r="Q378" s="22"/>
    </row>
    <row r="379" spans="1:25" ht="15" customHeight="1" x14ac:dyDescent="0.2">
      <c r="A379" s="16"/>
      <c r="L379" s="17"/>
      <c r="M379" s="25"/>
      <c r="N379" s="135"/>
      <c r="O379" s="135"/>
      <c r="P379" s="5"/>
      <c r="Q379" s="22"/>
    </row>
    <row r="380" spans="1:25" ht="15" customHeight="1" x14ac:dyDescent="0.2">
      <c r="A380" s="16"/>
      <c r="L380" s="17"/>
      <c r="M380" s="25"/>
      <c r="N380" s="135"/>
      <c r="O380" s="135"/>
      <c r="P380" s="5"/>
      <c r="Q380" s="22"/>
    </row>
    <row r="381" spans="1:25" ht="14.25" customHeight="1" x14ac:dyDescent="0.2">
      <c r="A381" s="16"/>
      <c r="L381" s="17"/>
      <c r="M381" s="25"/>
      <c r="N381" s="135"/>
      <c r="O381" s="135"/>
      <c r="Q381" s="22"/>
    </row>
    <row r="382" spans="1:25" ht="12.75" customHeight="1" x14ac:dyDescent="0.2">
      <c r="A382" s="16"/>
      <c r="L382" s="17"/>
      <c r="M382" s="25"/>
      <c r="N382" s="135"/>
      <c r="O382" s="135"/>
      <c r="Q382" s="25"/>
    </row>
    <row r="383" spans="1:25" x14ac:dyDescent="0.2">
      <c r="A383" s="16"/>
      <c r="L383" s="17"/>
      <c r="M383" s="25"/>
      <c r="N383" s="135"/>
      <c r="O383" s="135"/>
      <c r="Q383" s="25"/>
    </row>
    <row r="384" spans="1:25" x14ac:dyDescent="0.2">
      <c r="A384" s="16"/>
      <c r="L384" s="17"/>
      <c r="M384" s="25"/>
      <c r="N384" s="135"/>
      <c r="O384" s="135"/>
      <c r="Q384" s="25"/>
    </row>
    <row r="385" spans="1:17" x14ac:dyDescent="0.2">
      <c r="A385" s="16"/>
      <c r="L385" s="17"/>
      <c r="N385" s="135"/>
      <c r="O385" s="135"/>
      <c r="Q385" s="25"/>
    </row>
    <row r="386" spans="1:17" x14ac:dyDescent="0.2">
      <c r="A386" s="16"/>
      <c r="L386" s="17"/>
      <c r="N386" s="135"/>
      <c r="O386" s="135"/>
      <c r="Q386" s="25"/>
    </row>
    <row r="387" spans="1:17" x14ac:dyDescent="0.2">
      <c r="A387" s="16"/>
      <c r="L387" s="17"/>
      <c r="N387" s="135"/>
      <c r="O387" s="135"/>
      <c r="Q387" s="25"/>
    </row>
    <row r="388" spans="1:17"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L392" s="17"/>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ht="12.75" customHeight="1"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Q418" s="25"/>
    </row>
    <row r="419" spans="1:17" x14ac:dyDescent="0.2">
      <c r="A419" s="16"/>
      <c r="C419" s="2"/>
      <c r="D419" s="2"/>
      <c r="Q419" s="25"/>
    </row>
    <row r="420" spans="1:17" x14ac:dyDescent="0.2">
      <c r="A420" s="16"/>
      <c r="C420" s="2"/>
      <c r="D420" s="2"/>
      <c r="Q420" s="25"/>
    </row>
    <row r="421" spans="1:17" x14ac:dyDescent="0.2">
      <c r="A421" s="16"/>
      <c r="C421" s="2"/>
      <c r="D421" s="2"/>
      <c r="Q421" s="25"/>
    </row>
    <row r="422" spans="1:17" ht="26.25" customHeight="1" x14ac:dyDescent="0.2">
      <c r="A422" s="1759" t="s">
        <v>295</v>
      </c>
      <c r="B422" s="1759"/>
      <c r="C422" s="1759"/>
      <c r="D422" s="1759"/>
      <c r="E422" s="1759"/>
      <c r="F422" s="27"/>
      <c r="Q422" s="25"/>
    </row>
    <row r="423" spans="1:17" x14ac:dyDescent="0.2">
      <c r="A423" s="16"/>
      <c r="K423" s="24"/>
      <c r="Q423" s="25"/>
    </row>
    <row r="424" spans="1:17" ht="15" customHeight="1" x14ac:dyDescent="0.25">
      <c r="A424" s="16"/>
      <c r="B424" s="1760" t="s">
        <v>293</v>
      </c>
      <c r="C424" s="1761"/>
      <c r="D424" s="1761"/>
      <c r="E424" s="1762"/>
      <c r="F424" s="181"/>
      <c r="G424" s="1764" t="s">
        <v>293</v>
      </c>
      <c r="H424" s="1754"/>
      <c r="I424" s="1754"/>
      <c r="J424" s="1755"/>
      <c r="K424" s="24"/>
      <c r="Q424" s="25"/>
    </row>
    <row r="425" spans="1:17" ht="15" customHeight="1" x14ac:dyDescent="0.25">
      <c r="A425" s="16"/>
      <c r="B425" s="1760" t="s">
        <v>1720</v>
      </c>
      <c r="C425" s="1761"/>
      <c r="D425" s="1761"/>
      <c r="E425" s="1762"/>
      <c r="F425" s="181"/>
      <c r="G425" s="1764" t="s">
        <v>1721</v>
      </c>
      <c r="H425" s="1754"/>
      <c r="I425" s="1754"/>
      <c r="J425" s="1755"/>
      <c r="K425" s="24"/>
      <c r="Q425" s="25"/>
    </row>
    <row r="426" spans="1:17" x14ac:dyDescent="0.25">
      <c r="A426" s="16"/>
      <c r="B426" s="1756" t="s">
        <v>48</v>
      </c>
      <c r="C426" s="1756" t="s">
        <v>60</v>
      </c>
      <c r="D426" s="1767" t="s">
        <v>241</v>
      </c>
      <c r="E426" s="1768" t="s">
        <v>29</v>
      </c>
      <c r="F426" s="181"/>
      <c r="G426" s="1765" t="s">
        <v>48</v>
      </c>
      <c r="H426" s="1765" t="s">
        <v>60</v>
      </c>
      <c r="I426" s="1765" t="s">
        <v>241</v>
      </c>
      <c r="J426" s="1765" t="s">
        <v>29</v>
      </c>
      <c r="K426" s="24"/>
      <c r="L426" s="24"/>
      <c r="M426" s="20"/>
      <c r="P426" s="25"/>
      <c r="Q426" s="25"/>
    </row>
    <row r="427" spans="1:17" ht="10.5" hidden="1" customHeight="1" x14ac:dyDescent="0.25">
      <c r="A427" s="16"/>
      <c r="B427" s="1757"/>
      <c r="C427" s="1757"/>
      <c r="D427" s="1757"/>
      <c r="E427" s="1757"/>
      <c r="F427" s="181"/>
      <c r="G427" s="1766"/>
      <c r="H427" s="1766"/>
      <c r="I427" s="1766"/>
      <c r="J427" s="1766"/>
      <c r="L427" s="24"/>
      <c r="M427" s="20"/>
      <c r="P427" s="25"/>
      <c r="Q427" s="25"/>
    </row>
    <row r="428" spans="1:17" x14ac:dyDescent="0.25">
      <c r="A428" s="16"/>
      <c r="B428" s="1491" t="s">
        <v>93</v>
      </c>
      <c r="C428" s="840">
        <v>33</v>
      </c>
      <c r="D428" s="840">
        <v>40</v>
      </c>
      <c r="E428" s="840">
        <v>73</v>
      </c>
      <c r="F428" s="181"/>
      <c r="G428" s="901" t="s">
        <v>93</v>
      </c>
      <c r="H428" s="840">
        <v>38</v>
      </c>
      <c r="I428" s="840">
        <v>17</v>
      </c>
      <c r="J428" s="840">
        <v>55</v>
      </c>
      <c r="L428" s="24"/>
      <c r="M428" s="20"/>
      <c r="P428" s="25"/>
      <c r="Q428" s="25"/>
    </row>
    <row r="429" spans="1:17" x14ac:dyDescent="0.25">
      <c r="A429" s="16"/>
      <c r="B429" s="1491" t="s">
        <v>136</v>
      </c>
      <c r="C429" s="840">
        <v>64</v>
      </c>
      <c r="D429" s="840">
        <v>38</v>
      </c>
      <c r="E429" s="840">
        <v>102</v>
      </c>
      <c r="F429" s="181"/>
      <c r="G429" s="901" t="s">
        <v>136</v>
      </c>
      <c r="H429" s="840">
        <v>0</v>
      </c>
      <c r="I429" s="840">
        <v>39</v>
      </c>
      <c r="J429" s="840">
        <v>39</v>
      </c>
      <c r="L429" s="24"/>
      <c r="M429" s="20"/>
      <c r="P429" s="25"/>
      <c r="Q429" s="25"/>
    </row>
    <row r="430" spans="1:17" x14ac:dyDescent="0.25">
      <c r="A430" s="16"/>
      <c r="B430" s="1491" t="s">
        <v>137</v>
      </c>
      <c r="C430" s="840">
        <v>0</v>
      </c>
      <c r="D430" s="840">
        <v>3</v>
      </c>
      <c r="E430" s="840">
        <v>3</v>
      </c>
      <c r="F430" s="181"/>
      <c r="G430" s="901" t="s">
        <v>137</v>
      </c>
      <c r="H430" s="840">
        <v>0</v>
      </c>
      <c r="I430" s="840">
        <v>0</v>
      </c>
      <c r="J430" s="840">
        <v>0</v>
      </c>
      <c r="L430" s="24"/>
      <c r="M430" s="20"/>
      <c r="P430" s="25"/>
      <c r="Q430" s="25"/>
    </row>
    <row r="431" spans="1:17" x14ac:dyDescent="0.25">
      <c r="A431" s="16"/>
      <c r="B431" s="1491" t="s">
        <v>904</v>
      </c>
      <c r="C431" s="840">
        <v>9</v>
      </c>
      <c r="D431" s="840">
        <v>15</v>
      </c>
      <c r="E431" s="840">
        <v>24</v>
      </c>
      <c r="F431" s="181"/>
      <c r="G431" s="901" t="s">
        <v>904</v>
      </c>
      <c r="H431" s="840">
        <v>0</v>
      </c>
      <c r="I431" s="840">
        <v>1</v>
      </c>
      <c r="J431" s="840">
        <v>1</v>
      </c>
      <c r="L431" s="24"/>
      <c r="M431" s="20"/>
      <c r="P431" s="25"/>
      <c r="Q431" s="25"/>
    </row>
    <row r="432" spans="1:17" x14ac:dyDescent="0.25">
      <c r="A432" s="16"/>
      <c r="B432" s="1491" t="s">
        <v>1006</v>
      </c>
      <c r="C432" s="840">
        <v>2</v>
      </c>
      <c r="D432" s="840">
        <v>0</v>
      </c>
      <c r="E432" s="840">
        <v>2</v>
      </c>
      <c r="F432" s="181"/>
      <c r="G432" s="901" t="s">
        <v>1006</v>
      </c>
      <c r="H432" s="840">
        <v>1</v>
      </c>
      <c r="I432" s="840">
        <v>0</v>
      </c>
      <c r="J432" s="840">
        <v>1</v>
      </c>
      <c r="L432" s="24"/>
      <c r="M432" s="20"/>
      <c r="P432" s="25"/>
      <c r="Q432" s="25"/>
    </row>
    <row r="433" spans="1:17" x14ac:dyDescent="0.25">
      <c r="A433" s="16"/>
      <c r="B433" s="1491" t="s">
        <v>905</v>
      </c>
      <c r="C433" s="840">
        <v>9</v>
      </c>
      <c r="D433" s="840">
        <v>0</v>
      </c>
      <c r="E433" s="840">
        <v>9</v>
      </c>
      <c r="F433" s="181"/>
      <c r="G433" s="901" t="s">
        <v>905</v>
      </c>
      <c r="H433" s="840">
        <v>0</v>
      </c>
      <c r="I433" s="840">
        <v>0</v>
      </c>
      <c r="J433" s="840">
        <v>0</v>
      </c>
      <c r="L433" s="24"/>
      <c r="M433" s="20"/>
      <c r="P433" s="25"/>
      <c r="Q433" s="25"/>
    </row>
    <row r="434" spans="1:17" x14ac:dyDescent="0.25">
      <c r="A434" s="16"/>
      <c r="B434" s="1491" t="s">
        <v>217</v>
      </c>
      <c r="C434" s="840">
        <v>3</v>
      </c>
      <c r="D434" s="840">
        <v>2</v>
      </c>
      <c r="E434" s="840">
        <v>5</v>
      </c>
      <c r="F434" s="181"/>
      <c r="G434" s="901" t="s">
        <v>217</v>
      </c>
      <c r="H434" s="840">
        <v>0</v>
      </c>
      <c r="I434" s="840">
        <v>16</v>
      </c>
      <c r="J434" s="840">
        <v>16</v>
      </c>
      <c r="L434" s="24"/>
      <c r="M434" s="20"/>
      <c r="P434" s="25"/>
      <c r="Q434" s="25"/>
    </row>
    <row r="435" spans="1:17" x14ac:dyDescent="0.25">
      <c r="A435" s="16"/>
      <c r="B435" s="1491" t="s">
        <v>906</v>
      </c>
      <c r="C435" s="840">
        <v>0</v>
      </c>
      <c r="D435" s="840">
        <v>0</v>
      </c>
      <c r="E435" s="840">
        <v>0</v>
      </c>
      <c r="F435" s="181"/>
      <c r="G435" s="901" t="s">
        <v>906</v>
      </c>
      <c r="H435" s="840">
        <v>0</v>
      </c>
      <c r="I435" s="840">
        <v>5</v>
      </c>
      <c r="J435" s="840">
        <v>5</v>
      </c>
      <c r="L435" s="24"/>
      <c r="M435" s="20"/>
      <c r="P435" s="25"/>
      <c r="Q435" s="25"/>
    </row>
    <row r="436" spans="1:17" x14ac:dyDescent="0.25">
      <c r="A436" s="16"/>
      <c r="B436" s="1491" t="s">
        <v>296</v>
      </c>
      <c r="C436" s="840">
        <v>5</v>
      </c>
      <c r="D436" s="840">
        <v>2</v>
      </c>
      <c r="E436" s="840">
        <v>7</v>
      </c>
      <c r="F436" s="181"/>
      <c r="G436" s="901" t="s">
        <v>296</v>
      </c>
      <c r="H436" s="840">
        <v>0</v>
      </c>
      <c r="I436" s="840">
        <v>0</v>
      </c>
      <c r="J436" s="840">
        <v>0</v>
      </c>
      <c r="L436" s="24"/>
      <c r="M436" s="20"/>
      <c r="P436" s="25"/>
      <c r="Q436" s="25"/>
    </row>
    <row r="437" spans="1:17" x14ac:dyDescent="0.25">
      <c r="A437" s="16"/>
      <c r="B437" s="1491" t="s">
        <v>177</v>
      </c>
      <c r="C437" s="840">
        <v>0</v>
      </c>
      <c r="D437" s="840">
        <v>8</v>
      </c>
      <c r="E437" s="840">
        <v>8</v>
      </c>
      <c r="F437" s="181"/>
      <c r="G437" s="901" t="s">
        <v>177</v>
      </c>
      <c r="H437" s="840">
        <v>0</v>
      </c>
      <c r="I437" s="840">
        <v>6</v>
      </c>
      <c r="J437" s="840">
        <v>6</v>
      </c>
      <c r="L437" s="24"/>
      <c r="M437" s="20"/>
      <c r="P437" s="25"/>
      <c r="Q437" s="25"/>
    </row>
    <row r="438" spans="1:17" x14ac:dyDescent="0.25">
      <c r="A438" s="16"/>
      <c r="B438" s="1491" t="s">
        <v>126</v>
      </c>
      <c r="C438" s="840">
        <v>0</v>
      </c>
      <c r="D438" s="840">
        <v>0</v>
      </c>
      <c r="E438" s="840">
        <v>0</v>
      </c>
      <c r="F438" s="181"/>
      <c r="G438" s="901" t="s">
        <v>126</v>
      </c>
      <c r="H438" s="840">
        <v>0</v>
      </c>
      <c r="I438" s="840">
        <v>0</v>
      </c>
      <c r="J438" s="840">
        <v>0</v>
      </c>
      <c r="L438" s="24"/>
      <c r="M438" s="20"/>
      <c r="P438" s="25"/>
      <c r="Q438" s="25"/>
    </row>
    <row r="439" spans="1:17" x14ac:dyDescent="0.25">
      <c r="A439" s="16"/>
      <c r="B439" s="1491" t="s">
        <v>302</v>
      </c>
      <c r="C439" s="840">
        <v>1</v>
      </c>
      <c r="D439" s="840">
        <v>0</v>
      </c>
      <c r="E439" s="840">
        <v>1</v>
      </c>
      <c r="F439" s="181"/>
      <c r="G439" s="901" t="s">
        <v>302</v>
      </c>
      <c r="H439" s="840">
        <v>0</v>
      </c>
      <c r="I439" s="840">
        <v>0</v>
      </c>
      <c r="J439" s="840">
        <v>0</v>
      </c>
      <c r="L439" s="24"/>
      <c r="M439" s="20"/>
      <c r="P439" s="25"/>
      <c r="Q439" s="25"/>
    </row>
    <row r="440" spans="1:17" x14ac:dyDescent="0.25">
      <c r="A440" s="16"/>
      <c r="B440" s="1491" t="s">
        <v>907</v>
      </c>
      <c r="C440" s="840">
        <v>1</v>
      </c>
      <c r="D440" s="840">
        <v>0</v>
      </c>
      <c r="E440" s="840">
        <v>1</v>
      </c>
      <c r="F440" s="181"/>
      <c r="G440" s="901" t="s">
        <v>907</v>
      </c>
      <c r="H440" s="840">
        <v>0</v>
      </c>
      <c r="I440" s="840">
        <v>0</v>
      </c>
      <c r="J440" s="840">
        <v>0</v>
      </c>
      <c r="L440" s="24"/>
      <c r="M440" s="20"/>
      <c r="P440" s="25"/>
      <c r="Q440" s="25"/>
    </row>
    <row r="441" spans="1:17" x14ac:dyDescent="0.25">
      <c r="A441" s="16"/>
      <c r="B441" s="1491" t="s">
        <v>1007</v>
      </c>
      <c r="C441" s="840">
        <v>0</v>
      </c>
      <c r="D441" s="840">
        <v>1</v>
      </c>
      <c r="E441" s="840">
        <v>1</v>
      </c>
      <c r="F441" s="181"/>
      <c r="G441" s="901" t="s">
        <v>1007</v>
      </c>
      <c r="H441" s="840">
        <v>0</v>
      </c>
      <c r="I441" s="840">
        <v>0</v>
      </c>
      <c r="J441" s="840">
        <v>0</v>
      </c>
      <c r="L441" s="24"/>
      <c r="M441" s="20"/>
      <c r="P441" s="25"/>
      <c r="Q441" s="25"/>
    </row>
    <row r="442" spans="1:17" x14ac:dyDescent="0.25">
      <c r="A442" s="16"/>
      <c r="B442" s="1491" t="s">
        <v>163</v>
      </c>
      <c r="C442" s="840">
        <v>0</v>
      </c>
      <c r="D442" s="840">
        <v>2</v>
      </c>
      <c r="E442" s="840">
        <v>2</v>
      </c>
      <c r="F442" s="181"/>
      <c r="G442" s="901" t="s">
        <v>163</v>
      </c>
      <c r="H442" s="840">
        <v>0</v>
      </c>
      <c r="I442" s="840">
        <v>5</v>
      </c>
      <c r="J442" s="840">
        <v>5</v>
      </c>
      <c r="L442" s="24"/>
      <c r="M442" s="20"/>
      <c r="P442" s="25"/>
      <c r="Q442" s="25"/>
    </row>
    <row r="443" spans="1:17" x14ac:dyDescent="0.25">
      <c r="A443" s="16"/>
      <c r="B443" s="1491" t="s">
        <v>502</v>
      </c>
      <c r="C443" s="840">
        <v>3</v>
      </c>
      <c r="D443" s="840">
        <v>3</v>
      </c>
      <c r="E443" s="840">
        <v>6</v>
      </c>
      <c r="F443" s="181"/>
      <c r="G443" s="1254" t="s">
        <v>340</v>
      </c>
      <c r="H443" s="840">
        <v>1</v>
      </c>
      <c r="I443" s="840">
        <v>5</v>
      </c>
      <c r="J443" s="840">
        <v>6</v>
      </c>
      <c r="L443" s="24"/>
      <c r="M443" s="20"/>
      <c r="P443" s="25"/>
      <c r="Q443" s="25"/>
    </row>
    <row r="444" spans="1:17" x14ac:dyDescent="0.25">
      <c r="A444" s="16"/>
      <c r="B444" s="1491" t="s">
        <v>291</v>
      </c>
      <c r="C444" s="840">
        <v>0</v>
      </c>
      <c r="D444" s="840">
        <v>0</v>
      </c>
      <c r="E444" s="840">
        <v>0</v>
      </c>
      <c r="F444" s="181"/>
      <c r="G444" s="901" t="s">
        <v>291</v>
      </c>
      <c r="H444" s="840">
        <v>0</v>
      </c>
      <c r="I444" s="840">
        <v>0</v>
      </c>
      <c r="J444" s="840">
        <v>0</v>
      </c>
      <c r="L444" s="24"/>
      <c r="M444" s="20"/>
      <c r="P444" s="25"/>
      <c r="Q444" s="25"/>
    </row>
    <row r="445" spans="1:17" x14ac:dyDescent="0.25">
      <c r="A445" s="16"/>
      <c r="B445" s="1492" t="s">
        <v>607</v>
      </c>
      <c r="C445" s="1031">
        <v>0</v>
      </c>
      <c r="D445" s="1031">
        <v>0</v>
      </c>
      <c r="E445" s="840">
        <v>0</v>
      </c>
      <c r="F445" s="181"/>
      <c r="G445" s="901" t="s">
        <v>607</v>
      </c>
      <c r="H445" s="1031">
        <v>0</v>
      </c>
      <c r="I445" s="1031">
        <v>0</v>
      </c>
      <c r="J445" s="1031">
        <v>0</v>
      </c>
      <c r="L445" s="24"/>
      <c r="M445" s="20"/>
      <c r="P445" s="25"/>
      <c r="Q445" s="25"/>
    </row>
    <row r="446" spans="1:17" x14ac:dyDescent="0.25">
      <c r="A446" s="16"/>
      <c r="B446" s="1491" t="s">
        <v>1008</v>
      </c>
      <c r="C446" s="840">
        <v>0</v>
      </c>
      <c r="D446" s="840">
        <v>0</v>
      </c>
      <c r="E446" s="840">
        <v>0</v>
      </c>
      <c r="F446" s="181"/>
      <c r="G446" s="901" t="s">
        <v>1008</v>
      </c>
      <c r="H446" s="840">
        <v>0</v>
      </c>
      <c r="I446" s="840">
        <v>0</v>
      </c>
      <c r="J446" s="840">
        <v>0</v>
      </c>
      <c r="L446" s="24"/>
      <c r="M446" s="20"/>
      <c r="P446" s="25"/>
      <c r="Q446" s="25"/>
    </row>
    <row r="447" spans="1:17" x14ac:dyDescent="0.25">
      <c r="A447" s="16"/>
      <c r="B447" s="1491" t="s">
        <v>167</v>
      </c>
      <c r="C447" s="840">
        <v>0</v>
      </c>
      <c r="D447" s="840">
        <v>0</v>
      </c>
      <c r="E447" s="840">
        <v>0</v>
      </c>
      <c r="F447" s="181"/>
      <c r="G447" s="901" t="s">
        <v>167</v>
      </c>
      <c r="H447" s="840">
        <v>0</v>
      </c>
      <c r="I447" s="840">
        <v>0</v>
      </c>
      <c r="J447" s="840">
        <v>0</v>
      </c>
      <c r="L447" s="24"/>
      <c r="M447" s="20"/>
      <c r="P447" s="25"/>
      <c r="Q447" s="25"/>
    </row>
    <row r="448" spans="1:17" x14ac:dyDescent="0.25">
      <c r="A448" s="16"/>
      <c r="B448" s="1491" t="s">
        <v>281</v>
      </c>
      <c r="C448" s="840">
        <v>0</v>
      </c>
      <c r="D448" s="840">
        <v>0</v>
      </c>
      <c r="E448" s="840">
        <v>0</v>
      </c>
      <c r="F448" s="181"/>
      <c r="G448" s="901" t="s">
        <v>281</v>
      </c>
      <c r="H448" s="840">
        <v>0</v>
      </c>
      <c r="I448" s="840">
        <v>0</v>
      </c>
      <c r="J448" s="840">
        <v>0</v>
      </c>
      <c r="L448" s="24"/>
      <c r="M448" s="20"/>
      <c r="P448" s="25"/>
      <c r="Q448" s="25"/>
    </row>
    <row r="449" spans="1:17" x14ac:dyDescent="0.25">
      <c r="A449" s="16"/>
      <c r="B449" s="1491" t="s">
        <v>1219</v>
      </c>
      <c r="C449" s="840">
        <v>0</v>
      </c>
      <c r="D449" s="840">
        <v>0</v>
      </c>
      <c r="E449" s="840">
        <v>0</v>
      </c>
      <c r="F449" s="181"/>
      <c r="G449" s="1254" t="s">
        <v>326</v>
      </c>
      <c r="H449" s="840">
        <v>0</v>
      </c>
      <c r="I449" s="840">
        <v>0</v>
      </c>
      <c r="J449" s="840">
        <v>0</v>
      </c>
      <c r="L449" s="24"/>
      <c r="M449" s="20"/>
      <c r="P449" s="25"/>
      <c r="Q449" s="25"/>
    </row>
    <row r="450" spans="1:17" x14ac:dyDescent="0.25">
      <c r="A450" s="16"/>
      <c r="B450" s="1491" t="s">
        <v>602</v>
      </c>
      <c r="C450" s="840">
        <v>2</v>
      </c>
      <c r="D450" s="840">
        <v>8</v>
      </c>
      <c r="E450" s="840">
        <v>10</v>
      </c>
      <c r="F450" s="181"/>
      <c r="G450" s="1254" t="s">
        <v>602</v>
      </c>
      <c r="H450" s="840">
        <v>8</v>
      </c>
      <c r="I450" s="840">
        <v>0</v>
      </c>
      <c r="J450" s="840">
        <v>8</v>
      </c>
      <c r="L450" s="24"/>
      <c r="M450" s="20"/>
      <c r="P450" s="25"/>
      <c r="Q450" s="25"/>
    </row>
    <row r="451" spans="1:17" x14ac:dyDescent="0.25">
      <c r="A451" s="16"/>
      <c r="B451" s="1491" t="s">
        <v>282</v>
      </c>
      <c r="C451" s="840">
        <v>7</v>
      </c>
      <c r="D451" s="840">
        <v>0</v>
      </c>
      <c r="E451" s="840">
        <v>7</v>
      </c>
      <c r="F451" s="181"/>
      <c r="G451" s="901" t="s">
        <v>282</v>
      </c>
      <c r="H451" s="840">
        <v>6</v>
      </c>
      <c r="I451" s="840">
        <v>0</v>
      </c>
      <c r="J451" s="840">
        <v>6</v>
      </c>
      <c r="L451" s="24"/>
      <c r="M451" s="20"/>
      <c r="P451" s="25"/>
      <c r="Q451" s="25"/>
    </row>
    <row r="452" spans="1:17" x14ac:dyDescent="0.25">
      <c r="A452" s="16"/>
      <c r="B452" s="1488" t="s">
        <v>729</v>
      </c>
      <c r="C452" s="1489">
        <v>0</v>
      </c>
      <c r="D452" s="1489">
        <v>2</v>
      </c>
      <c r="E452" s="1489">
        <v>2</v>
      </c>
      <c r="F452" s="181"/>
      <c r="G452" s="1490" t="s">
        <v>729</v>
      </c>
      <c r="H452" s="1489">
        <v>0</v>
      </c>
      <c r="I452" s="1489">
        <v>2</v>
      </c>
      <c r="J452" s="1489">
        <v>2</v>
      </c>
      <c r="L452" s="24"/>
      <c r="M452" s="20"/>
      <c r="P452" s="25"/>
      <c r="Q452" s="25"/>
    </row>
    <row r="453" spans="1:17" x14ac:dyDescent="0.25">
      <c r="A453" s="16"/>
      <c r="B453" s="839" t="s">
        <v>726</v>
      </c>
      <c r="C453" s="840">
        <v>4</v>
      </c>
      <c r="D453" s="840">
        <v>0</v>
      </c>
      <c r="E453" s="840">
        <v>4</v>
      </c>
      <c r="F453" s="181"/>
      <c r="G453" s="1495" t="s">
        <v>57</v>
      </c>
      <c r="H453" s="1496">
        <f>SUM(H428:H452)</f>
        <v>54</v>
      </c>
      <c r="I453" s="1496">
        <f>SUM(I428:I452)</f>
        <v>96</v>
      </c>
      <c r="J453" s="1496">
        <f>SUM(J428:J452)</f>
        <v>150</v>
      </c>
      <c r="L453" s="24"/>
      <c r="M453" s="20"/>
      <c r="P453" s="25"/>
      <c r="Q453" s="25"/>
    </row>
    <row r="454" spans="1:17" x14ac:dyDescent="0.25">
      <c r="A454" s="16"/>
      <c r="B454" s="841" t="s">
        <v>57</v>
      </c>
      <c r="C454" s="842">
        <f>SUM(C428:C453)</f>
        <v>143</v>
      </c>
      <c r="D454" s="842">
        <f>SUM(D428:D453)</f>
        <v>124</v>
      </c>
      <c r="E454" s="842">
        <f>SUM(E428:E453)</f>
        <v>267</v>
      </c>
      <c r="F454" s="181"/>
      <c r="G454" s="843" t="s">
        <v>292</v>
      </c>
      <c r="H454" s="1493"/>
      <c r="I454" s="1493"/>
      <c r="J454" s="1494"/>
      <c r="K454" s="140"/>
      <c r="L454" s="24"/>
      <c r="M454" s="20"/>
      <c r="P454" s="25"/>
      <c r="Q454" s="25"/>
    </row>
    <row r="455" spans="1:17" x14ac:dyDescent="0.2">
      <c r="A455" s="16"/>
      <c r="B455" s="843" t="s">
        <v>292</v>
      </c>
      <c r="C455" s="843"/>
      <c r="D455" s="843"/>
      <c r="E455" s="843"/>
      <c r="F455" s="183"/>
      <c r="H455" s="619"/>
      <c r="I455" s="902"/>
      <c r="J455" s="902"/>
      <c r="K455" s="182"/>
      <c r="Q455" s="25"/>
    </row>
    <row r="456" spans="1:17" x14ac:dyDescent="0.2">
      <c r="A456" s="16"/>
      <c r="B456" s="176"/>
      <c r="C456" s="177"/>
      <c r="D456" s="177"/>
      <c r="E456" s="178"/>
      <c r="F456" s="179"/>
      <c r="H456" s="178"/>
      <c r="I456" s="179"/>
      <c r="K456" s="24"/>
      <c r="Q456" s="25"/>
    </row>
    <row r="457" spans="1:17" x14ac:dyDescent="0.2">
      <c r="A457" s="16"/>
      <c r="B457" s="1760" t="s">
        <v>294</v>
      </c>
      <c r="C457" s="1761"/>
      <c r="D457" s="1761"/>
      <c r="E457" s="1762"/>
      <c r="F457" s="177"/>
      <c r="G457" s="1764" t="s">
        <v>294</v>
      </c>
      <c r="H457" s="1754"/>
      <c r="I457" s="1754"/>
      <c r="J457" s="1755"/>
      <c r="K457" s="24"/>
      <c r="Q457" s="25"/>
    </row>
    <row r="458" spans="1:17" ht="15" customHeight="1" x14ac:dyDescent="0.2">
      <c r="A458" s="16"/>
      <c r="B458" s="1760" t="s">
        <v>1720</v>
      </c>
      <c r="C458" s="1761"/>
      <c r="D458" s="1761"/>
      <c r="E458" s="1762"/>
      <c r="F458" s="177"/>
      <c r="G458" s="1764" t="s">
        <v>1721</v>
      </c>
      <c r="H458" s="1754"/>
      <c r="I458" s="1754"/>
      <c r="J458" s="1755"/>
      <c r="K458" s="24"/>
      <c r="Q458" s="25"/>
    </row>
    <row r="459" spans="1:17" ht="12" customHeight="1" x14ac:dyDescent="0.2">
      <c r="A459" s="16"/>
      <c r="B459" s="1756" t="s">
        <v>48</v>
      </c>
      <c r="C459" s="1756" t="s">
        <v>60</v>
      </c>
      <c r="D459" s="1767" t="s">
        <v>241</v>
      </c>
      <c r="E459" s="1768" t="s">
        <v>29</v>
      </c>
      <c r="F459" s="177"/>
      <c r="G459" s="1765" t="s">
        <v>48</v>
      </c>
      <c r="H459" s="1765" t="s">
        <v>60</v>
      </c>
      <c r="I459" s="1765" t="s">
        <v>241</v>
      </c>
      <c r="J459" s="1765" t="s">
        <v>29</v>
      </c>
      <c r="K459" s="24"/>
      <c r="L459" s="24"/>
      <c r="M459" s="20"/>
      <c r="P459" s="25"/>
      <c r="Q459" s="25"/>
    </row>
    <row r="460" spans="1:17" ht="2.4500000000000002" customHeight="1" x14ac:dyDescent="0.2">
      <c r="A460" s="16"/>
      <c r="B460" s="1757"/>
      <c r="C460" s="1757"/>
      <c r="D460" s="1757"/>
      <c r="E460" s="1757"/>
      <c r="F460" s="177"/>
      <c r="G460" s="1766"/>
      <c r="H460" s="1766"/>
      <c r="I460" s="1766"/>
      <c r="J460" s="1766"/>
      <c r="L460" s="24"/>
      <c r="M460" s="20"/>
      <c r="P460" s="25"/>
      <c r="Q460" s="25"/>
    </row>
    <row r="461" spans="1:17" x14ac:dyDescent="0.2">
      <c r="A461" s="16"/>
      <c r="B461" s="839" t="s">
        <v>50</v>
      </c>
      <c r="C461" s="840">
        <v>169</v>
      </c>
      <c r="D461" s="840">
        <v>4</v>
      </c>
      <c r="E461" s="840">
        <v>173</v>
      </c>
      <c r="F461" s="177"/>
      <c r="G461" s="1357" t="s">
        <v>93</v>
      </c>
      <c r="H461" s="903">
        <v>193</v>
      </c>
      <c r="I461" s="903">
        <v>5</v>
      </c>
      <c r="J461" s="840">
        <v>198</v>
      </c>
      <c r="L461" s="24"/>
      <c r="M461" s="20"/>
      <c r="P461" s="25"/>
      <c r="Q461" s="25"/>
    </row>
    <row r="462" spans="1:17" x14ac:dyDescent="0.2">
      <c r="A462" s="16"/>
      <c r="B462" s="839" t="s">
        <v>51</v>
      </c>
      <c r="C462" s="840">
        <v>180</v>
      </c>
      <c r="D462" s="840">
        <v>149</v>
      </c>
      <c r="E462" s="840">
        <v>329</v>
      </c>
      <c r="F462" s="177"/>
      <c r="G462" s="1357" t="s">
        <v>136</v>
      </c>
      <c r="H462" s="903">
        <v>214</v>
      </c>
      <c r="I462" s="903">
        <v>51</v>
      </c>
      <c r="J462" s="840">
        <v>265</v>
      </c>
      <c r="L462" s="24"/>
      <c r="M462" s="20"/>
      <c r="P462" s="25"/>
      <c r="Q462" s="25"/>
    </row>
    <row r="463" spans="1:17" x14ac:dyDescent="0.2">
      <c r="A463" s="16"/>
      <c r="B463" s="839" t="s">
        <v>52</v>
      </c>
      <c r="C463" s="840">
        <v>0</v>
      </c>
      <c r="D463" s="840">
        <v>1</v>
      </c>
      <c r="E463" s="840">
        <v>1</v>
      </c>
      <c r="F463" s="177"/>
      <c r="G463" s="1357" t="s">
        <v>137</v>
      </c>
      <c r="H463" s="903">
        <v>0</v>
      </c>
      <c r="I463" s="903">
        <v>1</v>
      </c>
      <c r="J463" s="840">
        <v>1</v>
      </c>
      <c r="L463" s="24"/>
      <c r="M463" s="20"/>
      <c r="P463" s="25"/>
      <c r="Q463" s="25"/>
    </row>
    <row r="464" spans="1:17" x14ac:dyDescent="0.2">
      <c r="A464" s="16"/>
      <c r="B464" s="839" t="s">
        <v>53</v>
      </c>
      <c r="C464" s="840">
        <v>24</v>
      </c>
      <c r="D464" s="840">
        <v>6</v>
      </c>
      <c r="E464" s="840">
        <v>30</v>
      </c>
      <c r="F464" s="177"/>
      <c r="G464" s="1357" t="s">
        <v>904</v>
      </c>
      <c r="H464" s="903">
        <v>23</v>
      </c>
      <c r="I464" s="903">
        <v>3</v>
      </c>
      <c r="J464" s="840">
        <v>26</v>
      </c>
      <c r="L464" s="24"/>
      <c r="M464" s="20"/>
      <c r="P464" s="25"/>
      <c r="Q464" s="25"/>
    </row>
    <row r="465" spans="1:17" x14ac:dyDescent="0.2">
      <c r="A465" s="16"/>
      <c r="B465" s="839" t="s">
        <v>54</v>
      </c>
      <c r="C465" s="840">
        <v>6</v>
      </c>
      <c r="D465" s="840">
        <v>0</v>
      </c>
      <c r="E465" s="840">
        <v>6</v>
      </c>
      <c r="F465" s="177"/>
      <c r="G465" s="1357" t="s">
        <v>1006</v>
      </c>
      <c r="H465" s="903">
        <v>2</v>
      </c>
      <c r="I465" s="903">
        <v>0</v>
      </c>
      <c r="J465" s="840">
        <v>2</v>
      </c>
      <c r="L465" s="24"/>
      <c r="M465" s="20"/>
      <c r="P465" s="25"/>
      <c r="Q465" s="25"/>
    </row>
    <row r="466" spans="1:17" x14ac:dyDescent="0.2">
      <c r="A466" s="16"/>
      <c r="B466" s="839" t="s">
        <v>55</v>
      </c>
      <c r="C466" s="840">
        <v>34</v>
      </c>
      <c r="D466" s="840">
        <v>0</v>
      </c>
      <c r="E466" s="840">
        <v>34</v>
      </c>
      <c r="F466" s="177"/>
      <c r="G466" s="1357" t="s">
        <v>905</v>
      </c>
      <c r="H466" s="903">
        <v>31</v>
      </c>
      <c r="I466" s="903">
        <v>3</v>
      </c>
      <c r="J466" s="840">
        <v>34</v>
      </c>
      <c r="L466" s="24"/>
      <c r="M466" s="20"/>
      <c r="P466" s="25"/>
      <c r="Q466" s="25"/>
    </row>
    <row r="467" spans="1:17" x14ac:dyDescent="0.2">
      <c r="A467" s="16"/>
      <c r="B467" s="839" t="s">
        <v>113</v>
      </c>
      <c r="C467" s="840">
        <v>86</v>
      </c>
      <c r="D467" s="840">
        <v>3</v>
      </c>
      <c r="E467" s="840">
        <v>89</v>
      </c>
      <c r="F467" s="177"/>
      <c r="G467" s="1357" t="s">
        <v>217</v>
      </c>
      <c r="H467" s="903">
        <v>60</v>
      </c>
      <c r="I467" s="903">
        <v>18</v>
      </c>
      <c r="J467" s="840">
        <v>78</v>
      </c>
      <c r="L467" s="24"/>
      <c r="M467" s="20"/>
      <c r="P467" s="25"/>
      <c r="Q467" s="25"/>
    </row>
    <row r="468" spans="1:17" x14ac:dyDescent="0.2">
      <c r="A468" s="16"/>
      <c r="B468" s="839" t="s">
        <v>286</v>
      </c>
      <c r="C468" s="840">
        <v>18</v>
      </c>
      <c r="D468" s="840">
        <v>6</v>
      </c>
      <c r="E468" s="840">
        <v>24</v>
      </c>
      <c r="F468" s="177"/>
      <c r="G468" s="1357" t="s">
        <v>906</v>
      </c>
      <c r="H468" s="903">
        <v>35</v>
      </c>
      <c r="I468" s="903">
        <v>20</v>
      </c>
      <c r="J468" s="840">
        <v>55</v>
      </c>
      <c r="L468" s="24"/>
      <c r="M468" s="20"/>
      <c r="P468" s="25"/>
      <c r="Q468" s="25"/>
    </row>
    <row r="469" spans="1:17" x14ac:dyDescent="0.2">
      <c r="A469" s="16"/>
      <c r="B469" s="839" t="s">
        <v>56</v>
      </c>
      <c r="C469" s="840">
        <v>47</v>
      </c>
      <c r="D469" s="840">
        <v>9</v>
      </c>
      <c r="E469" s="840">
        <v>56</v>
      </c>
      <c r="F469" s="177"/>
      <c r="G469" s="1357" t="s">
        <v>296</v>
      </c>
      <c r="H469" s="903">
        <v>37</v>
      </c>
      <c r="I469" s="903">
        <v>8</v>
      </c>
      <c r="J469" s="840">
        <v>45</v>
      </c>
      <c r="L469" s="24"/>
      <c r="M469" s="20"/>
      <c r="P469" s="25"/>
      <c r="Q469" s="25"/>
    </row>
    <row r="470" spans="1:17" x14ac:dyDescent="0.2">
      <c r="A470" s="16"/>
      <c r="B470" s="1397" t="s">
        <v>287</v>
      </c>
      <c r="C470" s="840">
        <v>25</v>
      </c>
      <c r="D470" s="840">
        <v>10</v>
      </c>
      <c r="E470" s="840">
        <v>35</v>
      </c>
      <c r="F470" s="177"/>
      <c r="G470" s="1357" t="s">
        <v>177</v>
      </c>
      <c r="H470" s="903">
        <v>19</v>
      </c>
      <c r="I470" s="903">
        <v>3</v>
      </c>
      <c r="J470" s="840">
        <v>22</v>
      </c>
      <c r="L470" s="24"/>
      <c r="M470" s="20"/>
      <c r="P470" s="25"/>
      <c r="Q470" s="25"/>
    </row>
    <row r="471" spans="1:17" x14ac:dyDescent="0.2">
      <c r="A471" s="16"/>
      <c r="B471" s="839" t="s">
        <v>288</v>
      </c>
      <c r="C471" s="840">
        <v>0</v>
      </c>
      <c r="D471" s="840">
        <v>0</v>
      </c>
      <c r="E471" s="840">
        <v>0</v>
      </c>
      <c r="F471" s="177"/>
      <c r="G471" s="1357" t="s">
        <v>126</v>
      </c>
      <c r="H471" s="903">
        <v>0</v>
      </c>
      <c r="I471" s="903">
        <v>0</v>
      </c>
      <c r="J471" s="840">
        <v>0</v>
      </c>
      <c r="L471" s="24"/>
      <c r="M471" s="20"/>
      <c r="P471" s="25"/>
      <c r="Q471" s="25"/>
    </row>
    <row r="472" spans="1:17" x14ac:dyDescent="0.2">
      <c r="A472" s="16"/>
      <c r="B472" s="1397" t="s">
        <v>71</v>
      </c>
      <c r="C472" s="840">
        <v>4</v>
      </c>
      <c r="D472" s="840">
        <v>0</v>
      </c>
      <c r="E472" s="840">
        <v>4</v>
      </c>
      <c r="F472" s="177"/>
      <c r="G472" s="1357" t="s">
        <v>302</v>
      </c>
      <c r="H472" s="903">
        <v>2</v>
      </c>
      <c r="I472" s="903">
        <v>0</v>
      </c>
      <c r="J472" s="840">
        <v>2</v>
      </c>
      <c r="L472" s="24"/>
      <c r="M472" s="20"/>
      <c r="P472" s="25"/>
      <c r="Q472" s="25"/>
    </row>
    <row r="473" spans="1:17" x14ac:dyDescent="0.2">
      <c r="A473" s="16"/>
      <c r="B473" s="839" t="s">
        <v>289</v>
      </c>
      <c r="C473" s="840">
        <v>2</v>
      </c>
      <c r="D473" s="840">
        <v>0</v>
      </c>
      <c r="E473" s="840">
        <v>2</v>
      </c>
      <c r="F473" s="177"/>
      <c r="G473" s="1357" t="s">
        <v>907</v>
      </c>
      <c r="H473" s="903">
        <v>4</v>
      </c>
      <c r="I473" s="903">
        <v>0</v>
      </c>
      <c r="J473" s="840">
        <v>4</v>
      </c>
      <c r="L473" s="24"/>
      <c r="M473" s="20"/>
      <c r="P473" s="25"/>
      <c r="Q473" s="25"/>
    </row>
    <row r="474" spans="1:17" x14ac:dyDescent="0.2">
      <c r="A474" s="16"/>
      <c r="B474" s="839" t="s">
        <v>290</v>
      </c>
      <c r="C474" s="840">
        <v>24</v>
      </c>
      <c r="D474" s="840">
        <v>2</v>
      </c>
      <c r="E474" s="840">
        <v>26</v>
      </c>
      <c r="F474" s="177"/>
      <c r="G474" s="1357" t="s">
        <v>1007</v>
      </c>
      <c r="H474" s="903">
        <v>36</v>
      </c>
      <c r="I474" s="903">
        <v>0</v>
      </c>
      <c r="J474" s="840">
        <v>36</v>
      </c>
      <c r="L474" s="24"/>
      <c r="M474" s="20"/>
      <c r="P474" s="25"/>
      <c r="Q474" s="25"/>
    </row>
    <row r="475" spans="1:17" x14ac:dyDescent="0.2">
      <c r="A475" s="16"/>
      <c r="B475" s="839" t="s">
        <v>124</v>
      </c>
      <c r="C475" s="840">
        <v>20</v>
      </c>
      <c r="D475" s="840">
        <v>4</v>
      </c>
      <c r="E475" s="840">
        <v>24</v>
      </c>
      <c r="F475" s="177"/>
      <c r="G475" s="1357" t="s">
        <v>163</v>
      </c>
      <c r="H475" s="903">
        <v>0</v>
      </c>
      <c r="I475" s="903">
        <v>0</v>
      </c>
      <c r="J475" s="840">
        <v>0</v>
      </c>
      <c r="L475" s="24"/>
      <c r="M475" s="20"/>
      <c r="P475" s="25"/>
      <c r="Q475" s="25"/>
    </row>
    <row r="476" spans="1:17" x14ac:dyDescent="0.2">
      <c r="A476" s="16"/>
      <c r="B476" s="1397" t="s">
        <v>730</v>
      </c>
      <c r="C476" s="840">
        <v>18</v>
      </c>
      <c r="D476" s="840">
        <v>2</v>
      </c>
      <c r="E476" s="840">
        <v>20</v>
      </c>
      <c r="F476" s="177"/>
      <c r="G476" s="1357" t="s">
        <v>340</v>
      </c>
      <c r="H476" s="903">
        <v>16</v>
      </c>
      <c r="I476" s="903">
        <v>8</v>
      </c>
      <c r="J476" s="840">
        <v>24</v>
      </c>
      <c r="L476" s="24"/>
      <c r="M476" s="20"/>
      <c r="P476" s="25"/>
      <c r="Q476" s="25"/>
    </row>
    <row r="477" spans="1:17" x14ac:dyDescent="0.2">
      <c r="A477" s="16"/>
      <c r="B477" s="1397" t="s">
        <v>327</v>
      </c>
      <c r="C477" s="840">
        <v>0</v>
      </c>
      <c r="D477" s="840">
        <v>0</v>
      </c>
      <c r="E477" s="840">
        <v>0</v>
      </c>
      <c r="F477" s="177"/>
      <c r="G477" s="901" t="s">
        <v>291</v>
      </c>
      <c r="H477" s="903">
        <v>0</v>
      </c>
      <c r="I477" s="903">
        <v>0</v>
      </c>
      <c r="J477" s="840">
        <v>0</v>
      </c>
      <c r="L477" s="24"/>
      <c r="M477" s="20"/>
      <c r="P477" s="25"/>
      <c r="Q477" s="25"/>
    </row>
    <row r="478" spans="1:17" x14ac:dyDescent="0.2">
      <c r="A478" s="16"/>
      <c r="B478" s="1030" t="s">
        <v>722</v>
      </c>
      <c r="C478" s="1031">
        <v>2</v>
      </c>
      <c r="D478" s="1031">
        <v>0</v>
      </c>
      <c r="E478" s="840">
        <v>2</v>
      </c>
      <c r="F478" s="177"/>
      <c r="G478" s="1032" t="s">
        <v>607</v>
      </c>
      <c r="H478" s="1031">
        <v>1</v>
      </c>
      <c r="I478" s="1031">
        <v>0</v>
      </c>
      <c r="J478" s="840">
        <v>1</v>
      </c>
      <c r="L478" s="24"/>
      <c r="M478" s="20"/>
      <c r="P478" s="25"/>
      <c r="Q478" s="25"/>
    </row>
    <row r="479" spans="1:17" x14ac:dyDescent="0.2">
      <c r="A479" s="16"/>
      <c r="B479" s="839" t="s">
        <v>118</v>
      </c>
      <c r="C479" s="840">
        <v>0</v>
      </c>
      <c r="D479" s="840">
        <v>0</v>
      </c>
      <c r="E479" s="840">
        <v>0</v>
      </c>
      <c r="F479" s="177"/>
      <c r="G479" s="1358" t="s">
        <v>1008</v>
      </c>
      <c r="H479" s="903">
        <v>0</v>
      </c>
      <c r="I479" s="903">
        <v>0</v>
      </c>
      <c r="J479" s="840">
        <v>0</v>
      </c>
      <c r="L479" s="24"/>
      <c r="M479" s="20"/>
      <c r="P479" s="25"/>
      <c r="Q479" s="25"/>
    </row>
    <row r="480" spans="1:17" x14ac:dyDescent="0.2">
      <c r="A480" s="16"/>
      <c r="B480" s="839" t="s">
        <v>242</v>
      </c>
      <c r="C480" s="840">
        <v>0</v>
      </c>
      <c r="D480" s="840">
        <v>0</v>
      </c>
      <c r="E480" s="840">
        <v>0</v>
      </c>
      <c r="F480" s="177"/>
      <c r="G480" s="1358" t="s">
        <v>167</v>
      </c>
      <c r="H480" s="903">
        <v>0</v>
      </c>
      <c r="I480" s="903">
        <v>0</v>
      </c>
      <c r="J480" s="840">
        <v>0</v>
      </c>
      <c r="L480" s="24"/>
      <c r="M480" s="20"/>
      <c r="P480" s="25"/>
      <c r="Q480" s="25"/>
    </row>
    <row r="481" spans="1:25" x14ac:dyDescent="0.2">
      <c r="A481" s="16"/>
      <c r="B481" s="839" t="s">
        <v>317</v>
      </c>
      <c r="C481" s="844">
        <v>0</v>
      </c>
      <c r="D481" s="844">
        <v>0</v>
      </c>
      <c r="E481" s="840">
        <v>0</v>
      </c>
      <c r="F481" s="177"/>
      <c r="G481" s="1357" t="s">
        <v>281</v>
      </c>
      <c r="H481" s="904">
        <v>0</v>
      </c>
      <c r="I481" s="904">
        <v>0</v>
      </c>
      <c r="J481" s="840">
        <v>0</v>
      </c>
      <c r="L481" s="24"/>
      <c r="M481" s="20"/>
      <c r="P481" s="25"/>
      <c r="Q481" s="25"/>
    </row>
    <row r="482" spans="1:25" x14ac:dyDescent="0.2">
      <c r="A482" s="16"/>
      <c r="B482" s="839" t="s">
        <v>731</v>
      </c>
      <c r="C482" s="844">
        <v>0</v>
      </c>
      <c r="D482" s="840">
        <v>0</v>
      </c>
      <c r="E482" s="840">
        <v>0</v>
      </c>
      <c r="F482" s="177"/>
      <c r="G482" s="1357" t="s">
        <v>326</v>
      </c>
      <c r="H482" s="904">
        <v>0</v>
      </c>
      <c r="I482" s="903">
        <v>0</v>
      </c>
      <c r="J482" s="840">
        <v>0</v>
      </c>
      <c r="L482" s="24"/>
      <c r="M482" s="20"/>
      <c r="P482" s="25"/>
      <c r="Q482" s="25"/>
    </row>
    <row r="483" spans="1:25" x14ac:dyDescent="0.2">
      <c r="A483" s="16"/>
      <c r="B483" s="1397" t="s">
        <v>316</v>
      </c>
      <c r="C483" s="844">
        <v>4</v>
      </c>
      <c r="D483" s="840">
        <v>1</v>
      </c>
      <c r="E483" s="840">
        <v>5</v>
      </c>
      <c r="F483" s="177"/>
      <c r="G483" s="1357" t="s">
        <v>602</v>
      </c>
      <c r="H483" s="904">
        <v>11</v>
      </c>
      <c r="I483" s="903">
        <v>6</v>
      </c>
      <c r="J483" s="840">
        <v>17</v>
      </c>
      <c r="L483" s="24"/>
      <c r="M483" s="20"/>
      <c r="P483" s="25"/>
      <c r="Q483" s="25"/>
    </row>
    <row r="484" spans="1:25" x14ac:dyDescent="0.2">
      <c r="A484" s="16"/>
      <c r="B484" s="839" t="s">
        <v>373</v>
      </c>
      <c r="C484" s="844">
        <v>29</v>
      </c>
      <c r="D484" s="840">
        <v>0</v>
      </c>
      <c r="E484" s="840">
        <v>29</v>
      </c>
      <c r="F484" s="177"/>
      <c r="G484" s="1357" t="s">
        <v>282</v>
      </c>
      <c r="H484" s="904">
        <v>8</v>
      </c>
      <c r="I484" s="903">
        <v>6</v>
      </c>
      <c r="J484" s="840">
        <v>14</v>
      </c>
      <c r="L484" s="24"/>
      <c r="M484" s="20"/>
      <c r="P484" s="25"/>
      <c r="Q484" s="25"/>
    </row>
    <row r="485" spans="1:25" x14ac:dyDescent="0.2">
      <c r="A485" s="16"/>
      <c r="B485" s="1425" t="s">
        <v>729</v>
      </c>
      <c r="C485" s="844">
        <v>15</v>
      </c>
      <c r="D485" s="840">
        <v>0</v>
      </c>
      <c r="E485" s="840">
        <v>15</v>
      </c>
      <c r="F485" s="177"/>
      <c r="G485" s="1357" t="s">
        <v>729</v>
      </c>
      <c r="H485" s="904">
        <v>19</v>
      </c>
      <c r="I485" s="903">
        <v>2</v>
      </c>
      <c r="J485" s="840">
        <v>21</v>
      </c>
      <c r="L485" s="24"/>
      <c r="M485" s="20"/>
      <c r="O485" s="23"/>
      <c r="P485" s="25"/>
      <c r="Q485" s="25"/>
    </row>
    <row r="486" spans="1:25" s="27" customFormat="1" ht="14.25" customHeight="1" x14ac:dyDescent="0.2">
      <c r="A486" s="30"/>
      <c r="B486" s="845" t="s">
        <v>57</v>
      </c>
      <c r="C486" s="842">
        <f>SUM(C461:C485)</f>
        <v>707</v>
      </c>
      <c r="D486" s="842">
        <f>SUM(D461:D485)</f>
        <v>197</v>
      </c>
      <c r="E486" s="842">
        <f>SUM(E461:E485)</f>
        <v>904</v>
      </c>
      <c r="F486" s="184"/>
      <c r="G486" s="845" t="s">
        <v>57</v>
      </c>
      <c r="H486" s="842">
        <f>SUM(H461:H485)</f>
        <v>711</v>
      </c>
      <c r="I486" s="842">
        <f>SUM(I461:I485)</f>
        <v>134</v>
      </c>
      <c r="J486" s="842">
        <f>SUM(J461:J485)</f>
        <v>845</v>
      </c>
      <c r="K486" s="195"/>
      <c r="L486" s="461"/>
      <c r="P486" s="142"/>
      <c r="Q486" s="142"/>
      <c r="W486" s="339"/>
      <c r="X486" s="316"/>
      <c r="Y486" s="316"/>
    </row>
    <row r="487" spans="1:25" x14ac:dyDescent="0.2">
      <c r="A487" s="16"/>
      <c r="B487" s="846"/>
      <c r="C487" s="847"/>
      <c r="D487" s="847"/>
      <c r="E487" s="848"/>
      <c r="F487" s="180"/>
      <c r="G487" s="175"/>
      <c r="Q487" s="25"/>
    </row>
    <row r="488" spans="1:25" x14ac:dyDescent="0.2">
      <c r="A488" s="16"/>
      <c r="H488" s="35"/>
      <c r="I488" s="9"/>
      <c r="K488" s="6"/>
      <c r="Q488" s="25"/>
    </row>
    <row r="489" spans="1:25" ht="20.25" customHeight="1" x14ac:dyDescent="0.2">
      <c r="A489" s="30"/>
      <c r="B489" s="1759" t="s">
        <v>1283</v>
      </c>
      <c r="C489" s="1759"/>
      <c r="D489" s="1759"/>
      <c r="E489" s="1759"/>
      <c r="F489" s="1759"/>
      <c r="G489" s="512"/>
      <c r="H489" s="513"/>
      <c r="I489" s="7"/>
      <c r="K489" s="6"/>
      <c r="L489" s="8"/>
      <c r="M489" s="25"/>
      <c r="N489" s="9"/>
      <c r="O489" s="6"/>
      <c r="P489" s="6"/>
      <c r="Q489" s="4"/>
      <c r="W489" s="27"/>
      <c r="X489" s="27"/>
      <c r="Y489" s="27"/>
    </row>
    <row r="490" spans="1:25" x14ac:dyDescent="0.2">
      <c r="B490" s="1751"/>
      <c r="C490" s="850"/>
      <c r="D490" s="850"/>
      <c r="E490" s="849"/>
      <c r="F490" s="6"/>
      <c r="G490" s="512"/>
      <c r="H490" s="514"/>
      <c r="I490" s="514"/>
      <c r="J490" s="514"/>
      <c r="K490" s="514"/>
      <c r="L490" s="8"/>
      <c r="M490" s="1062"/>
      <c r="N490" s="7"/>
      <c r="O490" s="6"/>
      <c r="P490" s="6"/>
      <c r="Q490" s="4"/>
    </row>
    <row r="491" spans="1:25" s="34" customFormat="1" x14ac:dyDescent="0.2">
      <c r="B491" s="1235" t="s">
        <v>710</v>
      </c>
      <c r="C491" s="1235" t="s">
        <v>158</v>
      </c>
      <c r="D491" s="1235" t="s">
        <v>9</v>
      </c>
      <c r="E491" s="1235" t="s">
        <v>159</v>
      </c>
      <c r="F491" s="1236" t="s">
        <v>160</v>
      </c>
      <c r="G491" s="35"/>
      <c r="H491" s="1242" t="s">
        <v>715</v>
      </c>
      <c r="I491" s="1242" t="s">
        <v>158</v>
      </c>
      <c r="J491" s="1243" t="s">
        <v>9</v>
      </c>
      <c r="K491" s="1242" t="s">
        <v>159</v>
      </c>
      <c r="L491" s="1242" t="s">
        <v>160</v>
      </c>
      <c r="M491" s="154"/>
      <c r="N491" s="103"/>
      <c r="O491" s="103"/>
      <c r="P491" s="43"/>
      <c r="Q491" s="43"/>
      <c r="W491" s="339"/>
      <c r="X491" s="316"/>
      <c r="Y491" s="316"/>
    </row>
    <row r="492" spans="1:25" ht="28.5" customHeight="1" x14ac:dyDescent="0.2">
      <c r="B492" s="1340" t="s">
        <v>711</v>
      </c>
      <c r="C492" s="1237">
        <v>12000</v>
      </c>
      <c r="D492" s="1237">
        <v>384.25400000000002</v>
      </c>
      <c r="E492" s="1237">
        <v>11615.745999999999</v>
      </c>
      <c r="F492" s="1238">
        <v>3.202116666666667E-2</v>
      </c>
      <c r="G492" s="35"/>
      <c r="H492" s="998" t="s">
        <v>161</v>
      </c>
      <c r="I492" s="1239">
        <v>12000</v>
      </c>
      <c r="J492" s="1239">
        <v>2271.6260807999997</v>
      </c>
      <c r="K492" s="1240">
        <v>9728.3739191999994</v>
      </c>
      <c r="L492" s="1241">
        <v>0.18930217339999997</v>
      </c>
      <c r="M492" s="7"/>
      <c r="N492" s="6"/>
      <c r="O492" s="6"/>
      <c r="P492" s="4"/>
      <c r="Q492" s="4"/>
    </row>
    <row r="493" spans="1:25" ht="24" customHeight="1" x14ac:dyDescent="0.2">
      <c r="B493" s="1340" t="s">
        <v>712</v>
      </c>
      <c r="C493" s="1237">
        <v>73331.617811886797</v>
      </c>
      <c r="D493" s="1237">
        <v>613.41600000000005</v>
      </c>
      <c r="E493" s="1237">
        <v>72718.2018118868</v>
      </c>
      <c r="F493" s="1238">
        <v>8.3649593218243102E-3</v>
      </c>
      <c r="G493" s="35"/>
      <c r="H493" s="998" t="s">
        <v>716</v>
      </c>
      <c r="I493" s="1239">
        <v>6000</v>
      </c>
      <c r="J493" s="1239">
        <v>1337.3825335800002</v>
      </c>
      <c r="K493" s="1240">
        <v>4662.6174664199998</v>
      </c>
      <c r="L493" s="1241">
        <v>0.22289708893000004</v>
      </c>
      <c r="M493" s="7"/>
      <c r="N493" s="6"/>
      <c r="O493" s="6"/>
      <c r="P493" s="4"/>
      <c r="Q493" s="4"/>
    </row>
    <row r="494" spans="1:25" ht="36.75" customHeight="1" x14ac:dyDescent="0.2">
      <c r="B494" s="1340" t="s">
        <v>713</v>
      </c>
      <c r="C494" s="1237">
        <v>6000</v>
      </c>
      <c r="D494" s="1237">
        <v>164.65600000000001</v>
      </c>
      <c r="E494" s="1237">
        <v>5835.3440000000001</v>
      </c>
      <c r="F494" s="1238">
        <v>2.7442666666666667E-2</v>
      </c>
      <c r="G494" s="35"/>
      <c r="H494" s="1244" t="s">
        <v>717</v>
      </c>
      <c r="I494" s="1239">
        <v>500</v>
      </c>
      <c r="J494" s="1239">
        <v>0</v>
      </c>
      <c r="K494" s="1240">
        <v>500</v>
      </c>
      <c r="L494" s="1241">
        <v>0</v>
      </c>
      <c r="M494" s="7"/>
      <c r="N494" s="6"/>
      <c r="O494" s="6"/>
      <c r="P494" s="4"/>
      <c r="Q494" s="4"/>
      <c r="W494" s="34"/>
      <c r="X494" s="34"/>
      <c r="Y494" s="34"/>
    </row>
    <row r="495" spans="1:25" ht="24" customHeight="1" x14ac:dyDescent="0.2">
      <c r="B495" s="1340" t="s">
        <v>135</v>
      </c>
      <c r="C495" s="1237">
        <v>5000</v>
      </c>
      <c r="D495" s="1237">
        <v>88.33</v>
      </c>
      <c r="E495" s="1237">
        <v>4911.67</v>
      </c>
      <c r="F495" s="1238">
        <v>1.7666000000000001E-2</v>
      </c>
      <c r="G495" s="35"/>
      <c r="H495" s="998" t="s">
        <v>718</v>
      </c>
      <c r="I495" s="1239">
        <v>500</v>
      </c>
      <c r="J495" s="1239">
        <v>0</v>
      </c>
      <c r="K495" s="1240">
        <v>500</v>
      </c>
      <c r="L495" s="1241">
        <v>0</v>
      </c>
      <c r="M495" s="7"/>
      <c r="N495" s="6"/>
      <c r="O495" s="6"/>
      <c r="P495" s="4"/>
      <c r="Q495" s="4"/>
    </row>
    <row r="496" spans="1:25" ht="29.25" customHeight="1" x14ac:dyDescent="0.2">
      <c r="B496" s="1340" t="s">
        <v>714</v>
      </c>
      <c r="C496" s="1237">
        <v>9000</v>
      </c>
      <c r="D496" s="1237">
        <v>61.21</v>
      </c>
      <c r="E496" s="1237">
        <v>8938.7900000000009</v>
      </c>
      <c r="F496" s="1238">
        <v>6.8011111111111111E-3</v>
      </c>
      <c r="G496" s="35"/>
      <c r="H496" s="1244" t="s">
        <v>719</v>
      </c>
      <c r="I496" s="1239">
        <v>1500</v>
      </c>
      <c r="J496" s="1239">
        <v>189.46693330000002</v>
      </c>
      <c r="K496" s="1240">
        <v>1310.5330667000001</v>
      </c>
      <c r="L496" s="1241">
        <v>0.12631128886666668</v>
      </c>
      <c r="M496" s="7"/>
      <c r="N496" s="6"/>
      <c r="O496" s="6"/>
      <c r="P496" s="4"/>
      <c r="Q496" s="4"/>
    </row>
    <row r="497" spans="2:17" ht="29.25" customHeight="1" x14ac:dyDescent="0.2">
      <c r="B497" s="1398" t="s">
        <v>307</v>
      </c>
      <c r="C497" s="1399">
        <v>100</v>
      </c>
      <c r="D497" s="1399">
        <v>0</v>
      </c>
      <c r="E497" s="1399">
        <v>100</v>
      </c>
      <c r="F497" s="1400">
        <v>0</v>
      </c>
      <c r="G497" s="35"/>
      <c r="H497" s="1244" t="s">
        <v>720</v>
      </c>
      <c r="I497" s="1239">
        <v>49787.745207924498</v>
      </c>
      <c r="J497" s="1239">
        <v>6310.818984749998</v>
      </c>
      <c r="K497" s="1240">
        <v>43476.926223174502</v>
      </c>
      <c r="L497" s="1241">
        <v>0.12675446454533418</v>
      </c>
      <c r="M497" s="7"/>
      <c r="N497" s="6"/>
      <c r="O497" s="6"/>
      <c r="P497" s="4"/>
      <c r="Q497" s="4"/>
    </row>
    <row r="498" spans="2:17" ht="24" customHeight="1" x14ac:dyDescent="0.2">
      <c r="B498" s="1235" t="s">
        <v>6</v>
      </c>
      <c r="C498" s="1341">
        <v>105431.6178118868</v>
      </c>
      <c r="D498" s="1341">
        <v>1311.866</v>
      </c>
      <c r="E498" s="1341">
        <v>104119.75181188679</v>
      </c>
      <c r="F498" s="1342">
        <v>1.2442813903706358E-2</v>
      </c>
      <c r="G498" s="35"/>
      <c r="H498" s="1243" t="s">
        <v>6</v>
      </c>
      <c r="I498" s="1245">
        <v>70287.745207924498</v>
      </c>
      <c r="J498" s="1246">
        <v>10109.294532429998</v>
      </c>
      <c r="K498" s="1245">
        <v>60178.450675494503</v>
      </c>
      <c r="L498" s="1247">
        <v>0.14382727035167775</v>
      </c>
      <c r="M498" s="7"/>
      <c r="N498" s="6"/>
      <c r="O498" s="6"/>
      <c r="P498" s="4"/>
      <c r="Q498" s="4"/>
    </row>
    <row r="499" spans="2:17" x14ac:dyDescent="0.2">
      <c r="B499" s="20"/>
      <c r="C499" s="20"/>
      <c r="E499" s="852"/>
      <c r="H499" s="20"/>
      <c r="M499" s="25"/>
      <c r="N499" s="25"/>
      <c r="O499" s="6"/>
      <c r="P499" s="6"/>
      <c r="Q499" s="4"/>
    </row>
    <row r="500" spans="2:17" ht="21" customHeight="1" x14ac:dyDescent="0.2">
      <c r="B500" s="851" t="s">
        <v>638</v>
      </c>
      <c r="D500" s="853"/>
      <c r="E500" s="854"/>
      <c r="F500" s="462"/>
      <c r="G500" s="561"/>
      <c r="H500" s="562"/>
      <c r="I500" s="563"/>
      <c r="J500" s="564"/>
      <c r="K500" s="565"/>
      <c r="L500" s="8"/>
      <c r="M500" s="25"/>
      <c r="N500" s="7"/>
      <c r="O500" s="6"/>
      <c r="P500" s="6"/>
      <c r="Q500" s="4"/>
    </row>
    <row r="501" spans="2:17" x14ac:dyDescent="0.2">
      <c r="G501" s="20"/>
      <c r="H501" s="35"/>
      <c r="I501" s="25"/>
      <c r="J501" s="33"/>
      <c r="K501" s="6"/>
      <c r="L501" s="8"/>
      <c r="M501" s="25"/>
      <c r="N501" s="7"/>
      <c r="O501" s="6"/>
      <c r="P501" s="6"/>
      <c r="Q501" s="4"/>
    </row>
    <row r="502" spans="2:17" x14ac:dyDescent="0.2">
      <c r="G502" s="20"/>
      <c r="H502" s="35"/>
      <c r="I502" s="25"/>
      <c r="J502" s="33"/>
      <c r="K502" s="6"/>
      <c r="L502" s="8"/>
      <c r="M502" s="25"/>
      <c r="N502" s="7"/>
      <c r="O502" s="6"/>
      <c r="P502" s="6"/>
      <c r="Q502" s="4"/>
    </row>
    <row r="503" spans="2:17" x14ac:dyDescent="0.2">
      <c r="G503" s="20"/>
      <c r="H503" s="35"/>
      <c r="I503" s="25"/>
      <c r="J503" s="33"/>
      <c r="K503" s="6"/>
      <c r="L503" s="8"/>
      <c r="M503" s="25"/>
      <c r="N503" s="7"/>
      <c r="O503" s="6"/>
      <c r="P503" s="6"/>
      <c r="Q503" s="4"/>
    </row>
    <row r="504" spans="2:17" ht="71.25" customHeight="1" x14ac:dyDescent="0.2">
      <c r="G504" s="20"/>
      <c r="H504" s="35"/>
      <c r="I504" s="25"/>
      <c r="J504" s="33"/>
      <c r="K504" s="6"/>
      <c r="L504" s="8"/>
      <c r="M504" s="25"/>
      <c r="N504" s="7"/>
      <c r="O504" s="6"/>
      <c r="P504" s="6"/>
      <c r="Q504" s="4"/>
    </row>
    <row r="505" spans="2:17" ht="16.5" customHeight="1" x14ac:dyDescent="0.2">
      <c r="G505" s="20"/>
      <c r="H505" s="35"/>
      <c r="I505" s="25"/>
      <c r="J505" s="33"/>
      <c r="K505" s="6"/>
      <c r="L505" s="8"/>
      <c r="M505" s="25"/>
      <c r="N505" s="7"/>
      <c r="O505" s="6"/>
      <c r="P505" s="6"/>
      <c r="Q505" s="4"/>
    </row>
    <row r="506" spans="2:17" x14ac:dyDescent="0.2">
      <c r="G506" s="20"/>
      <c r="H506" s="35"/>
      <c r="I506" s="7"/>
      <c r="K506" s="6"/>
      <c r="L506" s="8"/>
      <c r="M506" s="25"/>
      <c r="N506" s="7"/>
      <c r="O506" s="6"/>
      <c r="P506" s="6"/>
      <c r="Q506" s="4"/>
    </row>
    <row r="507" spans="2:17" x14ac:dyDescent="0.2">
      <c r="G507" s="20"/>
      <c r="H507" s="35"/>
      <c r="I507" s="7"/>
      <c r="K507" s="6"/>
      <c r="L507" s="8"/>
      <c r="M507" s="25"/>
      <c r="N507" s="25"/>
      <c r="O507" s="6"/>
      <c r="P507" s="6"/>
      <c r="Q507" s="4"/>
    </row>
    <row r="508" spans="2:17" x14ac:dyDescent="0.2">
      <c r="G508" s="20"/>
      <c r="H508" s="35"/>
      <c r="I508" s="7"/>
      <c r="K508" s="6"/>
      <c r="L508" s="8"/>
      <c r="M508" s="25"/>
      <c r="N508" s="25"/>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x14ac:dyDescent="0.2">
      <c r="G515" s="20"/>
      <c r="H515" s="35"/>
      <c r="I515" s="7"/>
      <c r="K515" s="6"/>
      <c r="L515" s="8"/>
      <c r="M515" s="25"/>
      <c r="N515" s="25"/>
      <c r="O515" s="6"/>
      <c r="P515" s="6"/>
      <c r="Q515" s="4"/>
    </row>
    <row r="516" spans="2:17" x14ac:dyDescent="0.2">
      <c r="G516" s="20"/>
      <c r="H516" s="35"/>
      <c r="I516" s="7"/>
      <c r="K516" s="6"/>
      <c r="L516" s="8"/>
      <c r="M516" s="25"/>
      <c r="N516" s="25"/>
      <c r="O516" s="6"/>
      <c r="P516" s="6"/>
      <c r="Q516" s="4"/>
    </row>
    <row r="517" spans="2:17" x14ac:dyDescent="0.2">
      <c r="G517" s="20"/>
      <c r="H517" s="35"/>
      <c r="I517" s="7"/>
      <c r="K517" s="6"/>
      <c r="L517" s="8"/>
      <c r="M517" s="25"/>
      <c r="N517" s="25"/>
      <c r="O517" s="6"/>
      <c r="P517" s="6"/>
      <c r="Q517" s="4"/>
    </row>
    <row r="518" spans="2:17" ht="3" customHeight="1" x14ac:dyDescent="0.2">
      <c r="G518" s="20"/>
      <c r="H518" s="35"/>
      <c r="I518" s="7"/>
      <c r="K518" s="6"/>
      <c r="L518" s="8"/>
      <c r="M518" s="25"/>
      <c r="N518" s="25"/>
      <c r="O518" s="6"/>
      <c r="P518" s="6"/>
      <c r="Q518" s="4"/>
    </row>
    <row r="519" spans="2:17" ht="3.75" customHeight="1" x14ac:dyDescent="0.2">
      <c r="C519" s="2"/>
      <c r="D519" s="2"/>
      <c r="G519" s="20"/>
      <c r="H519" s="35"/>
      <c r="I519" s="7"/>
      <c r="K519" s="6"/>
      <c r="L519" s="8"/>
      <c r="M519" s="25"/>
      <c r="N519" s="25"/>
      <c r="O519" s="6"/>
      <c r="P519" s="6"/>
      <c r="Q519" s="4"/>
    </row>
    <row r="520" spans="2:17" ht="12.75" x14ac:dyDescent="0.2">
      <c r="B520" s="1759" t="s">
        <v>1258</v>
      </c>
      <c r="C520" s="1759"/>
      <c r="D520" s="1759"/>
      <c r="E520" s="1759"/>
      <c r="F520" s="1771"/>
    </row>
    <row r="521" spans="2:17" ht="5.0999999999999996" customHeight="1" x14ac:dyDescent="0.2">
      <c r="B521" s="1759"/>
      <c r="C521" s="1759"/>
      <c r="D521" s="1759"/>
      <c r="E521" s="1759"/>
      <c r="F521" s="1771"/>
      <c r="G521" s="155"/>
    </row>
    <row r="523" spans="2:17" ht="15" customHeight="1" x14ac:dyDescent="0.2">
      <c r="B523" s="1769" t="s">
        <v>378</v>
      </c>
      <c r="C523" s="1760" t="s">
        <v>377</v>
      </c>
      <c r="D523" s="1761"/>
      <c r="E523" s="1754" t="s">
        <v>241</v>
      </c>
      <c r="F523" s="1755"/>
      <c r="G523" s="4"/>
    </row>
    <row r="524" spans="2:17" x14ac:dyDescent="0.2">
      <c r="B524" s="1770"/>
      <c r="C524" s="806" t="s">
        <v>68</v>
      </c>
      <c r="D524" s="855" t="s">
        <v>49</v>
      </c>
      <c r="E524" s="806" t="s">
        <v>68</v>
      </c>
      <c r="F524" s="519" t="s">
        <v>49</v>
      </c>
      <c r="G524" s="4"/>
      <c r="H524" s="20"/>
      <c r="L524" s="24"/>
      <c r="M524" s="20"/>
      <c r="P524" s="24"/>
    </row>
    <row r="525" spans="2:17" ht="14.1" customHeight="1" x14ac:dyDescent="0.2">
      <c r="B525" s="856" t="s">
        <v>182</v>
      </c>
      <c r="C525" s="796">
        <v>0</v>
      </c>
      <c r="D525" s="797">
        <v>0</v>
      </c>
      <c r="E525" s="798">
        <v>0</v>
      </c>
      <c r="F525" s="274">
        <v>0</v>
      </c>
      <c r="G525" s="4"/>
      <c r="H525" s="20"/>
      <c r="L525" s="24"/>
      <c r="M525" s="20"/>
      <c r="P525" s="24"/>
    </row>
    <row r="526" spans="2:17" ht="14.1" customHeight="1" x14ac:dyDescent="0.2">
      <c r="B526" s="856" t="s">
        <v>183</v>
      </c>
      <c r="C526" s="796">
        <v>0</v>
      </c>
      <c r="D526" s="797">
        <v>0</v>
      </c>
      <c r="E526" s="798">
        <v>0</v>
      </c>
      <c r="F526" s="274">
        <v>0</v>
      </c>
      <c r="G526" s="4"/>
      <c r="H526" s="20"/>
      <c r="L526" s="24"/>
      <c r="M526" s="20"/>
      <c r="P526" s="24"/>
    </row>
    <row r="527" spans="2:17" ht="45" hidden="1" x14ac:dyDescent="0.2">
      <c r="B527" s="856" t="s">
        <v>306</v>
      </c>
      <c r="C527" s="796">
        <v>0</v>
      </c>
      <c r="D527" s="797">
        <v>0</v>
      </c>
      <c r="E527" s="798">
        <v>0</v>
      </c>
      <c r="F527" s="274">
        <v>0</v>
      </c>
      <c r="G527" s="4"/>
      <c r="H527" s="20"/>
      <c r="L527" s="24"/>
      <c r="M527" s="20"/>
      <c r="P527" s="24"/>
    </row>
    <row r="528" spans="2:17" x14ac:dyDescent="0.2">
      <c r="B528" s="856" t="s">
        <v>184</v>
      </c>
      <c r="C528" s="796">
        <v>0</v>
      </c>
      <c r="D528" s="1426">
        <v>0</v>
      </c>
      <c r="E528" s="798">
        <v>0</v>
      </c>
      <c r="F528" s="274">
        <v>0</v>
      </c>
      <c r="G528" s="4"/>
      <c r="H528" s="20"/>
      <c r="L528" s="24"/>
      <c r="M528" s="20"/>
      <c r="P528" s="24"/>
    </row>
    <row r="529" spans="2:29" x14ac:dyDescent="0.2">
      <c r="B529" s="856" t="s">
        <v>379</v>
      </c>
      <c r="C529" s="796">
        <v>1</v>
      </c>
      <c r="D529" s="1403">
        <v>9221000</v>
      </c>
      <c r="E529" s="798">
        <v>0</v>
      </c>
      <c r="F529" s="274">
        <v>0</v>
      </c>
      <c r="G529" s="4"/>
      <c r="H529" s="20"/>
      <c r="L529" s="24"/>
      <c r="M529" s="20"/>
      <c r="P529" s="24"/>
    </row>
    <row r="530" spans="2:29" ht="30" hidden="1" x14ac:dyDescent="0.2">
      <c r="B530" s="856" t="s">
        <v>186</v>
      </c>
      <c r="C530" s="796">
        <v>0</v>
      </c>
      <c r="D530" s="797">
        <v>0</v>
      </c>
      <c r="E530" s="798">
        <v>0</v>
      </c>
      <c r="F530" s="274">
        <v>0</v>
      </c>
      <c r="G530" s="4"/>
      <c r="H530" s="20"/>
      <c r="L530" s="24"/>
      <c r="M530" s="20"/>
      <c r="P530" s="24"/>
    </row>
    <row r="531" spans="2:29" ht="30" hidden="1" x14ac:dyDescent="0.2">
      <c r="B531" s="856" t="s">
        <v>187</v>
      </c>
      <c r="C531" s="796">
        <v>0</v>
      </c>
      <c r="D531" s="797">
        <v>0</v>
      </c>
      <c r="E531" s="798">
        <v>0</v>
      </c>
      <c r="F531" s="274">
        <v>0</v>
      </c>
      <c r="G531" s="4"/>
      <c r="H531" s="20"/>
      <c r="L531" s="24"/>
      <c r="M531" s="20"/>
      <c r="P531" s="24"/>
    </row>
    <row r="532" spans="2:29" ht="30" hidden="1" x14ac:dyDescent="0.2">
      <c r="B532" s="856" t="s">
        <v>341</v>
      </c>
      <c r="C532" s="796">
        <v>0</v>
      </c>
      <c r="D532" s="797">
        <v>0</v>
      </c>
      <c r="E532" s="798">
        <v>0</v>
      </c>
      <c r="F532" s="274">
        <v>0</v>
      </c>
      <c r="G532" s="4"/>
      <c r="H532" s="20"/>
      <c r="L532" s="24"/>
      <c r="M532" s="20"/>
      <c r="P532" s="24"/>
    </row>
    <row r="533" spans="2:29" hidden="1" x14ac:dyDescent="0.2">
      <c r="B533" s="856" t="s">
        <v>307</v>
      </c>
      <c r="C533" s="796">
        <v>0</v>
      </c>
      <c r="D533" s="797">
        <v>0</v>
      </c>
      <c r="E533" s="798">
        <v>0</v>
      </c>
      <c r="F533" s="274">
        <v>0</v>
      </c>
      <c r="G533" s="4"/>
      <c r="H533" s="20"/>
      <c r="L533" s="24"/>
      <c r="M533" s="20"/>
      <c r="P533" s="24"/>
      <c r="V533" s="339"/>
      <c r="AA533" s="20"/>
    </row>
    <row r="534" spans="2:29" x14ac:dyDescent="0.2">
      <c r="B534" s="857" t="s">
        <v>304</v>
      </c>
      <c r="C534" s="858">
        <f>SUM(C525:C533)</f>
        <v>1</v>
      </c>
      <c r="D534" s="859">
        <f>SUM(D525:D533)</f>
        <v>9221000</v>
      </c>
      <c r="E534" s="858">
        <f>SUM(E525:E533)</f>
        <v>0</v>
      </c>
      <c r="F534" s="1343">
        <f>SUM(F525:F533)</f>
        <v>0</v>
      </c>
      <c r="G534" s="4"/>
      <c r="H534" s="515"/>
      <c r="L534" s="24"/>
      <c r="M534" s="20"/>
      <c r="P534" s="24"/>
      <c r="V534" s="339"/>
      <c r="AA534" s="20"/>
    </row>
    <row r="535" spans="2:29" x14ac:dyDescent="0.2">
      <c r="H535" s="867"/>
    </row>
    <row r="536" spans="2:29" x14ac:dyDescent="0.2">
      <c r="D536" s="957"/>
      <c r="E536" s="910"/>
      <c r="F536" s="515"/>
      <c r="G536" s="918"/>
      <c r="H536" s="867"/>
      <c r="W536" s="316"/>
    </row>
    <row r="537" spans="2:29" ht="19.5" customHeight="1" x14ac:dyDescent="0.2">
      <c r="B537" s="1759" t="s">
        <v>455</v>
      </c>
      <c r="C537" s="1759"/>
      <c r="D537" s="1759"/>
      <c r="E537" s="1759"/>
      <c r="F537" s="1759"/>
      <c r="G537" s="1039"/>
      <c r="H537" s="1067"/>
      <c r="W537" s="316"/>
    </row>
    <row r="538" spans="2:29" x14ac:dyDescent="0.2">
      <c r="G538" s="918"/>
      <c r="H538" s="867"/>
    </row>
    <row r="539" spans="2:29" x14ac:dyDescent="0.2">
      <c r="B539" s="860" t="s">
        <v>28</v>
      </c>
      <c r="C539" s="861" t="s">
        <v>454</v>
      </c>
      <c r="D539" s="861" t="s">
        <v>49</v>
      </c>
      <c r="E539" s="861" t="s">
        <v>172</v>
      </c>
      <c r="F539" s="755" t="s">
        <v>49</v>
      </c>
      <c r="G539" s="4"/>
      <c r="H539" s="20"/>
      <c r="L539" s="24"/>
      <c r="M539" s="20"/>
      <c r="P539" s="24"/>
      <c r="V539" s="339"/>
      <c r="Z539" s="316" t="s">
        <v>454</v>
      </c>
      <c r="AA539" s="20" t="s">
        <v>49</v>
      </c>
      <c r="AB539" s="20" t="s">
        <v>172</v>
      </c>
      <c r="AC539" s="20" t="s">
        <v>49</v>
      </c>
    </row>
    <row r="540" spans="2:29" x14ac:dyDescent="0.2">
      <c r="B540" s="2" t="s">
        <v>69</v>
      </c>
      <c r="C540" s="619">
        <v>1</v>
      </c>
      <c r="D540" s="862">
        <v>9.2210000000000001</v>
      </c>
      <c r="E540" s="619">
        <v>0</v>
      </c>
      <c r="F540" s="617">
        <f>F534/1000000</f>
        <v>0</v>
      </c>
      <c r="G540" s="867"/>
      <c r="H540" s="20"/>
      <c r="L540" s="24"/>
      <c r="M540" s="20"/>
      <c r="P540" s="24"/>
      <c r="V540" s="339"/>
      <c r="Z540" s="316">
        <v>1</v>
      </c>
      <c r="AA540" s="20">
        <v>5.3659999999999997</v>
      </c>
      <c r="AB540" s="20">
        <v>0</v>
      </c>
      <c r="AC540" s="20">
        <v>0</v>
      </c>
    </row>
    <row r="541" spans="2:29" hidden="1" x14ac:dyDescent="0.2">
      <c r="B541" s="2" t="s">
        <v>32</v>
      </c>
      <c r="C541" s="619">
        <v>0</v>
      </c>
      <c r="D541" s="862">
        <v>0</v>
      </c>
      <c r="E541" s="619">
        <v>0</v>
      </c>
      <c r="F541" s="617">
        <v>0</v>
      </c>
      <c r="G541" s="4"/>
      <c r="H541" s="20"/>
      <c r="L541" s="24"/>
      <c r="M541" s="20"/>
      <c r="P541" s="24"/>
      <c r="V541" s="339"/>
      <c r="Z541" s="316">
        <v>1</v>
      </c>
      <c r="AA541" s="20">
        <v>5.0449999999999999</v>
      </c>
      <c r="AB541" s="20">
        <v>0</v>
      </c>
      <c r="AC541" s="20">
        <v>0</v>
      </c>
    </row>
    <row r="542" spans="2:29" hidden="1" x14ac:dyDescent="0.2">
      <c r="B542" s="2" t="s">
        <v>33</v>
      </c>
      <c r="C542" s="619">
        <v>0</v>
      </c>
      <c r="D542" s="862">
        <v>0</v>
      </c>
      <c r="E542" s="619">
        <v>0</v>
      </c>
      <c r="F542" s="617">
        <v>0</v>
      </c>
      <c r="G542" s="4"/>
      <c r="H542" s="515"/>
      <c r="L542" s="24"/>
      <c r="M542" s="20"/>
      <c r="P542" s="24"/>
      <c r="V542" s="339"/>
      <c r="W542" s="316"/>
      <c r="Y542" s="316" t="s">
        <v>28</v>
      </c>
      <c r="Z542" s="316">
        <v>1</v>
      </c>
      <c r="AA542" s="20">
        <v>4.9169999999999998</v>
      </c>
      <c r="AB542" s="20">
        <v>0</v>
      </c>
      <c r="AC542" s="20">
        <v>0</v>
      </c>
    </row>
    <row r="543" spans="2:29" hidden="1" x14ac:dyDescent="0.2">
      <c r="B543" s="2" t="s">
        <v>34</v>
      </c>
      <c r="C543" s="619">
        <v>0</v>
      </c>
      <c r="D543" s="862">
        <v>0</v>
      </c>
      <c r="E543" s="619">
        <v>0</v>
      </c>
      <c r="F543" s="617">
        <v>0</v>
      </c>
      <c r="G543" s="4"/>
      <c r="H543" s="20"/>
      <c r="L543" s="24"/>
      <c r="M543" s="20"/>
      <c r="P543" s="24"/>
      <c r="V543" s="339"/>
      <c r="W543" s="316"/>
      <c r="Y543" s="316" t="s">
        <v>69</v>
      </c>
      <c r="Z543" s="316">
        <v>1</v>
      </c>
      <c r="AA543" s="20">
        <v>5.0640000000000001</v>
      </c>
      <c r="AB543" s="20">
        <v>0</v>
      </c>
      <c r="AC543" s="20">
        <v>0</v>
      </c>
    </row>
    <row r="544" spans="2:29" hidden="1" x14ac:dyDescent="0.2">
      <c r="B544" s="2" t="s">
        <v>35</v>
      </c>
      <c r="C544" s="619">
        <v>0</v>
      </c>
      <c r="D544" s="862">
        <v>0</v>
      </c>
      <c r="E544" s="619">
        <v>0</v>
      </c>
      <c r="F544" s="617">
        <v>0</v>
      </c>
      <c r="G544" s="4"/>
      <c r="H544" s="20"/>
      <c r="L544" s="24"/>
      <c r="M544" s="20"/>
      <c r="P544" s="24"/>
      <c r="V544" s="339"/>
      <c r="W544" s="316"/>
      <c r="Y544" s="316" t="s">
        <v>32</v>
      </c>
      <c r="Z544" s="316">
        <v>2</v>
      </c>
      <c r="AA544" s="20">
        <v>12.92</v>
      </c>
      <c r="AB544" s="20">
        <v>1</v>
      </c>
      <c r="AC544" s="20">
        <v>25.288903999999999</v>
      </c>
    </row>
    <row r="545" spans="2:29" hidden="1" x14ac:dyDescent="0.2">
      <c r="B545" s="2" t="s">
        <v>31</v>
      </c>
      <c r="C545" s="619">
        <v>0</v>
      </c>
      <c r="D545" s="862">
        <v>0</v>
      </c>
      <c r="E545" s="619">
        <v>0</v>
      </c>
      <c r="F545" s="617">
        <v>0</v>
      </c>
      <c r="G545" s="4"/>
      <c r="H545" s="20"/>
      <c r="L545" s="24"/>
      <c r="M545" s="20"/>
      <c r="P545" s="24"/>
      <c r="V545" s="339"/>
      <c r="W545" s="316"/>
      <c r="Y545" s="316" t="s">
        <v>33</v>
      </c>
      <c r="Z545" s="316">
        <v>0</v>
      </c>
      <c r="AA545" s="20">
        <v>0</v>
      </c>
      <c r="AB545" s="20">
        <v>0</v>
      </c>
      <c r="AC545" s="20">
        <v>0</v>
      </c>
    </row>
    <row r="546" spans="2:29" hidden="1" x14ac:dyDescent="0.2">
      <c r="B546" s="2" t="s">
        <v>36</v>
      </c>
      <c r="C546" s="619">
        <v>0</v>
      </c>
      <c r="D546" s="862">
        <v>0</v>
      </c>
      <c r="E546" s="619">
        <v>0</v>
      </c>
      <c r="F546" s="617">
        <v>0</v>
      </c>
      <c r="G546" s="4"/>
      <c r="H546" s="20"/>
      <c r="L546" s="24"/>
      <c r="M546" s="20"/>
      <c r="P546" s="24"/>
      <c r="V546" s="339"/>
      <c r="W546" s="316"/>
      <c r="Y546" s="316" t="s">
        <v>34</v>
      </c>
      <c r="Z546" s="316">
        <v>0</v>
      </c>
      <c r="AA546" s="20">
        <v>0</v>
      </c>
      <c r="AB546" s="20">
        <v>0</v>
      </c>
      <c r="AC546" s="20">
        <v>0</v>
      </c>
    </row>
    <row r="547" spans="2:29" hidden="1" x14ac:dyDescent="0.2">
      <c r="B547" s="2" t="s">
        <v>37</v>
      </c>
      <c r="C547" s="619">
        <v>0</v>
      </c>
      <c r="D547" s="862">
        <v>0</v>
      </c>
      <c r="E547" s="619">
        <v>0</v>
      </c>
      <c r="F547" s="617">
        <v>0</v>
      </c>
      <c r="G547" s="4"/>
      <c r="H547" s="20"/>
      <c r="L547" s="24"/>
      <c r="M547" s="20"/>
      <c r="P547" s="24"/>
      <c r="V547" s="339"/>
      <c r="W547" s="316"/>
      <c r="Y547" s="316" t="s">
        <v>35</v>
      </c>
      <c r="Z547" s="316">
        <v>0</v>
      </c>
      <c r="AA547" s="20">
        <v>0</v>
      </c>
      <c r="AB547" s="20">
        <v>0</v>
      </c>
      <c r="AC547" s="20">
        <v>0</v>
      </c>
    </row>
    <row r="548" spans="2:29" hidden="1" x14ac:dyDescent="0.2">
      <c r="B548" s="2" t="s">
        <v>38</v>
      </c>
      <c r="C548" s="619">
        <v>0</v>
      </c>
      <c r="D548" s="862">
        <v>0</v>
      </c>
      <c r="E548" s="619">
        <v>0</v>
      </c>
      <c r="F548" s="617">
        <v>0</v>
      </c>
      <c r="G548" s="4"/>
      <c r="H548" s="20"/>
      <c r="L548" s="24"/>
      <c r="M548" s="20"/>
      <c r="P548" s="24"/>
      <c r="V548" s="339"/>
      <c r="W548" s="316"/>
      <c r="Y548" s="316" t="s">
        <v>31</v>
      </c>
      <c r="Z548" s="316">
        <v>0</v>
      </c>
      <c r="AA548" s="20">
        <v>0</v>
      </c>
      <c r="AB548" s="20">
        <v>0</v>
      </c>
      <c r="AC548" s="20">
        <v>0</v>
      </c>
    </row>
    <row r="549" spans="2:29" hidden="1" x14ac:dyDescent="0.2">
      <c r="B549" s="2" t="s">
        <v>39</v>
      </c>
      <c r="C549" s="619">
        <v>0</v>
      </c>
      <c r="D549" s="862">
        <v>0</v>
      </c>
      <c r="E549" s="619">
        <v>0</v>
      </c>
      <c r="F549" s="617">
        <v>0</v>
      </c>
      <c r="G549" s="4"/>
      <c r="H549" s="20"/>
      <c r="L549" s="24"/>
      <c r="M549" s="20"/>
      <c r="P549" s="24"/>
      <c r="V549" s="339"/>
      <c r="W549" s="316"/>
      <c r="Y549" s="316" t="s">
        <v>36</v>
      </c>
      <c r="Z549" s="316">
        <v>0</v>
      </c>
      <c r="AA549" s="20">
        <v>0</v>
      </c>
      <c r="AB549" s="20">
        <v>0</v>
      </c>
      <c r="AC549" s="20">
        <v>0</v>
      </c>
    </row>
    <row r="550" spans="2:29" hidden="1" x14ac:dyDescent="0.2">
      <c r="B550" s="2" t="s">
        <v>40</v>
      </c>
      <c r="C550" s="619">
        <v>0</v>
      </c>
      <c r="D550" s="862">
        <v>0</v>
      </c>
      <c r="E550" s="619">
        <v>0</v>
      </c>
      <c r="F550" s="617">
        <v>0</v>
      </c>
      <c r="G550" s="4"/>
      <c r="H550" s="20"/>
      <c r="L550" s="24"/>
      <c r="M550" s="20"/>
      <c r="P550" s="24"/>
      <c r="V550" s="339"/>
      <c r="W550" s="316"/>
      <c r="Y550" s="316" t="s">
        <v>37</v>
      </c>
      <c r="Z550" s="316">
        <v>0</v>
      </c>
      <c r="AA550" s="20">
        <v>18022000</v>
      </c>
      <c r="AB550" s="20">
        <v>0</v>
      </c>
      <c r="AC550" s="20">
        <v>0</v>
      </c>
    </row>
    <row r="551" spans="2:29" hidden="1" x14ac:dyDescent="0.2">
      <c r="B551" s="2" t="s">
        <v>70</v>
      </c>
      <c r="C551" s="619">
        <v>0</v>
      </c>
      <c r="D551" s="862">
        <v>0</v>
      </c>
      <c r="E551" s="619">
        <v>0</v>
      </c>
      <c r="F551" s="617">
        <v>0</v>
      </c>
      <c r="G551" s="4"/>
      <c r="H551" s="20"/>
      <c r="L551" s="24"/>
      <c r="M551" s="20"/>
      <c r="P551" s="24"/>
      <c r="V551" s="339"/>
      <c r="W551" s="316"/>
      <c r="Y551" s="316" t="s">
        <v>38</v>
      </c>
      <c r="Z551" s="316">
        <v>0</v>
      </c>
      <c r="AA551" s="20">
        <v>0</v>
      </c>
      <c r="AB551" s="20">
        <v>0</v>
      </c>
      <c r="AC551" s="20">
        <v>0</v>
      </c>
    </row>
    <row r="552" spans="2:29" hidden="1" x14ac:dyDescent="0.2">
      <c r="D552" s="862"/>
      <c r="F552" s="13"/>
      <c r="G552" s="4"/>
      <c r="H552" s="20"/>
      <c r="L552" s="24"/>
      <c r="M552" s="20"/>
      <c r="P552" s="24"/>
      <c r="V552" s="339"/>
      <c r="W552" s="316"/>
      <c r="Y552" s="316" t="s">
        <v>39</v>
      </c>
      <c r="AA552" s="20"/>
    </row>
    <row r="553" spans="2:29" x14ac:dyDescent="0.2">
      <c r="B553" s="860" t="s">
        <v>6</v>
      </c>
      <c r="C553" s="861">
        <f>SUM(C540:C552)</f>
        <v>1</v>
      </c>
      <c r="D553" s="863">
        <f>SUM(D540:D551)</f>
        <v>9.2210000000000001</v>
      </c>
      <c r="E553" s="861">
        <f>SUM(E540:E551)</f>
        <v>0</v>
      </c>
      <c r="F553" s="756">
        <f>SUM(F540:F551)</f>
        <v>0</v>
      </c>
      <c r="G553" s="4"/>
      <c r="H553" s="20"/>
      <c r="L553" s="24"/>
      <c r="M553" s="20"/>
      <c r="P553" s="24"/>
      <c r="V553" s="339"/>
      <c r="W553" s="316"/>
      <c r="Y553" s="316" t="s">
        <v>40</v>
      </c>
      <c r="Z553" s="316">
        <v>6</v>
      </c>
      <c r="AA553" s="20">
        <v>33.311999999999998</v>
      </c>
      <c r="AB553" s="20">
        <v>1</v>
      </c>
      <c r="AC553" s="20">
        <v>25.288903999999999</v>
      </c>
    </row>
    <row r="554" spans="2:29" x14ac:dyDescent="0.2">
      <c r="W554" s="316"/>
      <c r="Y554" s="316" t="s">
        <v>70</v>
      </c>
    </row>
    <row r="555" spans="2:29" x14ac:dyDescent="0.2">
      <c r="W555" s="316"/>
    </row>
    <row r="556" spans="2:29" x14ac:dyDescent="0.2">
      <c r="W556" s="316"/>
      <c r="Y556" s="316" t="s">
        <v>6</v>
      </c>
    </row>
    <row r="557" spans="2:29" ht="23.45" customHeight="1" x14ac:dyDescent="0.2">
      <c r="B557" s="1759" t="s">
        <v>443</v>
      </c>
      <c r="C557" s="1759"/>
      <c r="D557" s="1759"/>
      <c r="E557" s="1759"/>
      <c r="F557" s="1759"/>
      <c r="G557" s="1192"/>
      <c r="H557" s="1332"/>
      <c r="I557" s="567"/>
      <c r="J557" s="567"/>
    </row>
    <row r="558" spans="2:29" ht="12.75" x14ac:dyDescent="0.2">
      <c r="B558" s="1772" t="s">
        <v>1277</v>
      </c>
      <c r="C558" s="1773"/>
      <c r="D558" s="1773"/>
      <c r="E558" s="219"/>
      <c r="F558" s="219"/>
      <c r="G558" s="219"/>
      <c r="H558" s="219"/>
      <c r="I558" s="219"/>
      <c r="J558" s="219"/>
      <c r="K558" s="219"/>
      <c r="L558" s="219"/>
      <c r="M558" s="219"/>
      <c r="N558" s="219"/>
      <c r="O558" s="219"/>
      <c r="P558" s="24"/>
    </row>
    <row r="559" spans="2:29" ht="21.6" customHeight="1" x14ac:dyDescent="0.2">
      <c r="B559" s="1772"/>
      <c r="C559" s="1773"/>
      <c r="D559" s="1773"/>
      <c r="E559" s="219"/>
      <c r="F559" s="219"/>
      <c r="G559" s="219"/>
      <c r="H559" s="219"/>
      <c r="I559" s="219"/>
      <c r="J559" s="219"/>
      <c r="K559" s="219"/>
      <c r="L559" s="219"/>
      <c r="M559" s="219"/>
      <c r="N559" s="219"/>
      <c r="O559" s="219"/>
      <c r="P559" s="24"/>
    </row>
    <row r="560" spans="2:29" ht="6.75" customHeight="1" x14ac:dyDescent="0.2">
      <c r="B560" s="1772"/>
      <c r="C560" s="1773"/>
      <c r="D560" s="1773"/>
      <c r="E560" s="219"/>
      <c r="F560" s="219"/>
      <c r="G560" s="219"/>
      <c r="H560" s="219"/>
      <c r="I560" s="219"/>
      <c r="J560" s="219"/>
      <c r="K560" s="219"/>
      <c r="L560" s="219"/>
      <c r="M560" s="219"/>
      <c r="N560" s="219"/>
      <c r="O560" s="219"/>
      <c r="P560" s="24"/>
    </row>
    <row r="561" spans="1:27" ht="25.5" customHeight="1" x14ac:dyDescent="0.2">
      <c r="A561" s="1555"/>
      <c r="B561" s="1545" t="s">
        <v>48</v>
      </c>
      <c r="C561" s="1545" t="s">
        <v>440</v>
      </c>
      <c r="D561" s="1550" t="s">
        <v>441</v>
      </c>
      <c r="E561" s="31"/>
      <c r="F561" s="101"/>
      <c r="G561" s="101"/>
      <c r="H561" s="101"/>
      <c r="I561" s="101"/>
      <c r="J561" s="101"/>
      <c r="K561" s="101"/>
      <c r="L561" s="101"/>
      <c r="M561" s="101"/>
      <c r="N561" s="31"/>
      <c r="Q561" s="20"/>
      <c r="R561" s="20"/>
      <c r="S561" s="20"/>
      <c r="T561" s="20"/>
      <c r="U561" s="20"/>
      <c r="V561" s="20"/>
      <c r="Z561" s="20"/>
      <c r="AA561" s="20"/>
    </row>
    <row r="562" spans="1:27" ht="15.95" customHeight="1" x14ac:dyDescent="0.2">
      <c r="A562" s="1555"/>
      <c r="B562" s="1554" t="s">
        <v>50</v>
      </c>
      <c r="C562" s="1551">
        <v>33</v>
      </c>
      <c r="D562" s="1552">
        <v>33</v>
      </c>
      <c r="E562" s="1548"/>
      <c r="F562" s="1548"/>
      <c r="G562" s="1548"/>
      <c r="H562" s="1548"/>
      <c r="I562" s="1548"/>
      <c r="J562" s="1548"/>
      <c r="K562" s="1548"/>
      <c r="L562" s="1548"/>
      <c r="M562" s="1548"/>
      <c r="N562" s="1548"/>
      <c r="Q562" s="20"/>
      <c r="R562" s="20"/>
      <c r="S562" s="20"/>
      <c r="T562" s="20"/>
      <c r="U562" s="20"/>
      <c r="V562" s="20"/>
      <c r="Z562" s="20"/>
      <c r="AA562" s="20"/>
    </row>
    <row r="563" spans="1:27" ht="15.95" customHeight="1" x14ac:dyDescent="0.2">
      <c r="A563" s="1555"/>
      <c r="B563" s="1554" t="s">
        <v>51</v>
      </c>
      <c r="C563" s="1551">
        <v>66</v>
      </c>
      <c r="D563" s="1552">
        <v>66</v>
      </c>
      <c r="E563" s="1548"/>
      <c r="F563" s="1548"/>
      <c r="G563" s="1548"/>
      <c r="H563" s="1548"/>
      <c r="I563" s="1548"/>
      <c r="J563" s="1548"/>
      <c r="K563" s="1548"/>
      <c r="L563" s="1548"/>
      <c r="M563" s="1548"/>
      <c r="N563" s="1548"/>
      <c r="Q563" s="20"/>
      <c r="R563" s="20"/>
      <c r="S563" s="20"/>
      <c r="T563" s="20"/>
      <c r="U563" s="20"/>
      <c r="V563" s="20"/>
      <c r="Z563" s="20"/>
      <c r="AA563" s="20"/>
    </row>
    <row r="564" spans="1:27" ht="15.95" customHeight="1" x14ac:dyDescent="0.2">
      <c r="A564" s="1555"/>
      <c r="B564" s="1554" t="s">
        <v>52</v>
      </c>
      <c r="C564" s="1551">
        <v>0</v>
      </c>
      <c r="D564" s="1552">
        <v>0</v>
      </c>
      <c r="E564" s="1548"/>
      <c r="F564" s="1548"/>
      <c r="G564" s="1548"/>
      <c r="H564" s="1548"/>
      <c r="I564" s="1548"/>
      <c r="J564" s="1548"/>
      <c r="K564" s="1548"/>
      <c r="L564" s="1548"/>
      <c r="M564" s="1548"/>
      <c r="N564" s="1548"/>
      <c r="Q564" s="20"/>
      <c r="R564" s="20"/>
      <c r="S564" s="20"/>
      <c r="T564" s="20"/>
      <c r="U564" s="20"/>
      <c r="V564" s="20"/>
      <c r="W564" s="20"/>
      <c r="X564" s="20"/>
      <c r="Y564" s="20"/>
      <c r="Z564" s="20"/>
      <c r="AA564" s="20"/>
    </row>
    <row r="565" spans="1:27" ht="15.95" customHeight="1" x14ac:dyDescent="0.2">
      <c r="A565" s="1555"/>
      <c r="B565" s="1554" t="s">
        <v>53</v>
      </c>
      <c r="C565" s="1551">
        <v>9</v>
      </c>
      <c r="D565" s="1552">
        <v>9</v>
      </c>
      <c r="E565" s="1548"/>
      <c r="F565" s="1548"/>
      <c r="G565" s="1548"/>
      <c r="H565" s="1548"/>
      <c r="I565" s="1548"/>
      <c r="J565" s="1548"/>
      <c r="K565" s="1548"/>
      <c r="L565" s="1548"/>
      <c r="M565" s="1548"/>
      <c r="N565" s="1548"/>
      <c r="Q565" s="20"/>
      <c r="W565" s="20"/>
      <c r="X565" s="20"/>
      <c r="Y565" s="20"/>
    </row>
    <row r="566" spans="1:27" ht="15.95" customHeight="1" x14ac:dyDescent="0.2">
      <c r="A566" s="1555"/>
      <c r="B566" s="1554" t="s">
        <v>54</v>
      </c>
      <c r="C566" s="1551">
        <v>2</v>
      </c>
      <c r="D566" s="1552">
        <v>2</v>
      </c>
      <c r="E566" s="1548"/>
      <c r="F566" s="1548"/>
      <c r="G566" s="1548"/>
      <c r="H566" s="1548"/>
      <c r="I566" s="1548"/>
      <c r="J566" s="1548"/>
      <c r="K566" s="1548"/>
      <c r="L566" s="1548"/>
      <c r="M566" s="1548"/>
      <c r="N566" s="1548"/>
      <c r="Q566" s="20"/>
      <c r="W566" s="20"/>
      <c r="X566" s="20"/>
      <c r="Y566" s="20"/>
    </row>
    <row r="567" spans="1:27" ht="15.95" customHeight="1" x14ac:dyDescent="0.2">
      <c r="A567" s="1555"/>
      <c r="B567" s="1554" t="s">
        <v>55</v>
      </c>
      <c r="C567" s="1551">
        <v>10</v>
      </c>
      <c r="D567" s="1552">
        <v>10</v>
      </c>
      <c r="E567" s="1548"/>
      <c r="F567" s="1548"/>
      <c r="G567" s="1548"/>
      <c r="H567" s="1548"/>
      <c r="I567" s="1548"/>
      <c r="J567" s="1548"/>
      <c r="K567" s="1548"/>
      <c r="L567" s="1548"/>
      <c r="M567" s="1548"/>
      <c r="N567" s="1548"/>
      <c r="Q567" s="20"/>
      <c r="W567" s="20"/>
      <c r="X567" s="20"/>
      <c r="Y567" s="20"/>
    </row>
    <row r="568" spans="1:27" ht="15.95" customHeight="1" x14ac:dyDescent="0.2">
      <c r="A568" s="1555"/>
      <c r="B568" s="1554" t="s">
        <v>113</v>
      </c>
      <c r="C568" s="1551">
        <v>4</v>
      </c>
      <c r="D568" s="1552">
        <v>4</v>
      </c>
      <c r="E568" s="1548"/>
      <c r="F568" s="1548"/>
      <c r="G568" s="1548"/>
      <c r="H568" s="1548"/>
      <c r="I568" s="1548"/>
      <c r="J568" s="1548"/>
      <c r="K568" s="1548"/>
      <c r="L568" s="1548"/>
      <c r="M568" s="1548"/>
      <c r="N568" s="1548"/>
      <c r="Q568" s="20"/>
    </row>
    <row r="569" spans="1:27" ht="15.95" customHeight="1" x14ac:dyDescent="0.2">
      <c r="A569" s="1555"/>
      <c r="B569" s="1554" t="s">
        <v>286</v>
      </c>
      <c r="C569" s="1551">
        <v>0</v>
      </c>
      <c r="D569" s="1552">
        <v>0</v>
      </c>
      <c r="E569" s="1548"/>
      <c r="F569" s="1548"/>
      <c r="G569" s="1548"/>
      <c r="H569" s="1548"/>
      <c r="I569" s="1548"/>
      <c r="J569" s="1548"/>
      <c r="K569" s="1548"/>
      <c r="L569" s="1548"/>
      <c r="M569" s="1548"/>
      <c r="N569" s="1548"/>
      <c r="Q569" s="20"/>
    </row>
    <row r="570" spans="1:27" ht="15.95" customHeight="1" x14ac:dyDescent="0.2">
      <c r="A570" s="1555"/>
      <c r="B570" s="1554" t="s">
        <v>56</v>
      </c>
      <c r="C570" s="1551">
        <v>5</v>
      </c>
      <c r="D570" s="1552">
        <v>5</v>
      </c>
      <c r="E570" s="1548"/>
      <c r="F570" s="1548"/>
      <c r="G570" s="1548"/>
      <c r="H570" s="1548"/>
      <c r="I570" s="1548"/>
      <c r="J570" s="1548"/>
      <c r="K570" s="1548"/>
      <c r="L570" s="1548"/>
      <c r="M570" s="1548"/>
      <c r="N570" s="1548"/>
      <c r="Q570" s="20"/>
    </row>
    <row r="571" spans="1:27" ht="15.95" customHeight="1" x14ac:dyDescent="0.2">
      <c r="A571" s="1555"/>
      <c r="B571" s="1554" t="s">
        <v>287</v>
      </c>
      <c r="C571" s="1551">
        <v>0</v>
      </c>
      <c r="D571" s="1552">
        <v>0</v>
      </c>
      <c r="E571" s="1548"/>
      <c r="F571" s="1548"/>
      <c r="G571" s="1548"/>
      <c r="H571" s="1548"/>
      <c r="I571" s="1548"/>
      <c r="J571" s="1548"/>
      <c r="K571" s="1548"/>
      <c r="L571" s="1548"/>
      <c r="M571" s="1548"/>
      <c r="N571" s="1548"/>
      <c r="Q571" s="20"/>
    </row>
    <row r="572" spans="1:27" ht="15.95" customHeight="1" x14ac:dyDescent="0.2">
      <c r="A572" s="1555"/>
      <c r="B572" s="1554" t="s">
        <v>288</v>
      </c>
      <c r="C572" s="1551">
        <v>0</v>
      </c>
      <c r="D572" s="1552">
        <v>0</v>
      </c>
      <c r="E572" s="1548"/>
      <c r="F572" s="1548"/>
      <c r="G572" s="1548"/>
      <c r="H572" s="1548"/>
      <c r="I572" s="1548"/>
      <c r="J572" s="1548"/>
      <c r="K572" s="1548"/>
      <c r="L572" s="1548"/>
      <c r="M572" s="1548"/>
      <c r="N572" s="1548"/>
      <c r="Q572" s="20"/>
    </row>
    <row r="573" spans="1:27" ht="15.95" customHeight="1" x14ac:dyDescent="0.2">
      <c r="A573" s="1555"/>
      <c r="B573" s="1554" t="s">
        <v>71</v>
      </c>
      <c r="C573" s="1551">
        <v>1</v>
      </c>
      <c r="D573" s="1552">
        <v>1</v>
      </c>
      <c r="E573" s="1548"/>
      <c r="F573" s="1548"/>
      <c r="G573" s="1548"/>
      <c r="H573" s="1548"/>
      <c r="I573" s="1548"/>
      <c r="J573" s="1548"/>
      <c r="K573" s="1548"/>
      <c r="L573" s="1548"/>
      <c r="M573" s="1548"/>
      <c r="N573" s="1548"/>
      <c r="Q573" s="20"/>
    </row>
    <row r="574" spans="1:27" ht="15.95" customHeight="1" x14ac:dyDescent="0.2">
      <c r="A574" s="1555"/>
      <c r="B574" s="1554" t="s">
        <v>289</v>
      </c>
      <c r="C574" s="1551">
        <v>1</v>
      </c>
      <c r="D574" s="1552">
        <v>1</v>
      </c>
      <c r="E574" s="1548"/>
      <c r="F574" s="1548"/>
      <c r="G574" s="1548"/>
      <c r="H574" s="1548"/>
      <c r="I574" s="1548"/>
      <c r="J574" s="1548"/>
      <c r="K574" s="1548"/>
      <c r="L574" s="1548"/>
      <c r="M574" s="1548"/>
      <c r="N574" s="1548"/>
      <c r="Q574" s="20"/>
    </row>
    <row r="575" spans="1:27" ht="15.95" customHeight="1" x14ac:dyDescent="0.2">
      <c r="A575" s="1555"/>
      <c r="B575" s="1554" t="s">
        <v>290</v>
      </c>
      <c r="C575" s="1551">
        <v>0</v>
      </c>
      <c r="D575" s="1552">
        <v>0</v>
      </c>
      <c r="E575" s="1548"/>
      <c r="F575" s="1548"/>
      <c r="G575" s="1548"/>
      <c r="H575" s="1548"/>
      <c r="I575" s="1548"/>
      <c r="J575" s="1548"/>
      <c r="K575" s="1548"/>
      <c r="L575" s="1548"/>
      <c r="M575" s="1548"/>
      <c r="N575" s="1548"/>
      <c r="Q575" s="20"/>
    </row>
    <row r="576" spans="1:27" ht="15.95" customHeight="1" x14ac:dyDescent="0.2">
      <c r="A576" s="1555"/>
      <c r="B576" s="1554" t="s">
        <v>124</v>
      </c>
      <c r="C576" s="1551">
        <v>0</v>
      </c>
      <c r="D576" s="1552">
        <v>0</v>
      </c>
      <c r="E576" s="1548"/>
      <c r="F576" s="1548"/>
      <c r="G576" s="1548"/>
      <c r="H576" s="1548"/>
      <c r="I576" s="1548"/>
      <c r="J576" s="1548"/>
      <c r="K576" s="1548"/>
      <c r="L576" s="1548"/>
      <c r="M576" s="1548"/>
      <c r="N576" s="1548"/>
      <c r="Q576" s="20"/>
    </row>
    <row r="577" spans="1:27" ht="15.95" customHeight="1" x14ac:dyDescent="0.2">
      <c r="A577" s="1555"/>
      <c r="B577" s="1554" t="s">
        <v>149</v>
      </c>
      <c r="C577" s="1551">
        <v>0</v>
      </c>
      <c r="D577" s="1552">
        <v>0</v>
      </c>
      <c r="E577" s="1548"/>
      <c r="F577" s="1548"/>
      <c r="G577" s="1548"/>
      <c r="H577" s="1548"/>
      <c r="I577" s="1548"/>
      <c r="J577" s="1548"/>
      <c r="K577" s="1548"/>
      <c r="L577" s="1548"/>
      <c r="M577" s="1548"/>
      <c r="N577" s="1548"/>
      <c r="Q577" s="20"/>
    </row>
    <row r="578" spans="1:27" ht="15.95" customHeight="1" x14ac:dyDescent="0.2">
      <c r="A578" s="1555"/>
      <c r="B578" s="1554" t="s">
        <v>340</v>
      </c>
      <c r="C578" s="1551">
        <v>4</v>
      </c>
      <c r="D578" s="1552">
        <v>4</v>
      </c>
      <c r="E578" s="1548"/>
      <c r="F578" s="1548"/>
      <c r="G578" s="1548"/>
      <c r="H578" s="1548"/>
      <c r="I578" s="1548"/>
      <c r="J578" s="1548"/>
      <c r="K578" s="1548"/>
      <c r="L578" s="1548"/>
      <c r="M578" s="1548"/>
      <c r="N578" s="1548"/>
      <c r="Q578" s="20"/>
    </row>
    <row r="579" spans="1:27" ht="15.95" customHeight="1" x14ac:dyDescent="0.2">
      <c r="A579" s="1555"/>
      <c r="B579" s="1554" t="s">
        <v>291</v>
      </c>
      <c r="C579" s="1551">
        <v>0</v>
      </c>
      <c r="D579" s="1552">
        <v>0</v>
      </c>
      <c r="E579" s="1548"/>
      <c r="F579" s="1548"/>
      <c r="G579" s="1548"/>
      <c r="H579" s="1548"/>
      <c r="I579" s="1548"/>
      <c r="J579" s="1548"/>
      <c r="K579" s="1548"/>
      <c r="L579" s="1548"/>
      <c r="M579" s="1548"/>
      <c r="N579" s="1548"/>
      <c r="Q579" s="20"/>
    </row>
    <row r="580" spans="1:27" ht="15.95" customHeight="1" x14ac:dyDescent="0.2">
      <c r="A580" s="1555"/>
      <c r="B580" s="1554" t="s">
        <v>118</v>
      </c>
      <c r="C580" s="1551">
        <v>0</v>
      </c>
      <c r="D580" s="1552">
        <v>0</v>
      </c>
      <c r="E580" s="1548"/>
      <c r="F580" s="1548"/>
      <c r="G580" s="1548"/>
      <c r="H580" s="1548"/>
      <c r="I580" s="1548"/>
      <c r="J580" s="1548"/>
      <c r="K580" s="1548"/>
      <c r="L580" s="1548"/>
      <c r="M580" s="1548"/>
      <c r="N580" s="1548"/>
      <c r="Q580" s="20"/>
    </row>
    <row r="581" spans="1:27" ht="15.95" customHeight="1" x14ac:dyDescent="0.2">
      <c r="A581" s="1555"/>
      <c r="B581" s="1554" t="s">
        <v>242</v>
      </c>
      <c r="C581" s="1551">
        <v>0</v>
      </c>
      <c r="D581" s="1552">
        <v>0</v>
      </c>
      <c r="E581" s="1548"/>
      <c r="F581" s="1548"/>
      <c r="G581" s="1548"/>
      <c r="H581" s="1548"/>
      <c r="I581" s="1548"/>
      <c r="J581" s="1548"/>
      <c r="K581" s="1548"/>
      <c r="L581" s="1548"/>
      <c r="M581" s="1548"/>
      <c r="N581" s="1548"/>
      <c r="Q581" s="20"/>
    </row>
    <row r="582" spans="1:27" ht="15.95" customHeight="1" x14ac:dyDescent="0.2">
      <c r="A582" s="1555"/>
      <c r="B582" s="1554" t="s">
        <v>281</v>
      </c>
      <c r="C582" s="1551">
        <v>0</v>
      </c>
      <c r="D582" s="1552">
        <v>0</v>
      </c>
      <c r="E582" s="1548"/>
      <c r="F582" s="1548"/>
      <c r="G582" s="1548"/>
      <c r="H582" s="1548"/>
      <c r="I582" s="1548"/>
      <c r="J582" s="1548"/>
      <c r="K582" s="1548"/>
      <c r="L582" s="1548"/>
      <c r="M582" s="1548"/>
      <c r="N582" s="1548"/>
      <c r="Q582" s="20"/>
    </row>
    <row r="583" spans="1:27" ht="15.95" customHeight="1" x14ac:dyDescent="0.2">
      <c r="A583" s="1555"/>
      <c r="B583" s="1554" t="s">
        <v>326</v>
      </c>
      <c r="C583" s="1551">
        <v>0</v>
      </c>
      <c r="D583" s="1552">
        <v>0</v>
      </c>
      <c r="E583" s="1548"/>
      <c r="F583" s="1548"/>
      <c r="G583" s="1548"/>
      <c r="H583" s="1548"/>
      <c r="I583" s="1548"/>
      <c r="J583" s="1548"/>
      <c r="K583" s="1548"/>
      <c r="L583" s="1548"/>
      <c r="M583" s="1548"/>
      <c r="N583" s="1548"/>
      <c r="Q583" s="20"/>
    </row>
    <row r="584" spans="1:27" ht="15.95" customHeight="1" x14ac:dyDescent="0.2">
      <c r="A584" s="1555"/>
      <c r="B584" s="1554" t="s">
        <v>316</v>
      </c>
      <c r="C584" s="1551">
        <v>7</v>
      </c>
      <c r="D584" s="1552">
        <v>7</v>
      </c>
      <c r="E584" s="1548"/>
      <c r="F584" s="1548"/>
      <c r="G584" s="1548"/>
      <c r="H584" s="1548"/>
      <c r="I584" s="1548"/>
      <c r="J584" s="1548"/>
      <c r="K584" s="1548"/>
      <c r="L584" s="1548"/>
      <c r="M584" s="1548"/>
      <c r="N584" s="1548"/>
      <c r="Q584" s="20"/>
    </row>
    <row r="585" spans="1:27" ht="15.95" customHeight="1" x14ac:dyDescent="0.2">
      <c r="A585" s="1555"/>
      <c r="B585" s="1554" t="s">
        <v>282</v>
      </c>
      <c r="C585" s="1551">
        <v>10</v>
      </c>
      <c r="D585" s="1552">
        <v>10</v>
      </c>
      <c r="E585" s="1548"/>
      <c r="F585" s="1548"/>
      <c r="G585" s="1548"/>
      <c r="H585" s="1548"/>
      <c r="I585" s="1548"/>
      <c r="J585" s="1548"/>
      <c r="K585" s="1548"/>
      <c r="L585" s="1548"/>
      <c r="M585" s="1548"/>
      <c r="N585" s="1548"/>
      <c r="Q585" s="20"/>
    </row>
    <row r="586" spans="1:27" ht="15.95" customHeight="1" x14ac:dyDescent="0.2">
      <c r="A586" s="1555"/>
      <c r="B586" s="1554" t="s">
        <v>607</v>
      </c>
      <c r="C586" s="1551">
        <v>0</v>
      </c>
      <c r="D586" s="1552">
        <v>0</v>
      </c>
      <c r="E586" s="1548"/>
      <c r="F586" s="1548"/>
      <c r="G586" s="1548"/>
      <c r="H586" s="1548"/>
      <c r="I586" s="1548"/>
      <c r="J586" s="1548"/>
      <c r="K586" s="1548"/>
      <c r="L586" s="1548"/>
      <c r="M586" s="1548"/>
      <c r="N586" s="1548"/>
      <c r="Q586" s="20"/>
    </row>
    <row r="587" spans="1:27" ht="15.95" customHeight="1" x14ac:dyDescent="0.2">
      <c r="A587" s="1555"/>
      <c r="B587" s="1554" t="s">
        <v>164</v>
      </c>
      <c r="C587" s="1551">
        <v>0</v>
      </c>
      <c r="D587" s="1552">
        <v>0</v>
      </c>
      <c r="E587" s="1548"/>
      <c r="F587" s="1548"/>
      <c r="G587" s="1548"/>
      <c r="H587" s="1548"/>
      <c r="I587" s="1548"/>
      <c r="J587" s="1548"/>
      <c r="K587" s="1548"/>
      <c r="L587" s="1548"/>
      <c r="M587" s="1548"/>
      <c r="N587" s="1548"/>
      <c r="Q587" s="20"/>
    </row>
    <row r="588" spans="1:27" ht="15.95" customHeight="1" x14ac:dyDescent="0.2">
      <c r="A588" s="1555"/>
      <c r="B588" s="1554" t="s">
        <v>729</v>
      </c>
      <c r="C588" s="1551">
        <v>0</v>
      </c>
      <c r="D588" s="1552">
        <v>0</v>
      </c>
      <c r="E588" s="1548"/>
      <c r="F588" s="1548"/>
      <c r="G588" s="1548"/>
      <c r="H588" s="1548"/>
      <c r="I588" s="1548"/>
      <c r="J588" s="1548"/>
      <c r="K588" s="1548"/>
      <c r="L588" s="1548"/>
      <c r="M588" s="1548"/>
      <c r="N588" s="1548"/>
      <c r="Q588" s="20"/>
    </row>
    <row r="589" spans="1:27" ht="15.95" customHeight="1" x14ac:dyDescent="0.2">
      <c r="A589" s="1555"/>
      <c r="B589" s="1554" t="s">
        <v>1244</v>
      </c>
      <c r="C589" s="1551">
        <v>4</v>
      </c>
      <c r="D589" s="1552">
        <v>4</v>
      </c>
      <c r="E589" s="1548"/>
      <c r="F589" s="1548"/>
      <c r="G589" s="1548"/>
      <c r="H589" s="1548"/>
      <c r="I589" s="1548"/>
      <c r="J589" s="1548"/>
      <c r="K589" s="1548"/>
      <c r="L589" s="1548"/>
      <c r="M589" s="1548"/>
      <c r="N589" s="1548"/>
      <c r="Q589" s="20"/>
    </row>
    <row r="590" spans="1:27" s="27" customFormat="1" ht="15.95" customHeight="1" x14ac:dyDescent="0.2">
      <c r="A590" s="1556"/>
      <c r="B590" s="1545" t="s">
        <v>442</v>
      </c>
      <c r="C590" s="1553">
        <v>156</v>
      </c>
      <c r="D590" s="1553">
        <v>156</v>
      </c>
      <c r="E590" s="1549"/>
      <c r="F590" s="1549"/>
      <c r="G590" s="1549"/>
      <c r="H590" s="1549"/>
      <c r="I590" s="1549"/>
      <c r="J590" s="1549"/>
      <c r="K590" s="1549"/>
      <c r="L590" s="1549"/>
      <c r="M590" s="1549"/>
      <c r="N590" s="1549"/>
      <c r="R590" s="461"/>
      <c r="S590" s="461"/>
      <c r="T590" s="461"/>
      <c r="U590" s="461"/>
      <c r="V590" s="461"/>
      <c r="W590" s="1428"/>
      <c r="X590" s="1429"/>
      <c r="Y590" s="1429"/>
      <c r="Z590" s="1429"/>
      <c r="AA590" s="1429"/>
    </row>
    <row r="591" spans="1:27" ht="12.75" hidden="1" x14ac:dyDescent="0.2">
      <c r="B591" s="1499"/>
      <c r="C591" s="1500"/>
      <c r="D591" s="1500"/>
      <c r="E591" s="1500"/>
      <c r="F591" s="1501"/>
      <c r="G591" s="1501"/>
      <c r="H591" s="1501"/>
      <c r="I591" s="1501"/>
      <c r="J591" s="1501"/>
      <c r="K591" s="1501"/>
      <c r="L591" s="1501"/>
      <c r="M591" s="1501"/>
      <c r="N591" s="1193"/>
      <c r="O591" s="1193"/>
      <c r="W591" s="1428"/>
      <c r="X591" s="1429"/>
      <c r="Y591" s="1429"/>
    </row>
    <row r="592" spans="1:27" x14ac:dyDescent="0.2">
      <c r="M592" s="25"/>
    </row>
    <row r="593" spans="1:25" ht="23.1" customHeight="1" x14ac:dyDescent="0.2">
      <c r="A593" s="219"/>
      <c r="B593" s="1773" t="s">
        <v>1278</v>
      </c>
      <c r="C593" s="1773"/>
      <c r="D593" s="1773"/>
      <c r="E593" s="219"/>
      <c r="F593" s="219"/>
      <c r="G593" s="219"/>
      <c r="H593" s="219"/>
      <c r="I593" s="219"/>
      <c r="J593" s="219"/>
      <c r="K593" s="219"/>
      <c r="L593" s="219"/>
      <c r="M593" s="219"/>
      <c r="N593" s="219"/>
      <c r="O593" s="219"/>
      <c r="P593" s="316"/>
      <c r="W593" s="1407"/>
      <c r="X593" s="386"/>
      <c r="Y593" s="386"/>
    </row>
    <row r="594" spans="1:25" ht="15.75" customHeight="1" x14ac:dyDescent="0.2">
      <c r="A594" s="219"/>
      <c r="B594" s="1773"/>
      <c r="C594" s="1773"/>
      <c r="D594" s="1773"/>
      <c r="E594" s="219"/>
      <c r="F594" s="219"/>
      <c r="G594" s="219"/>
      <c r="H594" s="219"/>
      <c r="I594" s="219"/>
      <c r="J594" s="219"/>
      <c r="K594" s="219"/>
      <c r="L594" s="219"/>
      <c r="M594" s="219"/>
      <c r="N594" s="219"/>
      <c r="O594" s="219"/>
      <c r="P594" s="316"/>
    </row>
    <row r="595" spans="1:25" ht="25.5" customHeight="1" x14ac:dyDescent="0.2">
      <c r="B595" s="1545" t="s">
        <v>48</v>
      </c>
      <c r="C595" s="1545" t="s">
        <v>440</v>
      </c>
      <c r="D595" s="1545" t="s">
        <v>441</v>
      </c>
      <c r="E595" s="31"/>
      <c r="F595" s="101"/>
      <c r="G595" s="101"/>
      <c r="H595" s="101"/>
      <c r="I595" s="101"/>
      <c r="J595" s="101"/>
      <c r="K595" s="101"/>
      <c r="L595" s="101"/>
      <c r="M595" s="101"/>
      <c r="N595" s="101"/>
      <c r="Q595" s="20"/>
    </row>
    <row r="596" spans="1:25" ht="15.95" customHeight="1" x14ac:dyDescent="0.2">
      <c r="B596" s="1554" t="s">
        <v>50</v>
      </c>
      <c r="C596" s="1546">
        <v>47</v>
      </c>
      <c r="D596" s="1546">
        <v>47</v>
      </c>
      <c r="E596" s="1543"/>
      <c r="F596" s="1543"/>
      <c r="G596" s="1543"/>
      <c r="H596" s="1543"/>
      <c r="I596" s="1543"/>
      <c r="J596" s="1543"/>
      <c r="K596" s="1543"/>
      <c r="L596" s="1543"/>
      <c r="M596" s="1543"/>
      <c r="N596" s="1543"/>
      <c r="O596" s="1543"/>
      <c r="Q596" s="20"/>
    </row>
    <row r="597" spans="1:25" ht="15.95" customHeight="1" x14ac:dyDescent="0.2">
      <c r="B597" s="1554" t="s">
        <v>51</v>
      </c>
      <c r="C597" s="1546">
        <v>109</v>
      </c>
      <c r="D597" s="1546">
        <v>109</v>
      </c>
      <c r="E597" s="1543"/>
      <c r="F597" s="1543"/>
      <c r="G597" s="1543"/>
      <c r="H597" s="1543"/>
      <c r="I597" s="1543"/>
      <c r="J597" s="1543"/>
      <c r="K597" s="1543"/>
      <c r="L597" s="1543"/>
      <c r="M597" s="1543"/>
      <c r="N597" s="1543"/>
      <c r="O597" s="1543"/>
      <c r="Q597" s="20"/>
    </row>
    <row r="598" spans="1:25" ht="15.95" customHeight="1" x14ac:dyDescent="0.2">
      <c r="B598" s="1554" t="s">
        <v>52</v>
      </c>
      <c r="C598" s="1546">
        <v>6</v>
      </c>
      <c r="D598" s="1546">
        <v>6</v>
      </c>
      <c r="E598" s="1543"/>
      <c r="F598" s="1543"/>
      <c r="G598" s="1543"/>
      <c r="H598" s="1543"/>
      <c r="I598" s="1543"/>
      <c r="J598" s="1543"/>
      <c r="K598" s="1543"/>
      <c r="L598" s="1543"/>
      <c r="M598" s="1543"/>
      <c r="N598" s="1543"/>
      <c r="O598" s="1543"/>
      <c r="Q598" s="20"/>
    </row>
    <row r="599" spans="1:25" ht="15.95" customHeight="1" x14ac:dyDescent="0.2">
      <c r="B599" s="1554" t="s">
        <v>53</v>
      </c>
      <c r="C599" s="1546">
        <v>15</v>
      </c>
      <c r="D599" s="1546">
        <v>15</v>
      </c>
      <c r="E599" s="1543"/>
      <c r="F599" s="1543"/>
      <c r="G599" s="1543"/>
      <c r="H599" s="1543"/>
      <c r="I599" s="1543"/>
      <c r="J599" s="1543"/>
      <c r="K599" s="1543"/>
      <c r="L599" s="1543"/>
      <c r="M599" s="1543"/>
      <c r="N599" s="1543"/>
      <c r="O599" s="1543"/>
      <c r="Q599" s="20"/>
    </row>
    <row r="600" spans="1:25" ht="15.95" customHeight="1" x14ac:dyDescent="0.2">
      <c r="B600" s="1554" t="s">
        <v>54</v>
      </c>
      <c r="C600" s="1546">
        <v>0</v>
      </c>
      <c r="D600" s="1546">
        <v>0</v>
      </c>
      <c r="E600" s="1543"/>
      <c r="F600" s="1543"/>
      <c r="G600" s="1543"/>
      <c r="H600" s="1543"/>
      <c r="I600" s="1543"/>
      <c r="J600" s="1543"/>
      <c r="K600" s="1543"/>
      <c r="L600" s="1543"/>
      <c r="M600" s="1543"/>
      <c r="N600" s="1543"/>
      <c r="O600" s="1543"/>
      <c r="Q600" s="20"/>
    </row>
    <row r="601" spans="1:25" ht="15.95" customHeight="1" x14ac:dyDescent="0.2">
      <c r="B601" s="1554" t="s">
        <v>55</v>
      </c>
      <c r="C601" s="1546">
        <v>0</v>
      </c>
      <c r="D601" s="1546">
        <v>0</v>
      </c>
      <c r="E601" s="1543"/>
      <c r="F601" s="1543"/>
      <c r="G601" s="1543"/>
      <c r="H601" s="1543"/>
      <c r="I601" s="1543"/>
      <c r="J601" s="1543"/>
      <c r="K601" s="1543"/>
      <c r="L601" s="1543"/>
      <c r="M601" s="1543"/>
      <c r="N601" s="1543"/>
      <c r="O601" s="1543"/>
      <c r="Q601" s="20"/>
    </row>
    <row r="602" spans="1:25" ht="15.95" customHeight="1" x14ac:dyDescent="0.2">
      <c r="B602" s="1554" t="s">
        <v>113</v>
      </c>
      <c r="C602" s="1546">
        <v>113</v>
      </c>
      <c r="D602" s="1546">
        <v>113</v>
      </c>
      <c r="E602" s="1543"/>
      <c r="F602" s="1543"/>
      <c r="G602" s="1543"/>
      <c r="H602" s="1543"/>
      <c r="I602" s="1543"/>
      <c r="J602" s="1543"/>
      <c r="K602" s="1543"/>
      <c r="L602" s="1543"/>
      <c r="M602" s="1543"/>
      <c r="N602" s="1543"/>
      <c r="O602" s="1543"/>
      <c r="Q602" s="20"/>
    </row>
    <row r="603" spans="1:25" ht="15.95" customHeight="1" x14ac:dyDescent="0.2">
      <c r="B603" s="1554" t="s">
        <v>286</v>
      </c>
      <c r="C603" s="1546">
        <v>26</v>
      </c>
      <c r="D603" s="1546">
        <v>26</v>
      </c>
      <c r="E603" s="1543"/>
      <c r="F603" s="1543"/>
      <c r="G603" s="1543"/>
      <c r="H603" s="1543"/>
      <c r="I603" s="1543"/>
      <c r="J603" s="1543"/>
      <c r="K603" s="1543"/>
      <c r="L603" s="1543"/>
      <c r="M603" s="1543"/>
      <c r="N603" s="1543"/>
      <c r="O603" s="1543"/>
      <c r="Q603" s="20"/>
    </row>
    <row r="604" spans="1:25" ht="15.95" customHeight="1" x14ac:dyDescent="0.2">
      <c r="B604" s="1554" t="s">
        <v>56</v>
      </c>
      <c r="C604" s="1546">
        <v>8</v>
      </c>
      <c r="D604" s="1546">
        <v>8</v>
      </c>
      <c r="E604" s="1543"/>
      <c r="F604" s="1543"/>
      <c r="G604" s="1543"/>
      <c r="H604" s="1543"/>
      <c r="I604" s="1543"/>
      <c r="J604" s="1543"/>
      <c r="K604" s="1543"/>
      <c r="L604" s="1543"/>
      <c r="M604" s="1543"/>
      <c r="N604" s="1543"/>
      <c r="O604" s="1543"/>
      <c r="Q604" s="20"/>
    </row>
    <row r="605" spans="1:25" ht="15.95" customHeight="1" x14ac:dyDescent="0.2">
      <c r="B605" s="1554" t="s">
        <v>287</v>
      </c>
      <c r="C605" s="1546">
        <v>8</v>
      </c>
      <c r="D605" s="1546">
        <v>8</v>
      </c>
      <c r="E605" s="1543"/>
      <c r="F605" s="1543"/>
      <c r="G605" s="1543"/>
      <c r="H605" s="1543"/>
      <c r="I605" s="1543"/>
      <c r="J605" s="1543"/>
      <c r="K605" s="1543"/>
      <c r="L605" s="1543"/>
      <c r="M605" s="1543"/>
      <c r="N605" s="1543"/>
      <c r="O605" s="1543"/>
      <c r="Q605" s="20"/>
    </row>
    <row r="606" spans="1:25" ht="15.95" customHeight="1" x14ac:dyDescent="0.2">
      <c r="B606" s="1554" t="s">
        <v>288</v>
      </c>
      <c r="C606" s="1546">
        <v>0</v>
      </c>
      <c r="D606" s="1546">
        <v>0</v>
      </c>
      <c r="E606" s="1543"/>
      <c r="F606" s="1543"/>
      <c r="G606" s="1543"/>
      <c r="H606" s="1543"/>
      <c r="I606" s="1543"/>
      <c r="J606" s="1543"/>
      <c r="K606" s="1543"/>
      <c r="L606" s="1543"/>
      <c r="M606" s="1543"/>
      <c r="N606" s="1543"/>
      <c r="O606" s="1543"/>
      <c r="Q606" s="20"/>
    </row>
    <row r="607" spans="1:25" ht="15.95" customHeight="1" x14ac:dyDescent="0.2">
      <c r="B607" s="1554" t="s">
        <v>71</v>
      </c>
      <c r="C607" s="1546">
        <v>0</v>
      </c>
      <c r="D607" s="1546">
        <v>0</v>
      </c>
      <c r="E607" s="1543"/>
      <c r="F607" s="1543"/>
      <c r="G607" s="1543"/>
      <c r="H607" s="1543"/>
      <c r="I607" s="1543"/>
      <c r="J607" s="1543"/>
      <c r="K607" s="1543"/>
      <c r="L607" s="1543"/>
      <c r="M607" s="1543"/>
      <c r="N607" s="1543"/>
      <c r="O607" s="1543"/>
      <c r="Q607" s="20"/>
    </row>
    <row r="608" spans="1:25" ht="15.95" customHeight="1" x14ac:dyDescent="0.2">
      <c r="B608" s="1554" t="s">
        <v>289</v>
      </c>
      <c r="C608" s="1546">
        <v>4</v>
      </c>
      <c r="D608" s="1546">
        <v>4</v>
      </c>
      <c r="E608" s="1543"/>
      <c r="F608" s="1543"/>
      <c r="G608" s="1543"/>
      <c r="H608" s="1543"/>
      <c r="I608" s="1543"/>
      <c r="J608" s="1543"/>
      <c r="K608" s="1543"/>
      <c r="L608" s="1543"/>
      <c r="M608" s="1543"/>
      <c r="N608" s="1543"/>
      <c r="O608" s="1543"/>
      <c r="Q608" s="20"/>
    </row>
    <row r="609" spans="2:27" ht="15.95" customHeight="1" x14ac:dyDescent="0.2">
      <c r="B609" s="1554" t="s">
        <v>290</v>
      </c>
      <c r="C609" s="1546">
        <v>1</v>
      </c>
      <c r="D609" s="1546">
        <v>1</v>
      </c>
      <c r="E609" s="1543"/>
      <c r="F609" s="1543"/>
      <c r="G609" s="1543"/>
      <c r="H609" s="1543"/>
      <c r="I609" s="1543"/>
      <c r="J609" s="1543"/>
      <c r="K609" s="1543"/>
      <c r="L609" s="1543"/>
      <c r="M609" s="1543"/>
      <c r="N609" s="1543"/>
      <c r="O609" s="1543"/>
      <c r="Q609" s="20"/>
    </row>
    <row r="610" spans="2:27" ht="15.95" customHeight="1" x14ac:dyDescent="0.2">
      <c r="B610" s="1554" t="s">
        <v>124</v>
      </c>
      <c r="C610" s="1546">
        <v>3</v>
      </c>
      <c r="D610" s="1546">
        <v>3</v>
      </c>
      <c r="E610" s="1543"/>
      <c r="F610" s="1543"/>
      <c r="G610" s="1543"/>
      <c r="H610" s="1543"/>
      <c r="I610" s="1543"/>
      <c r="J610" s="1543"/>
      <c r="K610" s="1543"/>
      <c r="L610" s="1543"/>
      <c r="M610" s="1543"/>
      <c r="N610" s="1543"/>
      <c r="O610" s="1543"/>
      <c r="Q610" s="20"/>
    </row>
    <row r="611" spans="2:27" ht="15.95" customHeight="1" x14ac:dyDescent="0.2">
      <c r="B611" s="1554" t="s">
        <v>149</v>
      </c>
      <c r="C611" s="1546">
        <v>0</v>
      </c>
      <c r="D611" s="1546">
        <v>0</v>
      </c>
      <c r="E611" s="1543"/>
      <c r="F611" s="1543"/>
      <c r="G611" s="1543"/>
      <c r="H611" s="1543"/>
      <c r="I611" s="1543"/>
      <c r="J611" s="1543"/>
      <c r="K611" s="1543"/>
      <c r="L611" s="1543"/>
      <c r="M611" s="1543"/>
      <c r="N611" s="1543"/>
      <c r="O611" s="1543"/>
      <c r="Q611" s="20"/>
    </row>
    <row r="612" spans="2:27" ht="15.95" customHeight="1" x14ac:dyDescent="0.2">
      <c r="B612" s="1554" t="s">
        <v>340</v>
      </c>
      <c r="C612" s="1546">
        <v>4</v>
      </c>
      <c r="D612" s="1546">
        <v>4</v>
      </c>
      <c r="E612" s="1543"/>
      <c r="F612" s="1543"/>
      <c r="G612" s="1543"/>
      <c r="H612" s="1543"/>
      <c r="I612" s="1543"/>
      <c r="J612" s="1543"/>
      <c r="K612" s="1543"/>
      <c r="L612" s="1543"/>
      <c r="M612" s="1543"/>
      <c r="N612" s="1543"/>
      <c r="O612" s="1543"/>
      <c r="Q612" s="20"/>
    </row>
    <row r="613" spans="2:27" ht="15.95" customHeight="1" x14ac:dyDescent="0.2">
      <c r="B613" s="1554" t="s">
        <v>291</v>
      </c>
      <c r="C613" s="1546">
        <v>0</v>
      </c>
      <c r="D613" s="1546">
        <v>0</v>
      </c>
      <c r="E613" s="1543"/>
      <c r="F613" s="1543"/>
      <c r="G613" s="1543"/>
      <c r="H613" s="1543"/>
      <c r="I613" s="1543"/>
      <c r="J613" s="1543"/>
      <c r="K613" s="1543"/>
      <c r="L613" s="1543"/>
      <c r="M613" s="1543"/>
      <c r="N613" s="1543"/>
      <c r="O613" s="1543"/>
      <c r="Q613" s="20"/>
    </row>
    <row r="614" spans="2:27" ht="15.95" customHeight="1" x14ac:dyDescent="0.2">
      <c r="B614" s="1554" t="s">
        <v>118</v>
      </c>
      <c r="C614" s="1546">
        <v>0</v>
      </c>
      <c r="D614" s="1546">
        <v>0</v>
      </c>
      <c r="E614" s="1543"/>
      <c r="F614" s="1543"/>
      <c r="G614" s="1543"/>
      <c r="H614" s="1543"/>
      <c r="I614" s="1543"/>
      <c r="J614" s="1543"/>
      <c r="K614" s="1543"/>
      <c r="L614" s="1543"/>
      <c r="M614" s="1543"/>
      <c r="N614" s="1543"/>
      <c r="O614" s="1543"/>
      <c r="Q614" s="20"/>
    </row>
    <row r="615" spans="2:27" ht="15.95" customHeight="1" x14ac:dyDescent="0.2">
      <c r="B615" s="1554" t="s">
        <v>242</v>
      </c>
      <c r="C615" s="1546">
        <v>0</v>
      </c>
      <c r="D615" s="1546">
        <v>0</v>
      </c>
      <c r="E615" s="1543"/>
      <c r="F615" s="1543"/>
      <c r="G615" s="1543"/>
      <c r="H615" s="1543"/>
      <c r="I615" s="1543"/>
      <c r="J615" s="1543"/>
      <c r="K615" s="1543"/>
      <c r="L615" s="1543"/>
      <c r="M615" s="1543"/>
      <c r="N615" s="1543"/>
      <c r="O615" s="1543"/>
      <c r="Q615" s="20"/>
    </row>
    <row r="616" spans="2:27" ht="15.95" customHeight="1" x14ac:dyDescent="0.2">
      <c r="B616" s="1554" t="s">
        <v>281</v>
      </c>
      <c r="C616" s="1546">
        <v>0</v>
      </c>
      <c r="D616" s="1546">
        <v>0</v>
      </c>
      <c r="E616" s="1543"/>
      <c r="F616" s="1543"/>
      <c r="G616" s="1543"/>
      <c r="H616" s="1543"/>
      <c r="I616" s="1543"/>
      <c r="J616" s="1543"/>
      <c r="K616" s="1543"/>
      <c r="L616" s="1543"/>
      <c r="M616" s="1543"/>
      <c r="N616" s="1543"/>
      <c r="O616" s="1543"/>
      <c r="Q616" s="20"/>
      <c r="R616" s="20"/>
      <c r="S616" s="20"/>
      <c r="T616" s="20"/>
      <c r="U616" s="20"/>
      <c r="V616" s="20"/>
      <c r="Z616" s="20"/>
      <c r="AA616" s="20"/>
    </row>
    <row r="617" spans="2:27" ht="15.95" customHeight="1" x14ac:dyDescent="0.2">
      <c r="B617" s="1554" t="s">
        <v>326</v>
      </c>
      <c r="C617" s="1546">
        <v>0</v>
      </c>
      <c r="D617" s="1546">
        <v>0</v>
      </c>
      <c r="E617" s="1543"/>
      <c r="F617" s="1543"/>
      <c r="G617" s="1543"/>
      <c r="H617" s="1543"/>
      <c r="I617" s="1543"/>
      <c r="J617" s="1543"/>
      <c r="K617" s="1543"/>
      <c r="L617" s="1543"/>
      <c r="M617" s="1543"/>
      <c r="N617" s="1543"/>
      <c r="O617" s="1543"/>
      <c r="Q617" s="20"/>
      <c r="R617" s="20"/>
      <c r="S617" s="20"/>
      <c r="T617" s="20"/>
      <c r="U617" s="20"/>
      <c r="V617" s="20"/>
      <c r="Z617" s="20"/>
      <c r="AA617" s="20"/>
    </row>
    <row r="618" spans="2:27" ht="15.95" customHeight="1" x14ac:dyDescent="0.2">
      <c r="B618" s="1554" t="s">
        <v>316</v>
      </c>
      <c r="C618" s="1546">
        <v>8</v>
      </c>
      <c r="D618" s="1546">
        <v>8</v>
      </c>
      <c r="E618" s="1543"/>
      <c r="F618" s="1543"/>
      <c r="G618" s="1543"/>
      <c r="H618" s="1543"/>
      <c r="I618" s="1543"/>
      <c r="J618" s="1543"/>
      <c r="K618" s="1543"/>
      <c r="L618" s="1543"/>
      <c r="M618" s="1543"/>
      <c r="N618" s="1543"/>
      <c r="O618" s="1543"/>
      <c r="Q618" s="20"/>
      <c r="R618" s="20"/>
      <c r="S618" s="20"/>
      <c r="T618" s="20"/>
      <c r="U618" s="20"/>
      <c r="V618" s="20"/>
      <c r="Z618" s="20"/>
      <c r="AA618" s="20"/>
    </row>
    <row r="619" spans="2:27" ht="15.95" customHeight="1" x14ac:dyDescent="0.2">
      <c r="B619" s="1554" t="s">
        <v>282</v>
      </c>
      <c r="C619" s="1546">
        <v>0</v>
      </c>
      <c r="D619" s="1546">
        <v>0</v>
      </c>
      <c r="E619" s="1543"/>
      <c r="F619" s="1543"/>
      <c r="G619" s="1543"/>
      <c r="H619" s="1543"/>
      <c r="I619" s="1543"/>
      <c r="J619" s="1543"/>
      <c r="K619" s="1543"/>
      <c r="L619" s="1543"/>
      <c r="M619" s="1543"/>
      <c r="N619" s="1543"/>
      <c r="O619" s="1543"/>
      <c r="Q619" s="20"/>
      <c r="R619" s="20"/>
      <c r="S619" s="20"/>
      <c r="T619" s="20"/>
      <c r="U619" s="20"/>
      <c r="V619" s="20"/>
      <c r="W619" s="20"/>
      <c r="X619" s="20"/>
      <c r="Y619" s="20"/>
      <c r="Z619" s="20"/>
      <c r="AA619" s="20"/>
    </row>
    <row r="620" spans="2:27" ht="15.95" customHeight="1" x14ac:dyDescent="0.2">
      <c r="B620" s="1554" t="s">
        <v>164</v>
      </c>
      <c r="C620" s="1546">
        <v>0</v>
      </c>
      <c r="D620" s="1546">
        <v>0</v>
      </c>
      <c r="E620" s="1543"/>
      <c r="F620" s="1543"/>
      <c r="G620" s="1543"/>
      <c r="H620" s="1543"/>
      <c r="I620" s="1543"/>
      <c r="J620" s="1543"/>
      <c r="K620" s="1543"/>
      <c r="L620" s="1543"/>
      <c r="M620" s="1543"/>
      <c r="N620" s="1543"/>
      <c r="O620" s="1543"/>
      <c r="Q620" s="20"/>
      <c r="R620" s="20"/>
      <c r="S620" s="20"/>
      <c r="T620" s="20"/>
      <c r="U620" s="20"/>
      <c r="V620" s="20"/>
      <c r="W620" s="20"/>
      <c r="X620" s="20"/>
      <c r="Y620" s="20"/>
      <c r="Z620" s="20"/>
      <c r="AA620" s="20"/>
    </row>
    <row r="621" spans="2:27" ht="15.95" customHeight="1" x14ac:dyDescent="0.2">
      <c r="B621" s="1554" t="s">
        <v>607</v>
      </c>
      <c r="C621" s="1546">
        <v>1</v>
      </c>
      <c r="D621" s="1546">
        <v>1</v>
      </c>
      <c r="E621" s="1543"/>
      <c r="F621" s="1543"/>
      <c r="G621" s="1543"/>
      <c r="H621" s="1543"/>
      <c r="I621" s="1543"/>
      <c r="J621" s="1543"/>
      <c r="K621" s="1543"/>
      <c r="L621" s="1543"/>
      <c r="M621" s="1543"/>
      <c r="N621" s="1543"/>
      <c r="O621" s="1543"/>
      <c r="Q621" s="20"/>
      <c r="R621" s="20"/>
      <c r="S621" s="20"/>
      <c r="T621" s="20"/>
      <c r="U621" s="20"/>
      <c r="V621" s="20"/>
      <c r="W621" s="20"/>
      <c r="X621" s="20"/>
      <c r="Y621" s="20"/>
      <c r="Z621" s="20"/>
      <c r="AA621" s="20"/>
    </row>
    <row r="622" spans="2:27" s="27" customFormat="1" ht="15.95" customHeight="1" x14ac:dyDescent="0.2">
      <c r="B622" s="1554" t="s">
        <v>729</v>
      </c>
      <c r="C622" s="1546">
        <v>2</v>
      </c>
      <c r="D622" s="1546">
        <v>2</v>
      </c>
      <c r="E622" s="1544"/>
      <c r="F622" s="1544"/>
      <c r="G622" s="1544"/>
      <c r="H622" s="1544"/>
      <c r="I622" s="1544"/>
      <c r="J622" s="1544"/>
      <c r="K622" s="1544"/>
      <c r="L622" s="1544"/>
      <c r="M622" s="1544"/>
      <c r="N622" s="1544"/>
      <c r="O622" s="1544"/>
    </row>
    <row r="623" spans="2:27" x14ac:dyDescent="0.2">
      <c r="B623" s="1545" t="s">
        <v>442</v>
      </c>
      <c r="C623" s="1547">
        <v>355</v>
      </c>
      <c r="D623" s="1547">
        <v>355</v>
      </c>
      <c r="W623" s="27"/>
      <c r="X623" s="27"/>
      <c r="Y623" s="27"/>
    </row>
    <row r="624" spans="2:27" x14ac:dyDescent="0.2">
      <c r="W624" s="20"/>
      <c r="X624" s="20"/>
      <c r="Y624" s="20"/>
    </row>
    <row r="625" spans="2:28" x14ac:dyDescent="0.2">
      <c r="W625" s="27"/>
      <c r="X625" s="27"/>
      <c r="Y625" s="27"/>
    </row>
    <row r="626" spans="2:28" ht="18.600000000000001" customHeight="1" x14ac:dyDescent="0.2">
      <c r="B626" s="1759" t="s">
        <v>476</v>
      </c>
      <c r="C626" s="1759"/>
      <c r="D626" s="1759"/>
      <c r="E626" s="1759"/>
      <c r="F626" s="1759"/>
      <c r="G626" s="1759"/>
    </row>
    <row r="627" spans="2:28" x14ac:dyDescent="0.2">
      <c r="D627" s="2"/>
      <c r="F627" s="13"/>
      <c r="G627" s="4"/>
      <c r="H627" s="20"/>
      <c r="L627" s="24"/>
      <c r="M627" s="20"/>
      <c r="P627" s="24"/>
      <c r="V627" s="339"/>
      <c r="AA627" s="20"/>
    </row>
    <row r="628" spans="2:28" x14ac:dyDescent="0.2">
      <c r="D628" s="2"/>
      <c r="F628" s="13"/>
      <c r="G628" s="4"/>
      <c r="H628" s="20"/>
      <c r="L628" s="24"/>
      <c r="M628" s="20"/>
      <c r="P628" s="24"/>
      <c r="V628" s="339"/>
      <c r="AA628" s="20"/>
    </row>
    <row r="629" spans="2:28" x14ac:dyDescent="0.25">
      <c r="B629" s="746" t="s">
        <v>28</v>
      </c>
      <c r="C629" s="620" t="s">
        <v>444</v>
      </c>
      <c r="D629" s="744" t="s">
        <v>445</v>
      </c>
      <c r="E629" s="637"/>
      <c r="F629" s="13"/>
      <c r="G629" s="4"/>
      <c r="H629" s="20"/>
      <c r="L629" s="24"/>
      <c r="M629" s="20"/>
      <c r="P629" s="24"/>
      <c r="V629" s="339"/>
      <c r="Z629" s="587" t="s">
        <v>28</v>
      </c>
      <c r="AA629" s="587" t="s">
        <v>5</v>
      </c>
      <c r="AB629" s="587" t="s">
        <v>346</v>
      </c>
    </row>
    <row r="630" spans="2:28" x14ac:dyDescent="0.25">
      <c r="B630" s="737" t="s">
        <v>69</v>
      </c>
      <c r="C630" s="619">
        <v>830</v>
      </c>
      <c r="D630" s="619">
        <v>74</v>
      </c>
      <c r="E630" s="626"/>
      <c r="F630" s="337"/>
      <c r="G630" s="4"/>
      <c r="H630" s="20"/>
      <c r="L630" s="24"/>
      <c r="M630" s="20"/>
      <c r="P630" s="24"/>
      <c r="V630" s="339"/>
      <c r="W630" s="316"/>
      <c r="Z630" s="588" t="s">
        <v>423</v>
      </c>
      <c r="AA630" s="4">
        <v>614</v>
      </c>
      <c r="AB630" s="4">
        <v>68</v>
      </c>
    </row>
    <row r="631" spans="2:28" hidden="1" x14ac:dyDescent="0.25">
      <c r="B631" s="737" t="s">
        <v>32</v>
      </c>
      <c r="C631" s="619">
        <v>0</v>
      </c>
      <c r="D631" s="619">
        <v>0</v>
      </c>
      <c r="E631" s="626"/>
      <c r="F631" s="337"/>
      <c r="G631" s="4"/>
      <c r="H631" s="20"/>
      <c r="L631" s="24"/>
      <c r="M631" s="20"/>
      <c r="P631" s="24"/>
      <c r="V631" s="339"/>
      <c r="W631" s="316"/>
      <c r="Z631" s="588" t="s">
        <v>424</v>
      </c>
      <c r="AA631" s="4">
        <v>1296</v>
      </c>
      <c r="AB631" s="4">
        <v>125</v>
      </c>
    </row>
    <row r="632" spans="2:28" hidden="1" x14ac:dyDescent="0.25">
      <c r="B632" s="737" t="s">
        <v>33</v>
      </c>
      <c r="C632" s="619">
        <v>0</v>
      </c>
      <c r="D632" s="619">
        <v>0</v>
      </c>
      <c r="E632" s="626"/>
      <c r="F632" s="337"/>
      <c r="G632" s="4"/>
      <c r="H632" s="20"/>
      <c r="L632" s="24"/>
      <c r="M632" s="20"/>
      <c r="P632" s="24"/>
      <c r="V632" s="339"/>
      <c r="W632" s="316"/>
      <c r="X632" s="613"/>
      <c r="Z632" s="588" t="s">
        <v>435</v>
      </c>
      <c r="AA632" s="4">
        <v>949</v>
      </c>
      <c r="AB632" s="4">
        <v>92</v>
      </c>
    </row>
    <row r="633" spans="2:28" hidden="1" x14ac:dyDescent="0.25">
      <c r="B633" s="737" t="s">
        <v>34</v>
      </c>
      <c r="C633" s="619">
        <v>0</v>
      </c>
      <c r="D633" s="619">
        <v>0</v>
      </c>
      <c r="E633" s="626"/>
      <c r="F633" s="337"/>
      <c r="G633" s="4"/>
      <c r="H633" s="20"/>
      <c r="L633" s="24"/>
      <c r="M633" s="20"/>
      <c r="P633" s="24"/>
      <c r="V633" s="339"/>
      <c r="W633" s="613">
        <f>C630/C644</f>
        <v>0.91814159292035402</v>
      </c>
      <c r="X633" s="613">
        <f>D630/C644</f>
        <v>8.185840707964602E-2</v>
      </c>
      <c r="Y633" s="340"/>
      <c r="Z633" s="588" t="s">
        <v>436</v>
      </c>
      <c r="AA633" s="4">
        <v>712</v>
      </c>
      <c r="AB633" s="4">
        <v>58</v>
      </c>
    </row>
    <row r="634" spans="2:28" hidden="1" x14ac:dyDescent="0.25">
      <c r="B634" s="737" t="s">
        <v>35</v>
      </c>
      <c r="C634" s="619">
        <v>0</v>
      </c>
      <c r="D634" s="619">
        <v>0</v>
      </c>
      <c r="E634" s="626"/>
      <c r="F634" s="337"/>
      <c r="G634" s="4"/>
      <c r="H634" s="20"/>
      <c r="L634" s="24"/>
      <c r="M634" s="20"/>
      <c r="P634" s="24"/>
      <c r="V634" s="339"/>
      <c r="W634" s="612">
        <f>C631/C644</f>
        <v>0</v>
      </c>
      <c r="X634" s="613">
        <f>D631/C644</f>
        <v>0</v>
      </c>
      <c r="Z634" s="611" t="s">
        <v>452</v>
      </c>
      <c r="AA634" s="4">
        <v>955</v>
      </c>
      <c r="AB634" s="4">
        <v>88</v>
      </c>
    </row>
    <row r="635" spans="2:28" hidden="1" x14ac:dyDescent="0.25">
      <c r="B635" s="737" t="s">
        <v>31</v>
      </c>
      <c r="C635" s="619">
        <v>0</v>
      </c>
      <c r="D635" s="619">
        <v>0</v>
      </c>
      <c r="E635" s="651"/>
      <c r="F635" s="13"/>
      <c r="G635" s="4"/>
      <c r="H635" s="20"/>
      <c r="L635" s="24"/>
      <c r="M635" s="20"/>
      <c r="P635" s="24"/>
      <c r="V635" s="339"/>
      <c r="W635" s="612">
        <f>C632/C644</f>
        <v>0</v>
      </c>
      <c r="X635" s="613">
        <f>D632/C644</f>
        <v>0</v>
      </c>
      <c r="Z635" s="611" t="s">
        <v>464</v>
      </c>
      <c r="AA635" s="589">
        <v>1224</v>
      </c>
      <c r="AB635" s="590">
        <v>125</v>
      </c>
    </row>
    <row r="636" spans="2:28" hidden="1" x14ac:dyDescent="0.25">
      <c r="B636" s="737" t="s">
        <v>36</v>
      </c>
      <c r="C636" s="619">
        <v>0</v>
      </c>
      <c r="D636" s="619">
        <v>0</v>
      </c>
      <c r="E636" s="651"/>
      <c r="F636" s="13"/>
      <c r="G636" s="4"/>
      <c r="H636" s="20"/>
      <c r="L636" s="24"/>
      <c r="M636" s="20"/>
      <c r="P636" s="24"/>
      <c r="V636" s="339"/>
      <c r="W636" s="612">
        <f>C633/C644</f>
        <v>0</v>
      </c>
      <c r="X636" s="613">
        <f>D633/C644</f>
        <v>0</v>
      </c>
      <c r="Z636" s="588" t="s">
        <v>351</v>
      </c>
      <c r="AA636" s="589"/>
      <c r="AB636" s="590"/>
    </row>
    <row r="637" spans="2:28" hidden="1" x14ac:dyDescent="0.25">
      <c r="B637" s="737" t="s">
        <v>37</v>
      </c>
      <c r="C637" s="619">
        <v>0</v>
      </c>
      <c r="D637" s="619">
        <v>0</v>
      </c>
      <c r="E637" s="651"/>
      <c r="F637" s="13"/>
      <c r="G637" s="4"/>
      <c r="H637" s="20"/>
      <c r="L637" s="24"/>
      <c r="M637" s="20"/>
      <c r="P637" s="24"/>
      <c r="V637" s="339"/>
      <c r="W637" s="612">
        <f>C634/C644</f>
        <v>0</v>
      </c>
      <c r="X637" s="613">
        <f>D634/C644</f>
        <v>0</v>
      </c>
      <c r="Z637" s="588" t="s">
        <v>352</v>
      </c>
      <c r="AA637" s="589"/>
      <c r="AB637" s="590"/>
    </row>
    <row r="638" spans="2:28" hidden="1" x14ac:dyDescent="0.25">
      <c r="B638" s="737" t="s">
        <v>38</v>
      </c>
      <c r="C638" s="619">
        <v>0</v>
      </c>
      <c r="D638" s="619">
        <v>0</v>
      </c>
      <c r="E638" s="651"/>
      <c r="F638" s="13"/>
      <c r="G638" s="4"/>
      <c r="H638" s="20"/>
      <c r="L638" s="24"/>
      <c r="M638" s="20"/>
      <c r="P638" s="24"/>
      <c r="V638" s="339"/>
      <c r="W638" s="212">
        <f>C635/C644</f>
        <v>0</v>
      </c>
      <c r="X638" s="613">
        <f>D635/C644</f>
        <v>0</v>
      </c>
      <c r="Z638" s="588" t="s">
        <v>353</v>
      </c>
      <c r="AA638" s="589"/>
      <c r="AB638" s="590"/>
    </row>
    <row r="639" spans="2:28" hidden="1" x14ac:dyDescent="0.25">
      <c r="B639" s="737" t="s">
        <v>39</v>
      </c>
      <c r="C639" s="619">
        <v>0</v>
      </c>
      <c r="D639" s="619">
        <v>0</v>
      </c>
      <c r="E639" s="651"/>
      <c r="F639" s="13"/>
      <c r="G639" s="4"/>
      <c r="H639" s="20"/>
      <c r="L639" s="24"/>
      <c r="M639" s="20"/>
      <c r="P639" s="24"/>
      <c r="V639" s="339"/>
      <c r="W639" s="212">
        <f>+C636/C644</f>
        <v>0</v>
      </c>
      <c r="X639" s="613">
        <f>+D636/C644</f>
        <v>0</v>
      </c>
      <c r="Z639" s="588" t="s">
        <v>354</v>
      </c>
      <c r="AA639" s="589"/>
      <c r="AB639" s="590"/>
    </row>
    <row r="640" spans="2:28" hidden="1" x14ac:dyDescent="0.25">
      <c r="B640" s="737" t="s">
        <v>40</v>
      </c>
      <c r="C640" s="619">
        <v>0</v>
      </c>
      <c r="D640" s="619">
        <v>0</v>
      </c>
      <c r="E640" s="651"/>
      <c r="F640" s="13"/>
      <c r="G640" s="4"/>
      <c r="H640" s="20"/>
      <c r="L640" s="24"/>
      <c r="M640" s="20"/>
      <c r="P640" s="24"/>
      <c r="V640" s="339"/>
      <c r="W640" s="212">
        <f>+C637/C644</f>
        <v>0</v>
      </c>
      <c r="X640" s="613">
        <f>+D637/C644</f>
        <v>0</v>
      </c>
      <c r="Z640" s="588" t="s">
        <v>355</v>
      </c>
      <c r="AA640" s="589"/>
      <c r="AB640" s="590"/>
    </row>
    <row r="641" spans="2:29" hidden="1" x14ac:dyDescent="0.25">
      <c r="B641" s="737" t="s">
        <v>70</v>
      </c>
      <c r="C641" s="619">
        <v>0</v>
      </c>
      <c r="D641" s="619">
        <v>0</v>
      </c>
      <c r="E641" s="651"/>
      <c r="F641" s="13"/>
      <c r="G641" s="4"/>
      <c r="H641" s="20"/>
      <c r="L641" s="24"/>
      <c r="M641" s="20"/>
      <c r="P641" s="24"/>
      <c r="V641" s="339"/>
      <c r="W641" s="212">
        <f>+C638/C644</f>
        <v>0</v>
      </c>
      <c r="X641" s="613">
        <f>+D638/C644</f>
        <v>0</v>
      </c>
      <c r="Z641" s="588" t="s">
        <v>356</v>
      </c>
      <c r="AA641" s="589"/>
      <c r="AB641" s="590"/>
    </row>
    <row r="642" spans="2:29" hidden="1" x14ac:dyDescent="0.2">
      <c r="B642" s="655"/>
      <c r="E642" s="655"/>
      <c r="F642" s="13"/>
      <c r="G642" s="4"/>
      <c r="H642" s="20"/>
      <c r="L642" s="24"/>
      <c r="M642" s="20"/>
      <c r="P642" s="24"/>
      <c r="V642" s="339"/>
      <c r="W642" s="212">
        <f>+C639/C644</f>
        <v>0</v>
      </c>
      <c r="X642" s="613">
        <f>+D639/C644</f>
        <v>0</v>
      </c>
      <c r="Z642" s="475"/>
      <c r="AA642" s="476"/>
      <c r="AB642" s="477"/>
    </row>
    <row r="643" spans="2:29" x14ac:dyDescent="0.2">
      <c r="B643" s="750" t="s">
        <v>6</v>
      </c>
      <c r="C643" s="620">
        <f>SUM(C630:C642)</f>
        <v>830</v>
      </c>
      <c r="D643" s="864">
        <f>SUM(D630:D642)</f>
        <v>74</v>
      </c>
      <c r="E643" s="818"/>
      <c r="F643" s="13"/>
      <c r="G643" s="4"/>
      <c r="H643" s="20"/>
      <c r="L643" s="24"/>
      <c r="M643" s="20"/>
      <c r="P643" s="24"/>
      <c r="V643" s="339"/>
      <c r="W643" s="316"/>
      <c r="X643" s="613"/>
      <c r="Z643" s="475" t="s">
        <v>357</v>
      </c>
      <c r="AA643" s="478"/>
      <c r="AB643" s="479"/>
    </row>
    <row r="644" spans="2:29" x14ac:dyDescent="0.2">
      <c r="B644" s="865" t="s">
        <v>453</v>
      </c>
      <c r="C644" s="866">
        <f>C643+D643</f>
        <v>904</v>
      </c>
      <c r="D644" s="866"/>
      <c r="W644" s="316"/>
      <c r="X644" s="613"/>
      <c r="AA644" s="345"/>
      <c r="AB644" s="345">
        <f>SUM(AA630:AA643)</f>
        <v>5750</v>
      </c>
      <c r="AC644" s="345">
        <f>SUM(AB630:AB643)</f>
        <v>556</v>
      </c>
    </row>
    <row r="645" spans="2:29" x14ac:dyDescent="0.2">
      <c r="C645" s="626"/>
      <c r="D645" s="626"/>
      <c r="E645" s="635"/>
      <c r="W645" s="316"/>
      <c r="X645" s="613"/>
    </row>
    <row r="646" spans="2:29" x14ac:dyDescent="0.2">
      <c r="W646" s="613"/>
      <c r="X646" s="613"/>
    </row>
    <row r="647" spans="2:29" x14ac:dyDescent="0.2">
      <c r="X647" s="614">
        <f>+C643/C644</f>
        <v>0.91814159292035402</v>
      </c>
      <c r="Y647" s="615">
        <f>+D643/C644</f>
        <v>8.185840707964602E-2</v>
      </c>
    </row>
  </sheetData>
  <mergeCells count="113">
    <mergeCell ref="C78:D78"/>
    <mergeCell ref="C79:D79"/>
    <mergeCell ref="B83:D83"/>
    <mergeCell ref="B97:D97"/>
    <mergeCell ref="B111:D111"/>
    <mergeCell ref="B125:D125"/>
    <mergeCell ref="B139:D139"/>
    <mergeCell ref="B156:D156"/>
    <mergeCell ref="B165:D165"/>
    <mergeCell ref="B167:E167"/>
    <mergeCell ref="B148:E150"/>
    <mergeCell ref="B312:C312"/>
    <mergeCell ref="B304:E306"/>
    <mergeCell ref="B266:G266"/>
    <mergeCell ref="B169:D169"/>
    <mergeCell ref="X67:Z67"/>
    <mergeCell ref="W85:Y85"/>
    <mergeCell ref="W97:Y98"/>
    <mergeCell ref="A1:M1"/>
    <mergeCell ref="A2:M2"/>
    <mergeCell ref="A3:M3"/>
    <mergeCell ref="A4:M4"/>
    <mergeCell ref="B11:D11"/>
    <mergeCell ref="B29:D29"/>
    <mergeCell ref="B49:D49"/>
    <mergeCell ref="B66:D66"/>
    <mergeCell ref="B76:D76"/>
    <mergeCell ref="C77:D77"/>
    <mergeCell ref="AB171:AC171"/>
    <mergeCell ref="B215:E215"/>
    <mergeCell ref="AD171:AE171"/>
    <mergeCell ref="AF171:AG171"/>
    <mergeCell ref="Z171:AA171"/>
    <mergeCell ref="X174:Y174"/>
    <mergeCell ref="B205:E205"/>
    <mergeCell ref="B185:E185"/>
    <mergeCell ref="K208:L208"/>
    <mergeCell ref="M207:N207"/>
    <mergeCell ref="O208:P208"/>
    <mergeCell ref="C171:D171"/>
    <mergeCell ref="E171:F171"/>
    <mergeCell ref="G171:H171"/>
    <mergeCell ref="E207:F207"/>
    <mergeCell ref="K207:L207"/>
    <mergeCell ref="E208:F208"/>
    <mergeCell ref="C208:D208"/>
    <mergeCell ref="I171:J171"/>
    <mergeCell ref="K171:L171"/>
    <mergeCell ref="C207:D207"/>
    <mergeCell ref="G207:H207"/>
    <mergeCell ref="AL208:AN208"/>
    <mergeCell ref="AH222:AI222"/>
    <mergeCell ref="AH225:AI225"/>
    <mergeCell ref="AH228:AI228"/>
    <mergeCell ref="AH219:AI219"/>
    <mergeCell ref="AH208:AJ208"/>
    <mergeCell ref="AC243:AF243"/>
    <mergeCell ref="E243:F243"/>
    <mergeCell ref="C243:D243"/>
    <mergeCell ref="B241:E241"/>
    <mergeCell ref="M208:N208"/>
    <mergeCell ref="F241:H241"/>
    <mergeCell ref="G208:H208"/>
    <mergeCell ref="Q338:Q339"/>
    <mergeCell ref="X341:Y341"/>
    <mergeCell ref="D426:D427"/>
    <mergeCell ref="E426:E427"/>
    <mergeCell ref="H426:H427"/>
    <mergeCell ref="I426:I427"/>
    <mergeCell ref="J426:J427"/>
    <mergeCell ref="G426:G427"/>
    <mergeCell ref="K340:L340"/>
    <mergeCell ref="C339:H339"/>
    <mergeCell ref="B424:E424"/>
    <mergeCell ref="C340:E340"/>
    <mergeCell ref="A422:E422"/>
    <mergeCell ref="C426:C427"/>
    <mergeCell ref="F340:H340"/>
    <mergeCell ref="M340:N340"/>
    <mergeCell ref="K339:N339"/>
    <mergeCell ref="B626:G626"/>
    <mergeCell ref="G458:J458"/>
    <mergeCell ref="G457:J457"/>
    <mergeCell ref="G424:J424"/>
    <mergeCell ref="G425:J425"/>
    <mergeCell ref="B537:F537"/>
    <mergeCell ref="J459:J460"/>
    <mergeCell ref="D459:D460"/>
    <mergeCell ref="E459:E460"/>
    <mergeCell ref="B459:B460"/>
    <mergeCell ref="C459:C460"/>
    <mergeCell ref="B523:B524"/>
    <mergeCell ref="B489:F489"/>
    <mergeCell ref="B520:E521"/>
    <mergeCell ref="B425:E425"/>
    <mergeCell ref="I459:I460"/>
    <mergeCell ref="H459:H460"/>
    <mergeCell ref="B557:F557"/>
    <mergeCell ref="F520:F521"/>
    <mergeCell ref="B558:D560"/>
    <mergeCell ref="B593:D594"/>
    <mergeCell ref="B458:E458"/>
    <mergeCell ref="G459:G460"/>
    <mergeCell ref="C523:D523"/>
    <mergeCell ref="E523:F523"/>
    <mergeCell ref="B426:B427"/>
    <mergeCell ref="E289:F289"/>
    <mergeCell ref="C289:D289"/>
    <mergeCell ref="G289:H289"/>
    <mergeCell ref="B287:E287"/>
    <mergeCell ref="B337:E337"/>
    <mergeCell ref="B457:E457"/>
    <mergeCell ref="B330:E332"/>
  </mergeCells>
  <phoneticPr fontId="337"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70" max="16" man="1"/>
    <brk id="420" max="16" man="1"/>
    <brk id="488" max="16" man="1"/>
    <brk id="556" max="1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6"/>
  <sheetViews>
    <sheetView zoomScale="80" zoomScaleNormal="80" workbookViewId="0">
      <selection activeCell="F19" sqref="F19"/>
    </sheetView>
  </sheetViews>
  <sheetFormatPr baseColWidth="10" defaultColWidth="11.42578125" defaultRowHeight="15" x14ac:dyDescent="0.25"/>
  <cols>
    <col min="1" max="1" width="11.42578125" style="695"/>
    <col min="2" max="2" width="30" style="695" customWidth="1"/>
    <col min="3" max="3" width="19.7109375" style="695" customWidth="1"/>
    <col min="4" max="4" width="29.42578125" style="695" customWidth="1"/>
    <col min="5" max="5" width="12.7109375" style="695" customWidth="1"/>
    <col min="6" max="16384" width="11.42578125" style="695"/>
  </cols>
  <sheetData>
    <row r="1" spans="1:4" s="596" customFormat="1" ht="12.75" customHeight="1" x14ac:dyDescent="0.2">
      <c r="A1" s="595"/>
      <c r="B1" s="2012" t="s">
        <v>0</v>
      </c>
      <c r="C1" s="2012"/>
      <c r="D1" s="2012"/>
    </row>
    <row r="2" spans="1:4" s="596" customFormat="1" x14ac:dyDescent="0.2">
      <c r="A2" s="595"/>
      <c r="B2" s="2012" t="s">
        <v>414</v>
      </c>
      <c r="C2" s="2012"/>
      <c r="D2" s="2012"/>
    </row>
    <row r="3" spans="1:4" s="596" customFormat="1" ht="12.75" customHeight="1" x14ac:dyDescent="0.2">
      <c r="A3" s="595"/>
      <c r="B3" s="2012" t="s">
        <v>1267</v>
      </c>
      <c r="C3" s="2012"/>
      <c r="D3" s="2012"/>
    </row>
    <row r="4" spans="1:4" s="597" customFormat="1" ht="8.1" customHeight="1" thickBot="1" x14ac:dyDescent="0.3">
      <c r="B4" s="609"/>
      <c r="C4" s="609"/>
      <c r="D4" s="609"/>
    </row>
    <row r="5" spans="1:4" s="597" customFormat="1" ht="45.75" customHeight="1" thickBot="1" x14ac:dyDescent="0.3">
      <c r="B5" s="2009" t="s">
        <v>509</v>
      </c>
      <c r="C5" s="2010"/>
      <c r="D5" s="2011"/>
    </row>
    <row r="6" spans="1:4" x14ac:dyDescent="0.25">
      <c r="B6" s="696"/>
      <c r="C6" s="696"/>
      <c r="D6" s="696"/>
    </row>
    <row r="7" spans="1:4" x14ac:dyDescent="0.25">
      <c r="B7" s="1344" t="s">
        <v>81</v>
      </c>
      <c r="C7" s="1344" t="s">
        <v>329</v>
      </c>
      <c r="D7" s="1344" t="s">
        <v>330</v>
      </c>
    </row>
    <row r="8" spans="1:4" x14ac:dyDescent="0.25">
      <c r="B8" s="710" t="s">
        <v>1215</v>
      </c>
      <c r="C8" s="1461">
        <v>12</v>
      </c>
      <c r="D8" s="1462">
        <v>217848745.43000001</v>
      </c>
    </row>
    <row r="9" spans="1:4" x14ac:dyDescent="0.25">
      <c r="B9" s="710" t="s">
        <v>318</v>
      </c>
      <c r="C9" s="1461">
        <v>7</v>
      </c>
      <c r="D9" s="1462">
        <v>139583453.63999999</v>
      </c>
    </row>
    <row r="10" spans="1:4" x14ac:dyDescent="0.25">
      <c r="B10" s="710" t="s">
        <v>895</v>
      </c>
      <c r="C10" s="1461">
        <v>15</v>
      </c>
      <c r="D10" s="1462">
        <v>274065466.92000002</v>
      </c>
    </row>
    <row r="11" spans="1:4" x14ac:dyDescent="0.25">
      <c r="B11" s="710" t="s">
        <v>896</v>
      </c>
      <c r="C11" s="1461">
        <v>6</v>
      </c>
      <c r="D11" s="1462">
        <v>84421569.640000001</v>
      </c>
    </row>
    <row r="12" spans="1:4" x14ac:dyDescent="0.25">
      <c r="B12" s="710" t="s">
        <v>897</v>
      </c>
      <c r="C12" s="1461">
        <v>37</v>
      </c>
      <c r="D12" s="1462">
        <v>311826037.93000007</v>
      </c>
    </row>
    <row r="13" spans="1:4" x14ac:dyDescent="0.25">
      <c r="B13" s="710" t="s">
        <v>1072</v>
      </c>
      <c r="C13" s="1461">
        <v>38</v>
      </c>
      <c r="D13" s="1462">
        <v>643307057.30999994</v>
      </c>
    </row>
    <row r="14" spans="1:4" x14ac:dyDescent="0.25">
      <c r="B14" s="710" t="s">
        <v>898</v>
      </c>
      <c r="C14" s="1461">
        <v>5</v>
      </c>
      <c r="D14" s="1462">
        <v>77727742.939999998</v>
      </c>
    </row>
    <row r="15" spans="1:4" x14ac:dyDescent="0.25">
      <c r="B15" s="710" t="s">
        <v>230</v>
      </c>
      <c r="C15" s="1461">
        <v>6</v>
      </c>
      <c r="D15" s="1462">
        <v>126473320.60000001</v>
      </c>
    </row>
    <row r="16" spans="1:4" x14ac:dyDescent="0.25">
      <c r="B16" s="710" t="s">
        <v>1214</v>
      </c>
      <c r="C16" s="1461">
        <v>5</v>
      </c>
      <c r="D16" s="1462">
        <v>38759160</v>
      </c>
    </row>
    <row r="17" spans="2:4" x14ac:dyDescent="0.25">
      <c r="B17" s="710" t="s">
        <v>899</v>
      </c>
      <c r="C17" s="1461">
        <v>37</v>
      </c>
      <c r="D17" s="1462">
        <v>759088801.24999988</v>
      </c>
    </row>
    <row r="18" spans="2:4" x14ac:dyDescent="0.25">
      <c r="B18" s="710" t="s">
        <v>1033</v>
      </c>
      <c r="C18" s="1461">
        <v>6</v>
      </c>
      <c r="D18" s="1462">
        <v>128979600</v>
      </c>
    </row>
    <row r="19" spans="2:4" x14ac:dyDescent="0.25">
      <c r="B19" s="710" t="s">
        <v>1019</v>
      </c>
      <c r="C19" s="1461">
        <v>9</v>
      </c>
      <c r="D19" s="1462">
        <v>157248920.15000001</v>
      </c>
    </row>
    <row r="20" spans="2:4" x14ac:dyDescent="0.25">
      <c r="B20" s="710" t="s">
        <v>1020</v>
      </c>
      <c r="C20" s="1461">
        <v>39</v>
      </c>
      <c r="D20" s="1462">
        <v>586403119.30999994</v>
      </c>
    </row>
    <row r="21" spans="2:4" x14ac:dyDescent="0.25">
      <c r="B21" s="710" t="s">
        <v>900</v>
      </c>
      <c r="C21" s="1461">
        <v>19</v>
      </c>
      <c r="D21" s="1462">
        <v>354113744.34000003</v>
      </c>
    </row>
    <row r="22" spans="2:4" x14ac:dyDescent="0.25">
      <c r="B22" s="710" t="s">
        <v>901</v>
      </c>
      <c r="C22" s="1461">
        <v>8</v>
      </c>
      <c r="D22" s="1462">
        <v>160054178.28999999</v>
      </c>
    </row>
    <row r="23" spans="2:4" x14ac:dyDescent="0.25">
      <c r="B23" s="710" t="s">
        <v>1216</v>
      </c>
      <c r="C23" s="1461">
        <v>307</v>
      </c>
      <c r="D23" s="1462">
        <v>6158652437.8300037</v>
      </c>
    </row>
    <row r="24" spans="2:4" x14ac:dyDescent="0.25">
      <c r="B24" s="710" t="s">
        <v>137</v>
      </c>
      <c r="C24" s="1461">
        <v>53</v>
      </c>
      <c r="D24" s="1462">
        <v>1122323706.7099998</v>
      </c>
    </row>
    <row r="25" spans="2:4" x14ac:dyDescent="0.25">
      <c r="B25" s="710" t="s">
        <v>500</v>
      </c>
      <c r="C25" s="1461">
        <v>197</v>
      </c>
      <c r="D25" s="1462">
        <v>3813187441.7699981</v>
      </c>
    </row>
    <row r="26" spans="2:4" x14ac:dyDescent="0.25">
      <c r="B26" s="1463" t="s">
        <v>1217</v>
      </c>
      <c r="C26" s="1464">
        <f>SUM(C8:C25)</f>
        <v>806</v>
      </c>
      <c r="D26" s="1465">
        <f>SUM(D8:D25)</f>
        <v>15154064504.060001</v>
      </c>
    </row>
  </sheetData>
  <mergeCells count="4">
    <mergeCell ref="B5:D5"/>
    <mergeCell ref="B1:D1"/>
    <mergeCell ref="B3:D3"/>
    <mergeCell ref="B2:D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22"/>
  <sheetViews>
    <sheetView showGridLines="0" zoomScale="80" zoomScaleNormal="80" zoomScaleSheetLayoutView="90" workbookViewId="0">
      <selection activeCell="G21" sqref="G21"/>
    </sheetView>
  </sheetViews>
  <sheetFormatPr baseColWidth="10" defaultColWidth="11.42578125" defaultRowHeight="15" x14ac:dyDescent="0.25"/>
  <cols>
    <col min="1" max="1" width="6.42578125" style="553" customWidth="1"/>
    <col min="2" max="2" width="15.28515625" style="553" customWidth="1"/>
    <col min="3" max="3" width="80.5703125" style="553" customWidth="1"/>
    <col min="4" max="4" width="13.42578125" style="559" customWidth="1"/>
    <col min="5" max="5" width="20" style="554" bestFit="1" customWidth="1"/>
    <col min="6" max="6" width="16.85546875" style="559" customWidth="1"/>
    <col min="7" max="7" width="19.42578125" style="554" customWidth="1"/>
    <col min="8" max="8" width="11.42578125" style="553"/>
    <col min="9" max="9" width="19.5703125" style="553" customWidth="1"/>
    <col min="10" max="10" width="11.42578125" style="553"/>
    <col min="11" max="11" width="14.7109375" style="553" customWidth="1"/>
    <col min="12" max="16384" width="11.42578125" style="553"/>
  </cols>
  <sheetData>
    <row r="1" spans="1:12" s="331" customFormat="1" ht="12.75" customHeight="1" x14ac:dyDescent="0.2">
      <c r="A1" s="2013" t="s">
        <v>0</v>
      </c>
      <c r="B1" s="2013"/>
      <c r="C1" s="2013"/>
      <c r="D1" s="2013"/>
      <c r="E1" s="2013"/>
      <c r="F1" s="2013"/>
      <c r="G1" s="2013"/>
      <c r="H1" s="527"/>
      <c r="I1" s="527"/>
      <c r="J1" s="527"/>
      <c r="K1" s="527"/>
      <c r="L1" s="528"/>
    </row>
    <row r="2" spans="1:12" s="331" customFormat="1" ht="12.75" customHeight="1" x14ac:dyDescent="0.2">
      <c r="A2" s="2013" t="s">
        <v>414</v>
      </c>
      <c r="B2" s="2013"/>
      <c r="C2" s="2013"/>
      <c r="D2" s="2013"/>
      <c r="E2" s="2013"/>
      <c r="F2" s="2013"/>
      <c r="G2" s="2013"/>
      <c r="H2" s="527"/>
      <c r="I2" s="527"/>
      <c r="J2" s="527"/>
      <c r="K2" s="527"/>
      <c r="L2" s="528"/>
    </row>
    <row r="3" spans="1:12" s="331" customFormat="1" ht="12.75" customHeight="1" x14ac:dyDescent="0.2">
      <c r="A3" s="2013" t="s">
        <v>1268</v>
      </c>
      <c r="B3" s="2013"/>
      <c r="C3" s="2013"/>
      <c r="D3" s="2013"/>
      <c r="E3" s="2013"/>
      <c r="F3" s="2013"/>
      <c r="G3" s="2013"/>
      <c r="H3" s="527"/>
      <c r="I3" s="527"/>
      <c r="J3" s="527"/>
      <c r="K3" s="527"/>
      <c r="L3" s="528"/>
    </row>
    <row r="4" spans="1:12" s="331" customFormat="1" ht="12.75" customHeight="1" thickBot="1" x14ac:dyDescent="0.25">
      <c r="A4" s="536"/>
      <c r="B4" s="536"/>
      <c r="C4" s="536"/>
      <c r="D4" s="558"/>
      <c r="E4" s="556"/>
      <c r="F4" s="558"/>
      <c r="G4" s="556"/>
      <c r="H4" s="527"/>
      <c r="I4" s="527"/>
      <c r="J4" s="527"/>
      <c r="K4" s="527"/>
      <c r="L4" s="528"/>
    </row>
    <row r="5" spans="1:12" s="331" customFormat="1" ht="12.75" customHeight="1" x14ac:dyDescent="0.2">
      <c r="A5" s="2014" t="s">
        <v>260</v>
      </c>
      <c r="B5" s="2015"/>
      <c r="C5" s="2015"/>
      <c r="D5" s="2015"/>
      <c r="E5" s="2015"/>
      <c r="F5" s="2015"/>
      <c r="G5" s="2016"/>
      <c r="H5" s="527"/>
      <c r="I5" s="527"/>
      <c r="J5" s="527"/>
      <c r="K5" s="527"/>
      <c r="L5" s="528"/>
    </row>
    <row r="6" spans="1:12" s="525" customFormat="1" ht="16.5" customHeight="1" thickBot="1" x14ac:dyDescent="0.25">
      <c r="A6" s="2017" t="s">
        <v>384</v>
      </c>
      <c r="B6" s="2018"/>
      <c r="C6" s="2018"/>
      <c r="D6" s="2018"/>
      <c r="E6" s="2018"/>
      <c r="F6" s="2018"/>
      <c r="G6" s="2019"/>
    </row>
    <row r="7" spans="1:12" s="525" customFormat="1" ht="12.75" x14ac:dyDescent="0.2">
      <c r="A7" s="526"/>
      <c r="B7" s="526"/>
      <c r="C7" s="526"/>
      <c r="D7" s="558"/>
      <c r="E7" s="556"/>
      <c r="F7" s="560"/>
      <c r="G7" s="557"/>
    </row>
    <row r="8" spans="1:12" s="522" customFormat="1" x14ac:dyDescent="0.25">
      <c r="A8" s="555" t="s">
        <v>385</v>
      </c>
      <c r="B8" s="702" t="s">
        <v>386</v>
      </c>
      <c r="C8" s="702" t="s">
        <v>392</v>
      </c>
      <c r="D8" s="703" t="s">
        <v>393</v>
      </c>
      <c r="E8" s="704" t="s">
        <v>394</v>
      </c>
      <c r="F8" s="703" t="s">
        <v>395</v>
      </c>
      <c r="G8" s="704" t="s">
        <v>396</v>
      </c>
    </row>
    <row r="9" spans="1:12" x14ac:dyDescent="0.25">
      <c r="A9" s="1037">
        <v>1</v>
      </c>
      <c r="B9" s="709">
        <v>3101341215</v>
      </c>
      <c r="C9" s="709" t="s">
        <v>983</v>
      </c>
      <c r="D9" s="705">
        <v>2</v>
      </c>
      <c r="E9" s="706">
        <v>40767813.490000002</v>
      </c>
      <c r="F9" s="1044">
        <v>2</v>
      </c>
      <c r="G9" s="706">
        <v>18435000</v>
      </c>
      <c r="H9" s="522"/>
      <c r="I9" s="522"/>
      <c r="J9" s="522"/>
      <c r="K9" s="522"/>
    </row>
    <row r="10" spans="1:12" x14ac:dyDescent="0.25">
      <c r="A10" s="553">
        <v>2</v>
      </c>
      <c r="B10" s="710">
        <v>3102809189</v>
      </c>
      <c r="C10" s="710" t="s">
        <v>984</v>
      </c>
      <c r="D10" s="701"/>
      <c r="E10" s="707"/>
      <c r="F10" s="708">
        <v>2</v>
      </c>
      <c r="G10" s="707">
        <v>16454000</v>
      </c>
      <c r="H10" s="522"/>
      <c r="I10" s="522"/>
      <c r="J10" s="522"/>
      <c r="K10" s="522"/>
    </row>
    <row r="11" spans="1:12" x14ac:dyDescent="0.25">
      <c r="A11" s="553">
        <v>3</v>
      </c>
      <c r="B11" s="710">
        <v>3101719421</v>
      </c>
      <c r="C11" s="710" t="s">
        <v>680</v>
      </c>
      <c r="D11" s="701"/>
      <c r="E11" s="707"/>
      <c r="F11" s="708">
        <v>2</v>
      </c>
      <c r="G11" s="707">
        <v>22319000</v>
      </c>
      <c r="H11" s="522"/>
      <c r="I11" s="522"/>
      <c r="J11" s="522"/>
      <c r="K11" s="522"/>
    </row>
    <row r="12" spans="1:12" x14ac:dyDescent="0.25">
      <c r="A12" s="553">
        <v>4</v>
      </c>
      <c r="B12" s="710">
        <v>3101826802</v>
      </c>
      <c r="C12" s="710" t="s">
        <v>806</v>
      </c>
      <c r="D12" s="701"/>
      <c r="E12" s="707"/>
      <c r="F12" s="708">
        <v>4</v>
      </c>
      <c r="G12" s="707">
        <v>35557000</v>
      </c>
    </row>
    <row r="13" spans="1:12" x14ac:dyDescent="0.25">
      <c r="A13" s="553">
        <v>5</v>
      </c>
      <c r="B13" s="710">
        <v>3102576303</v>
      </c>
      <c r="C13" s="710" t="s">
        <v>528</v>
      </c>
      <c r="D13" s="701"/>
      <c r="E13" s="707"/>
      <c r="F13" s="708">
        <v>7</v>
      </c>
      <c r="G13" s="707">
        <v>62609000</v>
      </c>
    </row>
    <row r="14" spans="1:12" x14ac:dyDescent="0.25">
      <c r="A14" s="553">
        <v>6</v>
      </c>
      <c r="B14" s="710">
        <v>3101175521</v>
      </c>
      <c r="C14" s="710" t="s">
        <v>387</v>
      </c>
      <c r="D14" s="701"/>
      <c r="E14" s="707"/>
      <c r="F14" s="708">
        <v>6</v>
      </c>
      <c r="G14" s="707">
        <v>57148000</v>
      </c>
    </row>
    <row r="15" spans="1:12" x14ac:dyDescent="0.25">
      <c r="A15" s="553">
        <v>7</v>
      </c>
      <c r="B15" s="710">
        <v>3101591858</v>
      </c>
      <c r="C15" s="710" t="s">
        <v>388</v>
      </c>
      <c r="D15" s="701">
        <v>1</v>
      </c>
      <c r="E15" s="707">
        <v>20013292.25</v>
      </c>
      <c r="F15" s="708">
        <v>1</v>
      </c>
      <c r="G15" s="707">
        <v>7951000</v>
      </c>
    </row>
    <row r="16" spans="1:12" x14ac:dyDescent="0.25">
      <c r="A16" s="553">
        <v>8</v>
      </c>
      <c r="B16" s="710">
        <v>3101568647</v>
      </c>
      <c r="C16" s="710" t="s">
        <v>626</v>
      </c>
      <c r="D16" s="701"/>
      <c r="E16" s="707"/>
      <c r="F16" s="708">
        <v>13</v>
      </c>
      <c r="G16" s="707">
        <v>118633000</v>
      </c>
    </row>
    <row r="17" spans="1:9" x14ac:dyDescent="0.25">
      <c r="A17" s="553">
        <v>9</v>
      </c>
      <c r="B17" s="710">
        <v>3101767487</v>
      </c>
      <c r="C17" s="710" t="s">
        <v>807</v>
      </c>
      <c r="D17" s="701"/>
      <c r="E17" s="707"/>
      <c r="F17" s="708">
        <v>9</v>
      </c>
      <c r="G17" s="707">
        <v>81973000</v>
      </c>
    </row>
    <row r="18" spans="1:9" x14ac:dyDescent="0.25">
      <c r="A18" s="553">
        <v>10</v>
      </c>
      <c r="B18" s="710">
        <v>3101371234</v>
      </c>
      <c r="C18" s="710" t="s">
        <v>808</v>
      </c>
      <c r="D18" s="701"/>
      <c r="E18" s="707"/>
      <c r="F18" s="708">
        <v>2</v>
      </c>
      <c r="G18" s="707">
        <v>18301000</v>
      </c>
    </row>
    <row r="19" spans="1:9" x14ac:dyDescent="0.25">
      <c r="A19" s="553">
        <v>11</v>
      </c>
      <c r="B19" s="710">
        <v>3101763413</v>
      </c>
      <c r="C19" s="710" t="s">
        <v>488</v>
      </c>
      <c r="D19" s="701">
        <v>1</v>
      </c>
      <c r="E19" s="707">
        <v>19348442.34</v>
      </c>
      <c r="F19" s="708">
        <v>15</v>
      </c>
      <c r="G19" s="707">
        <v>134213000</v>
      </c>
    </row>
    <row r="20" spans="1:9" x14ac:dyDescent="0.25">
      <c r="A20" s="553">
        <v>12</v>
      </c>
      <c r="B20" s="710">
        <v>3101394373</v>
      </c>
      <c r="C20" s="710" t="s">
        <v>701</v>
      </c>
      <c r="D20" s="701"/>
      <c r="E20" s="707"/>
      <c r="F20" s="708">
        <v>5</v>
      </c>
      <c r="G20" s="707">
        <v>46493000</v>
      </c>
    </row>
    <row r="21" spans="1:9" ht="18" customHeight="1" x14ac:dyDescent="0.25">
      <c r="A21" s="553">
        <v>13</v>
      </c>
      <c r="B21" s="710">
        <v>3102609294</v>
      </c>
      <c r="C21" s="710" t="s">
        <v>702</v>
      </c>
      <c r="D21" s="701">
        <v>1</v>
      </c>
      <c r="E21" s="707">
        <v>20711951.050000001</v>
      </c>
      <c r="F21" s="708"/>
      <c r="G21" s="707"/>
      <c r="I21" s="516"/>
    </row>
    <row r="22" spans="1:9" x14ac:dyDescent="0.25">
      <c r="A22" s="553">
        <v>14</v>
      </c>
      <c r="B22" s="710">
        <v>3101759366</v>
      </c>
      <c r="C22" s="710" t="s">
        <v>1073</v>
      </c>
      <c r="D22" s="701"/>
      <c r="E22" s="707"/>
      <c r="F22" s="708">
        <v>4</v>
      </c>
      <c r="G22" s="707">
        <v>36665000</v>
      </c>
    </row>
    <row r="23" spans="1:9" ht="15" customHeight="1" x14ac:dyDescent="0.25">
      <c r="A23" s="553">
        <v>15</v>
      </c>
      <c r="B23" s="710">
        <v>3102655183</v>
      </c>
      <c r="C23" s="710" t="s">
        <v>809</v>
      </c>
      <c r="D23" s="701"/>
      <c r="E23" s="707"/>
      <c r="F23" s="708">
        <v>1</v>
      </c>
      <c r="G23" s="707">
        <v>9293000</v>
      </c>
    </row>
    <row r="24" spans="1:9" x14ac:dyDescent="0.25">
      <c r="A24" s="553">
        <v>16</v>
      </c>
      <c r="B24" s="710">
        <v>3102864606</v>
      </c>
      <c r="C24" s="710" t="s">
        <v>810</v>
      </c>
      <c r="D24" s="701">
        <v>1</v>
      </c>
      <c r="E24" s="707">
        <v>17861425.960000001</v>
      </c>
      <c r="F24" s="708">
        <v>7</v>
      </c>
      <c r="G24" s="707">
        <v>64094000</v>
      </c>
    </row>
    <row r="25" spans="1:9" x14ac:dyDescent="0.25">
      <c r="A25" s="553">
        <v>17</v>
      </c>
      <c r="B25" s="710">
        <v>3101741695</v>
      </c>
      <c r="C25" s="710" t="s">
        <v>644</v>
      </c>
      <c r="D25" s="701"/>
      <c r="E25" s="707"/>
      <c r="F25" s="708">
        <v>4</v>
      </c>
      <c r="G25" s="707">
        <v>37167000</v>
      </c>
    </row>
    <row r="26" spans="1:9" ht="17.25" customHeight="1" x14ac:dyDescent="0.25">
      <c r="A26" s="553">
        <v>18</v>
      </c>
      <c r="B26" s="710">
        <v>3101202954</v>
      </c>
      <c r="C26" s="710" t="s">
        <v>425</v>
      </c>
      <c r="D26" s="701">
        <v>3</v>
      </c>
      <c r="E26" s="707">
        <v>57205196.060000002</v>
      </c>
      <c r="F26" s="708">
        <v>1</v>
      </c>
      <c r="G26" s="707">
        <v>9300000</v>
      </c>
    </row>
    <row r="27" spans="1:9" x14ac:dyDescent="0.25">
      <c r="A27" s="553">
        <v>19</v>
      </c>
      <c r="B27" s="710">
        <v>3101760783</v>
      </c>
      <c r="C27" s="710" t="s">
        <v>811</v>
      </c>
      <c r="D27" s="701">
        <v>1</v>
      </c>
      <c r="E27" s="707">
        <v>22845438.260000002</v>
      </c>
      <c r="F27" s="708">
        <v>8</v>
      </c>
      <c r="G27" s="707">
        <v>77238000</v>
      </c>
    </row>
    <row r="28" spans="1:9" x14ac:dyDescent="0.25">
      <c r="A28" s="553">
        <v>20</v>
      </c>
      <c r="B28" s="710">
        <v>3101148484</v>
      </c>
      <c r="C28" s="710" t="s">
        <v>536</v>
      </c>
      <c r="D28" s="701">
        <v>1</v>
      </c>
      <c r="E28" s="707">
        <v>19465320.449999999</v>
      </c>
      <c r="F28" s="708">
        <v>3</v>
      </c>
      <c r="G28" s="707">
        <v>27866000</v>
      </c>
    </row>
    <row r="29" spans="1:9" x14ac:dyDescent="0.25">
      <c r="A29" s="553">
        <v>21</v>
      </c>
      <c r="B29" s="710">
        <v>3101062116</v>
      </c>
      <c r="C29" s="710" t="s">
        <v>604</v>
      </c>
      <c r="D29" s="701"/>
      <c r="E29" s="707"/>
      <c r="F29" s="708">
        <v>5</v>
      </c>
      <c r="G29" s="707">
        <v>43539000</v>
      </c>
    </row>
    <row r="30" spans="1:9" x14ac:dyDescent="0.25">
      <c r="A30" s="553">
        <v>22</v>
      </c>
      <c r="B30" s="710">
        <v>3101754135</v>
      </c>
      <c r="C30" s="710" t="s">
        <v>608</v>
      </c>
      <c r="D30" s="701">
        <v>1</v>
      </c>
      <c r="E30" s="707">
        <v>17175692.329999998</v>
      </c>
      <c r="F30" s="708">
        <v>5</v>
      </c>
      <c r="G30" s="707">
        <v>50998000</v>
      </c>
    </row>
    <row r="31" spans="1:9" x14ac:dyDescent="0.25">
      <c r="A31" s="553">
        <v>23</v>
      </c>
      <c r="B31" s="710">
        <v>3102691937</v>
      </c>
      <c r="C31" s="710" t="s">
        <v>411</v>
      </c>
      <c r="D31" s="701"/>
      <c r="E31" s="707"/>
      <c r="F31" s="708">
        <v>7</v>
      </c>
      <c r="G31" s="707">
        <v>61980000</v>
      </c>
    </row>
    <row r="32" spans="1:9" x14ac:dyDescent="0.25">
      <c r="A32" s="553">
        <v>24</v>
      </c>
      <c r="B32" s="710">
        <v>3101642501</v>
      </c>
      <c r="C32" s="553" t="s">
        <v>437</v>
      </c>
      <c r="D32" s="701">
        <v>1</v>
      </c>
      <c r="E32" s="707">
        <v>18742702</v>
      </c>
      <c r="F32" s="708">
        <v>11</v>
      </c>
      <c r="G32" s="707">
        <v>106282000</v>
      </c>
    </row>
    <row r="33" spans="1:7" x14ac:dyDescent="0.25">
      <c r="A33" s="553">
        <v>25</v>
      </c>
      <c r="B33" s="710">
        <v>3101747225</v>
      </c>
      <c r="C33" s="710" t="s">
        <v>651</v>
      </c>
      <c r="D33" s="701">
        <v>2</v>
      </c>
      <c r="E33" s="707">
        <v>38801177.789999999</v>
      </c>
      <c r="F33" s="708">
        <v>22</v>
      </c>
      <c r="G33" s="707">
        <v>204254000</v>
      </c>
    </row>
    <row r="34" spans="1:7" x14ac:dyDescent="0.25">
      <c r="A34" s="553">
        <v>26</v>
      </c>
      <c r="B34" s="710">
        <v>3101372910</v>
      </c>
      <c r="C34" s="710" t="s">
        <v>503</v>
      </c>
      <c r="D34" s="701">
        <v>7</v>
      </c>
      <c r="E34" s="707">
        <v>215937880.66</v>
      </c>
      <c r="F34" s="708">
        <v>2</v>
      </c>
      <c r="G34" s="707">
        <v>18586000</v>
      </c>
    </row>
    <row r="35" spans="1:7" x14ac:dyDescent="0.25">
      <c r="A35" s="553">
        <v>27</v>
      </c>
      <c r="B35" s="710">
        <v>3101536348</v>
      </c>
      <c r="C35" s="710" t="s">
        <v>903</v>
      </c>
      <c r="D35" s="701"/>
      <c r="E35" s="707"/>
      <c r="F35" s="708">
        <v>4</v>
      </c>
      <c r="G35" s="707">
        <v>37134000</v>
      </c>
    </row>
    <row r="36" spans="1:7" x14ac:dyDescent="0.25">
      <c r="A36" s="553">
        <v>28</v>
      </c>
      <c r="B36" s="710">
        <v>3102859804</v>
      </c>
      <c r="C36" s="710" t="s">
        <v>812</v>
      </c>
      <c r="D36" s="701">
        <v>1</v>
      </c>
      <c r="E36" s="707">
        <v>18465356.030000001</v>
      </c>
      <c r="F36" s="708">
        <v>3</v>
      </c>
      <c r="G36" s="707">
        <v>27782000</v>
      </c>
    </row>
    <row r="37" spans="1:7" x14ac:dyDescent="0.25">
      <c r="A37" s="553">
        <v>29</v>
      </c>
      <c r="B37" s="710">
        <v>3101599518</v>
      </c>
      <c r="C37" s="710" t="s">
        <v>563</v>
      </c>
      <c r="D37" s="701">
        <v>1</v>
      </c>
      <c r="E37" s="707">
        <v>21354209.129999999</v>
      </c>
      <c r="F37" s="708">
        <v>1</v>
      </c>
      <c r="G37" s="707">
        <v>9300000</v>
      </c>
    </row>
    <row r="38" spans="1:7" x14ac:dyDescent="0.25">
      <c r="A38" s="553">
        <v>30</v>
      </c>
      <c r="B38" s="710">
        <v>3101652919</v>
      </c>
      <c r="C38" s="710" t="s">
        <v>627</v>
      </c>
      <c r="D38" s="701">
        <v>1</v>
      </c>
      <c r="E38" s="707">
        <v>18395713.199999999</v>
      </c>
      <c r="F38" s="708"/>
      <c r="G38" s="707"/>
    </row>
    <row r="39" spans="1:7" x14ac:dyDescent="0.25">
      <c r="A39" s="553">
        <v>31</v>
      </c>
      <c r="B39" s="710">
        <v>3101797709</v>
      </c>
      <c r="C39" s="710" t="s">
        <v>813</v>
      </c>
      <c r="D39" s="701">
        <v>1</v>
      </c>
      <c r="E39" s="707">
        <v>18152846</v>
      </c>
      <c r="F39" s="708">
        <v>11</v>
      </c>
      <c r="G39" s="707">
        <v>106125000</v>
      </c>
    </row>
    <row r="40" spans="1:7" x14ac:dyDescent="0.25">
      <c r="A40" s="553">
        <v>32</v>
      </c>
      <c r="B40" s="710">
        <v>3101744813</v>
      </c>
      <c r="C40" s="710" t="s">
        <v>465</v>
      </c>
      <c r="D40" s="701">
        <v>1</v>
      </c>
      <c r="E40" s="707">
        <v>14299883.029999999</v>
      </c>
      <c r="F40" s="708">
        <v>1</v>
      </c>
      <c r="G40" s="707">
        <v>9300000</v>
      </c>
    </row>
    <row r="41" spans="1:7" x14ac:dyDescent="0.25">
      <c r="A41" s="553">
        <v>33</v>
      </c>
      <c r="B41" s="710">
        <v>3101623984</v>
      </c>
      <c r="C41" s="710" t="s">
        <v>814</v>
      </c>
      <c r="D41" s="701"/>
      <c r="E41" s="707"/>
      <c r="F41" s="708">
        <v>2</v>
      </c>
      <c r="G41" s="707">
        <v>18462000</v>
      </c>
    </row>
    <row r="42" spans="1:7" x14ac:dyDescent="0.25">
      <c r="A42" s="553">
        <v>34</v>
      </c>
      <c r="B42" s="710">
        <v>3101642728</v>
      </c>
      <c r="C42" s="710" t="s">
        <v>492</v>
      </c>
      <c r="D42" s="701">
        <v>3</v>
      </c>
      <c r="E42" s="707">
        <v>61361137.240000002</v>
      </c>
      <c r="F42" s="708">
        <v>4</v>
      </c>
      <c r="G42" s="707">
        <v>37154000</v>
      </c>
    </row>
    <row r="43" spans="1:7" x14ac:dyDescent="0.25">
      <c r="A43" s="553">
        <v>35</v>
      </c>
      <c r="B43" s="710">
        <v>3101622312</v>
      </c>
      <c r="C43" s="710" t="s">
        <v>815</v>
      </c>
      <c r="D43" s="701"/>
      <c r="E43" s="707"/>
      <c r="F43" s="708">
        <v>1</v>
      </c>
      <c r="G43" s="707">
        <v>9085000</v>
      </c>
    </row>
    <row r="44" spans="1:7" x14ac:dyDescent="0.25">
      <c r="A44" s="553">
        <v>36</v>
      </c>
      <c r="B44" s="710">
        <v>3101708329</v>
      </c>
      <c r="C44" s="710" t="s">
        <v>652</v>
      </c>
      <c r="D44" s="701">
        <v>3</v>
      </c>
      <c r="E44" s="707">
        <v>64034816.640000001</v>
      </c>
      <c r="F44" s="708"/>
      <c r="G44" s="707"/>
    </row>
    <row r="45" spans="1:7" x14ac:dyDescent="0.25">
      <c r="A45" s="553">
        <v>37</v>
      </c>
      <c r="B45" s="710">
        <v>3101573408</v>
      </c>
      <c r="C45" s="710" t="s">
        <v>493</v>
      </c>
      <c r="D45" s="701">
        <v>2</v>
      </c>
      <c r="E45" s="707">
        <v>34676296.380000003</v>
      </c>
      <c r="F45" s="708">
        <v>9</v>
      </c>
      <c r="G45" s="707">
        <v>88237000</v>
      </c>
    </row>
    <row r="46" spans="1:7" x14ac:dyDescent="0.25">
      <c r="A46" s="553">
        <v>38</v>
      </c>
      <c r="B46" s="710">
        <v>3101722961</v>
      </c>
      <c r="C46" s="710" t="s">
        <v>478</v>
      </c>
      <c r="D46" s="701"/>
      <c r="E46" s="707"/>
      <c r="F46" s="708">
        <v>2</v>
      </c>
      <c r="G46" s="707">
        <v>27900000</v>
      </c>
    </row>
    <row r="47" spans="1:7" x14ac:dyDescent="0.25">
      <c r="A47" s="553">
        <v>39</v>
      </c>
      <c r="B47" s="710">
        <v>3101881484</v>
      </c>
      <c r="C47" s="710" t="s">
        <v>985</v>
      </c>
      <c r="D47" s="701"/>
      <c r="E47" s="707"/>
      <c r="F47" s="708">
        <v>19</v>
      </c>
      <c r="G47" s="707">
        <v>173843000</v>
      </c>
    </row>
    <row r="48" spans="1:7" x14ac:dyDescent="0.25">
      <c r="A48" s="553">
        <v>40</v>
      </c>
      <c r="B48" s="710">
        <v>3102686966</v>
      </c>
      <c r="C48" s="710" t="s">
        <v>564</v>
      </c>
      <c r="D48" s="701"/>
      <c r="E48" s="707"/>
      <c r="F48" s="708">
        <v>2</v>
      </c>
      <c r="G48" s="707">
        <v>18554000</v>
      </c>
    </row>
    <row r="49" spans="1:7" x14ac:dyDescent="0.25">
      <c r="A49" s="553">
        <v>41</v>
      </c>
      <c r="B49" s="710">
        <v>3101903823</v>
      </c>
      <c r="C49" s="710" t="s">
        <v>1004</v>
      </c>
      <c r="D49" s="701"/>
      <c r="E49" s="707"/>
      <c r="F49" s="708">
        <v>1</v>
      </c>
      <c r="G49" s="707">
        <v>8875000</v>
      </c>
    </row>
    <row r="50" spans="1:7" x14ac:dyDescent="0.25">
      <c r="A50" s="553">
        <v>42</v>
      </c>
      <c r="B50" s="710">
        <v>3101765648</v>
      </c>
      <c r="C50" s="710" t="s">
        <v>703</v>
      </c>
      <c r="D50" s="701"/>
      <c r="E50" s="707"/>
      <c r="F50" s="708">
        <v>2</v>
      </c>
      <c r="G50" s="707">
        <v>22013000</v>
      </c>
    </row>
    <row r="51" spans="1:7" x14ac:dyDescent="0.25">
      <c r="A51" s="553">
        <v>43</v>
      </c>
      <c r="B51" s="710">
        <v>3101741746</v>
      </c>
      <c r="C51" s="710" t="s">
        <v>605</v>
      </c>
      <c r="D51" s="701"/>
      <c r="E51" s="707"/>
      <c r="F51" s="708">
        <v>1</v>
      </c>
      <c r="G51" s="707">
        <v>9293000</v>
      </c>
    </row>
    <row r="52" spans="1:7" ht="12.75" customHeight="1" x14ac:dyDescent="0.25">
      <c r="A52" s="553">
        <v>44</v>
      </c>
      <c r="B52" s="710">
        <v>3101301781</v>
      </c>
      <c r="C52" s="710" t="s">
        <v>653</v>
      </c>
      <c r="D52" s="701"/>
      <c r="E52" s="707"/>
      <c r="F52" s="708">
        <v>1</v>
      </c>
      <c r="G52" s="707">
        <v>9300000</v>
      </c>
    </row>
    <row r="53" spans="1:7" x14ac:dyDescent="0.25">
      <c r="A53" s="553">
        <v>45</v>
      </c>
      <c r="B53" s="710">
        <v>3101693169</v>
      </c>
      <c r="C53" s="710" t="s">
        <v>816</v>
      </c>
      <c r="D53" s="701">
        <v>2</v>
      </c>
      <c r="E53" s="707">
        <v>57497770.229999997</v>
      </c>
      <c r="F53" s="708">
        <v>3</v>
      </c>
      <c r="G53" s="707">
        <v>36775000</v>
      </c>
    </row>
    <row r="54" spans="1:7" x14ac:dyDescent="0.25">
      <c r="A54" s="553">
        <v>46</v>
      </c>
      <c r="B54" s="710">
        <v>3101629367</v>
      </c>
      <c r="C54" s="710" t="s">
        <v>654</v>
      </c>
      <c r="D54" s="701">
        <v>3</v>
      </c>
      <c r="E54" s="707">
        <v>51166210.479999997</v>
      </c>
      <c r="F54" s="708"/>
      <c r="G54" s="707"/>
    </row>
    <row r="55" spans="1:7" x14ac:dyDescent="0.25">
      <c r="A55" s="553">
        <v>47</v>
      </c>
      <c r="B55" s="710">
        <v>3101531476</v>
      </c>
      <c r="C55" s="710" t="s">
        <v>704</v>
      </c>
      <c r="D55" s="701"/>
      <c r="E55" s="707"/>
      <c r="F55" s="708">
        <v>2</v>
      </c>
      <c r="G55" s="707">
        <v>18554000</v>
      </c>
    </row>
    <row r="56" spans="1:7" x14ac:dyDescent="0.25">
      <c r="A56" s="553">
        <v>48</v>
      </c>
      <c r="B56" s="710">
        <v>3101332999</v>
      </c>
      <c r="C56" s="710" t="s">
        <v>705</v>
      </c>
      <c r="D56" s="701">
        <v>2</v>
      </c>
      <c r="E56" s="707">
        <v>85777637.530000001</v>
      </c>
      <c r="F56" s="708"/>
      <c r="G56" s="707"/>
    </row>
    <row r="57" spans="1:7" x14ac:dyDescent="0.25">
      <c r="A57" s="553">
        <v>49</v>
      </c>
      <c r="B57" s="710">
        <v>3004045121</v>
      </c>
      <c r="C57" s="710" t="s">
        <v>628</v>
      </c>
      <c r="D57" s="701"/>
      <c r="E57" s="707"/>
      <c r="F57" s="708">
        <v>21</v>
      </c>
      <c r="G57" s="707">
        <v>202096000</v>
      </c>
    </row>
    <row r="58" spans="1:7" x14ac:dyDescent="0.25">
      <c r="A58" s="553">
        <v>50</v>
      </c>
      <c r="B58" s="710">
        <v>3102760191</v>
      </c>
      <c r="C58" s="710" t="s">
        <v>479</v>
      </c>
      <c r="D58" s="701">
        <v>3</v>
      </c>
      <c r="E58" s="707">
        <v>67046849.579999998</v>
      </c>
      <c r="F58" s="708"/>
      <c r="G58" s="707"/>
    </row>
    <row r="59" spans="1:7" x14ac:dyDescent="0.25">
      <c r="A59" s="553">
        <v>51</v>
      </c>
      <c r="B59" s="710">
        <v>3102552437</v>
      </c>
      <c r="C59" s="710" t="s">
        <v>706</v>
      </c>
      <c r="D59" s="701"/>
      <c r="E59" s="707"/>
      <c r="F59" s="708">
        <v>2</v>
      </c>
      <c r="G59" s="707">
        <v>18580000</v>
      </c>
    </row>
    <row r="60" spans="1:7" x14ac:dyDescent="0.25">
      <c r="A60" s="553">
        <v>52</v>
      </c>
      <c r="B60" s="710">
        <v>3101708932</v>
      </c>
      <c r="C60" s="710" t="s">
        <v>494</v>
      </c>
      <c r="D60" s="701"/>
      <c r="E60" s="707"/>
      <c r="F60" s="708">
        <v>1</v>
      </c>
      <c r="G60" s="707">
        <v>9300000</v>
      </c>
    </row>
    <row r="61" spans="1:7" x14ac:dyDescent="0.25">
      <c r="A61" s="553">
        <v>53</v>
      </c>
      <c r="B61" s="710">
        <v>3101316778</v>
      </c>
      <c r="C61" s="710" t="s">
        <v>817</v>
      </c>
      <c r="D61" s="701">
        <v>2</v>
      </c>
      <c r="E61" s="707">
        <v>36676911.439999998</v>
      </c>
      <c r="F61" s="708"/>
      <c r="G61" s="707"/>
    </row>
    <row r="62" spans="1:7" x14ac:dyDescent="0.25">
      <c r="A62" s="553">
        <v>54</v>
      </c>
      <c r="B62" s="710">
        <v>3101716758</v>
      </c>
      <c r="C62" s="710" t="s">
        <v>645</v>
      </c>
      <c r="D62" s="701">
        <v>2</v>
      </c>
      <c r="E62" s="707">
        <v>33384422</v>
      </c>
      <c r="F62" s="708">
        <v>5</v>
      </c>
      <c r="G62" s="707">
        <v>46460000</v>
      </c>
    </row>
    <row r="63" spans="1:7" x14ac:dyDescent="0.25">
      <c r="A63" s="553">
        <v>55</v>
      </c>
      <c r="B63" s="710">
        <v>3101685505</v>
      </c>
      <c r="C63" s="710" t="s">
        <v>659</v>
      </c>
      <c r="D63" s="701">
        <v>2</v>
      </c>
      <c r="E63" s="707">
        <v>38995970.950000003</v>
      </c>
      <c r="F63" s="708">
        <v>1</v>
      </c>
      <c r="G63" s="707">
        <v>9273000</v>
      </c>
    </row>
    <row r="64" spans="1:7" ht="17.25" customHeight="1" x14ac:dyDescent="0.25">
      <c r="A64" s="553">
        <v>56</v>
      </c>
      <c r="B64" s="710">
        <v>3101882868</v>
      </c>
      <c r="C64" s="710" t="s">
        <v>818</v>
      </c>
      <c r="D64" s="701"/>
      <c r="E64" s="707"/>
      <c r="F64" s="708">
        <v>4</v>
      </c>
      <c r="G64" s="707">
        <v>51150000</v>
      </c>
    </row>
    <row r="65" spans="1:7" x14ac:dyDescent="0.25">
      <c r="A65" s="553">
        <v>57</v>
      </c>
      <c r="B65" s="710">
        <v>3101260725</v>
      </c>
      <c r="C65" s="710" t="s">
        <v>495</v>
      </c>
      <c r="D65" s="701"/>
      <c r="E65" s="707"/>
      <c r="F65" s="708">
        <v>1</v>
      </c>
      <c r="G65" s="707">
        <v>9127000</v>
      </c>
    </row>
    <row r="66" spans="1:7" x14ac:dyDescent="0.25">
      <c r="A66" s="553">
        <v>58</v>
      </c>
      <c r="B66" s="710">
        <v>3101744097</v>
      </c>
      <c r="C66" s="710" t="s">
        <v>819</v>
      </c>
      <c r="D66" s="701"/>
      <c r="E66" s="707"/>
      <c r="F66" s="708">
        <v>6</v>
      </c>
      <c r="G66" s="707">
        <v>55403000</v>
      </c>
    </row>
    <row r="67" spans="1:7" x14ac:dyDescent="0.25">
      <c r="A67" s="553">
        <v>59</v>
      </c>
      <c r="B67" s="710">
        <v>3101913513</v>
      </c>
      <c r="C67" s="710" t="s">
        <v>1005</v>
      </c>
      <c r="D67" s="701"/>
      <c r="E67" s="707"/>
      <c r="F67" s="708">
        <v>4</v>
      </c>
      <c r="G67" s="707">
        <v>36434000</v>
      </c>
    </row>
    <row r="68" spans="1:7" x14ac:dyDescent="0.25">
      <c r="A68" s="553">
        <v>60</v>
      </c>
      <c r="B68" s="710">
        <v>3101266273</v>
      </c>
      <c r="C68" s="710" t="s">
        <v>606</v>
      </c>
      <c r="D68" s="701">
        <v>104</v>
      </c>
      <c r="E68" s="707">
        <v>3500487053.6100001</v>
      </c>
      <c r="F68" s="708"/>
      <c r="G68" s="707"/>
    </row>
    <row r="69" spans="1:7" x14ac:dyDescent="0.25">
      <c r="A69" s="553">
        <v>61</v>
      </c>
      <c r="B69" s="710">
        <v>3101615429</v>
      </c>
      <c r="C69" s="710" t="s">
        <v>504</v>
      </c>
      <c r="D69" s="701"/>
      <c r="E69" s="707"/>
      <c r="F69" s="708">
        <v>1</v>
      </c>
      <c r="G69" s="707">
        <v>8749000</v>
      </c>
    </row>
    <row r="70" spans="1:7" x14ac:dyDescent="0.25">
      <c r="A70" s="553">
        <v>62</v>
      </c>
      <c r="B70" s="710">
        <v>3101742851</v>
      </c>
      <c r="C70" s="710" t="s">
        <v>389</v>
      </c>
      <c r="D70" s="701"/>
      <c r="E70" s="707"/>
      <c r="F70" s="708">
        <v>6</v>
      </c>
      <c r="G70" s="707">
        <v>69294000</v>
      </c>
    </row>
    <row r="71" spans="1:7" x14ac:dyDescent="0.25">
      <c r="A71" s="553">
        <v>63</v>
      </c>
      <c r="B71" s="710">
        <v>3102709145</v>
      </c>
      <c r="C71" s="710" t="s">
        <v>707</v>
      </c>
      <c r="D71" s="701"/>
      <c r="E71" s="707"/>
      <c r="F71" s="708">
        <v>5</v>
      </c>
      <c r="G71" s="707">
        <v>45347000</v>
      </c>
    </row>
    <row r="72" spans="1:7" x14ac:dyDescent="0.25">
      <c r="A72" s="553">
        <v>64</v>
      </c>
      <c r="B72" s="710">
        <v>3101776531</v>
      </c>
      <c r="C72" s="710" t="s">
        <v>708</v>
      </c>
      <c r="D72" s="701"/>
      <c r="E72" s="707"/>
      <c r="F72" s="708">
        <v>4</v>
      </c>
      <c r="G72" s="707">
        <v>36812000</v>
      </c>
    </row>
    <row r="73" spans="1:7" ht="15.75" customHeight="1" x14ac:dyDescent="0.25">
      <c r="A73" s="553">
        <v>65</v>
      </c>
      <c r="B73" s="710">
        <v>3101532987</v>
      </c>
      <c r="C73" s="710" t="s">
        <v>820</v>
      </c>
      <c r="D73" s="701"/>
      <c r="E73" s="707"/>
      <c r="F73" s="708">
        <v>2</v>
      </c>
      <c r="G73" s="707">
        <v>18600000</v>
      </c>
    </row>
    <row r="74" spans="1:7" x14ac:dyDescent="0.25">
      <c r="A74" s="553">
        <v>66</v>
      </c>
      <c r="B74" s="710">
        <v>3101707818</v>
      </c>
      <c r="C74" s="710" t="s">
        <v>565</v>
      </c>
      <c r="D74" s="701"/>
      <c r="E74" s="707"/>
      <c r="F74" s="708">
        <v>19</v>
      </c>
      <c r="G74" s="707">
        <v>189116000</v>
      </c>
    </row>
    <row r="75" spans="1:7" x14ac:dyDescent="0.25">
      <c r="A75" s="553">
        <v>67</v>
      </c>
      <c r="B75" s="710">
        <v>3101600155</v>
      </c>
      <c r="C75" s="710" t="s">
        <v>879</v>
      </c>
      <c r="D75" s="701">
        <v>1</v>
      </c>
      <c r="E75" s="707">
        <v>16355595.050000001</v>
      </c>
      <c r="F75" s="708">
        <v>1</v>
      </c>
      <c r="G75" s="707">
        <v>9300000</v>
      </c>
    </row>
    <row r="76" spans="1:7" x14ac:dyDescent="0.25">
      <c r="A76" s="553">
        <v>68</v>
      </c>
      <c r="B76" s="710">
        <v>3102773353</v>
      </c>
      <c r="C76" s="710" t="s">
        <v>821</v>
      </c>
      <c r="D76" s="701">
        <v>1</v>
      </c>
      <c r="E76" s="707">
        <v>14179916.449999999</v>
      </c>
      <c r="F76" s="708">
        <v>9</v>
      </c>
      <c r="G76" s="707">
        <v>83574000</v>
      </c>
    </row>
    <row r="77" spans="1:7" x14ac:dyDescent="0.25">
      <c r="A77" s="553">
        <v>69</v>
      </c>
      <c r="B77" s="710">
        <v>3101581467</v>
      </c>
      <c r="C77" s="710" t="s">
        <v>496</v>
      </c>
      <c r="D77" s="701"/>
      <c r="E77" s="707"/>
      <c r="F77" s="708">
        <v>1</v>
      </c>
      <c r="G77" s="707">
        <v>9300000</v>
      </c>
    </row>
    <row r="78" spans="1:7" x14ac:dyDescent="0.25">
      <c r="A78" s="553">
        <v>70</v>
      </c>
      <c r="B78" s="710">
        <v>3101145615</v>
      </c>
      <c r="C78" s="710" t="s">
        <v>655</v>
      </c>
      <c r="D78" s="701"/>
      <c r="E78" s="707"/>
      <c r="F78" s="708">
        <v>2</v>
      </c>
      <c r="G78" s="707">
        <v>18600000</v>
      </c>
    </row>
    <row r="79" spans="1:7" x14ac:dyDescent="0.25">
      <c r="A79" s="553">
        <v>71</v>
      </c>
      <c r="B79" s="710">
        <v>3101766164</v>
      </c>
      <c r="C79" s="710" t="s">
        <v>513</v>
      </c>
      <c r="D79" s="701">
        <v>1</v>
      </c>
      <c r="E79" s="707">
        <v>21645030.620000001</v>
      </c>
      <c r="F79" s="708">
        <v>10</v>
      </c>
      <c r="G79" s="707">
        <v>92332000</v>
      </c>
    </row>
    <row r="80" spans="1:7" x14ac:dyDescent="0.25">
      <c r="A80" s="553">
        <v>72</v>
      </c>
      <c r="B80" s="710">
        <v>3102732324</v>
      </c>
      <c r="C80" s="710" t="s">
        <v>566</v>
      </c>
      <c r="D80" s="701"/>
      <c r="E80" s="707"/>
      <c r="F80" s="708">
        <v>1</v>
      </c>
      <c r="G80" s="707">
        <v>9300000</v>
      </c>
    </row>
    <row r="81" spans="1:7" x14ac:dyDescent="0.25">
      <c r="A81" s="553">
        <v>73</v>
      </c>
      <c r="B81" s="710">
        <v>3101587276</v>
      </c>
      <c r="C81" s="710" t="s">
        <v>497</v>
      </c>
      <c r="D81" s="701">
        <v>6</v>
      </c>
      <c r="E81" s="707">
        <v>108340515.27</v>
      </c>
      <c r="F81" s="708">
        <v>34</v>
      </c>
      <c r="G81" s="707">
        <v>337922000</v>
      </c>
    </row>
    <row r="82" spans="1:7" x14ac:dyDescent="0.25">
      <c r="A82" s="553">
        <v>74</v>
      </c>
      <c r="B82" s="710">
        <v>3101759180</v>
      </c>
      <c r="C82" s="710" t="s">
        <v>426</v>
      </c>
      <c r="D82" s="701">
        <v>2</v>
      </c>
      <c r="E82" s="707">
        <v>31095489.309999999</v>
      </c>
      <c r="F82" s="708">
        <v>22</v>
      </c>
      <c r="G82" s="707">
        <v>202257000</v>
      </c>
    </row>
    <row r="83" spans="1:7" x14ac:dyDescent="0.25">
      <c r="A83" s="553">
        <v>75</v>
      </c>
      <c r="B83" s="710">
        <v>3101668816</v>
      </c>
      <c r="C83" s="710" t="s">
        <v>822</v>
      </c>
      <c r="D83" s="701"/>
      <c r="E83" s="707"/>
      <c r="F83" s="708">
        <v>13</v>
      </c>
      <c r="G83" s="707">
        <v>124291000</v>
      </c>
    </row>
    <row r="84" spans="1:7" x14ac:dyDescent="0.25">
      <c r="A84" s="553">
        <v>76</v>
      </c>
      <c r="B84" s="710">
        <v>3101902883</v>
      </c>
      <c r="C84" s="710" t="s">
        <v>986</v>
      </c>
      <c r="D84" s="701"/>
      <c r="E84" s="707"/>
      <c r="F84" s="708">
        <v>1</v>
      </c>
      <c r="G84" s="707">
        <v>9300000</v>
      </c>
    </row>
    <row r="85" spans="1:7" ht="15.75" customHeight="1" x14ac:dyDescent="0.25">
      <c r="A85" s="553">
        <v>77</v>
      </c>
      <c r="B85" s="710">
        <v>3101735854</v>
      </c>
      <c r="C85" s="710" t="s">
        <v>523</v>
      </c>
      <c r="D85" s="701"/>
      <c r="E85" s="707"/>
      <c r="F85" s="708">
        <v>4</v>
      </c>
      <c r="G85" s="707">
        <v>36935000</v>
      </c>
    </row>
    <row r="86" spans="1:7" x14ac:dyDescent="0.25">
      <c r="A86" s="553">
        <v>78</v>
      </c>
      <c r="B86" s="710">
        <v>3101741139</v>
      </c>
      <c r="C86" s="710" t="s">
        <v>823</v>
      </c>
      <c r="D86" s="701"/>
      <c r="E86" s="707"/>
      <c r="F86" s="708">
        <v>5</v>
      </c>
      <c r="G86" s="707">
        <v>51123000</v>
      </c>
    </row>
    <row r="87" spans="1:7" x14ac:dyDescent="0.25">
      <c r="A87" s="553">
        <v>79</v>
      </c>
      <c r="B87" s="710">
        <v>3101718331</v>
      </c>
      <c r="C87" s="710" t="s">
        <v>498</v>
      </c>
      <c r="D87" s="701">
        <v>1</v>
      </c>
      <c r="E87" s="707">
        <v>23872499.899999999</v>
      </c>
      <c r="F87" s="708">
        <v>10</v>
      </c>
      <c r="G87" s="707">
        <v>97431000</v>
      </c>
    </row>
    <row r="88" spans="1:7" x14ac:dyDescent="0.25">
      <c r="A88" s="553">
        <v>80</v>
      </c>
      <c r="B88" s="710">
        <v>3102672969</v>
      </c>
      <c r="C88" s="710" t="s">
        <v>390</v>
      </c>
      <c r="D88" s="701">
        <v>1</v>
      </c>
      <c r="E88" s="707">
        <v>14222151.029999999</v>
      </c>
      <c r="F88" s="708">
        <v>8</v>
      </c>
      <c r="G88" s="707">
        <v>74326000</v>
      </c>
    </row>
    <row r="89" spans="1:7" x14ac:dyDescent="0.25">
      <c r="A89" s="553">
        <v>81</v>
      </c>
      <c r="B89" s="710">
        <v>3101017266</v>
      </c>
      <c r="C89" s="710" t="s">
        <v>345</v>
      </c>
      <c r="D89" s="701">
        <v>6</v>
      </c>
      <c r="E89" s="707">
        <v>126868830.38</v>
      </c>
      <c r="F89" s="708"/>
      <c r="G89" s="707"/>
    </row>
    <row r="90" spans="1:7" x14ac:dyDescent="0.25">
      <c r="A90" s="553">
        <v>82</v>
      </c>
      <c r="B90" s="710">
        <v>3101749113</v>
      </c>
      <c r="C90" s="710" t="s">
        <v>824</v>
      </c>
      <c r="D90" s="701"/>
      <c r="E90" s="707"/>
      <c r="F90" s="708">
        <v>7</v>
      </c>
      <c r="G90" s="707">
        <v>64878000</v>
      </c>
    </row>
    <row r="91" spans="1:7" x14ac:dyDescent="0.25">
      <c r="A91" s="553">
        <v>83</v>
      </c>
      <c r="B91" s="710">
        <v>3101483753</v>
      </c>
      <c r="C91" s="710" t="s">
        <v>391</v>
      </c>
      <c r="D91" s="701">
        <v>2</v>
      </c>
      <c r="E91" s="707">
        <v>34321036.43</v>
      </c>
      <c r="F91" s="708">
        <v>2</v>
      </c>
      <c r="G91" s="707">
        <v>23230000</v>
      </c>
    </row>
    <row r="92" spans="1:7" x14ac:dyDescent="0.25">
      <c r="A92" s="553">
        <v>84</v>
      </c>
      <c r="B92" s="710">
        <v>3101302239</v>
      </c>
      <c r="C92" s="710" t="s">
        <v>646</v>
      </c>
      <c r="D92" s="701"/>
      <c r="E92" s="707"/>
      <c r="F92" s="708">
        <v>10</v>
      </c>
      <c r="G92" s="707">
        <v>91731000</v>
      </c>
    </row>
    <row r="93" spans="1:7" x14ac:dyDescent="0.25">
      <c r="A93" s="553">
        <v>85</v>
      </c>
      <c r="B93" s="710">
        <v>3101726587</v>
      </c>
      <c r="C93" s="710" t="s">
        <v>664</v>
      </c>
      <c r="D93" s="701"/>
      <c r="E93" s="707"/>
      <c r="F93" s="708">
        <v>3</v>
      </c>
      <c r="G93" s="707">
        <v>32517000</v>
      </c>
    </row>
    <row r="94" spans="1:7" x14ac:dyDescent="0.25">
      <c r="A94" s="553">
        <v>86</v>
      </c>
      <c r="B94" s="710">
        <v>3102792650</v>
      </c>
      <c r="C94" s="710" t="s">
        <v>825</v>
      </c>
      <c r="D94" s="701"/>
      <c r="E94" s="707"/>
      <c r="F94" s="708">
        <v>30</v>
      </c>
      <c r="G94" s="707">
        <v>286743000</v>
      </c>
    </row>
    <row r="95" spans="1:7" x14ac:dyDescent="0.25">
      <c r="A95" s="553">
        <v>87</v>
      </c>
      <c r="B95" s="710">
        <v>3101139456</v>
      </c>
      <c r="C95" s="710" t="s">
        <v>427</v>
      </c>
      <c r="D95" s="701">
        <v>1</v>
      </c>
      <c r="E95" s="707">
        <v>18765375</v>
      </c>
      <c r="F95" s="708">
        <v>1</v>
      </c>
      <c r="G95" s="707">
        <v>9300000</v>
      </c>
    </row>
    <row r="96" spans="1:7" x14ac:dyDescent="0.25">
      <c r="A96" s="553">
        <v>88</v>
      </c>
      <c r="B96" s="710">
        <v>3004428325</v>
      </c>
      <c r="C96" s="710"/>
      <c r="D96" s="701">
        <v>1</v>
      </c>
      <c r="E96" s="707">
        <v>21842214.02</v>
      </c>
      <c r="F96" s="708">
        <v>5</v>
      </c>
      <c r="G96" s="707">
        <v>51091000</v>
      </c>
    </row>
    <row r="97" spans="1:7" x14ac:dyDescent="0.25">
      <c r="A97" s="553">
        <v>89</v>
      </c>
      <c r="B97" s="710">
        <v>3101382152</v>
      </c>
      <c r="C97" s="710"/>
      <c r="D97" s="701"/>
      <c r="E97" s="707"/>
      <c r="F97" s="708">
        <v>2</v>
      </c>
      <c r="G97" s="707">
        <v>18225000</v>
      </c>
    </row>
    <row r="98" spans="1:7" x14ac:dyDescent="0.25">
      <c r="A98" s="553">
        <v>90</v>
      </c>
      <c r="B98" s="710">
        <v>3102753087</v>
      </c>
      <c r="C98" s="710"/>
      <c r="D98" s="701"/>
      <c r="E98" s="707"/>
      <c r="F98" s="708">
        <v>2</v>
      </c>
      <c r="G98" s="707">
        <v>18600000</v>
      </c>
    </row>
    <row r="99" spans="1:7" x14ac:dyDescent="0.25">
      <c r="A99" s="553">
        <v>91</v>
      </c>
      <c r="B99" s="710" t="s">
        <v>562</v>
      </c>
      <c r="C99" s="710"/>
      <c r="D99" s="701">
        <v>19</v>
      </c>
      <c r="E99" s="707">
        <v>351566393.49000001</v>
      </c>
      <c r="F99" s="708">
        <v>225</v>
      </c>
      <c r="G99" s="707">
        <v>1911985000</v>
      </c>
    </row>
    <row r="100" spans="1:7" hidden="1" x14ac:dyDescent="0.25">
      <c r="A100" s="553">
        <v>92</v>
      </c>
      <c r="B100" s="1040"/>
      <c r="C100" s="1040"/>
      <c r="D100" s="1041"/>
      <c r="E100" s="1042"/>
      <c r="F100" s="1043"/>
      <c r="G100" s="1042"/>
    </row>
    <row r="101" spans="1:7" hidden="1" x14ac:dyDescent="0.25">
      <c r="A101" s="553">
        <v>93</v>
      </c>
      <c r="B101" s="1538"/>
      <c r="C101" s="1538"/>
      <c r="D101" s="1539"/>
      <c r="E101" s="1540"/>
      <c r="F101" s="1541"/>
      <c r="G101" s="1540"/>
    </row>
    <row r="102" spans="1:7" hidden="1" x14ac:dyDescent="0.25">
      <c r="A102" s="553">
        <v>94</v>
      </c>
      <c r="B102" s="1538"/>
      <c r="C102" s="1538"/>
      <c r="D102" s="1539"/>
      <c r="E102" s="1540"/>
      <c r="F102" s="1541"/>
      <c r="G102" s="1540"/>
    </row>
    <row r="103" spans="1:7" hidden="1" x14ac:dyDescent="0.25">
      <c r="A103" s="553">
        <v>95</v>
      </c>
      <c r="B103" s="1538"/>
      <c r="C103" s="1538"/>
      <c r="D103" s="1539"/>
      <c r="E103" s="1540"/>
      <c r="F103" s="1541"/>
      <c r="G103" s="1540"/>
    </row>
    <row r="104" spans="1:7" hidden="1" x14ac:dyDescent="0.25">
      <c r="A104" s="553">
        <v>96</v>
      </c>
      <c r="B104" s="1538"/>
      <c r="C104" s="1538"/>
      <c r="D104" s="1539"/>
      <c r="E104" s="1540"/>
      <c r="F104" s="1541"/>
      <c r="G104" s="1540"/>
    </row>
    <row r="105" spans="1:7" hidden="1" x14ac:dyDescent="0.25">
      <c r="A105" s="553">
        <v>97</v>
      </c>
      <c r="B105" s="1538"/>
      <c r="C105" s="1538"/>
      <c r="D105" s="1539"/>
      <c r="E105" s="1540"/>
      <c r="F105" s="1541"/>
      <c r="G105" s="1540"/>
    </row>
    <row r="106" spans="1:7" hidden="1" x14ac:dyDescent="0.25">
      <c r="A106" s="553">
        <v>98</v>
      </c>
      <c r="B106" s="1538"/>
      <c r="C106" s="1538"/>
      <c r="D106" s="1539"/>
      <c r="E106" s="1540"/>
      <c r="F106" s="1541"/>
      <c r="G106" s="1540"/>
    </row>
    <row r="107" spans="1:7" hidden="1" x14ac:dyDescent="0.25">
      <c r="A107" s="553">
        <v>99</v>
      </c>
      <c r="B107" s="1538"/>
      <c r="C107" s="1538"/>
      <c r="D107" s="1539"/>
      <c r="E107" s="1540"/>
      <c r="F107" s="1541"/>
      <c r="G107" s="1540"/>
    </row>
    <row r="108" spans="1:7" hidden="1" x14ac:dyDescent="0.25">
      <c r="A108" s="553">
        <v>100</v>
      </c>
      <c r="B108" s="1538"/>
      <c r="C108" s="1538"/>
      <c r="D108" s="1539"/>
      <c r="E108" s="1540"/>
      <c r="F108" s="1541"/>
      <c r="G108" s="1540"/>
    </row>
    <row r="109" spans="1:7" hidden="1" x14ac:dyDescent="0.25">
      <c r="A109" s="553">
        <v>101</v>
      </c>
      <c r="B109" s="1538"/>
      <c r="C109" s="1538"/>
      <c r="D109" s="1539"/>
      <c r="E109" s="1540"/>
      <c r="F109" s="1541"/>
      <c r="G109" s="1540"/>
    </row>
    <row r="110" spans="1:7" hidden="1" x14ac:dyDescent="0.25">
      <c r="A110" s="553">
        <v>102</v>
      </c>
      <c r="B110" s="1538"/>
      <c r="C110" s="1538"/>
      <c r="D110" s="1539"/>
      <c r="E110" s="1540"/>
      <c r="F110" s="1541"/>
      <c r="G110" s="1540"/>
    </row>
    <row r="111" spans="1:7" hidden="1" x14ac:dyDescent="0.25">
      <c r="A111" s="553">
        <v>103</v>
      </c>
      <c r="B111" s="1538"/>
      <c r="C111" s="1538"/>
      <c r="D111" s="1539"/>
      <c r="E111" s="1540"/>
      <c r="F111" s="1541"/>
      <c r="G111" s="1540"/>
    </row>
    <row r="112" spans="1:7" hidden="1" x14ac:dyDescent="0.25">
      <c r="A112" s="553">
        <v>104</v>
      </c>
      <c r="B112" s="1538"/>
      <c r="C112" s="1538"/>
      <c r="D112" s="1539"/>
      <c r="E112" s="1540"/>
      <c r="F112" s="1541"/>
      <c r="G112" s="1540"/>
    </row>
    <row r="113" spans="1:7" hidden="1" x14ac:dyDescent="0.25">
      <c r="A113" s="553">
        <v>105</v>
      </c>
      <c r="B113" s="1538"/>
      <c r="C113" s="1538"/>
      <c r="D113" s="1539"/>
      <c r="E113" s="1540"/>
      <c r="F113" s="1541"/>
      <c r="G113" s="1540"/>
    </row>
    <row r="114" spans="1:7" hidden="1" x14ac:dyDescent="0.25">
      <c r="A114" s="553">
        <v>106</v>
      </c>
      <c r="B114" s="1538"/>
      <c r="C114" s="1538"/>
      <c r="D114" s="1539"/>
      <c r="E114" s="1540"/>
      <c r="F114" s="1541"/>
      <c r="G114" s="1540"/>
    </row>
    <row r="115" spans="1:7" hidden="1" x14ac:dyDescent="0.25">
      <c r="A115" s="553">
        <v>107</v>
      </c>
      <c r="B115" s="1538"/>
      <c r="C115" s="1538"/>
      <c r="D115" s="1539"/>
      <c r="E115" s="1540"/>
      <c r="F115" s="1541"/>
      <c r="G115" s="1540"/>
    </row>
    <row r="116" spans="1:7" hidden="1" x14ac:dyDescent="0.25">
      <c r="A116" s="553">
        <v>108</v>
      </c>
      <c r="B116" s="1538"/>
      <c r="C116" s="1538"/>
      <c r="D116" s="1539"/>
      <c r="E116" s="1540"/>
      <c r="F116" s="1541"/>
      <c r="G116" s="1540"/>
    </row>
    <row r="117" spans="1:7" hidden="1" x14ac:dyDescent="0.25">
      <c r="A117" s="553">
        <v>109</v>
      </c>
      <c r="B117" s="1538"/>
      <c r="C117" s="1538"/>
      <c r="D117" s="1539"/>
      <c r="E117" s="1540"/>
      <c r="F117" s="1541"/>
      <c r="G117" s="1540"/>
    </row>
    <row r="118" spans="1:7" hidden="1" x14ac:dyDescent="0.25">
      <c r="A118" s="553">
        <v>110</v>
      </c>
      <c r="B118" s="1026"/>
      <c r="C118" s="723"/>
      <c r="D118" s="724"/>
      <c r="E118" s="725"/>
      <c r="F118" s="726"/>
      <c r="G118" s="725"/>
    </row>
    <row r="119" spans="1:7" x14ac:dyDescent="0.25">
      <c r="B119" s="722"/>
      <c r="C119" s="723"/>
      <c r="D119" s="724"/>
      <c r="E119" s="725"/>
      <c r="F119" s="726"/>
      <c r="G119" s="725"/>
    </row>
    <row r="120" spans="1:7" s="522" customFormat="1" x14ac:dyDescent="0.25">
      <c r="A120" s="603"/>
      <c r="B120" s="741"/>
      <c r="C120" s="604"/>
      <c r="D120" s="605">
        <f>SUM(D9:D119)</f>
        <v>197</v>
      </c>
      <c r="E120" s="605">
        <f>SUM(E9:E119)</f>
        <v>5413724463.0600014</v>
      </c>
      <c r="F120" s="605">
        <f>SUM(F9:F119)</f>
        <v>707</v>
      </c>
      <c r="G120" s="605">
        <f>SUM(G9:G119)</f>
        <v>6505066000</v>
      </c>
    </row>
    <row r="122" spans="1:7" s="522" customFormat="1" ht="12.75" customHeight="1" x14ac:dyDescent="0.25">
      <c r="A122" s="738"/>
      <c r="B122" s="738" t="s">
        <v>309</v>
      </c>
      <c r="C122" s="738"/>
      <c r="D122" s="739">
        <f>D120+F120</f>
        <v>904</v>
      </c>
      <c r="E122" s="740">
        <f>E120+G120</f>
        <v>11918790463.060001</v>
      </c>
      <c r="F122" s="739"/>
      <c r="G122" s="740"/>
    </row>
  </sheetData>
  <sortState xmlns:xlrd2="http://schemas.microsoft.com/office/spreadsheetml/2017/richdata2" ref="A10:K49">
    <sortCondition ref="C10:C49"/>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2" max="6"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293"/>
  <sheetViews>
    <sheetView showGridLines="0" tabSelected="1" zoomScale="80" zoomScaleNormal="80" workbookViewId="0">
      <selection activeCell="A233" sqref="A233:C233"/>
    </sheetView>
  </sheetViews>
  <sheetFormatPr baseColWidth="10" defaultColWidth="11.42578125" defaultRowHeight="15" x14ac:dyDescent="0.25"/>
  <cols>
    <col min="1" max="1" width="55.28515625" style="868" customWidth="1"/>
    <col min="2" max="2" width="17.42578125" style="869" customWidth="1"/>
    <col min="3" max="3" width="100.5703125" style="1366" customWidth="1"/>
    <col min="4" max="4" width="10.85546875" style="868" customWidth="1"/>
    <col min="5" max="5" width="11.42578125" style="868"/>
    <col min="6" max="6" width="19.28515625" style="868" customWidth="1"/>
    <col min="7" max="16384" width="11.42578125" style="868"/>
  </cols>
  <sheetData>
    <row r="1" spans="1:4" s="331" customFormat="1" ht="12.75" customHeight="1" x14ac:dyDescent="0.2">
      <c r="A1" s="2013" t="s">
        <v>0</v>
      </c>
      <c r="B1" s="2013"/>
      <c r="C1" s="2013"/>
      <c r="D1" s="2013"/>
    </row>
    <row r="2" spans="1:4" s="331" customFormat="1" ht="12.75" customHeight="1" x14ac:dyDescent="0.2">
      <c r="A2" s="2013" t="s">
        <v>414</v>
      </c>
      <c r="B2" s="2013"/>
      <c r="C2" s="2013"/>
      <c r="D2" s="2013"/>
    </row>
    <row r="3" spans="1:4" s="331" customFormat="1" ht="12.75" customHeight="1" x14ac:dyDescent="0.2">
      <c r="A3" s="2013" t="s">
        <v>1269</v>
      </c>
      <c r="B3" s="2013"/>
      <c r="C3" s="2013"/>
      <c r="D3" s="2013"/>
    </row>
    <row r="4" spans="1:4" s="331" customFormat="1" ht="12.75" customHeight="1" x14ac:dyDescent="0.2">
      <c r="A4" s="536"/>
      <c r="B4" s="536"/>
      <c r="C4" s="536"/>
      <c r="D4" s="558"/>
    </row>
    <row r="5" spans="1:4" s="331" customFormat="1" ht="12.75" customHeight="1" x14ac:dyDescent="0.25">
      <c r="A5" s="2020" t="s">
        <v>472</v>
      </c>
      <c r="B5" s="2021"/>
      <c r="C5" s="2021"/>
      <c r="D5" s="1232"/>
    </row>
    <row r="6" spans="1:4" s="525" customFormat="1" ht="16.5" customHeight="1" x14ac:dyDescent="0.25">
      <c r="A6" s="2022" t="s">
        <v>469</v>
      </c>
      <c r="B6" s="2023"/>
      <c r="C6" s="2023"/>
      <c r="D6" s="1232"/>
    </row>
    <row r="8" spans="1:4" x14ac:dyDescent="0.25">
      <c r="A8" s="2028" t="s">
        <v>508</v>
      </c>
      <c r="B8" s="2028"/>
      <c r="C8" s="2028"/>
    </row>
    <row r="9" spans="1:4" x14ac:dyDescent="0.25">
      <c r="A9" s="2028"/>
      <c r="B9" s="2028"/>
      <c r="C9" s="2028"/>
    </row>
    <row r="10" spans="1:4" ht="14.45" customHeight="1" x14ac:dyDescent="0.25">
      <c r="A10" s="1372" t="s">
        <v>467</v>
      </c>
      <c r="B10" s="1372" t="s">
        <v>466</v>
      </c>
      <c r="C10" s="1373" t="s">
        <v>468</v>
      </c>
    </row>
    <row r="11" spans="1:4" ht="14.45" customHeight="1" x14ac:dyDescent="0.25">
      <c r="A11" s="1423" t="s">
        <v>530</v>
      </c>
      <c r="B11" s="1402">
        <v>1</v>
      </c>
      <c r="C11" s="1401" t="s">
        <v>1272</v>
      </c>
    </row>
    <row r="12" spans="1:4" ht="14.45" customHeight="1" x14ac:dyDescent="0.25">
      <c r="A12" s="1423" t="s">
        <v>530</v>
      </c>
      <c r="B12" s="1402">
        <v>1</v>
      </c>
      <c r="C12" s="1401" t="s">
        <v>961</v>
      </c>
    </row>
    <row r="13" spans="1:4" ht="14.45" customHeight="1" x14ac:dyDescent="0.25">
      <c r="A13" s="1423" t="s">
        <v>530</v>
      </c>
      <c r="B13" s="1402">
        <v>1</v>
      </c>
      <c r="C13" s="1401" t="s">
        <v>967</v>
      </c>
    </row>
    <row r="14" spans="1:4" ht="14.45" customHeight="1" x14ac:dyDescent="0.25">
      <c r="A14" s="1423" t="s">
        <v>621</v>
      </c>
      <c r="B14" s="1402">
        <v>1</v>
      </c>
      <c r="C14" s="1401" t="s">
        <v>1075</v>
      </c>
    </row>
    <row r="15" spans="1:4" ht="14.45" customHeight="1" x14ac:dyDescent="0.25">
      <c r="A15" s="1423" t="s">
        <v>621</v>
      </c>
      <c r="B15" s="1402">
        <v>1</v>
      </c>
      <c r="C15" s="1401" t="s">
        <v>1180</v>
      </c>
    </row>
    <row r="16" spans="1:4" ht="14.45" customHeight="1" x14ac:dyDescent="0.25">
      <c r="A16" s="1423" t="s">
        <v>621</v>
      </c>
      <c r="B16" s="1402">
        <v>1</v>
      </c>
      <c r="C16" s="1401" t="s">
        <v>1250</v>
      </c>
    </row>
    <row r="17" spans="1:3" ht="14.45" customHeight="1" x14ac:dyDescent="0.25">
      <c r="A17" s="1423" t="s">
        <v>621</v>
      </c>
      <c r="B17" s="1402">
        <v>1</v>
      </c>
      <c r="C17" s="1401" t="s">
        <v>964</v>
      </c>
    </row>
    <row r="18" spans="1:3" ht="14.45" customHeight="1" x14ac:dyDescent="0.25">
      <c r="A18" s="1423" t="s">
        <v>621</v>
      </c>
      <c r="B18" s="1402">
        <v>1</v>
      </c>
      <c r="C18" s="1401" t="s">
        <v>969</v>
      </c>
    </row>
    <row r="19" spans="1:3" ht="14.45" customHeight="1" x14ac:dyDescent="0.25">
      <c r="A19" s="1423" t="s">
        <v>621</v>
      </c>
      <c r="B19" s="1402">
        <v>1</v>
      </c>
      <c r="C19" s="1401" t="s">
        <v>957</v>
      </c>
    </row>
    <row r="20" spans="1:3" ht="14.45" customHeight="1" x14ac:dyDescent="0.25">
      <c r="A20" s="1423" t="s">
        <v>621</v>
      </c>
      <c r="B20" s="1402">
        <v>1</v>
      </c>
      <c r="C20" s="1401" t="s">
        <v>958</v>
      </c>
    </row>
    <row r="21" spans="1:3" ht="14.45" customHeight="1" x14ac:dyDescent="0.25">
      <c r="A21" s="1423" t="s">
        <v>621</v>
      </c>
      <c r="B21" s="1402">
        <v>1</v>
      </c>
      <c r="C21" s="1401" t="s">
        <v>973</v>
      </c>
    </row>
    <row r="22" spans="1:3" ht="14.45" customHeight="1" x14ac:dyDescent="0.25">
      <c r="A22" s="1423" t="s">
        <v>621</v>
      </c>
      <c r="B22" s="1402">
        <v>1</v>
      </c>
      <c r="C22" s="1401" t="s">
        <v>962</v>
      </c>
    </row>
    <row r="23" spans="1:3" ht="14.45" customHeight="1" x14ac:dyDescent="0.25">
      <c r="A23" s="1423" t="s">
        <v>621</v>
      </c>
      <c r="B23" s="1402">
        <v>1</v>
      </c>
      <c r="C23" s="1401" t="s">
        <v>970</v>
      </c>
    </row>
    <row r="24" spans="1:3" ht="14.45" customHeight="1" x14ac:dyDescent="0.25">
      <c r="A24" s="1423" t="s">
        <v>621</v>
      </c>
      <c r="B24" s="1402">
        <v>1</v>
      </c>
      <c r="C24" s="1401" t="s">
        <v>963</v>
      </c>
    </row>
    <row r="25" spans="1:3" ht="14.45" customHeight="1" x14ac:dyDescent="0.25">
      <c r="A25" s="1423" t="s">
        <v>502</v>
      </c>
      <c r="B25" s="1402">
        <v>1</v>
      </c>
      <c r="C25" s="1401" t="s">
        <v>968</v>
      </c>
    </row>
    <row r="26" spans="1:3" ht="14.45" customHeight="1" x14ac:dyDescent="0.25">
      <c r="A26" s="1423" t="s">
        <v>502</v>
      </c>
      <c r="B26" s="1402">
        <v>1</v>
      </c>
      <c r="C26" s="1401" t="s">
        <v>966</v>
      </c>
    </row>
    <row r="27" spans="1:3" ht="14.45" customHeight="1" x14ac:dyDescent="0.25">
      <c r="A27" s="1423" t="s">
        <v>502</v>
      </c>
      <c r="B27" s="1402">
        <v>1</v>
      </c>
      <c r="C27" s="1401" t="s">
        <v>957</v>
      </c>
    </row>
    <row r="28" spans="1:3" ht="14.45" customHeight="1" x14ac:dyDescent="0.25">
      <c r="A28" s="1423" t="s">
        <v>502</v>
      </c>
      <c r="B28" s="1402">
        <v>1</v>
      </c>
      <c r="C28" s="1401" t="s">
        <v>974</v>
      </c>
    </row>
    <row r="29" spans="1:3" ht="14.45" customHeight="1" x14ac:dyDescent="0.25">
      <c r="A29" s="1423" t="s">
        <v>502</v>
      </c>
      <c r="B29" s="1402">
        <v>1</v>
      </c>
      <c r="C29" s="1401" t="s">
        <v>975</v>
      </c>
    </row>
    <row r="30" spans="1:3" ht="14.45" customHeight="1" x14ac:dyDescent="0.25">
      <c r="A30" s="1423" t="s">
        <v>602</v>
      </c>
      <c r="B30" s="1402">
        <v>1</v>
      </c>
      <c r="C30" s="1401" t="s">
        <v>962</v>
      </c>
    </row>
    <row r="31" spans="1:3" ht="14.45" customHeight="1" x14ac:dyDescent="0.25">
      <c r="A31" s="1423" t="s">
        <v>667</v>
      </c>
      <c r="B31" s="1402">
        <v>1</v>
      </c>
      <c r="C31" s="1401" t="s">
        <v>1254</v>
      </c>
    </row>
    <row r="32" spans="1:3" ht="14.45" customHeight="1" x14ac:dyDescent="0.25">
      <c r="A32" s="1423" t="s">
        <v>667</v>
      </c>
      <c r="B32" s="1402">
        <v>2</v>
      </c>
      <c r="C32" s="1401" t="s">
        <v>972</v>
      </c>
    </row>
    <row r="33" spans="1:3" ht="14.45" hidden="1" customHeight="1" x14ac:dyDescent="0.25">
      <c r="A33" s="1423"/>
      <c r="B33" s="1402"/>
      <c r="C33" s="1401"/>
    </row>
    <row r="34" spans="1:3" ht="14.45" hidden="1" customHeight="1" x14ac:dyDescent="0.25">
      <c r="A34" s="1423"/>
      <c r="B34" s="1402"/>
      <c r="C34" s="1401"/>
    </row>
    <row r="35" spans="1:3" ht="14.45" hidden="1" customHeight="1" x14ac:dyDescent="0.25">
      <c r="A35" s="1423"/>
      <c r="B35" s="1402"/>
      <c r="C35" s="1401"/>
    </row>
    <row r="36" spans="1:3" ht="14.45" hidden="1" customHeight="1" x14ac:dyDescent="0.25">
      <c r="A36" s="1423"/>
      <c r="B36" s="1402"/>
      <c r="C36" s="1401"/>
    </row>
    <row r="37" spans="1:3" ht="14.45" hidden="1" customHeight="1" x14ac:dyDescent="0.25">
      <c r="A37" s="1423"/>
      <c r="B37" s="1402"/>
      <c r="C37" s="1401"/>
    </row>
    <row r="38" spans="1:3" ht="14.45" hidden="1" customHeight="1" x14ac:dyDescent="0.25">
      <c r="A38" s="1423"/>
      <c r="B38" s="1402"/>
      <c r="C38" s="1401"/>
    </row>
    <row r="39" spans="1:3" ht="14.45" hidden="1" customHeight="1" x14ac:dyDescent="0.25">
      <c r="A39" s="1423"/>
      <c r="B39" s="1402"/>
      <c r="C39" s="1401"/>
    </row>
    <row r="40" spans="1:3" ht="14.45" hidden="1" customHeight="1" x14ac:dyDescent="0.25">
      <c r="A40" s="1423"/>
      <c r="B40" s="1402"/>
      <c r="C40" s="1401"/>
    </row>
    <row r="41" spans="1:3" ht="14.45" hidden="1" customHeight="1" x14ac:dyDescent="0.25">
      <c r="A41" s="1423"/>
      <c r="B41" s="1402"/>
      <c r="C41" s="1401"/>
    </row>
    <row r="42" spans="1:3" ht="14.45" hidden="1" customHeight="1" x14ac:dyDescent="0.25">
      <c r="A42" s="1513"/>
      <c r="B42" s="1514"/>
      <c r="C42" s="1515"/>
    </row>
    <row r="43" spans="1:3" ht="14.45" hidden="1" customHeight="1" x14ac:dyDescent="0.25">
      <c r="A43" s="1513"/>
      <c r="B43" s="1514"/>
      <c r="C43" s="1515"/>
    </row>
    <row r="44" spans="1:3" ht="14.45" hidden="1" customHeight="1" x14ac:dyDescent="0.25">
      <c r="A44" s="1513"/>
      <c r="B44" s="1514"/>
      <c r="C44" s="1515"/>
    </row>
    <row r="45" spans="1:3" ht="14.45" hidden="1" customHeight="1" x14ac:dyDescent="0.25">
      <c r="A45" s="1513"/>
      <c r="B45" s="1514"/>
      <c r="C45" s="1515"/>
    </row>
    <row r="46" spans="1:3" ht="14.45" hidden="1" customHeight="1" x14ac:dyDescent="0.25">
      <c r="A46" s="1513"/>
      <c r="B46" s="1514"/>
      <c r="C46" s="1515"/>
    </row>
    <row r="47" spans="1:3" ht="14.45" hidden="1" customHeight="1" x14ac:dyDescent="0.25">
      <c r="A47" s="1513"/>
      <c r="B47" s="1514"/>
      <c r="C47" s="1515"/>
    </row>
    <row r="48" spans="1:3" ht="14.45" hidden="1" customHeight="1" x14ac:dyDescent="0.25">
      <c r="A48" s="1513"/>
      <c r="B48" s="1514"/>
      <c r="C48" s="1515"/>
    </row>
    <row r="49" spans="1:3" ht="14.45" hidden="1" customHeight="1" x14ac:dyDescent="0.25">
      <c r="A49" s="1513"/>
      <c r="B49" s="1514"/>
      <c r="C49" s="1515"/>
    </row>
    <row r="50" spans="1:3" ht="14.45" hidden="1" customHeight="1" x14ac:dyDescent="0.25">
      <c r="A50" s="1513"/>
      <c r="B50" s="1514"/>
      <c r="C50" s="1515"/>
    </row>
    <row r="51" spans="1:3" ht="14.45" hidden="1" customHeight="1" x14ac:dyDescent="0.25">
      <c r="A51" s="1513"/>
      <c r="B51" s="1514"/>
      <c r="C51" s="1515"/>
    </row>
    <row r="52" spans="1:3" ht="14.45" hidden="1" customHeight="1" x14ac:dyDescent="0.25">
      <c r="A52" s="1513"/>
      <c r="B52" s="1514"/>
      <c r="C52" s="1515"/>
    </row>
    <row r="53" spans="1:3" ht="14.45" hidden="1" customHeight="1" x14ac:dyDescent="0.25">
      <c r="A53" s="1513"/>
      <c r="B53" s="1514"/>
      <c r="C53" s="1515"/>
    </row>
    <row r="54" spans="1:3" ht="14.45" hidden="1" customHeight="1" x14ac:dyDescent="0.25">
      <c r="A54" s="1513"/>
      <c r="B54" s="1514"/>
      <c r="C54" s="1515"/>
    </row>
    <row r="55" spans="1:3" ht="14.45" hidden="1" customHeight="1" x14ac:dyDescent="0.25">
      <c r="A55" s="1513"/>
      <c r="B55" s="1514"/>
      <c r="C55" s="1515"/>
    </row>
    <row r="56" spans="1:3" ht="14.45" hidden="1" customHeight="1" x14ac:dyDescent="0.25">
      <c r="A56" s="1513"/>
      <c r="B56" s="1514"/>
      <c r="C56" s="1515"/>
    </row>
    <row r="57" spans="1:3" ht="14.45" hidden="1" customHeight="1" x14ac:dyDescent="0.25">
      <c r="A57" s="1513"/>
      <c r="B57" s="1514"/>
      <c r="C57" s="1515"/>
    </row>
    <row r="58" spans="1:3" ht="14.45" hidden="1" customHeight="1" x14ac:dyDescent="0.25">
      <c r="A58" s="1513"/>
      <c r="B58" s="1514"/>
      <c r="C58" s="1515"/>
    </row>
    <row r="59" spans="1:3" ht="14.45" hidden="1" customHeight="1" x14ac:dyDescent="0.25">
      <c r="A59" s="1513"/>
      <c r="B59" s="1514"/>
      <c r="C59" s="1515"/>
    </row>
    <row r="60" spans="1:3" hidden="1" x14ac:dyDescent="0.25">
      <c r="A60" s="1423"/>
      <c r="B60" s="1402"/>
      <c r="C60" s="1401"/>
    </row>
    <row r="61" spans="1:3" hidden="1" x14ac:dyDescent="0.25">
      <c r="A61" s="1393"/>
      <c r="B61" s="1394"/>
      <c r="C61" s="1393"/>
    </row>
    <row r="62" spans="1:3" hidden="1" x14ac:dyDescent="0.25">
      <c r="A62" s="1393"/>
      <c r="B62" s="1394"/>
      <c r="C62" s="1393"/>
    </row>
    <row r="63" spans="1:3" hidden="1" x14ac:dyDescent="0.25">
      <c r="A63" s="1516"/>
      <c r="B63" s="1517"/>
      <c r="C63" s="1516"/>
    </row>
    <row r="64" spans="1:3" hidden="1" x14ac:dyDescent="0.25">
      <c r="A64" s="1516"/>
      <c r="B64" s="1517"/>
      <c r="C64" s="1516"/>
    </row>
    <row r="65" spans="1:3" hidden="1" x14ac:dyDescent="0.25">
      <c r="A65" s="1516"/>
      <c r="B65" s="1517"/>
      <c r="C65" s="1516"/>
    </row>
    <row r="66" spans="1:3" hidden="1" x14ac:dyDescent="0.25">
      <c r="A66" s="1516"/>
      <c r="B66" s="1517"/>
      <c r="C66" s="1516"/>
    </row>
    <row r="67" spans="1:3" hidden="1" x14ac:dyDescent="0.25">
      <c r="A67" s="1516"/>
      <c r="B67" s="1517"/>
      <c r="C67" s="1516"/>
    </row>
    <row r="68" spans="1:3" hidden="1" x14ac:dyDescent="0.25">
      <c r="A68" s="1516"/>
      <c r="B68" s="1517"/>
      <c r="C68" s="1516"/>
    </row>
    <row r="69" spans="1:3" hidden="1" x14ac:dyDescent="0.25">
      <c r="A69" s="1516"/>
      <c r="B69" s="1517"/>
      <c r="C69" s="1516"/>
    </row>
    <row r="70" spans="1:3" hidden="1" x14ac:dyDescent="0.25">
      <c r="A70" s="1516"/>
      <c r="B70" s="1517"/>
      <c r="C70" s="1516"/>
    </row>
    <row r="71" spans="1:3" hidden="1" x14ac:dyDescent="0.25">
      <c r="A71" s="1516"/>
      <c r="B71" s="1517"/>
      <c r="C71" s="1516"/>
    </row>
    <row r="72" spans="1:3" hidden="1" x14ac:dyDescent="0.25">
      <c r="A72" s="1516"/>
      <c r="B72" s="1517"/>
      <c r="C72" s="1516"/>
    </row>
    <row r="73" spans="1:3" hidden="1" x14ac:dyDescent="0.25">
      <c r="A73" s="1516"/>
      <c r="B73" s="1517"/>
      <c r="C73" s="1516"/>
    </row>
    <row r="74" spans="1:3" hidden="1" x14ac:dyDescent="0.25">
      <c r="A74" s="1516"/>
      <c r="B74" s="1517"/>
      <c r="C74" s="1516"/>
    </row>
    <row r="75" spans="1:3" hidden="1" x14ac:dyDescent="0.25">
      <c r="A75" s="1516"/>
      <c r="B75" s="1517"/>
      <c r="C75" s="1516"/>
    </row>
    <row r="76" spans="1:3" hidden="1" x14ac:dyDescent="0.25">
      <c r="A76" s="1516"/>
      <c r="B76" s="1517"/>
      <c r="C76" s="1516"/>
    </row>
    <row r="77" spans="1:3" hidden="1" x14ac:dyDescent="0.25">
      <c r="A77" s="1516"/>
      <c r="B77" s="1517"/>
      <c r="C77" s="1516"/>
    </row>
    <row r="78" spans="1:3" hidden="1" x14ac:dyDescent="0.25">
      <c r="A78" s="1516"/>
      <c r="B78" s="1517"/>
      <c r="C78" s="1516"/>
    </row>
    <row r="79" spans="1:3" hidden="1" x14ac:dyDescent="0.25">
      <c r="A79" s="1516"/>
      <c r="B79" s="1517"/>
      <c r="C79" s="1516"/>
    </row>
    <row r="80" spans="1:3" hidden="1" x14ac:dyDescent="0.25">
      <c r="A80" s="1516"/>
      <c r="B80" s="1517"/>
      <c r="C80" s="1516"/>
    </row>
    <row r="81" spans="1:3" hidden="1" x14ac:dyDescent="0.25">
      <c r="A81" s="1516"/>
      <c r="B81" s="1517"/>
      <c r="C81" s="1516"/>
    </row>
    <row r="82" spans="1:3" hidden="1" x14ac:dyDescent="0.25">
      <c r="A82" s="1516"/>
      <c r="B82" s="1517"/>
      <c r="C82" s="1516"/>
    </row>
    <row r="83" spans="1:3" hidden="1" x14ac:dyDescent="0.25">
      <c r="A83" s="1516"/>
      <c r="B83" s="1517"/>
      <c r="C83" s="1516"/>
    </row>
    <row r="84" spans="1:3" hidden="1" x14ac:dyDescent="0.25">
      <c r="A84" s="1516"/>
      <c r="B84" s="1517"/>
      <c r="C84" s="1516"/>
    </row>
    <row r="85" spans="1:3" hidden="1" x14ac:dyDescent="0.25">
      <c r="A85" s="1516"/>
      <c r="B85" s="1517"/>
      <c r="C85" s="1516"/>
    </row>
    <row r="86" spans="1:3" hidden="1" x14ac:dyDescent="0.25">
      <c r="A86" s="1516"/>
      <c r="B86" s="1517"/>
      <c r="C86" s="1516"/>
    </row>
    <row r="87" spans="1:3" hidden="1" x14ac:dyDescent="0.25">
      <c r="A87" s="1516"/>
      <c r="B87" s="1517"/>
      <c r="C87" s="1516"/>
    </row>
    <row r="88" spans="1:3" hidden="1" x14ac:dyDescent="0.25">
      <c r="A88" s="1516"/>
      <c r="B88" s="1517"/>
      <c r="C88" s="1516"/>
    </row>
    <row r="89" spans="1:3" hidden="1" x14ac:dyDescent="0.25">
      <c r="A89" s="1516"/>
      <c r="B89" s="1517"/>
      <c r="C89" s="1516"/>
    </row>
    <row r="90" spans="1:3" hidden="1" x14ac:dyDescent="0.25">
      <c r="A90" s="1516"/>
      <c r="B90" s="1517"/>
      <c r="C90" s="1516"/>
    </row>
    <row r="91" spans="1:3" hidden="1" x14ac:dyDescent="0.25">
      <c r="A91" s="1516"/>
      <c r="B91" s="1517"/>
      <c r="C91" s="1516"/>
    </row>
    <row r="92" spans="1:3" hidden="1" x14ac:dyDescent="0.25">
      <c r="A92" s="1516"/>
      <c r="B92" s="1517"/>
      <c r="C92" s="1516"/>
    </row>
    <row r="93" spans="1:3" hidden="1" x14ac:dyDescent="0.25">
      <c r="A93" s="1516"/>
      <c r="B93" s="1517"/>
      <c r="C93" s="1516"/>
    </row>
    <row r="94" spans="1:3" hidden="1" x14ac:dyDescent="0.25">
      <c r="A94" s="1516"/>
      <c r="B94" s="1517"/>
      <c r="C94" s="1516"/>
    </row>
    <row r="95" spans="1:3" hidden="1" x14ac:dyDescent="0.25">
      <c r="A95" s="1516"/>
      <c r="B95" s="1517"/>
      <c r="C95" s="1516"/>
    </row>
    <row r="96" spans="1:3" hidden="1" x14ac:dyDescent="0.25">
      <c r="A96" s="1516"/>
      <c r="B96" s="1517"/>
      <c r="C96" s="1516"/>
    </row>
    <row r="97" spans="1:3" hidden="1" x14ac:dyDescent="0.25">
      <c r="A97" s="1516"/>
      <c r="B97" s="1517"/>
      <c r="C97" s="1516"/>
    </row>
    <row r="98" spans="1:3" hidden="1" x14ac:dyDescent="0.25">
      <c r="A98" s="1516"/>
      <c r="B98" s="1517"/>
      <c r="C98" s="1516"/>
    </row>
    <row r="99" spans="1:3" hidden="1" x14ac:dyDescent="0.25">
      <c r="A99" s="1516"/>
      <c r="B99" s="1517"/>
      <c r="C99" s="1516"/>
    </row>
    <row r="100" spans="1:3" hidden="1" x14ac:dyDescent="0.25">
      <c r="A100" s="1516"/>
      <c r="B100" s="1517"/>
      <c r="C100" s="1516"/>
    </row>
    <row r="101" spans="1:3" hidden="1" x14ac:dyDescent="0.25">
      <c r="A101" s="1516"/>
      <c r="B101" s="1517"/>
      <c r="C101" s="1516"/>
    </row>
    <row r="102" spans="1:3" hidden="1" x14ac:dyDescent="0.25">
      <c r="A102" s="1516"/>
      <c r="B102" s="1517"/>
      <c r="C102" s="1516"/>
    </row>
    <row r="103" spans="1:3" hidden="1" x14ac:dyDescent="0.25">
      <c r="A103" s="1516"/>
      <c r="B103" s="1517"/>
      <c r="C103" s="1516"/>
    </row>
    <row r="104" spans="1:3" hidden="1" x14ac:dyDescent="0.25">
      <c r="A104" s="1516"/>
      <c r="B104" s="1517"/>
      <c r="C104" s="1516"/>
    </row>
    <row r="105" spans="1:3" hidden="1" x14ac:dyDescent="0.25">
      <c r="A105" s="1516"/>
      <c r="B105" s="1517"/>
      <c r="C105" s="1516"/>
    </row>
    <row r="106" spans="1:3" hidden="1" x14ac:dyDescent="0.25">
      <c r="A106" s="1516"/>
      <c r="B106" s="1517"/>
      <c r="C106" s="1516"/>
    </row>
    <row r="107" spans="1:3" hidden="1" x14ac:dyDescent="0.25">
      <c r="A107" s="1516"/>
      <c r="B107" s="1517"/>
      <c r="C107" s="1516"/>
    </row>
    <row r="108" spans="1:3" hidden="1" x14ac:dyDescent="0.25">
      <c r="A108" s="1516"/>
      <c r="B108" s="1517"/>
      <c r="C108" s="1516"/>
    </row>
    <row r="109" spans="1:3" hidden="1" x14ac:dyDescent="0.25">
      <c r="A109" s="1516"/>
      <c r="B109" s="1517"/>
      <c r="C109" s="1516"/>
    </row>
    <row r="110" spans="1:3" hidden="1" x14ac:dyDescent="0.25">
      <c r="A110" s="1516"/>
      <c r="B110" s="1517"/>
      <c r="C110" s="1516"/>
    </row>
    <row r="111" spans="1:3" hidden="1" x14ac:dyDescent="0.25">
      <c r="A111" s="1516"/>
      <c r="B111" s="1517"/>
      <c r="C111" s="1516"/>
    </row>
    <row r="112" spans="1:3" hidden="1" x14ac:dyDescent="0.25">
      <c r="A112" s="1516"/>
      <c r="B112" s="1517"/>
      <c r="C112" s="1516"/>
    </row>
    <row r="113" spans="1:3" hidden="1" x14ac:dyDescent="0.25">
      <c r="A113" s="1516"/>
      <c r="B113" s="1517"/>
      <c r="C113" s="1516"/>
    </row>
    <row r="114" spans="1:3" hidden="1" x14ac:dyDescent="0.25">
      <c r="A114" s="1516"/>
      <c r="B114" s="1517"/>
      <c r="C114" s="1516"/>
    </row>
    <row r="115" spans="1:3" hidden="1" x14ac:dyDescent="0.25">
      <c r="A115" s="1516"/>
      <c r="B115" s="1517"/>
      <c r="C115" s="1516"/>
    </row>
    <row r="116" spans="1:3" hidden="1" x14ac:dyDescent="0.25">
      <c r="A116" s="1516"/>
      <c r="B116" s="1517"/>
      <c r="C116" s="1516"/>
    </row>
    <row r="117" spans="1:3" hidden="1" x14ac:dyDescent="0.25">
      <c r="A117" s="1516"/>
      <c r="B117" s="1517"/>
      <c r="C117" s="1516"/>
    </row>
    <row r="118" spans="1:3" hidden="1" x14ac:dyDescent="0.25">
      <c r="A118" s="1516"/>
      <c r="B118" s="1517"/>
      <c r="C118" s="1516"/>
    </row>
    <row r="119" spans="1:3" hidden="1" x14ac:dyDescent="0.25">
      <c r="A119" s="1516"/>
      <c r="B119" s="1517"/>
      <c r="C119" s="1516"/>
    </row>
    <row r="120" spans="1:3" hidden="1" x14ac:dyDescent="0.25">
      <c r="A120" s="1516"/>
      <c r="B120" s="1517"/>
      <c r="C120" s="1516"/>
    </row>
    <row r="121" spans="1:3" hidden="1" x14ac:dyDescent="0.25">
      <c r="A121" s="1516"/>
      <c r="B121" s="1517"/>
      <c r="C121" s="1516"/>
    </row>
    <row r="122" spans="1:3" hidden="1" x14ac:dyDescent="0.25">
      <c r="A122" s="1516"/>
      <c r="B122" s="1517"/>
      <c r="C122" s="1516"/>
    </row>
    <row r="123" spans="1:3" hidden="1" x14ac:dyDescent="0.25">
      <c r="A123" s="1516"/>
      <c r="B123" s="1517"/>
      <c r="C123" s="1516"/>
    </row>
    <row r="124" spans="1:3" hidden="1" x14ac:dyDescent="0.25">
      <c r="A124" s="1516"/>
      <c r="B124" s="1517"/>
      <c r="C124" s="1516"/>
    </row>
    <row r="125" spans="1:3" hidden="1" x14ac:dyDescent="0.25">
      <c r="A125" s="1516"/>
      <c r="B125" s="1517"/>
      <c r="C125" s="1516"/>
    </row>
    <row r="126" spans="1:3" hidden="1" x14ac:dyDescent="0.25">
      <c r="A126" s="1516"/>
      <c r="B126" s="1517"/>
      <c r="C126" s="1516"/>
    </row>
    <row r="127" spans="1:3" hidden="1" x14ac:dyDescent="0.25">
      <c r="A127" s="1516"/>
      <c r="B127" s="1517"/>
      <c r="C127" s="1516"/>
    </row>
    <row r="128" spans="1:3" hidden="1" x14ac:dyDescent="0.25">
      <c r="A128" s="1516"/>
      <c r="B128" s="1517"/>
      <c r="C128" s="1516"/>
    </row>
    <row r="129" spans="1:3" hidden="1" x14ac:dyDescent="0.25">
      <c r="A129" s="1516"/>
      <c r="B129" s="1517"/>
      <c r="C129" s="1516"/>
    </row>
    <row r="130" spans="1:3" hidden="1" x14ac:dyDescent="0.25">
      <c r="A130" s="1516"/>
      <c r="B130" s="1517"/>
      <c r="C130" s="1516"/>
    </row>
    <row r="131" spans="1:3" hidden="1" x14ac:dyDescent="0.25">
      <c r="A131" s="1516"/>
      <c r="B131" s="1517"/>
      <c r="C131" s="1516"/>
    </row>
    <row r="132" spans="1:3" hidden="1" x14ac:dyDescent="0.25">
      <c r="A132" s="1516"/>
      <c r="B132" s="1517"/>
      <c r="C132" s="1516"/>
    </row>
    <row r="133" spans="1:3" hidden="1" x14ac:dyDescent="0.25">
      <c r="A133" s="1516"/>
      <c r="B133" s="1517"/>
      <c r="C133" s="1516"/>
    </row>
    <row r="134" spans="1:3" hidden="1" x14ac:dyDescent="0.25">
      <c r="A134" s="1516"/>
      <c r="B134" s="1517"/>
      <c r="C134" s="1516"/>
    </row>
    <row r="135" spans="1:3" hidden="1" x14ac:dyDescent="0.25">
      <c r="A135" s="1393"/>
      <c r="B135" s="1394"/>
      <c r="C135" s="1393"/>
    </row>
    <row r="136" spans="1:3" hidden="1" x14ac:dyDescent="0.25">
      <c r="A136" s="1393"/>
      <c r="B136" s="1394"/>
      <c r="C136" s="1393"/>
    </row>
    <row r="137" spans="1:3" hidden="1" x14ac:dyDescent="0.25">
      <c r="A137" s="1393"/>
      <c r="B137" s="1394"/>
      <c r="C137" s="1393"/>
    </row>
    <row r="138" spans="1:3" hidden="1" x14ac:dyDescent="0.25">
      <c r="A138" s="1393"/>
      <c r="B138" s="1394"/>
      <c r="C138" s="1393"/>
    </row>
    <row r="139" spans="1:3" hidden="1" x14ac:dyDescent="0.25">
      <c r="A139" s="1393"/>
      <c r="B139" s="1394"/>
      <c r="C139" s="1393"/>
    </row>
    <row r="140" spans="1:3" hidden="1" x14ac:dyDescent="0.25">
      <c r="A140" s="1364"/>
      <c r="B140" s="1365"/>
      <c r="C140" s="1364"/>
    </row>
    <row r="141" spans="1:3" hidden="1" x14ac:dyDescent="0.25">
      <c r="A141" s="1364"/>
      <c r="B141" s="1365"/>
      <c r="C141" s="1364"/>
    </row>
    <row r="142" spans="1:3" hidden="1" x14ac:dyDescent="0.25">
      <c r="A142" s="1364"/>
      <c r="B142" s="1365"/>
      <c r="C142" s="1364"/>
    </row>
    <row r="143" spans="1:3" hidden="1" x14ac:dyDescent="0.25">
      <c r="A143" s="1364"/>
      <c r="B143" s="1365"/>
      <c r="C143" s="1364"/>
    </row>
    <row r="144" spans="1:3" hidden="1" x14ac:dyDescent="0.25">
      <c r="A144" s="1364"/>
      <c r="B144" s="1365"/>
      <c r="C144" s="1364"/>
    </row>
    <row r="145" spans="1:3" hidden="1" x14ac:dyDescent="0.25">
      <c r="A145" s="1364"/>
      <c r="B145" s="1365"/>
      <c r="C145" s="1364"/>
    </row>
    <row r="146" spans="1:3" hidden="1" x14ac:dyDescent="0.25">
      <c r="A146" s="1364"/>
      <c r="B146" s="1365"/>
      <c r="C146" s="1364"/>
    </row>
    <row r="147" spans="1:3" x14ac:dyDescent="0.25">
      <c r="A147" s="1376" t="s">
        <v>29</v>
      </c>
      <c r="B147" s="1377">
        <f>SUM(B11:B146)</f>
        <v>23</v>
      </c>
      <c r="C147" s="1376"/>
    </row>
    <row r="148" spans="1:3" x14ac:dyDescent="0.25">
      <c r="A148" s="2029" t="s">
        <v>603</v>
      </c>
      <c r="B148" s="2029"/>
    </row>
    <row r="149" spans="1:3" x14ac:dyDescent="0.25">
      <c r="A149" s="870"/>
      <c r="B149" s="870"/>
    </row>
    <row r="150" spans="1:3" x14ac:dyDescent="0.25">
      <c r="A150" s="2030" t="s">
        <v>483</v>
      </c>
      <c r="B150" s="2031"/>
      <c r="C150" s="2032"/>
    </row>
    <row r="151" spans="1:3" x14ac:dyDescent="0.25">
      <c r="A151" s="2033"/>
      <c r="B151" s="2034"/>
      <c r="C151" s="2035"/>
    </row>
    <row r="152" spans="1:3" ht="25.5" x14ac:dyDescent="0.25">
      <c r="A152" s="1377" t="s">
        <v>1003</v>
      </c>
      <c r="B152" s="1377" t="s">
        <v>5</v>
      </c>
      <c r="C152" s="1377" t="s">
        <v>1031</v>
      </c>
    </row>
    <row r="153" spans="1:3" x14ac:dyDescent="0.25">
      <c r="A153" s="1411" t="s">
        <v>530</v>
      </c>
      <c r="B153" s="1394">
        <v>1</v>
      </c>
      <c r="C153" s="1393" t="s">
        <v>966</v>
      </c>
    </row>
    <row r="154" spans="1:3" x14ac:dyDescent="0.25">
      <c r="A154" s="1411" t="s">
        <v>530</v>
      </c>
      <c r="B154" s="1394">
        <v>2</v>
      </c>
      <c r="C154" s="1393" t="s">
        <v>961</v>
      </c>
    </row>
    <row r="155" spans="1:3" x14ac:dyDescent="0.25">
      <c r="A155" s="1411" t="s">
        <v>530</v>
      </c>
      <c r="B155" s="1394">
        <v>1</v>
      </c>
      <c r="C155" s="1393" t="s">
        <v>1253</v>
      </c>
    </row>
    <row r="156" spans="1:3" x14ac:dyDescent="0.25">
      <c r="A156" s="1411" t="s">
        <v>530</v>
      </c>
      <c r="B156" s="1394">
        <v>1</v>
      </c>
      <c r="C156" s="1393" t="s">
        <v>1250</v>
      </c>
    </row>
    <row r="157" spans="1:3" x14ac:dyDescent="0.25">
      <c r="A157" s="1411" t="s">
        <v>530</v>
      </c>
      <c r="B157" s="1394">
        <v>1</v>
      </c>
      <c r="C157" s="1393" t="s">
        <v>1069</v>
      </c>
    </row>
    <row r="158" spans="1:3" x14ac:dyDescent="0.25">
      <c r="A158" s="1411" t="s">
        <v>530</v>
      </c>
      <c r="B158" s="1394">
        <v>2</v>
      </c>
      <c r="C158" s="1393" t="s">
        <v>974</v>
      </c>
    </row>
    <row r="159" spans="1:3" x14ac:dyDescent="0.25">
      <c r="A159" s="1411" t="s">
        <v>530</v>
      </c>
      <c r="B159" s="1394">
        <v>1</v>
      </c>
      <c r="C159" s="1393" t="s">
        <v>1270</v>
      </c>
    </row>
    <row r="160" spans="1:3" x14ac:dyDescent="0.25">
      <c r="A160" s="1411" t="s">
        <v>530</v>
      </c>
      <c r="B160" s="1394">
        <v>1</v>
      </c>
      <c r="C160" s="1393" t="s">
        <v>1032</v>
      </c>
    </row>
    <row r="161" spans="1:3" x14ac:dyDescent="0.25">
      <c r="A161" s="1411" t="s">
        <v>617</v>
      </c>
      <c r="B161" s="1394">
        <v>1</v>
      </c>
      <c r="C161" s="1393" t="s">
        <v>959</v>
      </c>
    </row>
    <row r="162" spans="1:3" x14ac:dyDescent="0.25">
      <c r="A162" s="1411" t="s">
        <v>617</v>
      </c>
      <c r="B162" s="1394">
        <v>1</v>
      </c>
      <c r="C162" s="1393" t="s">
        <v>1271</v>
      </c>
    </row>
    <row r="163" spans="1:3" x14ac:dyDescent="0.25">
      <c r="A163" s="1411" t="s">
        <v>622</v>
      </c>
      <c r="B163" s="1394">
        <v>1</v>
      </c>
      <c r="C163" s="1393" t="s">
        <v>1251</v>
      </c>
    </row>
    <row r="164" spans="1:3" x14ac:dyDescent="0.25">
      <c r="A164" s="1411" t="s">
        <v>622</v>
      </c>
      <c r="B164" s="1394">
        <v>1</v>
      </c>
      <c r="C164" s="1393" t="s">
        <v>956</v>
      </c>
    </row>
    <row r="165" spans="1:3" x14ac:dyDescent="0.25">
      <c r="A165" s="1411" t="s">
        <v>622</v>
      </c>
      <c r="B165" s="1394">
        <v>1</v>
      </c>
      <c r="C165" s="1393" t="s">
        <v>957</v>
      </c>
    </row>
    <row r="166" spans="1:3" x14ac:dyDescent="0.25">
      <c r="A166" s="1411" t="s">
        <v>622</v>
      </c>
      <c r="B166" s="1394">
        <v>1</v>
      </c>
      <c r="C166" s="1393" t="s">
        <v>1076</v>
      </c>
    </row>
    <row r="167" spans="1:3" x14ac:dyDescent="0.25">
      <c r="A167" s="1411" t="s">
        <v>622</v>
      </c>
      <c r="B167" s="1394">
        <v>1</v>
      </c>
      <c r="C167" s="1393" t="s">
        <v>1069</v>
      </c>
    </row>
    <row r="168" spans="1:3" x14ac:dyDescent="0.25">
      <c r="A168" s="1412" t="s">
        <v>622</v>
      </c>
      <c r="B168" s="1365">
        <v>1</v>
      </c>
      <c r="C168" s="1364" t="s">
        <v>1252</v>
      </c>
    </row>
    <row r="169" spans="1:3" x14ac:dyDescent="0.25">
      <c r="A169" s="1412" t="s">
        <v>622</v>
      </c>
      <c r="B169" s="1365">
        <v>1</v>
      </c>
      <c r="C169" s="1364" t="s">
        <v>1077</v>
      </c>
    </row>
    <row r="170" spans="1:3" x14ac:dyDescent="0.25">
      <c r="A170" s="1412" t="s">
        <v>621</v>
      </c>
      <c r="B170" s="1365">
        <v>2</v>
      </c>
      <c r="C170" s="1364" t="s">
        <v>1068</v>
      </c>
    </row>
    <row r="171" spans="1:3" x14ac:dyDescent="0.25">
      <c r="A171" s="1412" t="s">
        <v>621</v>
      </c>
      <c r="B171" s="1365">
        <v>8</v>
      </c>
      <c r="C171" s="1364" t="s">
        <v>1179</v>
      </c>
    </row>
    <row r="172" spans="1:3" x14ac:dyDescent="0.25">
      <c r="A172" s="1412" t="s">
        <v>621</v>
      </c>
      <c r="B172" s="1365">
        <v>6</v>
      </c>
      <c r="C172" s="1364" t="s">
        <v>966</v>
      </c>
    </row>
    <row r="173" spans="1:3" x14ac:dyDescent="0.25">
      <c r="A173" s="1412" t="s">
        <v>621</v>
      </c>
      <c r="B173" s="1365">
        <v>4</v>
      </c>
      <c r="C173" s="1364" t="s">
        <v>1272</v>
      </c>
    </row>
    <row r="174" spans="1:3" x14ac:dyDescent="0.25">
      <c r="A174" s="1412" t="s">
        <v>621</v>
      </c>
      <c r="B174" s="1365">
        <v>1</v>
      </c>
      <c r="C174" s="1364" t="s">
        <v>1273</v>
      </c>
    </row>
    <row r="175" spans="1:3" x14ac:dyDescent="0.25">
      <c r="A175" s="1412" t="s">
        <v>621</v>
      </c>
      <c r="B175" s="1365">
        <v>11</v>
      </c>
      <c r="C175" s="1364" t="s">
        <v>961</v>
      </c>
    </row>
    <row r="176" spans="1:3" x14ac:dyDescent="0.25">
      <c r="A176" s="1412" t="s">
        <v>621</v>
      </c>
      <c r="B176" s="1365">
        <v>7</v>
      </c>
      <c r="C176" s="1364" t="s">
        <v>955</v>
      </c>
    </row>
    <row r="177" spans="1:3" x14ac:dyDescent="0.25">
      <c r="A177" s="1412" t="s">
        <v>621</v>
      </c>
      <c r="B177" s="1365">
        <v>2</v>
      </c>
      <c r="C177" s="1364" t="s">
        <v>1075</v>
      </c>
    </row>
    <row r="178" spans="1:3" ht="16.149999999999999" customHeight="1" x14ac:dyDescent="0.25">
      <c r="A178" s="1412" t="s">
        <v>621</v>
      </c>
      <c r="B178" s="1365">
        <v>1</v>
      </c>
      <c r="C178" s="1364" t="s">
        <v>1180</v>
      </c>
    </row>
    <row r="179" spans="1:3" x14ac:dyDescent="0.25">
      <c r="A179" s="1412" t="s">
        <v>621</v>
      </c>
      <c r="B179" s="1365">
        <v>2</v>
      </c>
      <c r="C179" s="1364" t="s">
        <v>964</v>
      </c>
    </row>
    <row r="180" spans="1:3" x14ac:dyDescent="0.25">
      <c r="A180" s="1412" t="s">
        <v>621</v>
      </c>
      <c r="B180" s="1365">
        <v>4</v>
      </c>
      <c r="C180" s="1364" t="s">
        <v>967</v>
      </c>
    </row>
    <row r="181" spans="1:3" x14ac:dyDescent="0.25">
      <c r="A181" s="1412" t="s">
        <v>621</v>
      </c>
      <c r="B181" s="1365">
        <v>1</v>
      </c>
      <c r="C181" s="1364" t="s">
        <v>1074</v>
      </c>
    </row>
    <row r="182" spans="1:3" x14ac:dyDescent="0.25">
      <c r="A182" s="1412" t="s">
        <v>621</v>
      </c>
      <c r="B182" s="1365">
        <v>3</v>
      </c>
      <c r="C182" s="1364" t="s">
        <v>965</v>
      </c>
    </row>
    <row r="183" spans="1:3" x14ac:dyDescent="0.25">
      <c r="A183" s="1412" t="s">
        <v>621</v>
      </c>
      <c r="B183" s="1365">
        <v>1</v>
      </c>
      <c r="C183" s="1364" t="s">
        <v>957</v>
      </c>
    </row>
    <row r="184" spans="1:3" x14ac:dyDescent="0.25">
      <c r="A184" s="1412" t="s">
        <v>621</v>
      </c>
      <c r="B184" s="1365">
        <v>4</v>
      </c>
      <c r="C184" s="1364" t="s">
        <v>954</v>
      </c>
    </row>
    <row r="185" spans="1:3" x14ac:dyDescent="0.25">
      <c r="A185" s="1412" t="s">
        <v>621</v>
      </c>
      <c r="B185" s="1365">
        <v>1</v>
      </c>
      <c r="C185" s="1364" t="s">
        <v>1274</v>
      </c>
    </row>
    <row r="186" spans="1:3" x14ac:dyDescent="0.25">
      <c r="A186" s="1412" t="s">
        <v>621</v>
      </c>
      <c r="B186" s="1365">
        <v>2</v>
      </c>
      <c r="C186" s="1364" t="s">
        <v>958</v>
      </c>
    </row>
    <row r="187" spans="1:3" x14ac:dyDescent="0.25">
      <c r="A187" s="1412" t="s">
        <v>621</v>
      </c>
      <c r="B187" s="1365">
        <v>3</v>
      </c>
      <c r="C187" s="1364" t="s">
        <v>1076</v>
      </c>
    </row>
    <row r="188" spans="1:3" x14ac:dyDescent="0.25">
      <c r="A188" s="1412" t="s">
        <v>621</v>
      </c>
      <c r="B188" s="1365">
        <v>1</v>
      </c>
      <c r="C188" s="1364" t="s">
        <v>976</v>
      </c>
    </row>
    <row r="189" spans="1:3" x14ac:dyDescent="0.25">
      <c r="A189" s="1412" t="s">
        <v>621</v>
      </c>
      <c r="B189" s="1365">
        <v>2</v>
      </c>
      <c r="C189" s="1364" t="s">
        <v>962</v>
      </c>
    </row>
    <row r="190" spans="1:3" x14ac:dyDescent="0.25">
      <c r="A190" s="1412" t="s">
        <v>621</v>
      </c>
      <c r="B190" s="1365">
        <v>1</v>
      </c>
      <c r="C190" s="1364" t="s">
        <v>974</v>
      </c>
    </row>
    <row r="191" spans="1:3" x14ac:dyDescent="0.25">
      <c r="A191" s="1412" t="s">
        <v>621</v>
      </c>
      <c r="B191" s="1365">
        <v>1</v>
      </c>
      <c r="C191" s="1364" t="s">
        <v>1252</v>
      </c>
    </row>
    <row r="192" spans="1:3" ht="13.9" customHeight="1" x14ac:dyDescent="0.25">
      <c r="A192" s="1412" t="s">
        <v>621</v>
      </c>
      <c r="B192" s="1365">
        <v>1</v>
      </c>
      <c r="C192" s="1364" t="s">
        <v>963</v>
      </c>
    </row>
    <row r="193" spans="1:3" x14ac:dyDescent="0.25">
      <c r="A193" s="1412" t="s">
        <v>621</v>
      </c>
      <c r="B193" s="1365">
        <v>2</v>
      </c>
      <c r="C193" s="1364" t="s">
        <v>1255</v>
      </c>
    </row>
    <row r="194" spans="1:3" x14ac:dyDescent="0.25">
      <c r="A194" s="1412" t="s">
        <v>621</v>
      </c>
      <c r="B194" s="1365">
        <v>2</v>
      </c>
      <c r="C194" s="1364" t="s">
        <v>1275</v>
      </c>
    </row>
    <row r="195" spans="1:3" x14ac:dyDescent="0.25">
      <c r="A195" s="1412" t="s">
        <v>621</v>
      </c>
      <c r="B195" s="1365">
        <v>1</v>
      </c>
      <c r="C195" s="1364" t="s">
        <v>1276</v>
      </c>
    </row>
    <row r="196" spans="1:3" x14ac:dyDescent="0.25">
      <c r="A196" s="1412" t="s">
        <v>621</v>
      </c>
      <c r="B196" s="1365">
        <v>1</v>
      </c>
      <c r="C196" s="1364" t="s">
        <v>987</v>
      </c>
    </row>
    <row r="197" spans="1:3" x14ac:dyDescent="0.25">
      <c r="A197" s="1412" t="s">
        <v>621</v>
      </c>
      <c r="B197" s="1365">
        <v>25</v>
      </c>
      <c r="C197" s="1364" t="s">
        <v>959</v>
      </c>
    </row>
    <row r="198" spans="1:3" x14ac:dyDescent="0.25">
      <c r="A198" s="1412" t="s">
        <v>621</v>
      </c>
      <c r="B198" s="1365">
        <v>1</v>
      </c>
      <c r="C198" s="1364" t="s">
        <v>971</v>
      </c>
    </row>
    <row r="199" spans="1:3" x14ac:dyDescent="0.25">
      <c r="A199" s="1412" t="s">
        <v>621</v>
      </c>
      <c r="B199" s="1365">
        <v>4</v>
      </c>
      <c r="C199" s="1364" t="s">
        <v>960</v>
      </c>
    </row>
    <row r="200" spans="1:3" x14ac:dyDescent="0.25">
      <c r="A200" s="1412" t="s">
        <v>621</v>
      </c>
      <c r="B200" s="1365">
        <v>1</v>
      </c>
      <c r="C200" s="1364" t="s">
        <v>1271</v>
      </c>
    </row>
    <row r="201" spans="1:3" ht="30.6" customHeight="1" x14ac:dyDescent="0.25">
      <c r="A201" s="1412" t="s">
        <v>621</v>
      </c>
      <c r="B201" s="1365">
        <v>2</v>
      </c>
      <c r="C201" s="1364" t="s">
        <v>1256</v>
      </c>
    </row>
    <row r="202" spans="1:3" x14ac:dyDescent="0.25">
      <c r="A202" s="1412" t="s">
        <v>621</v>
      </c>
      <c r="B202" s="1365">
        <v>2</v>
      </c>
      <c r="C202" s="1364" t="s">
        <v>1032</v>
      </c>
    </row>
    <row r="203" spans="1:3" x14ac:dyDescent="0.25">
      <c r="A203" s="1412" t="s">
        <v>729</v>
      </c>
      <c r="B203" s="1365">
        <v>1</v>
      </c>
      <c r="C203" s="1364" t="s">
        <v>954</v>
      </c>
    </row>
    <row r="204" spans="1:3" hidden="1" x14ac:dyDescent="0.25">
      <c r="A204" s="1364"/>
      <c r="B204" s="1365"/>
      <c r="C204" s="1364"/>
    </row>
    <row r="205" spans="1:3" hidden="1" x14ac:dyDescent="0.25">
      <c r="A205" s="1364"/>
      <c r="B205" s="1365"/>
      <c r="C205" s="1364"/>
    </row>
    <row r="206" spans="1:3" hidden="1" x14ac:dyDescent="0.25">
      <c r="A206" s="1364"/>
      <c r="B206" s="1365"/>
      <c r="C206" s="1364"/>
    </row>
    <row r="207" spans="1:3" hidden="1" x14ac:dyDescent="0.25">
      <c r="A207" s="1364"/>
      <c r="B207" s="1365"/>
      <c r="C207" s="1364"/>
    </row>
    <row r="208" spans="1:3" hidden="1" x14ac:dyDescent="0.25">
      <c r="A208" s="1364"/>
      <c r="B208" s="1365"/>
      <c r="C208" s="1364"/>
    </row>
    <row r="209" spans="1:3" hidden="1" x14ac:dyDescent="0.25">
      <c r="A209" s="1364"/>
      <c r="B209" s="1365"/>
      <c r="C209" s="1364"/>
    </row>
    <row r="210" spans="1:3" hidden="1" x14ac:dyDescent="0.25">
      <c r="A210" s="1364"/>
      <c r="B210" s="1365"/>
      <c r="C210" s="1364"/>
    </row>
    <row r="211" spans="1:3" hidden="1" x14ac:dyDescent="0.25">
      <c r="A211" s="1364"/>
      <c r="B211" s="1365"/>
      <c r="C211" s="1364"/>
    </row>
    <row r="212" spans="1:3" hidden="1" x14ac:dyDescent="0.25">
      <c r="A212" s="1364"/>
      <c r="B212" s="1365"/>
      <c r="C212" s="1364"/>
    </row>
    <row r="213" spans="1:3" hidden="1" x14ac:dyDescent="0.25">
      <c r="A213" s="1364"/>
      <c r="B213" s="1365"/>
      <c r="C213" s="1364"/>
    </row>
    <row r="214" spans="1:3" hidden="1" x14ac:dyDescent="0.25">
      <c r="A214" s="1364"/>
      <c r="B214" s="1365"/>
      <c r="C214" s="1364"/>
    </row>
    <row r="215" spans="1:3" hidden="1" x14ac:dyDescent="0.25">
      <c r="A215" s="1364"/>
      <c r="B215" s="1365"/>
      <c r="C215" s="1364"/>
    </row>
    <row r="216" spans="1:3" hidden="1" x14ac:dyDescent="0.25">
      <c r="A216" s="1364"/>
      <c r="B216" s="1365"/>
      <c r="C216" s="1364"/>
    </row>
    <row r="217" spans="1:3" hidden="1" x14ac:dyDescent="0.25">
      <c r="A217" s="1364"/>
      <c r="B217" s="1365"/>
      <c r="C217" s="1364"/>
    </row>
    <row r="218" spans="1:3" hidden="1" x14ac:dyDescent="0.25">
      <c r="A218" s="1364"/>
      <c r="B218" s="1365"/>
      <c r="C218" s="1364"/>
    </row>
    <row r="219" spans="1:3" hidden="1" x14ac:dyDescent="0.25">
      <c r="A219" s="1364"/>
      <c r="B219" s="1365"/>
      <c r="C219" s="1364"/>
    </row>
    <row r="220" spans="1:3" hidden="1" x14ac:dyDescent="0.25">
      <c r="A220" s="1364"/>
      <c r="B220" s="1365"/>
      <c r="C220" s="1364"/>
    </row>
    <row r="221" spans="1:3" hidden="1" x14ac:dyDescent="0.25">
      <c r="A221" s="1364"/>
      <c r="B221" s="1365"/>
      <c r="C221" s="1364"/>
    </row>
    <row r="222" spans="1:3" hidden="1" x14ac:dyDescent="0.25">
      <c r="A222" s="1364"/>
      <c r="B222" s="1365"/>
      <c r="C222" s="1364"/>
    </row>
    <row r="223" spans="1:3" hidden="1" x14ac:dyDescent="0.25">
      <c r="A223" s="1364"/>
      <c r="B223" s="1365"/>
      <c r="C223" s="1364"/>
    </row>
    <row r="224" spans="1:3" hidden="1" x14ac:dyDescent="0.25">
      <c r="A224" s="1364"/>
      <c r="B224" s="1365"/>
      <c r="C224" s="1364"/>
    </row>
    <row r="225" spans="1:3" hidden="1" x14ac:dyDescent="0.25">
      <c r="A225" s="1364"/>
      <c r="B225" s="1365"/>
      <c r="C225" s="1364"/>
    </row>
    <row r="226" spans="1:3" hidden="1" x14ac:dyDescent="0.25">
      <c r="A226" s="1364"/>
      <c r="B226" s="1365"/>
      <c r="C226" s="1364"/>
    </row>
    <row r="227" spans="1:3" hidden="1" x14ac:dyDescent="0.25">
      <c r="A227" s="1364"/>
      <c r="B227" s="1365"/>
      <c r="C227" s="1364"/>
    </row>
    <row r="228" spans="1:3" hidden="1" x14ac:dyDescent="0.25">
      <c r="A228" s="1364"/>
      <c r="B228" s="1365"/>
      <c r="C228" s="1364"/>
    </row>
    <row r="229" spans="1:3" hidden="1" x14ac:dyDescent="0.25">
      <c r="A229" s="1364"/>
      <c r="B229" s="1365"/>
      <c r="C229" s="1364"/>
    </row>
    <row r="230" spans="1:3" hidden="1" x14ac:dyDescent="0.25">
      <c r="A230" s="1364"/>
      <c r="B230" s="1365"/>
      <c r="C230" s="1364"/>
    </row>
    <row r="231" spans="1:3" hidden="1" x14ac:dyDescent="0.25">
      <c r="A231" s="1364"/>
      <c r="B231" s="1365"/>
      <c r="C231" s="1364"/>
    </row>
    <row r="232" spans="1:3" x14ac:dyDescent="0.25">
      <c r="A232" s="1378" t="s">
        <v>29</v>
      </c>
      <c r="B232" s="1372">
        <f>SUM(B152:B231)</f>
        <v>130</v>
      </c>
      <c r="C232" s="1379"/>
    </row>
    <row r="233" spans="1:3" x14ac:dyDescent="0.25">
      <c r="A233" s="2036" t="s">
        <v>603</v>
      </c>
      <c r="B233" s="2036"/>
      <c r="C233" s="2036"/>
    </row>
    <row r="234" spans="1:3" x14ac:dyDescent="0.25">
      <c r="A234" s="871"/>
    </row>
    <row r="235" spans="1:3" ht="15" customHeight="1" x14ac:dyDescent="0.25">
      <c r="A235" s="2037" t="s">
        <v>1002</v>
      </c>
      <c r="B235" s="2037"/>
      <c r="C235" s="1367"/>
    </row>
    <row r="236" spans="1:3" ht="15" customHeight="1" x14ac:dyDescent="0.25">
      <c r="A236" s="2037"/>
      <c r="B236" s="2037"/>
      <c r="C236" s="1367"/>
    </row>
    <row r="237" spans="1:3" ht="19.149999999999999" customHeight="1" x14ac:dyDescent="0.25">
      <c r="A237" s="1381" t="s">
        <v>467</v>
      </c>
      <c r="B237" s="1381" t="s">
        <v>470</v>
      </c>
    </row>
    <row r="238" spans="1:3" x14ac:dyDescent="0.25">
      <c r="A238" s="1421" t="s">
        <v>530</v>
      </c>
      <c r="B238" s="1422">
        <v>1</v>
      </c>
    </row>
    <row r="239" spans="1:3" x14ac:dyDescent="0.25">
      <c r="A239" s="1421" t="s">
        <v>119</v>
      </c>
      <c r="B239" s="1422">
        <v>1</v>
      </c>
    </row>
    <row r="240" spans="1:3" ht="30" x14ac:dyDescent="0.25">
      <c r="A240" s="1421" t="s">
        <v>621</v>
      </c>
      <c r="B240" s="1422">
        <v>3</v>
      </c>
    </row>
    <row r="241" spans="1:2" x14ac:dyDescent="0.25">
      <c r="A241" s="1421" t="s">
        <v>502</v>
      </c>
      <c r="B241" s="1422">
        <v>1</v>
      </c>
    </row>
    <row r="242" spans="1:2" x14ac:dyDescent="0.25">
      <c r="A242" s="1421" t="s">
        <v>602</v>
      </c>
      <c r="B242" s="1422">
        <v>4</v>
      </c>
    </row>
    <row r="243" spans="1:2" x14ac:dyDescent="0.25">
      <c r="A243" s="1421" t="s">
        <v>667</v>
      </c>
      <c r="B243" s="1422">
        <v>3</v>
      </c>
    </row>
    <row r="244" spans="1:2" hidden="1" x14ac:dyDescent="0.25">
      <c r="A244" s="1421"/>
      <c r="B244" s="1422"/>
    </row>
    <row r="245" spans="1:2" hidden="1" x14ac:dyDescent="0.25">
      <c r="A245" s="1421"/>
      <c r="B245" s="1422"/>
    </row>
    <row r="246" spans="1:2" hidden="1" x14ac:dyDescent="0.25">
      <c r="A246" s="1421"/>
      <c r="B246" s="1422"/>
    </row>
    <row r="247" spans="1:2" hidden="1" x14ac:dyDescent="0.25">
      <c r="A247" s="1421"/>
      <c r="B247" s="1422"/>
    </row>
    <row r="248" spans="1:2" hidden="1" x14ac:dyDescent="0.25">
      <c r="A248" s="1421"/>
      <c r="B248" s="1422"/>
    </row>
    <row r="249" spans="1:2" hidden="1" x14ac:dyDescent="0.25">
      <c r="A249" s="1421"/>
      <c r="B249" s="1422"/>
    </row>
    <row r="250" spans="1:2" hidden="1" x14ac:dyDescent="0.25">
      <c r="A250" s="1421"/>
      <c r="B250" s="1422"/>
    </row>
    <row r="251" spans="1:2" hidden="1" x14ac:dyDescent="0.25">
      <c r="A251" s="1374"/>
      <c r="B251" s="1375"/>
    </row>
    <row r="252" spans="1:2" hidden="1" x14ac:dyDescent="0.25">
      <c r="A252" s="1374"/>
      <c r="B252" s="1375"/>
    </row>
    <row r="253" spans="1:2" hidden="1" x14ac:dyDescent="0.25">
      <c r="A253" s="1374"/>
      <c r="B253" s="1375"/>
    </row>
    <row r="254" spans="1:2" hidden="1" x14ac:dyDescent="0.25">
      <c r="A254" s="1374"/>
      <c r="B254" s="1375"/>
    </row>
    <row r="255" spans="1:2" hidden="1" x14ac:dyDescent="0.25">
      <c r="A255" s="1374"/>
      <c r="B255" s="1375"/>
    </row>
    <row r="256" spans="1:2" hidden="1" x14ac:dyDescent="0.25">
      <c r="A256" s="1374"/>
      <c r="B256" s="1375"/>
    </row>
    <row r="257" spans="1:2" hidden="1" x14ac:dyDescent="0.25">
      <c r="A257" s="1362"/>
      <c r="B257" s="1363"/>
    </row>
    <row r="258" spans="1:2" hidden="1" x14ac:dyDescent="0.25">
      <c r="A258" s="1362"/>
      <c r="B258" s="1363"/>
    </row>
    <row r="259" spans="1:2" hidden="1" x14ac:dyDescent="0.25">
      <c r="A259" s="1362"/>
      <c r="B259" s="1363"/>
    </row>
    <row r="260" spans="1:2" hidden="1" x14ac:dyDescent="0.25">
      <c r="A260" s="1362"/>
      <c r="B260" s="1363"/>
    </row>
    <row r="261" spans="1:2" hidden="1" x14ac:dyDescent="0.25">
      <c r="A261" s="1362"/>
      <c r="B261" s="1363"/>
    </row>
    <row r="262" spans="1:2" hidden="1" x14ac:dyDescent="0.25">
      <c r="A262" s="1362"/>
      <c r="B262" s="1363"/>
    </row>
    <row r="263" spans="1:2" hidden="1" x14ac:dyDescent="0.25">
      <c r="A263" s="1362"/>
      <c r="B263" s="1363"/>
    </row>
    <row r="264" spans="1:2" x14ac:dyDescent="0.25">
      <c r="A264" s="1382" t="s">
        <v>29</v>
      </c>
      <c r="B264" s="1383">
        <f>SUM(B238:B263)</f>
        <v>13</v>
      </c>
    </row>
    <row r="265" spans="1:2" x14ac:dyDescent="0.25">
      <c r="A265" s="872" t="s">
        <v>471</v>
      </c>
    </row>
    <row r="267" spans="1:2" ht="15" customHeight="1" x14ac:dyDescent="0.25">
      <c r="A267" s="2024" t="s">
        <v>1177</v>
      </c>
      <c r="B267" s="2025"/>
    </row>
    <row r="268" spans="1:2" x14ac:dyDescent="0.25">
      <c r="A268" s="2026"/>
      <c r="B268" s="2027"/>
    </row>
    <row r="269" spans="1:2" x14ac:dyDescent="0.25">
      <c r="A269" s="1380" t="s">
        <v>484</v>
      </c>
      <c r="B269" s="1380" t="s">
        <v>470</v>
      </c>
    </row>
    <row r="270" spans="1:2" x14ac:dyDescent="0.25">
      <c r="A270" s="1515" t="s">
        <v>530</v>
      </c>
      <c r="B270" s="1542">
        <v>3</v>
      </c>
    </row>
    <row r="271" spans="1:2" x14ac:dyDescent="0.25">
      <c r="A271" s="1515" t="s">
        <v>617</v>
      </c>
      <c r="B271" s="1542">
        <v>1</v>
      </c>
    </row>
    <row r="272" spans="1:2" x14ac:dyDescent="0.25">
      <c r="A272" s="1515" t="s">
        <v>675</v>
      </c>
      <c r="B272" s="1542">
        <v>10</v>
      </c>
    </row>
    <row r="273" spans="1:2" x14ac:dyDescent="0.25">
      <c r="A273" s="1515" t="s">
        <v>622</v>
      </c>
      <c r="B273" s="1542">
        <v>1</v>
      </c>
    </row>
    <row r="274" spans="1:2" ht="30" x14ac:dyDescent="0.25">
      <c r="A274" s="1515" t="s">
        <v>621</v>
      </c>
      <c r="B274" s="1542">
        <v>45</v>
      </c>
    </row>
    <row r="275" spans="1:2" x14ac:dyDescent="0.25">
      <c r="A275" s="1515" t="s">
        <v>502</v>
      </c>
      <c r="B275" s="1542">
        <v>1</v>
      </c>
    </row>
    <row r="276" spans="1:2" x14ac:dyDescent="0.25">
      <c r="A276" s="1421" t="s">
        <v>729</v>
      </c>
      <c r="B276" s="1422">
        <v>1</v>
      </c>
    </row>
    <row r="277" spans="1:2" hidden="1" x14ac:dyDescent="0.25">
      <c r="A277" s="1421"/>
      <c r="B277" s="1422"/>
    </row>
    <row r="278" spans="1:2" hidden="1" x14ac:dyDescent="0.25">
      <c r="A278" s="1421"/>
      <c r="B278" s="1422"/>
    </row>
    <row r="279" spans="1:2" hidden="1" x14ac:dyDescent="0.25">
      <c r="A279" s="1421"/>
      <c r="B279" s="1422"/>
    </row>
    <row r="280" spans="1:2" hidden="1" x14ac:dyDescent="0.25">
      <c r="A280" s="1421"/>
      <c r="B280" s="1422"/>
    </row>
    <row r="281" spans="1:2" hidden="1" x14ac:dyDescent="0.25">
      <c r="A281" s="1421"/>
      <c r="B281" s="1422"/>
    </row>
    <row r="282" spans="1:2" hidden="1" x14ac:dyDescent="0.25">
      <c r="A282" s="1421"/>
      <c r="B282" s="1422"/>
    </row>
    <row r="283" spans="1:2" hidden="1" x14ac:dyDescent="0.25">
      <c r="A283" s="1421"/>
      <c r="B283" s="1422"/>
    </row>
    <row r="284" spans="1:2" hidden="1" x14ac:dyDescent="0.25">
      <c r="A284" s="1401"/>
      <c r="B284" s="1402"/>
    </row>
    <row r="285" spans="1:2" hidden="1" x14ac:dyDescent="0.25">
      <c r="A285" s="1401"/>
      <c r="B285" s="1402"/>
    </row>
    <row r="286" spans="1:2" hidden="1" x14ac:dyDescent="0.25">
      <c r="A286" s="1401"/>
      <c r="B286" s="1402"/>
    </row>
    <row r="287" spans="1:2" hidden="1" x14ac:dyDescent="0.25">
      <c r="A287" s="1401"/>
      <c r="B287" s="1402"/>
    </row>
    <row r="288" spans="1:2" hidden="1" x14ac:dyDescent="0.25">
      <c r="A288" s="1346"/>
      <c r="B288" s="1347"/>
    </row>
    <row r="289" spans="1:2" hidden="1" x14ac:dyDescent="0.25">
      <c r="A289" s="1346"/>
      <c r="B289" s="1347"/>
    </row>
    <row r="290" spans="1:2" hidden="1" x14ac:dyDescent="0.25">
      <c r="A290" s="1233"/>
      <c r="B290" s="1234"/>
    </row>
    <row r="291" spans="1:2" hidden="1" x14ac:dyDescent="0.25">
      <c r="A291" s="1233"/>
      <c r="B291" s="1234"/>
    </row>
    <row r="292" spans="1:2" x14ac:dyDescent="0.25">
      <c r="A292" s="1382" t="s">
        <v>29</v>
      </c>
      <c r="B292" s="1383">
        <f>SUM(B270:B291)</f>
        <v>62</v>
      </c>
    </row>
    <row r="293" spans="1:2" x14ac:dyDescent="0.25">
      <c r="A293" s="872" t="s">
        <v>471</v>
      </c>
    </row>
  </sheetData>
  <mergeCells count="11">
    <mergeCell ref="A267:B268"/>
    <mergeCell ref="A8:C9"/>
    <mergeCell ref="A148:B148"/>
    <mergeCell ref="A150:C151"/>
    <mergeCell ref="A233:C233"/>
    <mergeCell ref="A235:B236"/>
    <mergeCell ref="A1:D1"/>
    <mergeCell ref="A2:D2"/>
    <mergeCell ref="A3:D3"/>
    <mergeCell ref="A5:C5"/>
    <mergeCell ref="A6:C6"/>
  </mergeCells>
  <pageMargins left="0.7" right="0.7" top="0.75" bottom="0.75" header="0.3" footer="0.3"/>
  <pageSetup scale="30" orientation="portrait" r:id="rId1"/>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E17" sqref="E17"/>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16" customFormat="1" ht="15" customHeight="1" x14ac:dyDescent="0.2">
      <c r="A1" s="1813" t="s">
        <v>0</v>
      </c>
      <c r="B1" s="1813"/>
      <c r="C1" s="1813"/>
      <c r="D1" s="1813"/>
      <c r="E1" s="1813"/>
      <c r="F1" s="314"/>
      <c r="G1" s="314"/>
      <c r="H1" s="315"/>
      <c r="I1" s="315"/>
      <c r="K1" s="317"/>
      <c r="L1" s="317"/>
      <c r="O1" s="317"/>
      <c r="R1" s="318"/>
    </row>
    <row r="2" spans="1:18" s="316" customFormat="1" ht="15" customHeight="1" x14ac:dyDescent="0.2">
      <c r="A2" s="1813" t="s">
        <v>414</v>
      </c>
      <c r="B2" s="1813"/>
      <c r="C2" s="1813"/>
      <c r="D2" s="1813"/>
      <c r="E2" s="1813"/>
      <c r="F2" s="314"/>
      <c r="G2" s="314"/>
      <c r="H2" s="315"/>
      <c r="I2" s="315"/>
      <c r="K2" s="317"/>
      <c r="L2" s="317"/>
      <c r="O2" s="317"/>
      <c r="R2" s="318"/>
    </row>
    <row r="3" spans="1:18" s="316" customFormat="1" ht="15" customHeight="1" x14ac:dyDescent="0.2">
      <c r="A3" s="1814" t="s">
        <v>1259</v>
      </c>
      <c r="B3" s="1814"/>
      <c r="C3" s="1814"/>
      <c r="D3" s="1814"/>
      <c r="E3" s="1814"/>
      <c r="F3" s="314"/>
      <c r="G3" s="314"/>
      <c r="H3" s="315"/>
      <c r="I3" s="315"/>
      <c r="J3" s="317"/>
      <c r="K3" s="317"/>
      <c r="L3" s="317"/>
      <c r="O3" s="317"/>
      <c r="R3" s="318"/>
    </row>
    <row r="4" spans="1:18" s="316" customFormat="1" ht="15" customHeight="1" x14ac:dyDescent="0.2">
      <c r="A4" s="1813" t="s">
        <v>1</v>
      </c>
      <c r="B4" s="1813"/>
      <c r="C4" s="1813"/>
      <c r="D4" s="1813"/>
      <c r="E4" s="1813"/>
      <c r="F4" s="314"/>
      <c r="G4" s="314"/>
      <c r="H4" s="315"/>
      <c r="I4" s="315"/>
      <c r="J4" s="317"/>
      <c r="K4" s="317"/>
      <c r="L4" s="317"/>
      <c r="O4" s="317"/>
      <c r="R4" s="318"/>
    </row>
    <row r="5" spans="1:18" ht="13.5" thickBot="1" x14ac:dyDescent="0.25">
      <c r="A5" s="10"/>
      <c r="F5" s="1"/>
      <c r="G5" s="1"/>
      <c r="H5" s="1"/>
      <c r="I5" s="1"/>
      <c r="J5" s="1"/>
      <c r="O5" s="21"/>
      <c r="R5" s="3"/>
    </row>
    <row r="6" spans="1:18" s="316" customFormat="1" ht="18.95" customHeight="1" thickBot="1" x14ac:dyDescent="0.25">
      <c r="A6" s="319"/>
      <c r="B6" s="1811" t="s">
        <v>448</v>
      </c>
      <c r="C6" s="1812"/>
      <c r="D6" s="1812"/>
      <c r="E6" s="1812"/>
      <c r="F6" s="320"/>
      <c r="G6" s="320"/>
      <c r="H6" s="320"/>
      <c r="J6" s="321"/>
      <c r="K6" s="322"/>
      <c r="L6" s="322"/>
      <c r="M6" s="323"/>
      <c r="N6" s="321"/>
    </row>
    <row r="7" spans="1:18" x14ac:dyDescent="0.2">
      <c r="B7" s="31"/>
      <c r="D7" s="36"/>
      <c r="E7" s="29"/>
      <c r="F7" s="28"/>
      <c r="G7" s="28"/>
      <c r="H7" s="28"/>
      <c r="J7" s="6"/>
      <c r="K7" s="4"/>
      <c r="L7" s="4"/>
      <c r="M7" s="32"/>
      <c r="N7" s="6"/>
    </row>
    <row r="8" spans="1:18" s="468" customFormat="1" ht="20.25" customHeight="1" x14ac:dyDescent="0.2">
      <c r="B8" s="1809" t="s">
        <v>169</v>
      </c>
      <c r="C8" s="1809"/>
      <c r="D8" s="1809"/>
      <c r="E8" s="1809"/>
      <c r="F8" s="469"/>
      <c r="G8" s="469"/>
      <c r="H8" s="469"/>
      <c r="J8" s="470"/>
      <c r="K8" s="471"/>
      <c r="L8" s="471"/>
      <c r="M8" s="472"/>
      <c r="N8" s="470"/>
    </row>
    <row r="9" spans="1:18" s="108" customFormat="1" ht="31.5" customHeight="1" x14ac:dyDescent="0.2">
      <c r="B9" s="42" t="s">
        <v>58</v>
      </c>
      <c r="C9" s="42" t="s">
        <v>59</v>
      </c>
      <c r="D9" s="42" t="s">
        <v>1279</v>
      </c>
      <c r="E9" s="42" t="s">
        <v>1280</v>
      </c>
      <c r="F9" s="109"/>
      <c r="G9" s="109"/>
      <c r="H9" s="109"/>
      <c r="J9" s="110"/>
      <c r="K9" s="111"/>
      <c r="L9" s="111"/>
      <c r="M9" s="112"/>
      <c r="N9" s="110"/>
    </row>
    <row r="10" spans="1:18" ht="25.5" customHeight="1" x14ac:dyDescent="0.2">
      <c r="B10" s="113" t="s">
        <v>319</v>
      </c>
      <c r="C10" s="104">
        <v>462</v>
      </c>
      <c r="D10" s="104">
        <v>34</v>
      </c>
      <c r="E10" s="105">
        <f>+D10/C10</f>
        <v>7.3593073593073599E-2</v>
      </c>
      <c r="F10" s="13"/>
      <c r="G10" s="13"/>
      <c r="H10" s="13"/>
      <c r="J10" s="6"/>
      <c r="K10" s="4"/>
      <c r="L10" s="4"/>
      <c r="M10" s="32"/>
      <c r="N10" s="6"/>
    </row>
    <row r="11" spans="1:18" ht="25.5" customHeight="1" x14ac:dyDescent="0.2">
      <c r="B11" s="113" t="s">
        <v>320</v>
      </c>
      <c r="C11" s="104">
        <v>36</v>
      </c>
      <c r="D11" s="104">
        <v>2</v>
      </c>
      <c r="E11" s="105">
        <f>+D11/C11</f>
        <v>5.5555555555555552E-2</v>
      </c>
      <c r="F11" s="13"/>
      <c r="G11" s="13"/>
      <c r="H11" s="13"/>
      <c r="J11" s="6"/>
      <c r="K11" s="4"/>
      <c r="L11" s="4"/>
      <c r="M11" s="32"/>
      <c r="N11" s="6"/>
    </row>
    <row r="12" spans="1:18" ht="25.5" customHeight="1" x14ac:dyDescent="0.2">
      <c r="B12" s="113" t="s">
        <v>733</v>
      </c>
      <c r="C12" s="1256">
        <v>548</v>
      </c>
      <c r="D12" s="1256">
        <v>18</v>
      </c>
      <c r="E12" s="1255"/>
      <c r="F12" s="13"/>
      <c r="G12" s="13"/>
      <c r="H12" s="13"/>
      <c r="J12" s="6"/>
      <c r="K12" s="4"/>
      <c r="L12" s="4"/>
      <c r="M12" s="32"/>
      <c r="N12" s="6"/>
    </row>
    <row r="13" spans="1:18" ht="25.5" customHeight="1" x14ac:dyDescent="0.2">
      <c r="B13" s="113" t="s">
        <v>321</v>
      </c>
      <c r="C13" s="104">
        <v>965</v>
      </c>
      <c r="D13" s="104">
        <v>26</v>
      </c>
      <c r="E13" s="105">
        <f>+D13/C13</f>
        <v>2.6943005181347152E-2</v>
      </c>
      <c r="F13" s="13"/>
      <c r="G13" s="13"/>
      <c r="H13" s="13"/>
      <c r="J13" s="6"/>
      <c r="K13" s="4"/>
      <c r="L13" s="4"/>
      <c r="M13" s="32"/>
      <c r="N13" s="6"/>
    </row>
    <row r="14" spans="1:18" ht="25.5" customHeight="1" x14ac:dyDescent="0.2">
      <c r="B14" s="113" t="s">
        <v>732</v>
      </c>
      <c r="C14" s="1256">
        <v>38</v>
      </c>
      <c r="D14" s="1256">
        <v>0</v>
      </c>
      <c r="E14" s="1255"/>
      <c r="F14" s="13"/>
      <c r="G14" s="13"/>
      <c r="H14" s="13"/>
      <c r="J14" s="6"/>
      <c r="K14" s="4"/>
      <c r="L14" s="4"/>
      <c r="M14" s="32"/>
      <c r="N14" s="6"/>
    </row>
    <row r="15" spans="1:18" ht="25.5" customHeight="1" x14ac:dyDescent="0.2">
      <c r="B15" s="113" t="s">
        <v>322</v>
      </c>
      <c r="C15" s="104">
        <v>1381</v>
      </c>
      <c r="D15" s="104">
        <v>92</v>
      </c>
      <c r="E15" s="105">
        <f t="shared" ref="E15:E17" si="0">+D15/C15</f>
        <v>6.6618392469225199E-2</v>
      </c>
      <c r="F15" s="13"/>
      <c r="G15" s="13"/>
      <c r="H15" s="13"/>
      <c r="J15" s="6"/>
      <c r="K15" s="4"/>
      <c r="L15" s="4"/>
      <c r="M15" s="32"/>
      <c r="N15" s="6"/>
    </row>
    <row r="16" spans="1:18" ht="25.5" customHeight="1" x14ac:dyDescent="0.2">
      <c r="B16" s="113" t="s">
        <v>323</v>
      </c>
      <c r="C16" s="104">
        <v>0</v>
      </c>
      <c r="D16" s="104">
        <v>0</v>
      </c>
      <c r="E16" s="105">
        <v>0</v>
      </c>
      <c r="F16" s="13"/>
      <c r="G16" s="13"/>
      <c r="H16" s="13"/>
      <c r="J16" s="6"/>
      <c r="K16" s="4"/>
      <c r="L16" s="4"/>
      <c r="M16" s="32"/>
      <c r="N16" s="6"/>
    </row>
    <row r="17" spans="2:14" ht="25.5" customHeight="1" x14ac:dyDescent="0.2">
      <c r="B17" s="113" t="s">
        <v>324</v>
      </c>
      <c r="C17" s="104">
        <v>2441</v>
      </c>
      <c r="D17" s="104">
        <v>181</v>
      </c>
      <c r="E17" s="105">
        <f t="shared" si="0"/>
        <v>7.4149938549774683E-2</v>
      </c>
      <c r="F17" s="13"/>
      <c r="G17" s="13"/>
      <c r="H17" s="13"/>
      <c r="J17" s="6"/>
      <c r="K17" s="4"/>
      <c r="L17" s="4"/>
      <c r="M17" s="32"/>
      <c r="N17" s="6"/>
    </row>
    <row r="18" spans="2:14" ht="25.5" customHeight="1" x14ac:dyDescent="0.2">
      <c r="B18" s="113" t="s">
        <v>325</v>
      </c>
      <c r="C18" s="104">
        <v>0</v>
      </c>
      <c r="D18" s="104">
        <v>0</v>
      </c>
      <c r="E18" s="105">
        <v>0</v>
      </c>
      <c r="F18" s="13"/>
      <c r="G18" s="13"/>
      <c r="H18" s="13"/>
      <c r="J18" s="6"/>
      <c r="K18" s="4"/>
      <c r="L18" s="4"/>
      <c r="M18" s="32"/>
      <c r="N18" s="6"/>
    </row>
    <row r="19" spans="2:14" x14ac:dyDescent="0.2">
      <c r="B19" s="201" t="s">
        <v>170</v>
      </c>
      <c r="C19" s="196">
        <f>SUM(C10:C18)</f>
        <v>5871</v>
      </c>
      <c r="D19" s="196">
        <f>SUM(D10:D18)</f>
        <v>353</v>
      </c>
      <c r="E19" s="197">
        <f>+D19/C19</f>
        <v>6.0126043263498553E-2</v>
      </c>
    </row>
    <row r="20" spans="2:14" x14ac:dyDescent="0.2">
      <c r="B20" s="1810" t="s">
        <v>60</v>
      </c>
      <c r="C20" s="1810"/>
      <c r="D20" s="1810"/>
      <c r="E20" s="1810"/>
    </row>
    <row r="21" spans="2:14" s="108" customFormat="1" ht="36.75" customHeight="1" x14ac:dyDescent="0.2">
      <c r="B21" s="42" t="s">
        <v>58</v>
      </c>
      <c r="C21" s="42" t="s">
        <v>59</v>
      </c>
      <c r="D21" s="42" t="s">
        <v>1279</v>
      </c>
      <c r="E21" s="42" t="s">
        <v>1280</v>
      </c>
    </row>
    <row r="22" spans="2:14" ht="25.5" customHeight="1" x14ac:dyDescent="0.2">
      <c r="B22" s="113" t="s">
        <v>61</v>
      </c>
      <c r="C22" s="104">
        <v>6080</v>
      </c>
      <c r="D22" s="104">
        <v>385</v>
      </c>
      <c r="E22" s="105">
        <f>+D22/C22</f>
        <v>6.3322368421052627E-2</v>
      </c>
    </row>
    <row r="23" spans="2:14" ht="25.5" hidden="1" customHeight="1" x14ac:dyDescent="0.2">
      <c r="B23" s="113" t="s">
        <v>262</v>
      </c>
      <c r="C23" s="104">
        <v>0</v>
      </c>
      <c r="D23" s="104">
        <v>0</v>
      </c>
      <c r="E23" s="105">
        <v>0</v>
      </c>
    </row>
    <row r="24" spans="2:14" ht="25.5" customHeight="1" x14ac:dyDescent="0.2">
      <c r="B24" s="113" t="s">
        <v>400</v>
      </c>
      <c r="C24" s="104">
        <v>2074</v>
      </c>
      <c r="D24" s="104">
        <v>166</v>
      </c>
      <c r="E24" s="105">
        <f>+D24/C24</f>
        <v>8.0038572806171646E-2</v>
      </c>
    </row>
    <row r="25" spans="2:14" x14ac:dyDescent="0.2">
      <c r="B25" s="201" t="s">
        <v>170</v>
      </c>
      <c r="C25" s="196">
        <f>SUM(C22:C24)</f>
        <v>8154</v>
      </c>
      <c r="D25" s="196">
        <f>SUM(D22:D24)</f>
        <v>551</v>
      </c>
      <c r="E25" s="197">
        <f>+D25/C25</f>
        <v>6.7574196713269558E-2</v>
      </c>
    </row>
    <row r="26" spans="2:14" x14ac:dyDescent="0.2">
      <c r="B26" s="101"/>
      <c r="C26" s="101"/>
      <c r="D26" s="101"/>
      <c r="E26" s="101"/>
    </row>
    <row r="27" spans="2:14" s="31" customFormat="1" x14ac:dyDescent="0.2">
      <c r="B27" s="42" t="s">
        <v>29</v>
      </c>
      <c r="C27" s="106">
        <f>+C19+C25</f>
        <v>14025</v>
      </c>
      <c r="D27" s="106">
        <f>+D19+D25</f>
        <v>904</v>
      </c>
      <c r="E27" s="107">
        <f>+D27/C27</f>
        <v>6.4456327985739748E-2</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01"/>
  <sheetViews>
    <sheetView showGridLines="0" zoomScale="80" zoomScaleNormal="80" zoomScaleSheetLayoutView="85" workbookViewId="0">
      <selection activeCell="E107" sqref="E107"/>
    </sheetView>
  </sheetViews>
  <sheetFormatPr baseColWidth="10" defaultRowHeight="15" customHeight="1" x14ac:dyDescent="0.2"/>
  <cols>
    <col min="1" max="1" width="3.7109375" style="172" customWidth="1"/>
    <col min="2" max="2" width="47.42578125" style="172" customWidth="1"/>
    <col min="3" max="3" width="15.140625" style="172" customWidth="1"/>
    <col min="4" max="4" width="19.85546875" style="172" customWidth="1"/>
    <col min="5" max="5" width="22.85546875" style="172" bestFit="1" customWidth="1"/>
    <col min="6" max="6" width="53.7109375" style="172" customWidth="1"/>
    <col min="7" max="7" width="23.85546875" style="172" customWidth="1"/>
    <col min="8" max="8" width="20.28515625" style="172" customWidth="1"/>
    <col min="9" max="9" width="24" style="60" hidden="1" customWidth="1"/>
    <col min="10" max="10" width="15.85546875" style="60" hidden="1" customWidth="1"/>
    <col min="11" max="11" width="35" style="172" hidden="1" customWidth="1"/>
    <col min="12" max="12" width="11.140625" style="172" hidden="1" customWidth="1"/>
    <col min="13" max="13" width="24.42578125" style="172" hidden="1" customWidth="1"/>
    <col min="14" max="14" width="23.42578125" style="172" hidden="1" customWidth="1"/>
    <col min="15" max="15" width="21.140625" style="172" hidden="1" customWidth="1"/>
    <col min="16" max="16" width="22.140625" style="172" hidden="1" customWidth="1"/>
    <col min="17" max="17" width="23.42578125" style="172" hidden="1" customWidth="1"/>
    <col min="18" max="18" width="20.7109375" style="172" hidden="1" customWidth="1"/>
    <col min="19" max="19" width="18.85546875" style="172" hidden="1" customWidth="1"/>
    <col min="20" max="20" width="13" style="172" hidden="1" customWidth="1"/>
    <col min="21" max="21" width="20.42578125" style="172" hidden="1" customWidth="1"/>
    <col min="22" max="24" width="11.42578125" style="172" hidden="1" customWidth="1"/>
    <col min="25" max="25" width="17.85546875" style="172" hidden="1" customWidth="1"/>
    <col min="26" max="29" width="11.42578125" style="172" hidden="1" customWidth="1"/>
    <col min="30" max="30" width="20.85546875" style="172" customWidth="1"/>
    <col min="31" max="31" width="21.140625" style="172" bestFit="1" customWidth="1"/>
    <col min="32" max="33" width="11.42578125" style="172" customWidth="1"/>
    <col min="34" max="34" width="31.42578125" style="172" customWidth="1"/>
    <col min="35" max="35" width="23" style="172" customWidth="1"/>
    <col min="36" max="36" width="27" style="172" customWidth="1"/>
    <col min="37" max="37" width="11" style="172" bestFit="1" customWidth="1"/>
    <col min="38" max="248" width="11.42578125" style="172"/>
    <col min="249" max="249" width="3.140625" style="172" customWidth="1"/>
    <col min="250" max="250" width="8.7109375" style="172" customWidth="1"/>
    <col min="251" max="251" width="16.42578125" style="172" customWidth="1"/>
    <col min="252" max="252" width="9.42578125" style="172" customWidth="1"/>
    <col min="253" max="253" width="9" style="172" customWidth="1"/>
    <col min="254" max="254" width="9.42578125" style="172" customWidth="1"/>
    <col min="255" max="255" width="9.140625" style="172" customWidth="1"/>
    <col min="256" max="256" width="13.42578125" style="172" customWidth="1"/>
    <col min="257" max="257" width="8.85546875" style="172" customWidth="1"/>
    <col min="258" max="258" width="9.28515625" style="172" customWidth="1"/>
    <col min="259" max="259" width="8.7109375" style="172" customWidth="1"/>
    <col min="260" max="260" width="14.140625" style="172" customWidth="1"/>
    <col min="261" max="263" width="9.28515625" style="172" customWidth="1"/>
    <col min="264" max="264" width="2.140625" style="172" customWidth="1"/>
    <col min="265" max="265" width="16.28515625" style="172" customWidth="1"/>
    <col min="266" max="266" width="13.42578125" style="172" customWidth="1"/>
    <col min="267" max="267" width="6.42578125" style="172" customWidth="1"/>
    <col min="268" max="268" width="10.85546875" style="172" customWidth="1"/>
    <col min="269" max="269" width="21.7109375" style="172" customWidth="1"/>
    <col min="270" max="270" width="21.42578125" style="172" customWidth="1"/>
    <col min="271" max="271" width="11.42578125" style="172"/>
    <col min="272" max="272" width="20.28515625" style="172" customWidth="1"/>
    <col min="273" max="273" width="22.7109375" style="172" customWidth="1"/>
    <col min="274" max="274" width="21.7109375" style="172" customWidth="1"/>
    <col min="275" max="504" width="11.42578125" style="172"/>
    <col min="505" max="505" width="3.140625" style="172" customWidth="1"/>
    <col min="506" max="506" width="8.7109375" style="172" customWidth="1"/>
    <col min="507" max="507" width="16.42578125" style="172" customWidth="1"/>
    <col min="508" max="508" width="9.42578125" style="172" customWidth="1"/>
    <col min="509" max="509" width="9" style="172" customWidth="1"/>
    <col min="510" max="510" width="9.42578125" style="172" customWidth="1"/>
    <col min="511" max="511" width="9.140625" style="172" customWidth="1"/>
    <col min="512" max="512" width="13.42578125" style="172" customWidth="1"/>
    <col min="513" max="513" width="8.85546875" style="172" customWidth="1"/>
    <col min="514" max="514" width="9.28515625" style="172" customWidth="1"/>
    <col min="515" max="515" width="8.7109375" style="172" customWidth="1"/>
    <col min="516" max="516" width="14.140625" style="172" customWidth="1"/>
    <col min="517" max="519" width="9.28515625" style="172" customWidth="1"/>
    <col min="520" max="520" width="2.140625" style="172" customWidth="1"/>
    <col min="521" max="521" width="16.28515625" style="172" customWidth="1"/>
    <col min="522" max="522" width="13.42578125" style="172" customWidth="1"/>
    <col min="523" max="523" width="6.42578125" style="172" customWidth="1"/>
    <col min="524" max="524" width="10.85546875" style="172" customWidth="1"/>
    <col min="525" max="525" width="21.7109375" style="172" customWidth="1"/>
    <col min="526" max="526" width="21.42578125" style="172" customWidth="1"/>
    <col min="527" max="527" width="11.42578125" style="172"/>
    <col min="528" max="528" width="20.28515625" style="172" customWidth="1"/>
    <col min="529" max="529" width="22.7109375" style="172" customWidth="1"/>
    <col min="530" max="530" width="21.7109375" style="172" customWidth="1"/>
    <col min="531" max="760" width="11.42578125" style="172"/>
    <col min="761" max="761" width="3.140625" style="172" customWidth="1"/>
    <col min="762" max="762" width="8.7109375" style="172" customWidth="1"/>
    <col min="763" max="763" width="16.42578125" style="172" customWidth="1"/>
    <col min="764" max="764" width="9.42578125" style="172" customWidth="1"/>
    <col min="765" max="765" width="9" style="172" customWidth="1"/>
    <col min="766" max="766" width="9.42578125" style="172" customWidth="1"/>
    <col min="767" max="767" width="9.140625" style="172" customWidth="1"/>
    <col min="768" max="768" width="13.42578125" style="172" customWidth="1"/>
    <col min="769" max="769" width="8.85546875" style="172" customWidth="1"/>
    <col min="770" max="770" width="9.28515625" style="172" customWidth="1"/>
    <col min="771" max="771" width="8.7109375" style="172" customWidth="1"/>
    <col min="772" max="772" width="14.140625" style="172" customWidth="1"/>
    <col min="773" max="775" width="9.28515625" style="172" customWidth="1"/>
    <col min="776" max="776" width="2.140625" style="172" customWidth="1"/>
    <col min="777" max="777" width="16.28515625" style="172" customWidth="1"/>
    <col min="778" max="778" width="13.42578125" style="172" customWidth="1"/>
    <col min="779" max="779" width="6.42578125" style="172" customWidth="1"/>
    <col min="780" max="780" width="10.85546875" style="172" customWidth="1"/>
    <col min="781" max="781" width="21.7109375" style="172" customWidth="1"/>
    <col min="782" max="782" width="21.42578125" style="172" customWidth="1"/>
    <col min="783" max="783" width="11.42578125" style="172"/>
    <col min="784" max="784" width="20.28515625" style="172" customWidth="1"/>
    <col min="785" max="785" width="22.7109375" style="172" customWidth="1"/>
    <col min="786" max="786" width="21.7109375" style="172" customWidth="1"/>
    <col min="787" max="1016" width="11.42578125" style="172"/>
    <col min="1017" max="1017" width="3.140625" style="172" customWidth="1"/>
    <col min="1018" max="1018" width="8.7109375" style="172" customWidth="1"/>
    <col min="1019" max="1019" width="16.42578125" style="172" customWidth="1"/>
    <col min="1020" max="1020" width="9.42578125" style="172" customWidth="1"/>
    <col min="1021" max="1021" width="9" style="172" customWidth="1"/>
    <col min="1022" max="1022" width="9.42578125" style="172" customWidth="1"/>
    <col min="1023" max="1023" width="9.140625" style="172" customWidth="1"/>
    <col min="1024" max="1024" width="13.42578125" style="172" customWidth="1"/>
    <col min="1025" max="1025" width="8.85546875" style="172" customWidth="1"/>
    <col min="1026" max="1026" width="9.28515625" style="172" customWidth="1"/>
    <col min="1027" max="1027" width="8.7109375" style="172" customWidth="1"/>
    <col min="1028" max="1028" width="14.140625" style="172" customWidth="1"/>
    <col min="1029" max="1031" width="9.28515625" style="172" customWidth="1"/>
    <col min="1032" max="1032" width="2.140625" style="172" customWidth="1"/>
    <col min="1033" max="1033" width="16.28515625" style="172" customWidth="1"/>
    <col min="1034" max="1034" width="13.42578125" style="172" customWidth="1"/>
    <col min="1035" max="1035" width="6.42578125" style="172" customWidth="1"/>
    <col min="1036" max="1036" width="10.85546875" style="172" customWidth="1"/>
    <col min="1037" max="1037" width="21.7109375" style="172" customWidth="1"/>
    <col min="1038" max="1038" width="21.42578125" style="172" customWidth="1"/>
    <col min="1039" max="1039" width="11.42578125" style="172"/>
    <col min="1040" max="1040" width="20.28515625" style="172" customWidth="1"/>
    <col min="1041" max="1041" width="22.7109375" style="172" customWidth="1"/>
    <col min="1042" max="1042" width="21.7109375" style="172" customWidth="1"/>
    <col min="1043" max="1272" width="11.42578125" style="172"/>
    <col min="1273" max="1273" width="3.140625" style="172" customWidth="1"/>
    <col min="1274" max="1274" width="8.7109375" style="172" customWidth="1"/>
    <col min="1275" max="1275" width="16.42578125" style="172" customWidth="1"/>
    <col min="1276" max="1276" width="9.42578125" style="172" customWidth="1"/>
    <col min="1277" max="1277" width="9" style="172" customWidth="1"/>
    <col min="1278" max="1278" width="9.42578125" style="172" customWidth="1"/>
    <col min="1279" max="1279" width="9.140625" style="172" customWidth="1"/>
    <col min="1280" max="1280" width="13.42578125" style="172" customWidth="1"/>
    <col min="1281" max="1281" width="8.85546875" style="172" customWidth="1"/>
    <col min="1282" max="1282" width="9.28515625" style="172" customWidth="1"/>
    <col min="1283" max="1283" width="8.7109375" style="172" customWidth="1"/>
    <col min="1284" max="1284" width="14.140625" style="172" customWidth="1"/>
    <col min="1285" max="1287" width="9.28515625" style="172" customWidth="1"/>
    <col min="1288" max="1288" width="2.140625" style="172" customWidth="1"/>
    <col min="1289" max="1289" width="16.28515625" style="172" customWidth="1"/>
    <col min="1290" max="1290" width="13.42578125" style="172" customWidth="1"/>
    <col min="1291" max="1291" width="6.42578125" style="172" customWidth="1"/>
    <col min="1292" max="1292" width="10.85546875" style="172" customWidth="1"/>
    <col min="1293" max="1293" width="21.7109375" style="172" customWidth="1"/>
    <col min="1294" max="1294" width="21.42578125" style="172" customWidth="1"/>
    <col min="1295" max="1295" width="11.42578125" style="172"/>
    <col min="1296" max="1296" width="20.28515625" style="172" customWidth="1"/>
    <col min="1297" max="1297" width="22.7109375" style="172" customWidth="1"/>
    <col min="1298" max="1298" width="21.7109375" style="172" customWidth="1"/>
    <col min="1299" max="1528" width="11.42578125" style="172"/>
    <col min="1529" max="1529" width="3.140625" style="172" customWidth="1"/>
    <col min="1530" max="1530" width="8.7109375" style="172" customWidth="1"/>
    <col min="1531" max="1531" width="16.42578125" style="172" customWidth="1"/>
    <col min="1532" max="1532" width="9.42578125" style="172" customWidth="1"/>
    <col min="1533" max="1533" width="9" style="172" customWidth="1"/>
    <col min="1534" max="1534" width="9.42578125" style="172" customWidth="1"/>
    <col min="1535" max="1535" width="9.140625" style="172" customWidth="1"/>
    <col min="1536" max="1536" width="13.42578125" style="172" customWidth="1"/>
    <col min="1537" max="1537" width="8.85546875" style="172" customWidth="1"/>
    <col min="1538" max="1538" width="9.28515625" style="172" customWidth="1"/>
    <col min="1539" max="1539" width="8.7109375" style="172" customWidth="1"/>
    <col min="1540" max="1540" width="14.140625" style="172" customWidth="1"/>
    <col min="1541" max="1543" width="9.28515625" style="172" customWidth="1"/>
    <col min="1544" max="1544" width="2.140625" style="172" customWidth="1"/>
    <col min="1545" max="1545" width="16.28515625" style="172" customWidth="1"/>
    <col min="1546" max="1546" width="13.42578125" style="172" customWidth="1"/>
    <col min="1547" max="1547" width="6.42578125" style="172" customWidth="1"/>
    <col min="1548" max="1548" width="10.85546875" style="172" customWidth="1"/>
    <col min="1549" max="1549" width="21.7109375" style="172" customWidth="1"/>
    <col min="1550" max="1550" width="21.42578125" style="172" customWidth="1"/>
    <col min="1551" max="1551" width="11.42578125" style="172"/>
    <col min="1552" max="1552" width="20.28515625" style="172" customWidth="1"/>
    <col min="1553" max="1553" width="22.7109375" style="172" customWidth="1"/>
    <col min="1554" max="1554" width="21.7109375" style="172" customWidth="1"/>
    <col min="1555" max="1784" width="11.42578125" style="172"/>
    <col min="1785" max="1785" width="3.140625" style="172" customWidth="1"/>
    <col min="1786" max="1786" width="8.7109375" style="172" customWidth="1"/>
    <col min="1787" max="1787" width="16.42578125" style="172" customWidth="1"/>
    <col min="1788" max="1788" width="9.42578125" style="172" customWidth="1"/>
    <col min="1789" max="1789" width="9" style="172" customWidth="1"/>
    <col min="1790" max="1790" width="9.42578125" style="172" customWidth="1"/>
    <col min="1791" max="1791" width="9.140625" style="172" customWidth="1"/>
    <col min="1792" max="1792" width="13.42578125" style="172" customWidth="1"/>
    <col min="1793" max="1793" width="8.85546875" style="172" customWidth="1"/>
    <col min="1794" max="1794" width="9.28515625" style="172" customWidth="1"/>
    <col min="1795" max="1795" width="8.7109375" style="172" customWidth="1"/>
    <col min="1796" max="1796" width="14.140625" style="172" customWidth="1"/>
    <col min="1797" max="1799" width="9.28515625" style="172" customWidth="1"/>
    <col min="1800" max="1800" width="2.140625" style="172" customWidth="1"/>
    <col min="1801" max="1801" width="16.28515625" style="172" customWidth="1"/>
    <col min="1802" max="1802" width="13.42578125" style="172" customWidth="1"/>
    <col min="1803" max="1803" width="6.42578125" style="172" customWidth="1"/>
    <col min="1804" max="1804" width="10.85546875" style="172" customWidth="1"/>
    <col min="1805" max="1805" width="21.7109375" style="172" customWidth="1"/>
    <col min="1806" max="1806" width="21.42578125" style="172" customWidth="1"/>
    <col min="1807" max="1807" width="11.42578125" style="172"/>
    <col min="1808" max="1808" width="20.28515625" style="172" customWidth="1"/>
    <col min="1809" max="1809" width="22.7109375" style="172" customWidth="1"/>
    <col min="1810" max="1810" width="21.7109375" style="172" customWidth="1"/>
    <col min="1811" max="2040" width="11.42578125" style="172"/>
    <col min="2041" max="2041" width="3.140625" style="172" customWidth="1"/>
    <col min="2042" max="2042" width="8.7109375" style="172" customWidth="1"/>
    <col min="2043" max="2043" width="16.42578125" style="172" customWidth="1"/>
    <col min="2044" max="2044" width="9.42578125" style="172" customWidth="1"/>
    <col min="2045" max="2045" width="9" style="172" customWidth="1"/>
    <col min="2046" max="2046" width="9.42578125" style="172" customWidth="1"/>
    <col min="2047" max="2047" width="9.140625" style="172" customWidth="1"/>
    <col min="2048" max="2048" width="13.42578125" style="172" customWidth="1"/>
    <col min="2049" max="2049" width="8.85546875" style="172" customWidth="1"/>
    <col min="2050" max="2050" width="9.28515625" style="172" customWidth="1"/>
    <col min="2051" max="2051" width="8.7109375" style="172" customWidth="1"/>
    <col min="2052" max="2052" width="14.140625" style="172" customWidth="1"/>
    <col min="2053" max="2055" width="9.28515625" style="172" customWidth="1"/>
    <col min="2056" max="2056" width="2.140625" style="172" customWidth="1"/>
    <col min="2057" max="2057" width="16.28515625" style="172" customWidth="1"/>
    <col min="2058" max="2058" width="13.42578125" style="172" customWidth="1"/>
    <col min="2059" max="2059" width="6.42578125" style="172" customWidth="1"/>
    <col min="2060" max="2060" width="10.85546875" style="172" customWidth="1"/>
    <col min="2061" max="2061" width="21.7109375" style="172" customWidth="1"/>
    <col min="2062" max="2062" width="21.42578125" style="172" customWidth="1"/>
    <col min="2063" max="2063" width="11.42578125" style="172"/>
    <col min="2064" max="2064" width="20.28515625" style="172" customWidth="1"/>
    <col min="2065" max="2065" width="22.7109375" style="172" customWidth="1"/>
    <col min="2066" max="2066" width="21.7109375" style="172" customWidth="1"/>
    <col min="2067" max="2296" width="11.42578125" style="172"/>
    <col min="2297" max="2297" width="3.140625" style="172" customWidth="1"/>
    <col min="2298" max="2298" width="8.7109375" style="172" customWidth="1"/>
    <col min="2299" max="2299" width="16.42578125" style="172" customWidth="1"/>
    <col min="2300" max="2300" width="9.42578125" style="172" customWidth="1"/>
    <col min="2301" max="2301" width="9" style="172" customWidth="1"/>
    <col min="2302" max="2302" width="9.42578125" style="172" customWidth="1"/>
    <col min="2303" max="2303" width="9.140625" style="172" customWidth="1"/>
    <col min="2304" max="2304" width="13.42578125" style="172" customWidth="1"/>
    <col min="2305" max="2305" width="8.85546875" style="172" customWidth="1"/>
    <col min="2306" max="2306" width="9.28515625" style="172" customWidth="1"/>
    <col min="2307" max="2307" width="8.7109375" style="172" customWidth="1"/>
    <col min="2308" max="2308" width="14.140625" style="172" customWidth="1"/>
    <col min="2309" max="2311" width="9.28515625" style="172" customWidth="1"/>
    <col min="2312" max="2312" width="2.140625" style="172" customWidth="1"/>
    <col min="2313" max="2313" width="16.28515625" style="172" customWidth="1"/>
    <col min="2314" max="2314" width="13.42578125" style="172" customWidth="1"/>
    <col min="2315" max="2315" width="6.42578125" style="172" customWidth="1"/>
    <col min="2316" max="2316" width="10.85546875" style="172" customWidth="1"/>
    <col min="2317" max="2317" width="21.7109375" style="172" customWidth="1"/>
    <col min="2318" max="2318" width="21.42578125" style="172" customWidth="1"/>
    <col min="2319" max="2319" width="11.42578125" style="172"/>
    <col min="2320" max="2320" width="20.28515625" style="172" customWidth="1"/>
    <col min="2321" max="2321" width="22.7109375" style="172" customWidth="1"/>
    <col min="2322" max="2322" width="21.7109375" style="172" customWidth="1"/>
    <col min="2323" max="2552" width="11.42578125" style="172"/>
    <col min="2553" max="2553" width="3.140625" style="172" customWidth="1"/>
    <col min="2554" max="2554" width="8.7109375" style="172" customWidth="1"/>
    <col min="2555" max="2555" width="16.42578125" style="172" customWidth="1"/>
    <col min="2556" max="2556" width="9.42578125" style="172" customWidth="1"/>
    <col min="2557" max="2557" width="9" style="172" customWidth="1"/>
    <col min="2558" max="2558" width="9.42578125" style="172" customWidth="1"/>
    <col min="2559" max="2559" width="9.140625" style="172" customWidth="1"/>
    <col min="2560" max="2560" width="13.42578125" style="172" customWidth="1"/>
    <col min="2561" max="2561" width="8.85546875" style="172" customWidth="1"/>
    <col min="2562" max="2562" width="9.28515625" style="172" customWidth="1"/>
    <col min="2563" max="2563" width="8.7109375" style="172" customWidth="1"/>
    <col min="2564" max="2564" width="14.140625" style="172" customWidth="1"/>
    <col min="2565" max="2567" width="9.28515625" style="172" customWidth="1"/>
    <col min="2568" max="2568" width="2.140625" style="172" customWidth="1"/>
    <col min="2569" max="2569" width="16.28515625" style="172" customWidth="1"/>
    <col min="2570" max="2570" width="13.42578125" style="172" customWidth="1"/>
    <col min="2571" max="2571" width="6.42578125" style="172" customWidth="1"/>
    <col min="2572" max="2572" width="10.85546875" style="172" customWidth="1"/>
    <col min="2573" max="2573" width="21.7109375" style="172" customWidth="1"/>
    <col min="2574" max="2574" width="21.42578125" style="172" customWidth="1"/>
    <col min="2575" max="2575" width="11.42578125" style="172"/>
    <col min="2576" max="2576" width="20.28515625" style="172" customWidth="1"/>
    <col min="2577" max="2577" width="22.7109375" style="172" customWidth="1"/>
    <col min="2578" max="2578" width="21.7109375" style="172" customWidth="1"/>
    <col min="2579" max="2808" width="11.42578125" style="172"/>
    <col min="2809" max="2809" width="3.140625" style="172" customWidth="1"/>
    <col min="2810" max="2810" width="8.7109375" style="172" customWidth="1"/>
    <col min="2811" max="2811" width="16.42578125" style="172" customWidth="1"/>
    <col min="2812" max="2812" width="9.42578125" style="172" customWidth="1"/>
    <col min="2813" max="2813" width="9" style="172" customWidth="1"/>
    <col min="2814" max="2814" width="9.42578125" style="172" customWidth="1"/>
    <col min="2815" max="2815" width="9.140625" style="172" customWidth="1"/>
    <col min="2816" max="2816" width="13.42578125" style="172" customWidth="1"/>
    <col min="2817" max="2817" width="8.85546875" style="172" customWidth="1"/>
    <col min="2818" max="2818" width="9.28515625" style="172" customWidth="1"/>
    <col min="2819" max="2819" width="8.7109375" style="172" customWidth="1"/>
    <col min="2820" max="2820" width="14.140625" style="172" customWidth="1"/>
    <col min="2821" max="2823" width="9.28515625" style="172" customWidth="1"/>
    <col min="2824" max="2824" width="2.140625" style="172" customWidth="1"/>
    <col min="2825" max="2825" width="16.28515625" style="172" customWidth="1"/>
    <col min="2826" max="2826" width="13.42578125" style="172" customWidth="1"/>
    <col min="2827" max="2827" width="6.42578125" style="172" customWidth="1"/>
    <col min="2828" max="2828" width="10.85546875" style="172" customWidth="1"/>
    <col min="2829" max="2829" width="21.7109375" style="172" customWidth="1"/>
    <col min="2830" max="2830" width="21.42578125" style="172" customWidth="1"/>
    <col min="2831" max="2831" width="11.42578125" style="172"/>
    <col min="2832" max="2832" width="20.28515625" style="172" customWidth="1"/>
    <col min="2833" max="2833" width="22.7109375" style="172" customWidth="1"/>
    <col min="2834" max="2834" width="21.7109375" style="172" customWidth="1"/>
    <col min="2835" max="3064" width="11.42578125" style="172"/>
    <col min="3065" max="3065" width="3.140625" style="172" customWidth="1"/>
    <col min="3066" max="3066" width="8.7109375" style="172" customWidth="1"/>
    <col min="3067" max="3067" width="16.42578125" style="172" customWidth="1"/>
    <col min="3068" max="3068" width="9.42578125" style="172" customWidth="1"/>
    <col min="3069" max="3069" width="9" style="172" customWidth="1"/>
    <col min="3070" max="3070" width="9.42578125" style="172" customWidth="1"/>
    <col min="3071" max="3071" width="9.140625" style="172" customWidth="1"/>
    <col min="3072" max="3072" width="13.42578125" style="172" customWidth="1"/>
    <col min="3073" max="3073" width="8.85546875" style="172" customWidth="1"/>
    <col min="3074" max="3074" width="9.28515625" style="172" customWidth="1"/>
    <col min="3075" max="3075" width="8.7109375" style="172" customWidth="1"/>
    <col min="3076" max="3076" width="14.140625" style="172" customWidth="1"/>
    <col min="3077" max="3079" width="9.28515625" style="172" customWidth="1"/>
    <col min="3080" max="3080" width="2.140625" style="172" customWidth="1"/>
    <col min="3081" max="3081" width="16.28515625" style="172" customWidth="1"/>
    <col min="3082" max="3082" width="13.42578125" style="172" customWidth="1"/>
    <col min="3083" max="3083" width="6.42578125" style="172" customWidth="1"/>
    <col min="3084" max="3084" width="10.85546875" style="172" customWidth="1"/>
    <col min="3085" max="3085" width="21.7109375" style="172" customWidth="1"/>
    <col min="3086" max="3086" width="21.42578125" style="172" customWidth="1"/>
    <col min="3087" max="3087" width="11.42578125" style="172"/>
    <col min="3088" max="3088" width="20.28515625" style="172" customWidth="1"/>
    <col min="3089" max="3089" width="22.7109375" style="172" customWidth="1"/>
    <col min="3090" max="3090" width="21.7109375" style="172" customWidth="1"/>
    <col min="3091" max="3320" width="11.42578125" style="172"/>
    <col min="3321" max="3321" width="3.140625" style="172" customWidth="1"/>
    <col min="3322" max="3322" width="8.7109375" style="172" customWidth="1"/>
    <col min="3323" max="3323" width="16.42578125" style="172" customWidth="1"/>
    <col min="3324" max="3324" width="9.42578125" style="172" customWidth="1"/>
    <col min="3325" max="3325" width="9" style="172" customWidth="1"/>
    <col min="3326" max="3326" width="9.42578125" style="172" customWidth="1"/>
    <col min="3327" max="3327" width="9.140625" style="172" customWidth="1"/>
    <col min="3328" max="3328" width="13.42578125" style="172" customWidth="1"/>
    <col min="3329" max="3329" width="8.85546875" style="172" customWidth="1"/>
    <col min="3330" max="3330" width="9.28515625" style="172" customWidth="1"/>
    <col min="3331" max="3331" width="8.7109375" style="172" customWidth="1"/>
    <col min="3332" max="3332" width="14.140625" style="172" customWidth="1"/>
    <col min="3333" max="3335" width="9.28515625" style="172" customWidth="1"/>
    <col min="3336" max="3336" width="2.140625" style="172" customWidth="1"/>
    <col min="3337" max="3337" width="16.28515625" style="172" customWidth="1"/>
    <col min="3338" max="3338" width="13.42578125" style="172" customWidth="1"/>
    <col min="3339" max="3339" width="6.42578125" style="172" customWidth="1"/>
    <col min="3340" max="3340" width="10.85546875" style="172" customWidth="1"/>
    <col min="3341" max="3341" width="21.7109375" style="172" customWidth="1"/>
    <col min="3342" max="3342" width="21.42578125" style="172" customWidth="1"/>
    <col min="3343" max="3343" width="11.42578125" style="172"/>
    <col min="3344" max="3344" width="20.28515625" style="172" customWidth="1"/>
    <col min="3345" max="3345" width="22.7109375" style="172" customWidth="1"/>
    <col min="3346" max="3346" width="21.7109375" style="172" customWidth="1"/>
    <col min="3347" max="3576" width="11.42578125" style="172"/>
    <col min="3577" max="3577" width="3.140625" style="172" customWidth="1"/>
    <col min="3578" max="3578" width="8.7109375" style="172" customWidth="1"/>
    <col min="3579" max="3579" width="16.42578125" style="172" customWidth="1"/>
    <col min="3580" max="3580" width="9.42578125" style="172" customWidth="1"/>
    <col min="3581" max="3581" width="9" style="172" customWidth="1"/>
    <col min="3582" max="3582" width="9.42578125" style="172" customWidth="1"/>
    <col min="3583" max="3583" width="9.140625" style="172" customWidth="1"/>
    <col min="3584" max="3584" width="13.42578125" style="172" customWidth="1"/>
    <col min="3585" max="3585" width="8.85546875" style="172" customWidth="1"/>
    <col min="3586" max="3586" width="9.28515625" style="172" customWidth="1"/>
    <col min="3587" max="3587" width="8.7109375" style="172" customWidth="1"/>
    <col min="3588" max="3588" width="14.140625" style="172" customWidth="1"/>
    <col min="3589" max="3591" width="9.28515625" style="172" customWidth="1"/>
    <col min="3592" max="3592" width="2.140625" style="172" customWidth="1"/>
    <col min="3593" max="3593" width="16.28515625" style="172" customWidth="1"/>
    <col min="3594" max="3594" width="13.42578125" style="172" customWidth="1"/>
    <col min="3595" max="3595" width="6.42578125" style="172" customWidth="1"/>
    <col min="3596" max="3596" width="10.85546875" style="172" customWidth="1"/>
    <col min="3597" max="3597" width="21.7109375" style="172" customWidth="1"/>
    <col min="3598" max="3598" width="21.42578125" style="172" customWidth="1"/>
    <col min="3599" max="3599" width="11.42578125" style="172"/>
    <col min="3600" max="3600" width="20.28515625" style="172" customWidth="1"/>
    <col min="3601" max="3601" width="22.7109375" style="172" customWidth="1"/>
    <col min="3602" max="3602" width="21.7109375" style="172" customWidth="1"/>
    <col min="3603" max="3832" width="11.42578125" style="172"/>
    <col min="3833" max="3833" width="3.140625" style="172" customWidth="1"/>
    <col min="3834" max="3834" width="8.7109375" style="172" customWidth="1"/>
    <col min="3835" max="3835" width="16.42578125" style="172" customWidth="1"/>
    <col min="3836" max="3836" width="9.42578125" style="172" customWidth="1"/>
    <col min="3837" max="3837" width="9" style="172" customWidth="1"/>
    <col min="3838" max="3838" width="9.42578125" style="172" customWidth="1"/>
    <col min="3839" max="3839" width="9.140625" style="172" customWidth="1"/>
    <col min="3840" max="3840" width="13.42578125" style="172" customWidth="1"/>
    <col min="3841" max="3841" width="8.85546875" style="172" customWidth="1"/>
    <col min="3842" max="3842" width="9.28515625" style="172" customWidth="1"/>
    <col min="3843" max="3843" width="8.7109375" style="172" customWidth="1"/>
    <col min="3844" max="3844" width="14.140625" style="172" customWidth="1"/>
    <col min="3845" max="3847" width="9.28515625" style="172" customWidth="1"/>
    <col min="3848" max="3848" width="2.140625" style="172" customWidth="1"/>
    <col min="3849" max="3849" width="16.28515625" style="172" customWidth="1"/>
    <col min="3850" max="3850" width="13.42578125" style="172" customWidth="1"/>
    <col min="3851" max="3851" width="6.42578125" style="172" customWidth="1"/>
    <col min="3852" max="3852" width="10.85546875" style="172" customWidth="1"/>
    <col min="3853" max="3853" width="21.7109375" style="172" customWidth="1"/>
    <col min="3854" max="3854" width="21.42578125" style="172" customWidth="1"/>
    <col min="3855" max="3855" width="11.42578125" style="172"/>
    <col min="3856" max="3856" width="20.28515625" style="172" customWidth="1"/>
    <col min="3857" max="3857" width="22.7109375" style="172" customWidth="1"/>
    <col min="3858" max="3858" width="21.7109375" style="172" customWidth="1"/>
    <col min="3859" max="4088" width="11.42578125" style="172"/>
    <col min="4089" max="4089" width="3.140625" style="172" customWidth="1"/>
    <col min="4090" max="4090" width="8.7109375" style="172" customWidth="1"/>
    <col min="4091" max="4091" width="16.42578125" style="172" customWidth="1"/>
    <col min="4092" max="4092" width="9.42578125" style="172" customWidth="1"/>
    <col min="4093" max="4093" width="9" style="172" customWidth="1"/>
    <col min="4094" max="4094" width="9.42578125" style="172" customWidth="1"/>
    <col min="4095" max="4095" width="9.140625" style="172" customWidth="1"/>
    <col min="4096" max="4096" width="13.42578125" style="172" customWidth="1"/>
    <col min="4097" max="4097" width="8.85546875" style="172" customWidth="1"/>
    <col min="4098" max="4098" width="9.28515625" style="172" customWidth="1"/>
    <col min="4099" max="4099" width="8.7109375" style="172" customWidth="1"/>
    <col min="4100" max="4100" width="14.140625" style="172" customWidth="1"/>
    <col min="4101" max="4103" width="9.28515625" style="172" customWidth="1"/>
    <col min="4104" max="4104" width="2.140625" style="172" customWidth="1"/>
    <col min="4105" max="4105" width="16.28515625" style="172" customWidth="1"/>
    <col min="4106" max="4106" width="13.42578125" style="172" customWidth="1"/>
    <col min="4107" max="4107" width="6.42578125" style="172" customWidth="1"/>
    <col min="4108" max="4108" width="10.85546875" style="172" customWidth="1"/>
    <col min="4109" max="4109" width="21.7109375" style="172" customWidth="1"/>
    <col min="4110" max="4110" width="21.42578125" style="172" customWidth="1"/>
    <col min="4111" max="4111" width="11.42578125" style="172"/>
    <col min="4112" max="4112" width="20.28515625" style="172" customWidth="1"/>
    <col min="4113" max="4113" width="22.7109375" style="172" customWidth="1"/>
    <col min="4114" max="4114" width="21.7109375" style="172" customWidth="1"/>
    <col min="4115" max="4344" width="11.42578125" style="172"/>
    <col min="4345" max="4345" width="3.140625" style="172" customWidth="1"/>
    <col min="4346" max="4346" width="8.7109375" style="172" customWidth="1"/>
    <col min="4347" max="4347" width="16.42578125" style="172" customWidth="1"/>
    <col min="4348" max="4348" width="9.42578125" style="172" customWidth="1"/>
    <col min="4349" max="4349" width="9" style="172" customWidth="1"/>
    <col min="4350" max="4350" width="9.42578125" style="172" customWidth="1"/>
    <col min="4351" max="4351" width="9.140625" style="172" customWidth="1"/>
    <col min="4352" max="4352" width="13.42578125" style="172" customWidth="1"/>
    <col min="4353" max="4353" width="8.85546875" style="172" customWidth="1"/>
    <col min="4354" max="4354" width="9.28515625" style="172" customWidth="1"/>
    <col min="4355" max="4355" width="8.7109375" style="172" customWidth="1"/>
    <col min="4356" max="4356" width="14.140625" style="172" customWidth="1"/>
    <col min="4357" max="4359" width="9.28515625" style="172" customWidth="1"/>
    <col min="4360" max="4360" width="2.140625" style="172" customWidth="1"/>
    <col min="4361" max="4361" width="16.28515625" style="172" customWidth="1"/>
    <col min="4362" max="4362" width="13.42578125" style="172" customWidth="1"/>
    <col min="4363" max="4363" width="6.42578125" style="172" customWidth="1"/>
    <col min="4364" max="4364" width="10.85546875" style="172" customWidth="1"/>
    <col min="4365" max="4365" width="21.7109375" style="172" customWidth="1"/>
    <col min="4366" max="4366" width="21.42578125" style="172" customWidth="1"/>
    <col min="4367" max="4367" width="11.42578125" style="172"/>
    <col min="4368" max="4368" width="20.28515625" style="172" customWidth="1"/>
    <col min="4369" max="4369" width="22.7109375" style="172" customWidth="1"/>
    <col min="4370" max="4370" width="21.7109375" style="172" customWidth="1"/>
    <col min="4371" max="4600" width="11.42578125" style="172"/>
    <col min="4601" max="4601" width="3.140625" style="172" customWidth="1"/>
    <col min="4602" max="4602" width="8.7109375" style="172" customWidth="1"/>
    <col min="4603" max="4603" width="16.42578125" style="172" customWidth="1"/>
    <col min="4604" max="4604" width="9.42578125" style="172" customWidth="1"/>
    <col min="4605" max="4605" width="9" style="172" customWidth="1"/>
    <col min="4606" max="4606" width="9.42578125" style="172" customWidth="1"/>
    <col min="4607" max="4607" width="9.140625" style="172" customWidth="1"/>
    <col min="4608" max="4608" width="13.42578125" style="172" customWidth="1"/>
    <col min="4609" max="4609" width="8.85546875" style="172" customWidth="1"/>
    <col min="4610" max="4610" width="9.28515625" style="172" customWidth="1"/>
    <col min="4611" max="4611" width="8.7109375" style="172" customWidth="1"/>
    <col min="4612" max="4612" width="14.140625" style="172" customWidth="1"/>
    <col min="4613" max="4615" width="9.28515625" style="172" customWidth="1"/>
    <col min="4616" max="4616" width="2.140625" style="172" customWidth="1"/>
    <col min="4617" max="4617" width="16.28515625" style="172" customWidth="1"/>
    <col min="4618" max="4618" width="13.42578125" style="172" customWidth="1"/>
    <col min="4619" max="4619" width="6.42578125" style="172" customWidth="1"/>
    <col min="4620" max="4620" width="10.85546875" style="172" customWidth="1"/>
    <col min="4621" max="4621" width="21.7109375" style="172" customWidth="1"/>
    <col min="4622" max="4622" width="21.42578125" style="172" customWidth="1"/>
    <col min="4623" max="4623" width="11.42578125" style="172"/>
    <col min="4624" max="4624" width="20.28515625" style="172" customWidth="1"/>
    <col min="4625" max="4625" width="22.7109375" style="172" customWidth="1"/>
    <col min="4626" max="4626" width="21.7109375" style="172" customWidth="1"/>
    <col min="4627" max="4856" width="11.42578125" style="172"/>
    <col min="4857" max="4857" width="3.140625" style="172" customWidth="1"/>
    <col min="4858" max="4858" width="8.7109375" style="172" customWidth="1"/>
    <col min="4859" max="4859" width="16.42578125" style="172" customWidth="1"/>
    <col min="4860" max="4860" width="9.42578125" style="172" customWidth="1"/>
    <col min="4861" max="4861" width="9" style="172" customWidth="1"/>
    <col min="4862" max="4862" width="9.42578125" style="172" customWidth="1"/>
    <col min="4863" max="4863" width="9.140625" style="172" customWidth="1"/>
    <col min="4864" max="4864" width="13.42578125" style="172" customWidth="1"/>
    <col min="4865" max="4865" width="8.85546875" style="172" customWidth="1"/>
    <col min="4866" max="4866" width="9.28515625" style="172" customWidth="1"/>
    <col min="4867" max="4867" width="8.7109375" style="172" customWidth="1"/>
    <col min="4868" max="4868" width="14.140625" style="172" customWidth="1"/>
    <col min="4869" max="4871" width="9.28515625" style="172" customWidth="1"/>
    <col min="4872" max="4872" width="2.140625" style="172" customWidth="1"/>
    <col min="4873" max="4873" width="16.28515625" style="172" customWidth="1"/>
    <col min="4874" max="4874" width="13.42578125" style="172" customWidth="1"/>
    <col min="4875" max="4875" width="6.42578125" style="172" customWidth="1"/>
    <col min="4876" max="4876" width="10.85546875" style="172" customWidth="1"/>
    <col min="4877" max="4877" width="21.7109375" style="172" customWidth="1"/>
    <col min="4878" max="4878" width="21.42578125" style="172" customWidth="1"/>
    <col min="4879" max="4879" width="11.42578125" style="172"/>
    <col min="4880" max="4880" width="20.28515625" style="172" customWidth="1"/>
    <col min="4881" max="4881" width="22.7109375" style="172" customWidth="1"/>
    <col min="4882" max="4882" width="21.7109375" style="172" customWidth="1"/>
    <col min="4883" max="5112" width="11.42578125" style="172"/>
    <col min="5113" max="5113" width="3.140625" style="172" customWidth="1"/>
    <col min="5114" max="5114" width="8.7109375" style="172" customWidth="1"/>
    <col min="5115" max="5115" width="16.42578125" style="172" customWidth="1"/>
    <col min="5116" max="5116" width="9.42578125" style="172" customWidth="1"/>
    <col min="5117" max="5117" width="9" style="172" customWidth="1"/>
    <col min="5118" max="5118" width="9.42578125" style="172" customWidth="1"/>
    <col min="5119" max="5119" width="9.140625" style="172" customWidth="1"/>
    <col min="5120" max="5120" width="13.42578125" style="172" customWidth="1"/>
    <col min="5121" max="5121" width="8.85546875" style="172" customWidth="1"/>
    <col min="5122" max="5122" width="9.28515625" style="172" customWidth="1"/>
    <col min="5123" max="5123" width="8.7109375" style="172" customWidth="1"/>
    <col min="5124" max="5124" width="14.140625" style="172" customWidth="1"/>
    <col min="5125" max="5127" width="9.28515625" style="172" customWidth="1"/>
    <col min="5128" max="5128" width="2.140625" style="172" customWidth="1"/>
    <col min="5129" max="5129" width="16.28515625" style="172" customWidth="1"/>
    <col min="5130" max="5130" width="13.42578125" style="172" customWidth="1"/>
    <col min="5131" max="5131" width="6.42578125" style="172" customWidth="1"/>
    <col min="5132" max="5132" width="10.85546875" style="172" customWidth="1"/>
    <col min="5133" max="5133" width="21.7109375" style="172" customWidth="1"/>
    <col min="5134" max="5134" width="21.42578125" style="172" customWidth="1"/>
    <col min="5135" max="5135" width="11.42578125" style="172"/>
    <col min="5136" max="5136" width="20.28515625" style="172" customWidth="1"/>
    <col min="5137" max="5137" width="22.7109375" style="172" customWidth="1"/>
    <col min="5138" max="5138" width="21.7109375" style="172" customWidth="1"/>
    <col min="5139" max="5368" width="11.42578125" style="172"/>
    <col min="5369" max="5369" width="3.140625" style="172" customWidth="1"/>
    <col min="5370" max="5370" width="8.7109375" style="172" customWidth="1"/>
    <col min="5371" max="5371" width="16.42578125" style="172" customWidth="1"/>
    <col min="5372" max="5372" width="9.42578125" style="172" customWidth="1"/>
    <col min="5373" max="5373" width="9" style="172" customWidth="1"/>
    <col min="5374" max="5374" width="9.42578125" style="172" customWidth="1"/>
    <col min="5375" max="5375" width="9.140625" style="172" customWidth="1"/>
    <col min="5376" max="5376" width="13.42578125" style="172" customWidth="1"/>
    <col min="5377" max="5377" width="8.85546875" style="172" customWidth="1"/>
    <col min="5378" max="5378" width="9.28515625" style="172" customWidth="1"/>
    <col min="5379" max="5379" width="8.7109375" style="172" customWidth="1"/>
    <col min="5380" max="5380" width="14.140625" style="172" customWidth="1"/>
    <col min="5381" max="5383" width="9.28515625" style="172" customWidth="1"/>
    <col min="5384" max="5384" width="2.140625" style="172" customWidth="1"/>
    <col min="5385" max="5385" width="16.28515625" style="172" customWidth="1"/>
    <col min="5386" max="5386" width="13.42578125" style="172" customWidth="1"/>
    <col min="5387" max="5387" width="6.42578125" style="172" customWidth="1"/>
    <col min="5388" max="5388" width="10.85546875" style="172" customWidth="1"/>
    <col min="5389" max="5389" width="21.7109375" style="172" customWidth="1"/>
    <col min="5390" max="5390" width="21.42578125" style="172" customWidth="1"/>
    <col min="5391" max="5391" width="11.42578125" style="172"/>
    <col min="5392" max="5392" width="20.28515625" style="172" customWidth="1"/>
    <col min="5393" max="5393" width="22.7109375" style="172" customWidth="1"/>
    <col min="5394" max="5394" width="21.7109375" style="172" customWidth="1"/>
    <col min="5395" max="5624" width="11.42578125" style="172"/>
    <col min="5625" max="5625" width="3.140625" style="172" customWidth="1"/>
    <col min="5626" max="5626" width="8.7109375" style="172" customWidth="1"/>
    <col min="5627" max="5627" width="16.42578125" style="172" customWidth="1"/>
    <col min="5628" max="5628" width="9.42578125" style="172" customWidth="1"/>
    <col min="5629" max="5629" width="9" style="172" customWidth="1"/>
    <col min="5630" max="5630" width="9.42578125" style="172" customWidth="1"/>
    <col min="5631" max="5631" width="9.140625" style="172" customWidth="1"/>
    <col min="5632" max="5632" width="13.42578125" style="172" customWidth="1"/>
    <col min="5633" max="5633" width="8.85546875" style="172" customWidth="1"/>
    <col min="5634" max="5634" width="9.28515625" style="172" customWidth="1"/>
    <col min="5635" max="5635" width="8.7109375" style="172" customWidth="1"/>
    <col min="5636" max="5636" width="14.140625" style="172" customWidth="1"/>
    <col min="5637" max="5639" width="9.28515625" style="172" customWidth="1"/>
    <col min="5640" max="5640" width="2.140625" style="172" customWidth="1"/>
    <col min="5641" max="5641" width="16.28515625" style="172" customWidth="1"/>
    <col min="5642" max="5642" width="13.42578125" style="172" customWidth="1"/>
    <col min="5643" max="5643" width="6.42578125" style="172" customWidth="1"/>
    <col min="5644" max="5644" width="10.85546875" style="172" customWidth="1"/>
    <col min="5645" max="5645" width="21.7109375" style="172" customWidth="1"/>
    <col min="5646" max="5646" width="21.42578125" style="172" customWidth="1"/>
    <col min="5647" max="5647" width="11.42578125" style="172"/>
    <col min="5648" max="5648" width="20.28515625" style="172" customWidth="1"/>
    <col min="5649" max="5649" width="22.7109375" style="172" customWidth="1"/>
    <col min="5650" max="5650" width="21.7109375" style="172" customWidth="1"/>
    <col min="5651" max="5880" width="11.42578125" style="172"/>
    <col min="5881" max="5881" width="3.140625" style="172" customWidth="1"/>
    <col min="5882" max="5882" width="8.7109375" style="172" customWidth="1"/>
    <col min="5883" max="5883" width="16.42578125" style="172" customWidth="1"/>
    <col min="5884" max="5884" width="9.42578125" style="172" customWidth="1"/>
    <col min="5885" max="5885" width="9" style="172" customWidth="1"/>
    <col min="5886" max="5886" width="9.42578125" style="172" customWidth="1"/>
    <col min="5887" max="5887" width="9.140625" style="172" customWidth="1"/>
    <col min="5888" max="5888" width="13.42578125" style="172" customWidth="1"/>
    <col min="5889" max="5889" width="8.85546875" style="172" customWidth="1"/>
    <col min="5890" max="5890" width="9.28515625" style="172" customWidth="1"/>
    <col min="5891" max="5891" width="8.7109375" style="172" customWidth="1"/>
    <col min="5892" max="5892" width="14.140625" style="172" customWidth="1"/>
    <col min="5893" max="5895" width="9.28515625" style="172" customWidth="1"/>
    <col min="5896" max="5896" width="2.140625" style="172" customWidth="1"/>
    <col min="5897" max="5897" width="16.28515625" style="172" customWidth="1"/>
    <col min="5898" max="5898" width="13.42578125" style="172" customWidth="1"/>
    <col min="5899" max="5899" width="6.42578125" style="172" customWidth="1"/>
    <col min="5900" max="5900" width="10.85546875" style="172" customWidth="1"/>
    <col min="5901" max="5901" width="21.7109375" style="172" customWidth="1"/>
    <col min="5902" max="5902" width="21.42578125" style="172" customWidth="1"/>
    <col min="5903" max="5903" width="11.42578125" style="172"/>
    <col min="5904" max="5904" width="20.28515625" style="172" customWidth="1"/>
    <col min="5905" max="5905" width="22.7109375" style="172" customWidth="1"/>
    <col min="5906" max="5906" width="21.7109375" style="172" customWidth="1"/>
    <col min="5907" max="6136" width="11.42578125" style="172"/>
    <col min="6137" max="6137" width="3.140625" style="172" customWidth="1"/>
    <col min="6138" max="6138" width="8.7109375" style="172" customWidth="1"/>
    <col min="6139" max="6139" width="16.42578125" style="172" customWidth="1"/>
    <col min="6140" max="6140" width="9.42578125" style="172" customWidth="1"/>
    <col min="6141" max="6141" width="9" style="172" customWidth="1"/>
    <col min="6142" max="6142" width="9.42578125" style="172" customWidth="1"/>
    <col min="6143" max="6143" width="9.140625" style="172" customWidth="1"/>
    <col min="6144" max="6144" width="13.42578125" style="172" customWidth="1"/>
    <col min="6145" max="6145" width="8.85546875" style="172" customWidth="1"/>
    <col min="6146" max="6146" width="9.28515625" style="172" customWidth="1"/>
    <col min="6147" max="6147" width="8.7109375" style="172" customWidth="1"/>
    <col min="6148" max="6148" width="14.140625" style="172" customWidth="1"/>
    <col min="6149" max="6151" width="9.28515625" style="172" customWidth="1"/>
    <col min="6152" max="6152" width="2.140625" style="172" customWidth="1"/>
    <col min="6153" max="6153" width="16.28515625" style="172" customWidth="1"/>
    <col min="6154" max="6154" width="13.42578125" style="172" customWidth="1"/>
    <col min="6155" max="6155" width="6.42578125" style="172" customWidth="1"/>
    <col min="6156" max="6156" width="10.85546875" style="172" customWidth="1"/>
    <col min="6157" max="6157" width="21.7109375" style="172" customWidth="1"/>
    <col min="6158" max="6158" width="21.42578125" style="172" customWidth="1"/>
    <col min="6159" max="6159" width="11.42578125" style="172"/>
    <col min="6160" max="6160" width="20.28515625" style="172" customWidth="1"/>
    <col min="6161" max="6161" width="22.7109375" style="172" customWidth="1"/>
    <col min="6162" max="6162" width="21.7109375" style="172" customWidth="1"/>
    <col min="6163" max="6392" width="11.42578125" style="172"/>
    <col min="6393" max="6393" width="3.140625" style="172" customWidth="1"/>
    <col min="6394" max="6394" width="8.7109375" style="172" customWidth="1"/>
    <col min="6395" max="6395" width="16.42578125" style="172" customWidth="1"/>
    <col min="6396" max="6396" width="9.42578125" style="172" customWidth="1"/>
    <col min="6397" max="6397" width="9" style="172" customWidth="1"/>
    <col min="6398" max="6398" width="9.42578125" style="172" customWidth="1"/>
    <col min="6399" max="6399" width="9.140625" style="172" customWidth="1"/>
    <col min="6400" max="6400" width="13.42578125" style="172" customWidth="1"/>
    <col min="6401" max="6401" width="8.85546875" style="172" customWidth="1"/>
    <col min="6402" max="6402" width="9.28515625" style="172" customWidth="1"/>
    <col min="6403" max="6403" width="8.7109375" style="172" customWidth="1"/>
    <col min="6404" max="6404" width="14.140625" style="172" customWidth="1"/>
    <col min="6405" max="6407" width="9.28515625" style="172" customWidth="1"/>
    <col min="6408" max="6408" width="2.140625" style="172" customWidth="1"/>
    <col min="6409" max="6409" width="16.28515625" style="172" customWidth="1"/>
    <col min="6410" max="6410" width="13.42578125" style="172" customWidth="1"/>
    <col min="6411" max="6411" width="6.42578125" style="172" customWidth="1"/>
    <col min="6412" max="6412" width="10.85546875" style="172" customWidth="1"/>
    <col min="6413" max="6413" width="21.7109375" style="172" customWidth="1"/>
    <col min="6414" max="6414" width="21.42578125" style="172" customWidth="1"/>
    <col min="6415" max="6415" width="11.42578125" style="172"/>
    <col min="6416" max="6416" width="20.28515625" style="172" customWidth="1"/>
    <col min="6417" max="6417" width="22.7109375" style="172" customWidth="1"/>
    <col min="6418" max="6418" width="21.7109375" style="172" customWidth="1"/>
    <col min="6419" max="6648" width="11.42578125" style="172"/>
    <col min="6649" max="6649" width="3.140625" style="172" customWidth="1"/>
    <col min="6650" max="6650" width="8.7109375" style="172" customWidth="1"/>
    <col min="6651" max="6651" width="16.42578125" style="172" customWidth="1"/>
    <col min="6652" max="6652" width="9.42578125" style="172" customWidth="1"/>
    <col min="6653" max="6653" width="9" style="172" customWidth="1"/>
    <col min="6654" max="6654" width="9.42578125" style="172" customWidth="1"/>
    <col min="6655" max="6655" width="9.140625" style="172" customWidth="1"/>
    <col min="6656" max="6656" width="13.42578125" style="172" customWidth="1"/>
    <col min="6657" max="6657" width="8.85546875" style="172" customWidth="1"/>
    <col min="6658" max="6658" width="9.28515625" style="172" customWidth="1"/>
    <col min="6659" max="6659" width="8.7109375" style="172" customWidth="1"/>
    <col min="6660" max="6660" width="14.140625" style="172" customWidth="1"/>
    <col min="6661" max="6663" width="9.28515625" style="172" customWidth="1"/>
    <col min="6664" max="6664" width="2.140625" style="172" customWidth="1"/>
    <col min="6665" max="6665" width="16.28515625" style="172" customWidth="1"/>
    <col min="6666" max="6666" width="13.42578125" style="172" customWidth="1"/>
    <col min="6667" max="6667" width="6.42578125" style="172" customWidth="1"/>
    <col min="6668" max="6668" width="10.85546875" style="172" customWidth="1"/>
    <col min="6669" max="6669" width="21.7109375" style="172" customWidth="1"/>
    <col min="6670" max="6670" width="21.42578125" style="172" customWidth="1"/>
    <col min="6671" max="6671" width="11.42578125" style="172"/>
    <col min="6672" max="6672" width="20.28515625" style="172" customWidth="1"/>
    <col min="6673" max="6673" width="22.7109375" style="172" customWidth="1"/>
    <col min="6674" max="6674" width="21.7109375" style="172" customWidth="1"/>
    <col min="6675" max="6904" width="11.42578125" style="172"/>
    <col min="6905" max="6905" width="3.140625" style="172" customWidth="1"/>
    <col min="6906" max="6906" width="8.7109375" style="172" customWidth="1"/>
    <col min="6907" max="6907" width="16.42578125" style="172" customWidth="1"/>
    <col min="6908" max="6908" width="9.42578125" style="172" customWidth="1"/>
    <col min="6909" max="6909" width="9" style="172" customWidth="1"/>
    <col min="6910" max="6910" width="9.42578125" style="172" customWidth="1"/>
    <col min="6911" max="6911" width="9.140625" style="172" customWidth="1"/>
    <col min="6912" max="6912" width="13.42578125" style="172" customWidth="1"/>
    <col min="6913" max="6913" width="8.85546875" style="172" customWidth="1"/>
    <col min="6914" max="6914" width="9.28515625" style="172" customWidth="1"/>
    <col min="6915" max="6915" width="8.7109375" style="172" customWidth="1"/>
    <col min="6916" max="6916" width="14.140625" style="172" customWidth="1"/>
    <col min="6917" max="6919" width="9.28515625" style="172" customWidth="1"/>
    <col min="6920" max="6920" width="2.140625" style="172" customWidth="1"/>
    <col min="6921" max="6921" width="16.28515625" style="172" customWidth="1"/>
    <col min="6922" max="6922" width="13.42578125" style="172" customWidth="1"/>
    <col min="6923" max="6923" width="6.42578125" style="172" customWidth="1"/>
    <col min="6924" max="6924" width="10.85546875" style="172" customWidth="1"/>
    <col min="6925" max="6925" width="21.7109375" style="172" customWidth="1"/>
    <col min="6926" max="6926" width="21.42578125" style="172" customWidth="1"/>
    <col min="6927" max="6927" width="11.42578125" style="172"/>
    <col min="6928" max="6928" width="20.28515625" style="172" customWidth="1"/>
    <col min="6929" max="6929" width="22.7109375" style="172" customWidth="1"/>
    <col min="6930" max="6930" width="21.7109375" style="172" customWidth="1"/>
    <col min="6931" max="7160" width="11.42578125" style="172"/>
    <col min="7161" max="7161" width="3.140625" style="172" customWidth="1"/>
    <col min="7162" max="7162" width="8.7109375" style="172" customWidth="1"/>
    <col min="7163" max="7163" width="16.42578125" style="172" customWidth="1"/>
    <col min="7164" max="7164" width="9.42578125" style="172" customWidth="1"/>
    <col min="7165" max="7165" width="9" style="172" customWidth="1"/>
    <col min="7166" max="7166" width="9.42578125" style="172" customWidth="1"/>
    <col min="7167" max="7167" width="9.140625" style="172" customWidth="1"/>
    <col min="7168" max="7168" width="13.42578125" style="172" customWidth="1"/>
    <col min="7169" max="7169" width="8.85546875" style="172" customWidth="1"/>
    <col min="7170" max="7170" width="9.28515625" style="172" customWidth="1"/>
    <col min="7171" max="7171" width="8.7109375" style="172" customWidth="1"/>
    <col min="7172" max="7172" width="14.140625" style="172" customWidth="1"/>
    <col min="7173" max="7175" width="9.28515625" style="172" customWidth="1"/>
    <col min="7176" max="7176" width="2.140625" style="172" customWidth="1"/>
    <col min="7177" max="7177" width="16.28515625" style="172" customWidth="1"/>
    <col min="7178" max="7178" width="13.42578125" style="172" customWidth="1"/>
    <col min="7179" max="7179" width="6.42578125" style="172" customWidth="1"/>
    <col min="7180" max="7180" width="10.85546875" style="172" customWidth="1"/>
    <col min="7181" max="7181" width="21.7109375" style="172" customWidth="1"/>
    <col min="7182" max="7182" width="21.42578125" style="172" customWidth="1"/>
    <col min="7183" max="7183" width="11.42578125" style="172"/>
    <col min="7184" max="7184" width="20.28515625" style="172" customWidth="1"/>
    <col min="7185" max="7185" width="22.7109375" style="172" customWidth="1"/>
    <col min="7186" max="7186" width="21.7109375" style="172" customWidth="1"/>
    <col min="7187" max="7416" width="11.42578125" style="172"/>
    <col min="7417" max="7417" width="3.140625" style="172" customWidth="1"/>
    <col min="7418" max="7418" width="8.7109375" style="172" customWidth="1"/>
    <col min="7419" max="7419" width="16.42578125" style="172" customWidth="1"/>
    <col min="7420" max="7420" width="9.42578125" style="172" customWidth="1"/>
    <col min="7421" max="7421" width="9" style="172" customWidth="1"/>
    <col min="7422" max="7422" width="9.42578125" style="172" customWidth="1"/>
    <col min="7423" max="7423" width="9.140625" style="172" customWidth="1"/>
    <col min="7424" max="7424" width="13.42578125" style="172" customWidth="1"/>
    <col min="7425" max="7425" width="8.85546875" style="172" customWidth="1"/>
    <col min="7426" max="7426" width="9.28515625" style="172" customWidth="1"/>
    <col min="7427" max="7427" width="8.7109375" style="172" customWidth="1"/>
    <col min="7428" max="7428" width="14.140625" style="172" customWidth="1"/>
    <col min="7429" max="7431" width="9.28515625" style="172" customWidth="1"/>
    <col min="7432" max="7432" width="2.140625" style="172" customWidth="1"/>
    <col min="7433" max="7433" width="16.28515625" style="172" customWidth="1"/>
    <col min="7434" max="7434" width="13.42578125" style="172" customWidth="1"/>
    <col min="7435" max="7435" width="6.42578125" style="172" customWidth="1"/>
    <col min="7436" max="7436" width="10.85546875" style="172" customWidth="1"/>
    <col min="7437" max="7437" width="21.7109375" style="172" customWidth="1"/>
    <col min="7438" max="7438" width="21.42578125" style="172" customWidth="1"/>
    <col min="7439" max="7439" width="11.42578125" style="172"/>
    <col min="7440" max="7440" width="20.28515625" style="172" customWidth="1"/>
    <col min="7441" max="7441" width="22.7109375" style="172" customWidth="1"/>
    <col min="7442" max="7442" width="21.7109375" style="172" customWidth="1"/>
    <col min="7443" max="7672" width="11.42578125" style="172"/>
    <col min="7673" max="7673" width="3.140625" style="172" customWidth="1"/>
    <col min="7674" max="7674" width="8.7109375" style="172" customWidth="1"/>
    <col min="7675" max="7675" width="16.42578125" style="172" customWidth="1"/>
    <col min="7676" max="7676" width="9.42578125" style="172" customWidth="1"/>
    <col min="7677" max="7677" width="9" style="172" customWidth="1"/>
    <col min="7678" max="7678" width="9.42578125" style="172" customWidth="1"/>
    <col min="7679" max="7679" width="9.140625" style="172" customWidth="1"/>
    <col min="7680" max="7680" width="13.42578125" style="172" customWidth="1"/>
    <col min="7681" max="7681" width="8.85546875" style="172" customWidth="1"/>
    <col min="7682" max="7682" width="9.28515625" style="172" customWidth="1"/>
    <col min="7683" max="7683" width="8.7109375" style="172" customWidth="1"/>
    <col min="7684" max="7684" width="14.140625" style="172" customWidth="1"/>
    <col min="7685" max="7687" width="9.28515625" style="172" customWidth="1"/>
    <col min="7688" max="7688" width="2.140625" style="172" customWidth="1"/>
    <col min="7689" max="7689" width="16.28515625" style="172" customWidth="1"/>
    <col min="7690" max="7690" width="13.42578125" style="172" customWidth="1"/>
    <col min="7691" max="7691" width="6.42578125" style="172" customWidth="1"/>
    <col min="7692" max="7692" width="10.85546875" style="172" customWidth="1"/>
    <col min="7693" max="7693" width="21.7109375" style="172" customWidth="1"/>
    <col min="7694" max="7694" width="21.42578125" style="172" customWidth="1"/>
    <col min="7695" max="7695" width="11.42578125" style="172"/>
    <col min="7696" max="7696" width="20.28515625" style="172" customWidth="1"/>
    <col min="7697" max="7697" width="22.7109375" style="172" customWidth="1"/>
    <col min="7698" max="7698" width="21.7109375" style="172" customWidth="1"/>
    <col min="7699" max="7928" width="11.42578125" style="172"/>
    <col min="7929" max="7929" width="3.140625" style="172" customWidth="1"/>
    <col min="7930" max="7930" width="8.7109375" style="172" customWidth="1"/>
    <col min="7931" max="7931" width="16.42578125" style="172" customWidth="1"/>
    <col min="7932" max="7932" width="9.42578125" style="172" customWidth="1"/>
    <col min="7933" max="7933" width="9" style="172" customWidth="1"/>
    <col min="7934" max="7934" width="9.42578125" style="172" customWidth="1"/>
    <col min="7935" max="7935" width="9.140625" style="172" customWidth="1"/>
    <col min="7936" max="7936" width="13.42578125" style="172" customWidth="1"/>
    <col min="7937" max="7937" width="8.85546875" style="172" customWidth="1"/>
    <col min="7938" max="7938" width="9.28515625" style="172" customWidth="1"/>
    <col min="7939" max="7939" width="8.7109375" style="172" customWidth="1"/>
    <col min="7940" max="7940" width="14.140625" style="172" customWidth="1"/>
    <col min="7941" max="7943" width="9.28515625" style="172" customWidth="1"/>
    <col min="7944" max="7944" width="2.140625" style="172" customWidth="1"/>
    <col min="7945" max="7945" width="16.28515625" style="172" customWidth="1"/>
    <col min="7946" max="7946" width="13.42578125" style="172" customWidth="1"/>
    <col min="7947" max="7947" width="6.42578125" style="172" customWidth="1"/>
    <col min="7948" max="7948" width="10.85546875" style="172" customWidth="1"/>
    <col min="7949" max="7949" width="21.7109375" style="172" customWidth="1"/>
    <col min="7950" max="7950" width="21.42578125" style="172" customWidth="1"/>
    <col min="7951" max="7951" width="11.42578125" style="172"/>
    <col min="7952" max="7952" width="20.28515625" style="172" customWidth="1"/>
    <col min="7953" max="7953" width="22.7109375" style="172" customWidth="1"/>
    <col min="7954" max="7954" width="21.7109375" style="172" customWidth="1"/>
    <col min="7955" max="8184" width="11.42578125" style="172"/>
    <col min="8185" max="8185" width="3.140625" style="172" customWidth="1"/>
    <col min="8186" max="8186" width="8.7109375" style="172" customWidth="1"/>
    <col min="8187" max="8187" width="16.42578125" style="172" customWidth="1"/>
    <col min="8188" max="8188" width="9.42578125" style="172" customWidth="1"/>
    <col min="8189" max="8189" width="9" style="172" customWidth="1"/>
    <col min="8190" max="8190" width="9.42578125" style="172" customWidth="1"/>
    <col min="8191" max="8191" width="9.140625" style="172" customWidth="1"/>
    <col min="8192" max="8192" width="13.42578125" style="172" customWidth="1"/>
    <col min="8193" max="8193" width="8.85546875" style="172" customWidth="1"/>
    <col min="8194" max="8194" width="9.28515625" style="172" customWidth="1"/>
    <col min="8195" max="8195" width="8.7109375" style="172" customWidth="1"/>
    <col min="8196" max="8196" width="14.140625" style="172" customWidth="1"/>
    <col min="8197" max="8199" width="9.28515625" style="172" customWidth="1"/>
    <col min="8200" max="8200" width="2.140625" style="172" customWidth="1"/>
    <col min="8201" max="8201" width="16.28515625" style="172" customWidth="1"/>
    <col min="8202" max="8202" width="13.42578125" style="172" customWidth="1"/>
    <col min="8203" max="8203" width="6.42578125" style="172" customWidth="1"/>
    <col min="8204" max="8204" width="10.85546875" style="172" customWidth="1"/>
    <col min="8205" max="8205" width="21.7109375" style="172" customWidth="1"/>
    <col min="8206" max="8206" width="21.42578125" style="172" customWidth="1"/>
    <col min="8207" max="8207" width="11.42578125" style="172"/>
    <col min="8208" max="8208" width="20.28515625" style="172" customWidth="1"/>
    <col min="8209" max="8209" width="22.7109375" style="172" customWidth="1"/>
    <col min="8210" max="8210" width="21.7109375" style="172" customWidth="1"/>
    <col min="8211" max="8440" width="11.42578125" style="172"/>
    <col min="8441" max="8441" width="3.140625" style="172" customWidth="1"/>
    <col min="8442" max="8442" width="8.7109375" style="172" customWidth="1"/>
    <col min="8443" max="8443" width="16.42578125" style="172" customWidth="1"/>
    <col min="8444" max="8444" width="9.42578125" style="172" customWidth="1"/>
    <col min="8445" max="8445" width="9" style="172" customWidth="1"/>
    <col min="8446" max="8446" width="9.42578125" style="172" customWidth="1"/>
    <col min="8447" max="8447" width="9.140625" style="172" customWidth="1"/>
    <col min="8448" max="8448" width="13.42578125" style="172" customWidth="1"/>
    <col min="8449" max="8449" width="8.85546875" style="172" customWidth="1"/>
    <col min="8450" max="8450" width="9.28515625" style="172" customWidth="1"/>
    <col min="8451" max="8451" width="8.7109375" style="172" customWidth="1"/>
    <col min="8452" max="8452" width="14.140625" style="172" customWidth="1"/>
    <col min="8453" max="8455" width="9.28515625" style="172" customWidth="1"/>
    <col min="8456" max="8456" width="2.140625" style="172" customWidth="1"/>
    <col min="8457" max="8457" width="16.28515625" style="172" customWidth="1"/>
    <col min="8458" max="8458" width="13.42578125" style="172" customWidth="1"/>
    <col min="8459" max="8459" width="6.42578125" style="172" customWidth="1"/>
    <col min="8460" max="8460" width="10.85546875" style="172" customWidth="1"/>
    <col min="8461" max="8461" width="21.7109375" style="172" customWidth="1"/>
    <col min="8462" max="8462" width="21.42578125" style="172" customWidth="1"/>
    <col min="8463" max="8463" width="11.42578125" style="172"/>
    <col min="8464" max="8464" width="20.28515625" style="172" customWidth="1"/>
    <col min="8465" max="8465" width="22.7109375" style="172" customWidth="1"/>
    <col min="8466" max="8466" width="21.7109375" style="172" customWidth="1"/>
    <col min="8467" max="8696" width="11.42578125" style="172"/>
    <col min="8697" max="8697" width="3.140625" style="172" customWidth="1"/>
    <col min="8698" max="8698" width="8.7109375" style="172" customWidth="1"/>
    <col min="8699" max="8699" width="16.42578125" style="172" customWidth="1"/>
    <col min="8700" max="8700" width="9.42578125" style="172" customWidth="1"/>
    <col min="8701" max="8701" width="9" style="172" customWidth="1"/>
    <col min="8702" max="8702" width="9.42578125" style="172" customWidth="1"/>
    <col min="8703" max="8703" width="9.140625" style="172" customWidth="1"/>
    <col min="8704" max="8704" width="13.42578125" style="172" customWidth="1"/>
    <col min="8705" max="8705" width="8.85546875" style="172" customWidth="1"/>
    <col min="8706" max="8706" width="9.28515625" style="172" customWidth="1"/>
    <col min="8707" max="8707" width="8.7109375" style="172" customWidth="1"/>
    <col min="8708" max="8708" width="14.140625" style="172" customWidth="1"/>
    <col min="8709" max="8711" width="9.28515625" style="172" customWidth="1"/>
    <col min="8712" max="8712" width="2.140625" style="172" customWidth="1"/>
    <col min="8713" max="8713" width="16.28515625" style="172" customWidth="1"/>
    <col min="8714" max="8714" width="13.42578125" style="172" customWidth="1"/>
    <col min="8715" max="8715" width="6.42578125" style="172" customWidth="1"/>
    <col min="8716" max="8716" width="10.85546875" style="172" customWidth="1"/>
    <col min="8717" max="8717" width="21.7109375" style="172" customWidth="1"/>
    <col min="8718" max="8718" width="21.42578125" style="172" customWidth="1"/>
    <col min="8719" max="8719" width="11.42578125" style="172"/>
    <col min="8720" max="8720" width="20.28515625" style="172" customWidth="1"/>
    <col min="8721" max="8721" width="22.7109375" style="172" customWidth="1"/>
    <col min="8722" max="8722" width="21.7109375" style="172" customWidth="1"/>
    <col min="8723" max="8952" width="11.42578125" style="172"/>
    <col min="8953" max="8953" width="3.140625" style="172" customWidth="1"/>
    <col min="8954" max="8954" width="8.7109375" style="172" customWidth="1"/>
    <col min="8955" max="8955" width="16.42578125" style="172" customWidth="1"/>
    <col min="8956" max="8956" width="9.42578125" style="172" customWidth="1"/>
    <col min="8957" max="8957" width="9" style="172" customWidth="1"/>
    <col min="8958" max="8958" width="9.42578125" style="172" customWidth="1"/>
    <col min="8959" max="8959" width="9.140625" style="172" customWidth="1"/>
    <col min="8960" max="8960" width="13.42578125" style="172" customWidth="1"/>
    <col min="8961" max="8961" width="8.85546875" style="172" customWidth="1"/>
    <col min="8962" max="8962" width="9.28515625" style="172" customWidth="1"/>
    <col min="8963" max="8963" width="8.7109375" style="172" customWidth="1"/>
    <col min="8964" max="8964" width="14.140625" style="172" customWidth="1"/>
    <col min="8965" max="8967" width="9.28515625" style="172" customWidth="1"/>
    <col min="8968" max="8968" width="2.140625" style="172" customWidth="1"/>
    <col min="8969" max="8969" width="16.28515625" style="172" customWidth="1"/>
    <col min="8970" max="8970" width="13.42578125" style="172" customWidth="1"/>
    <col min="8971" max="8971" width="6.42578125" style="172" customWidth="1"/>
    <col min="8972" max="8972" width="10.85546875" style="172" customWidth="1"/>
    <col min="8973" max="8973" width="21.7109375" style="172" customWidth="1"/>
    <col min="8974" max="8974" width="21.42578125" style="172" customWidth="1"/>
    <col min="8975" max="8975" width="11.42578125" style="172"/>
    <col min="8976" max="8976" width="20.28515625" style="172" customWidth="1"/>
    <col min="8977" max="8977" width="22.7109375" style="172" customWidth="1"/>
    <col min="8978" max="8978" width="21.7109375" style="172" customWidth="1"/>
    <col min="8979" max="9208" width="11.42578125" style="172"/>
    <col min="9209" max="9209" width="3.140625" style="172" customWidth="1"/>
    <col min="9210" max="9210" width="8.7109375" style="172" customWidth="1"/>
    <col min="9211" max="9211" width="16.42578125" style="172" customWidth="1"/>
    <col min="9212" max="9212" width="9.42578125" style="172" customWidth="1"/>
    <col min="9213" max="9213" width="9" style="172" customWidth="1"/>
    <col min="9214" max="9214" width="9.42578125" style="172" customWidth="1"/>
    <col min="9215" max="9215" width="9.140625" style="172" customWidth="1"/>
    <col min="9216" max="9216" width="13.42578125" style="172" customWidth="1"/>
    <col min="9217" max="9217" width="8.85546875" style="172" customWidth="1"/>
    <col min="9218" max="9218" width="9.28515625" style="172" customWidth="1"/>
    <col min="9219" max="9219" width="8.7109375" style="172" customWidth="1"/>
    <col min="9220" max="9220" width="14.140625" style="172" customWidth="1"/>
    <col min="9221" max="9223" width="9.28515625" style="172" customWidth="1"/>
    <col min="9224" max="9224" width="2.140625" style="172" customWidth="1"/>
    <col min="9225" max="9225" width="16.28515625" style="172" customWidth="1"/>
    <col min="9226" max="9226" width="13.42578125" style="172" customWidth="1"/>
    <col min="9227" max="9227" width="6.42578125" style="172" customWidth="1"/>
    <col min="9228" max="9228" width="10.85546875" style="172" customWidth="1"/>
    <col min="9229" max="9229" width="21.7109375" style="172" customWidth="1"/>
    <col min="9230" max="9230" width="21.42578125" style="172" customWidth="1"/>
    <col min="9231" max="9231" width="11.42578125" style="172"/>
    <col min="9232" max="9232" width="20.28515625" style="172" customWidth="1"/>
    <col min="9233" max="9233" width="22.7109375" style="172" customWidth="1"/>
    <col min="9234" max="9234" width="21.7109375" style="172" customWidth="1"/>
    <col min="9235" max="9464" width="11.42578125" style="172"/>
    <col min="9465" max="9465" width="3.140625" style="172" customWidth="1"/>
    <col min="9466" max="9466" width="8.7109375" style="172" customWidth="1"/>
    <col min="9467" max="9467" width="16.42578125" style="172" customWidth="1"/>
    <col min="9468" max="9468" width="9.42578125" style="172" customWidth="1"/>
    <col min="9469" max="9469" width="9" style="172" customWidth="1"/>
    <col min="9470" max="9470" width="9.42578125" style="172" customWidth="1"/>
    <col min="9471" max="9471" width="9.140625" style="172" customWidth="1"/>
    <col min="9472" max="9472" width="13.42578125" style="172" customWidth="1"/>
    <col min="9473" max="9473" width="8.85546875" style="172" customWidth="1"/>
    <col min="9474" max="9474" width="9.28515625" style="172" customWidth="1"/>
    <col min="9475" max="9475" width="8.7109375" style="172" customWidth="1"/>
    <col min="9476" max="9476" width="14.140625" style="172" customWidth="1"/>
    <col min="9477" max="9479" width="9.28515625" style="172" customWidth="1"/>
    <col min="9480" max="9480" width="2.140625" style="172" customWidth="1"/>
    <col min="9481" max="9481" width="16.28515625" style="172" customWidth="1"/>
    <col min="9482" max="9482" width="13.42578125" style="172" customWidth="1"/>
    <col min="9483" max="9483" width="6.42578125" style="172" customWidth="1"/>
    <col min="9484" max="9484" width="10.85546875" style="172" customWidth="1"/>
    <col min="9485" max="9485" width="21.7109375" style="172" customWidth="1"/>
    <col min="9486" max="9486" width="21.42578125" style="172" customWidth="1"/>
    <col min="9487" max="9487" width="11.42578125" style="172"/>
    <col min="9488" max="9488" width="20.28515625" style="172" customWidth="1"/>
    <col min="9489" max="9489" width="22.7109375" style="172" customWidth="1"/>
    <col min="9490" max="9490" width="21.7109375" style="172" customWidth="1"/>
    <col min="9491" max="9720" width="11.42578125" style="172"/>
    <col min="9721" max="9721" width="3.140625" style="172" customWidth="1"/>
    <col min="9722" max="9722" width="8.7109375" style="172" customWidth="1"/>
    <col min="9723" max="9723" width="16.42578125" style="172" customWidth="1"/>
    <col min="9724" max="9724" width="9.42578125" style="172" customWidth="1"/>
    <col min="9725" max="9725" width="9" style="172" customWidth="1"/>
    <col min="9726" max="9726" width="9.42578125" style="172" customWidth="1"/>
    <col min="9727" max="9727" width="9.140625" style="172" customWidth="1"/>
    <col min="9728" max="9728" width="13.42578125" style="172" customWidth="1"/>
    <col min="9729" max="9729" width="8.85546875" style="172" customWidth="1"/>
    <col min="9730" max="9730" width="9.28515625" style="172" customWidth="1"/>
    <col min="9731" max="9731" width="8.7109375" style="172" customWidth="1"/>
    <col min="9732" max="9732" width="14.140625" style="172" customWidth="1"/>
    <col min="9733" max="9735" width="9.28515625" style="172" customWidth="1"/>
    <col min="9736" max="9736" width="2.140625" style="172" customWidth="1"/>
    <col min="9737" max="9737" width="16.28515625" style="172" customWidth="1"/>
    <col min="9738" max="9738" width="13.42578125" style="172" customWidth="1"/>
    <col min="9739" max="9739" width="6.42578125" style="172" customWidth="1"/>
    <col min="9740" max="9740" width="10.85546875" style="172" customWidth="1"/>
    <col min="9741" max="9741" width="21.7109375" style="172" customWidth="1"/>
    <col min="9742" max="9742" width="21.42578125" style="172" customWidth="1"/>
    <col min="9743" max="9743" width="11.42578125" style="172"/>
    <col min="9744" max="9744" width="20.28515625" style="172" customWidth="1"/>
    <col min="9745" max="9745" width="22.7109375" style="172" customWidth="1"/>
    <col min="9746" max="9746" width="21.7109375" style="172" customWidth="1"/>
    <col min="9747" max="9976" width="11.42578125" style="172"/>
    <col min="9977" max="9977" width="3.140625" style="172" customWidth="1"/>
    <col min="9978" max="9978" width="8.7109375" style="172" customWidth="1"/>
    <col min="9979" max="9979" width="16.42578125" style="172" customWidth="1"/>
    <col min="9980" max="9980" width="9.42578125" style="172" customWidth="1"/>
    <col min="9981" max="9981" width="9" style="172" customWidth="1"/>
    <col min="9982" max="9982" width="9.42578125" style="172" customWidth="1"/>
    <col min="9983" max="9983" width="9.140625" style="172" customWidth="1"/>
    <col min="9984" max="9984" width="13.42578125" style="172" customWidth="1"/>
    <col min="9985" max="9985" width="8.85546875" style="172" customWidth="1"/>
    <col min="9986" max="9986" width="9.28515625" style="172" customWidth="1"/>
    <col min="9987" max="9987" width="8.7109375" style="172" customWidth="1"/>
    <col min="9988" max="9988" width="14.140625" style="172" customWidth="1"/>
    <col min="9989" max="9991" width="9.28515625" style="172" customWidth="1"/>
    <col min="9992" max="9992" width="2.140625" style="172" customWidth="1"/>
    <col min="9993" max="9993" width="16.28515625" style="172" customWidth="1"/>
    <col min="9994" max="9994" width="13.42578125" style="172" customWidth="1"/>
    <col min="9995" max="9995" width="6.42578125" style="172" customWidth="1"/>
    <col min="9996" max="9996" width="10.85546875" style="172" customWidth="1"/>
    <col min="9997" max="9997" width="21.7109375" style="172" customWidth="1"/>
    <col min="9998" max="9998" width="21.42578125" style="172" customWidth="1"/>
    <col min="9999" max="9999" width="11.42578125" style="172"/>
    <col min="10000" max="10000" width="20.28515625" style="172" customWidth="1"/>
    <col min="10001" max="10001" width="22.7109375" style="172" customWidth="1"/>
    <col min="10002" max="10002" width="21.7109375" style="172" customWidth="1"/>
    <col min="10003" max="10232" width="11.42578125" style="172"/>
    <col min="10233" max="10233" width="3.140625" style="172" customWidth="1"/>
    <col min="10234" max="10234" width="8.7109375" style="172" customWidth="1"/>
    <col min="10235" max="10235" width="16.42578125" style="172" customWidth="1"/>
    <col min="10236" max="10236" width="9.42578125" style="172" customWidth="1"/>
    <col min="10237" max="10237" width="9" style="172" customWidth="1"/>
    <col min="10238" max="10238" width="9.42578125" style="172" customWidth="1"/>
    <col min="10239" max="10239" width="9.140625" style="172" customWidth="1"/>
    <col min="10240" max="10240" width="13.42578125" style="172" customWidth="1"/>
    <col min="10241" max="10241" width="8.85546875" style="172" customWidth="1"/>
    <col min="10242" max="10242" width="9.28515625" style="172" customWidth="1"/>
    <col min="10243" max="10243" width="8.7109375" style="172" customWidth="1"/>
    <col min="10244" max="10244" width="14.140625" style="172" customWidth="1"/>
    <col min="10245" max="10247" width="9.28515625" style="172" customWidth="1"/>
    <col min="10248" max="10248" width="2.140625" style="172" customWidth="1"/>
    <col min="10249" max="10249" width="16.28515625" style="172" customWidth="1"/>
    <col min="10250" max="10250" width="13.42578125" style="172" customWidth="1"/>
    <col min="10251" max="10251" width="6.42578125" style="172" customWidth="1"/>
    <col min="10252" max="10252" width="10.85546875" style="172" customWidth="1"/>
    <col min="10253" max="10253" width="21.7109375" style="172" customWidth="1"/>
    <col min="10254" max="10254" width="21.42578125" style="172" customWidth="1"/>
    <col min="10255" max="10255" width="11.42578125" style="172"/>
    <col min="10256" max="10256" width="20.28515625" style="172" customWidth="1"/>
    <col min="10257" max="10257" width="22.7109375" style="172" customWidth="1"/>
    <col min="10258" max="10258" width="21.7109375" style="172" customWidth="1"/>
    <col min="10259" max="10488" width="11.42578125" style="172"/>
    <col min="10489" max="10489" width="3.140625" style="172" customWidth="1"/>
    <col min="10490" max="10490" width="8.7109375" style="172" customWidth="1"/>
    <col min="10491" max="10491" width="16.42578125" style="172" customWidth="1"/>
    <col min="10492" max="10492" width="9.42578125" style="172" customWidth="1"/>
    <col min="10493" max="10493" width="9" style="172" customWidth="1"/>
    <col min="10494" max="10494" width="9.42578125" style="172" customWidth="1"/>
    <col min="10495" max="10495" width="9.140625" style="172" customWidth="1"/>
    <col min="10496" max="10496" width="13.42578125" style="172" customWidth="1"/>
    <col min="10497" max="10497" width="8.85546875" style="172" customWidth="1"/>
    <col min="10498" max="10498" width="9.28515625" style="172" customWidth="1"/>
    <col min="10499" max="10499" width="8.7109375" style="172" customWidth="1"/>
    <col min="10500" max="10500" width="14.140625" style="172" customWidth="1"/>
    <col min="10501" max="10503" width="9.28515625" style="172" customWidth="1"/>
    <col min="10504" max="10504" width="2.140625" style="172" customWidth="1"/>
    <col min="10505" max="10505" width="16.28515625" style="172" customWidth="1"/>
    <col min="10506" max="10506" width="13.42578125" style="172" customWidth="1"/>
    <col min="10507" max="10507" width="6.42578125" style="172" customWidth="1"/>
    <col min="10508" max="10508" width="10.85546875" style="172" customWidth="1"/>
    <col min="10509" max="10509" width="21.7109375" style="172" customWidth="1"/>
    <col min="10510" max="10510" width="21.42578125" style="172" customWidth="1"/>
    <col min="10511" max="10511" width="11.42578125" style="172"/>
    <col min="10512" max="10512" width="20.28515625" style="172" customWidth="1"/>
    <col min="10513" max="10513" width="22.7109375" style="172" customWidth="1"/>
    <col min="10514" max="10514" width="21.7109375" style="172" customWidth="1"/>
    <col min="10515" max="10744" width="11.42578125" style="172"/>
    <col min="10745" max="10745" width="3.140625" style="172" customWidth="1"/>
    <col min="10746" max="10746" width="8.7109375" style="172" customWidth="1"/>
    <col min="10747" max="10747" width="16.42578125" style="172" customWidth="1"/>
    <col min="10748" max="10748" width="9.42578125" style="172" customWidth="1"/>
    <col min="10749" max="10749" width="9" style="172" customWidth="1"/>
    <col min="10750" max="10750" width="9.42578125" style="172" customWidth="1"/>
    <col min="10751" max="10751" width="9.140625" style="172" customWidth="1"/>
    <col min="10752" max="10752" width="13.42578125" style="172" customWidth="1"/>
    <col min="10753" max="10753" width="8.85546875" style="172" customWidth="1"/>
    <col min="10754" max="10754" width="9.28515625" style="172" customWidth="1"/>
    <col min="10755" max="10755" width="8.7109375" style="172" customWidth="1"/>
    <col min="10756" max="10756" width="14.140625" style="172" customWidth="1"/>
    <col min="10757" max="10759" width="9.28515625" style="172" customWidth="1"/>
    <col min="10760" max="10760" width="2.140625" style="172" customWidth="1"/>
    <col min="10761" max="10761" width="16.28515625" style="172" customWidth="1"/>
    <col min="10762" max="10762" width="13.42578125" style="172" customWidth="1"/>
    <col min="10763" max="10763" width="6.42578125" style="172" customWidth="1"/>
    <col min="10764" max="10764" width="10.85546875" style="172" customWidth="1"/>
    <col min="10765" max="10765" width="21.7109375" style="172" customWidth="1"/>
    <col min="10766" max="10766" width="21.42578125" style="172" customWidth="1"/>
    <col min="10767" max="10767" width="11.42578125" style="172"/>
    <col min="10768" max="10768" width="20.28515625" style="172" customWidth="1"/>
    <col min="10769" max="10769" width="22.7109375" style="172" customWidth="1"/>
    <col min="10770" max="10770" width="21.7109375" style="172" customWidth="1"/>
    <col min="10771" max="11000" width="11.42578125" style="172"/>
    <col min="11001" max="11001" width="3.140625" style="172" customWidth="1"/>
    <col min="11002" max="11002" width="8.7109375" style="172" customWidth="1"/>
    <col min="11003" max="11003" width="16.42578125" style="172" customWidth="1"/>
    <col min="11004" max="11004" width="9.42578125" style="172" customWidth="1"/>
    <col min="11005" max="11005" width="9" style="172" customWidth="1"/>
    <col min="11006" max="11006" width="9.42578125" style="172" customWidth="1"/>
    <col min="11007" max="11007" width="9.140625" style="172" customWidth="1"/>
    <col min="11008" max="11008" width="13.42578125" style="172" customWidth="1"/>
    <col min="11009" max="11009" width="8.85546875" style="172" customWidth="1"/>
    <col min="11010" max="11010" width="9.28515625" style="172" customWidth="1"/>
    <col min="11011" max="11011" width="8.7109375" style="172" customWidth="1"/>
    <col min="11012" max="11012" width="14.140625" style="172" customWidth="1"/>
    <col min="11013" max="11015" width="9.28515625" style="172" customWidth="1"/>
    <col min="11016" max="11016" width="2.140625" style="172" customWidth="1"/>
    <col min="11017" max="11017" width="16.28515625" style="172" customWidth="1"/>
    <col min="11018" max="11018" width="13.42578125" style="172" customWidth="1"/>
    <col min="11019" max="11019" width="6.42578125" style="172" customWidth="1"/>
    <col min="11020" max="11020" width="10.85546875" style="172" customWidth="1"/>
    <col min="11021" max="11021" width="21.7109375" style="172" customWidth="1"/>
    <col min="11022" max="11022" width="21.42578125" style="172" customWidth="1"/>
    <col min="11023" max="11023" width="11.42578125" style="172"/>
    <col min="11024" max="11024" width="20.28515625" style="172" customWidth="1"/>
    <col min="11025" max="11025" width="22.7109375" style="172" customWidth="1"/>
    <col min="11026" max="11026" width="21.7109375" style="172" customWidth="1"/>
    <col min="11027" max="11256" width="11.42578125" style="172"/>
    <col min="11257" max="11257" width="3.140625" style="172" customWidth="1"/>
    <col min="11258" max="11258" width="8.7109375" style="172" customWidth="1"/>
    <col min="11259" max="11259" width="16.42578125" style="172" customWidth="1"/>
    <col min="11260" max="11260" width="9.42578125" style="172" customWidth="1"/>
    <col min="11261" max="11261" width="9" style="172" customWidth="1"/>
    <col min="11262" max="11262" width="9.42578125" style="172" customWidth="1"/>
    <col min="11263" max="11263" width="9.140625" style="172" customWidth="1"/>
    <col min="11264" max="11264" width="13.42578125" style="172" customWidth="1"/>
    <col min="11265" max="11265" width="8.85546875" style="172" customWidth="1"/>
    <col min="11266" max="11266" width="9.28515625" style="172" customWidth="1"/>
    <col min="11267" max="11267" width="8.7109375" style="172" customWidth="1"/>
    <col min="11268" max="11268" width="14.140625" style="172" customWidth="1"/>
    <col min="11269" max="11271" width="9.28515625" style="172" customWidth="1"/>
    <col min="11272" max="11272" width="2.140625" style="172" customWidth="1"/>
    <col min="11273" max="11273" width="16.28515625" style="172" customWidth="1"/>
    <col min="11274" max="11274" width="13.42578125" style="172" customWidth="1"/>
    <col min="11275" max="11275" width="6.42578125" style="172" customWidth="1"/>
    <col min="11276" max="11276" width="10.85546875" style="172" customWidth="1"/>
    <col min="11277" max="11277" width="21.7109375" style="172" customWidth="1"/>
    <col min="11278" max="11278" width="21.42578125" style="172" customWidth="1"/>
    <col min="11279" max="11279" width="11.42578125" style="172"/>
    <col min="11280" max="11280" width="20.28515625" style="172" customWidth="1"/>
    <col min="11281" max="11281" width="22.7109375" style="172" customWidth="1"/>
    <col min="11282" max="11282" width="21.7109375" style="172" customWidth="1"/>
    <col min="11283" max="11512" width="11.42578125" style="172"/>
    <col min="11513" max="11513" width="3.140625" style="172" customWidth="1"/>
    <col min="11514" max="11514" width="8.7109375" style="172" customWidth="1"/>
    <col min="11515" max="11515" width="16.42578125" style="172" customWidth="1"/>
    <col min="11516" max="11516" width="9.42578125" style="172" customWidth="1"/>
    <col min="11517" max="11517" width="9" style="172" customWidth="1"/>
    <col min="11518" max="11518" width="9.42578125" style="172" customWidth="1"/>
    <col min="11519" max="11519" width="9.140625" style="172" customWidth="1"/>
    <col min="11520" max="11520" width="13.42578125" style="172" customWidth="1"/>
    <col min="11521" max="11521" width="8.85546875" style="172" customWidth="1"/>
    <col min="11522" max="11522" width="9.28515625" style="172" customWidth="1"/>
    <col min="11523" max="11523" width="8.7109375" style="172" customWidth="1"/>
    <col min="11524" max="11524" width="14.140625" style="172" customWidth="1"/>
    <col min="11525" max="11527" width="9.28515625" style="172" customWidth="1"/>
    <col min="11528" max="11528" width="2.140625" style="172" customWidth="1"/>
    <col min="11529" max="11529" width="16.28515625" style="172" customWidth="1"/>
    <col min="11530" max="11530" width="13.42578125" style="172" customWidth="1"/>
    <col min="11531" max="11531" width="6.42578125" style="172" customWidth="1"/>
    <col min="11532" max="11532" width="10.85546875" style="172" customWidth="1"/>
    <col min="11533" max="11533" width="21.7109375" style="172" customWidth="1"/>
    <col min="11534" max="11534" width="21.42578125" style="172" customWidth="1"/>
    <col min="11535" max="11535" width="11.42578125" style="172"/>
    <col min="11536" max="11536" width="20.28515625" style="172" customWidth="1"/>
    <col min="11537" max="11537" width="22.7109375" style="172" customWidth="1"/>
    <col min="11538" max="11538" width="21.7109375" style="172" customWidth="1"/>
    <col min="11539" max="11768" width="11.42578125" style="172"/>
    <col min="11769" max="11769" width="3.140625" style="172" customWidth="1"/>
    <col min="11770" max="11770" width="8.7109375" style="172" customWidth="1"/>
    <col min="11771" max="11771" width="16.42578125" style="172" customWidth="1"/>
    <col min="11772" max="11772" width="9.42578125" style="172" customWidth="1"/>
    <col min="11773" max="11773" width="9" style="172" customWidth="1"/>
    <col min="11774" max="11774" width="9.42578125" style="172" customWidth="1"/>
    <col min="11775" max="11775" width="9.140625" style="172" customWidth="1"/>
    <col min="11776" max="11776" width="13.42578125" style="172" customWidth="1"/>
    <col min="11777" max="11777" width="8.85546875" style="172" customWidth="1"/>
    <col min="11778" max="11778" width="9.28515625" style="172" customWidth="1"/>
    <col min="11779" max="11779" width="8.7109375" style="172" customWidth="1"/>
    <col min="11780" max="11780" width="14.140625" style="172" customWidth="1"/>
    <col min="11781" max="11783" width="9.28515625" style="172" customWidth="1"/>
    <col min="11784" max="11784" width="2.140625" style="172" customWidth="1"/>
    <col min="11785" max="11785" width="16.28515625" style="172" customWidth="1"/>
    <col min="11786" max="11786" width="13.42578125" style="172" customWidth="1"/>
    <col min="11787" max="11787" width="6.42578125" style="172" customWidth="1"/>
    <col min="11788" max="11788" width="10.85546875" style="172" customWidth="1"/>
    <col min="11789" max="11789" width="21.7109375" style="172" customWidth="1"/>
    <col min="11790" max="11790" width="21.42578125" style="172" customWidth="1"/>
    <col min="11791" max="11791" width="11.42578125" style="172"/>
    <col min="11792" max="11792" width="20.28515625" style="172" customWidth="1"/>
    <col min="11793" max="11793" width="22.7109375" style="172" customWidth="1"/>
    <col min="11794" max="11794" width="21.7109375" style="172" customWidth="1"/>
    <col min="11795" max="12024" width="11.42578125" style="172"/>
    <col min="12025" max="12025" width="3.140625" style="172" customWidth="1"/>
    <col min="12026" max="12026" width="8.7109375" style="172" customWidth="1"/>
    <col min="12027" max="12027" width="16.42578125" style="172" customWidth="1"/>
    <col min="12028" max="12028" width="9.42578125" style="172" customWidth="1"/>
    <col min="12029" max="12029" width="9" style="172" customWidth="1"/>
    <col min="12030" max="12030" width="9.42578125" style="172" customWidth="1"/>
    <col min="12031" max="12031" width="9.140625" style="172" customWidth="1"/>
    <col min="12032" max="12032" width="13.42578125" style="172" customWidth="1"/>
    <col min="12033" max="12033" width="8.85546875" style="172" customWidth="1"/>
    <col min="12034" max="12034" width="9.28515625" style="172" customWidth="1"/>
    <col min="12035" max="12035" width="8.7109375" style="172" customWidth="1"/>
    <col min="12036" max="12036" width="14.140625" style="172" customWidth="1"/>
    <col min="12037" max="12039" width="9.28515625" style="172" customWidth="1"/>
    <col min="12040" max="12040" width="2.140625" style="172" customWidth="1"/>
    <col min="12041" max="12041" width="16.28515625" style="172" customWidth="1"/>
    <col min="12042" max="12042" width="13.42578125" style="172" customWidth="1"/>
    <col min="12043" max="12043" width="6.42578125" style="172" customWidth="1"/>
    <col min="12044" max="12044" width="10.85546875" style="172" customWidth="1"/>
    <col min="12045" max="12045" width="21.7109375" style="172" customWidth="1"/>
    <col min="12046" max="12046" width="21.42578125" style="172" customWidth="1"/>
    <col min="12047" max="12047" width="11.42578125" style="172"/>
    <col min="12048" max="12048" width="20.28515625" style="172" customWidth="1"/>
    <col min="12049" max="12049" width="22.7109375" style="172" customWidth="1"/>
    <col min="12050" max="12050" width="21.7109375" style="172" customWidth="1"/>
    <col min="12051" max="12280" width="11.42578125" style="172"/>
    <col min="12281" max="12281" width="3.140625" style="172" customWidth="1"/>
    <col min="12282" max="12282" width="8.7109375" style="172" customWidth="1"/>
    <col min="12283" max="12283" width="16.42578125" style="172" customWidth="1"/>
    <col min="12284" max="12284" width="9.42578125" style="172" customWidth="1"/>
    <col min="12285" max="12285" width="9" style="172" customWidth="1"/>
    <col min="12286" max="12286" width="9.42578125" style="172" customWidth="1"/>
    <col min="12287" max="12287" width="9.140625" style="172" customWidth="1"/>
    <col min="12288" max="12288" width="13.42578125" style="172" customWidth="1"/>
    <col min="12289" max="12289" width="8.85546875" style="172" customWidth="1"/>
    <col min="12290" max="12290" width="9.28515625" style="172" customWidth="1"/>
    <col min="12291" max="12291" width="8.7109375" style="172" customWidth="1"/>
    <col min="12292" max="12292" width="14.140625" style="172" customWidth="1"/>
    <col min="12293" max="12295" width="9.28515625" style="172" customWidth="1"/>
    <col min="12296" max="12296" width="2.140625" style="172" customWidth="1"/>
    <col min="12297" max="12297" width="16.28515625" style="172" customWidth="1"/>
    <col min="12298" max="12298" width="13.42578125" style="172" customWidth="1"/>
    <col min="12299" max="12299" width="6.42578125" style="172" customWidth="1"/>
    <col min="12300" max="12300" width="10.85546875" style="172" customWidth="1"/>
    <col min="12301" max="12301" width="21.7109375" style="172" customWidth="1"/>
    <col min="12302" max="12302" width="21.42578125" style="172" customWidth="1"/>
    <col min="12303" max="12303" width="11.42578125" style="172"/>
    <col min="12304" max="12304" width="20.28515625" style="172" customWidth="1"/>
    <col min="12305" max="12305" width="22.7109375" style="172" customWidth="1"/>
    <col min="12306" max="12306" width="21.7109375" style="172" customWidth="1"/>
    <col min="12307" max="12536" width="11.42578125" style="172"/>
    <col min="12537" max="12537" width="3.140625" style="172" customWidth="1"/>
    <col min="12538" max="12538" width="8.7109375" style="172" customWidth="1"/>
    <col min="12539" max="12539" width="16.42578125" style="172" customWidth="1"/>
    <col min="12540" max="12540" width="9.42578125" style="172" customWidth="1"/>
    <col min="12541" max="12541" width="9" style="172" customWidth="1"/>
    <col min="12542" max="12542" width="9.42578125" style="172" customWidth="1"/>
    <col min="12543" max="12543" width="9.140625" style="172" customWidth="1"/>
    <col min="12544" max="12544" width="13.42578125" style="172" customWidth="1"/>
    <col min="12545" max="12545" width="8.85546875" style="172" customWidth="1"/>
    <col min="12546" max="12546" width="9.28515625" style="172" customWidth="1"/>
    <col min="12547" max="12547" width="8.7109375" style="172" customWidth="1"/>
    <col min="12548" max="12548" width="14.140625" style="172" customWidth="1"/>
    <col min="12549" max="12551" width="9.28515625" style="172" customWidth="1"/>
    <col min="12552" max="12552" width="2.140625" style="172" customWidth="1"/>
    <col min="12553" max="12553" width="16.28515625" style="172" customWidth="1"/>
    <col min="12554" max="12554" width="13.42578125" style="172" customWidth="1"/>
    <col min="12555" max="12555" width="6.42578125" style="172" customWidth="1"/>
    <col min="12556" max="12556" width="10.85546875" style="172" customWidth="1"/>
    <col min="12557" max="12557" width="21.7109375" style="172" customWidth="1"/>
    <col min="12558" max="12558" width="21.42578125" style="172" customWidth="1"/>
    <col min="12559" max="12559" width="11.42578125" style="172"/>
    <col min="12560" max="12560" width="20.28515625" style="172" customWidth="1"/>
    <col min="12561" max="12561" width="22.7109375" style="172" customWidth="1"/>
    <col min="12562" max="12562" width="21.7109375" style="172" customWidth="1"/>
    <col min="12563" max="12792" width="11.42578125" style="172"/>
    <col min="12793" max="12793" width="3.140625" style="172" customWidth="1"/>
    <col min="12794" max="12794" width="8.7109375" style="172" customWidth="1"/>
    <col min="12795" max="12795" width="16.42578125" style="172" customWidth="1"/>
    <col min="12796" max="12796" width="9.42578125" style="172" customWidth="1"/>
    <col min="12797" max="12797" width="9" style="172" customWidth="1"/>
    <col min="12798" max="12798" width="9.42578125" style="172" customWidth="1"/>
    <col min="12799" max="12799" width="9.140625" style="172" customWidth="1"/>
    <col min="12800" max="12800" width="13.42578125" style="172" customWidth="1"/>
    <col min="12801" max="12801" width="8.85546875" style="172" customWidth="1"/>
    <col min="12802" max="12802" width="9.28515625" style="172" customWidth="1"/>
    <col min="12803" max="12803" width="8.7109375" style="172" customWidth="1"/>
    <col min="12804" max="12804" width="14.140625" style="172" customWidth="1"/>
    <col min="12805" max="12807" width="9.28515625" style="172" customWidth="1"/>
    <col min="12808" max="12808" width="2.140625" style="172" customWidth="1"/>
    <col min="12809" max="12809" width="16.28515625" style="172" customWidth="1"/>
    <col min="12810" max="12810" width="13.42578125" style="172" customWidth="1"/>
    <col min="12811" max="12811" width="6.42578125" style="172" customWidth="1"/>
    <col min="12812" max="12812" width="10.85546875" style="172" customWidth="1"/>
    <col min="12813" max="12813" width="21.7109375" style="172" customWidth="1"/>
    <col min="12814" max="12814" width="21.42578125" style="172" customWidth="1"/>
    <col min="12815" max="12815" width="11.42578125" style="172"/>
    <col min="12816" max="12816" width="20.28515625" style="172" customWidth="1"/>
    <col min="12817" max="12817" width="22.7109375" style="172" customWidth="1"/>
    <col min="12818" max="12818" width="21.7109375" style="172" customWidth="1"/>
    <col min="12819" max="13048" width="11.42578125" style="172"/>
    <col min="13049" max="13049" width="3.140625" style="172" customWidth="1"/>
    <col min="13050" max="13050" width="8.7109375" style="172" customWidth="1"/>
    <col min="13051" max="13051" width="16.42578125" style="172" customWidth="1"/>
    <col min="13052" max="13052" width="9.42578125" style="172" customWidth="1"/>
    <col min="13053" max="13053" width="9" style="172" customWidth="1"/>
    <col min="13054" max="13054" width="9.42578125" style="172" customWidth="1"/>
    <col min="13055" max="13055" width="9.140625" style="172" customWidth="1"/>
    <col min="13056" max="13056" width="13.42578125" style="172" customWidth="1"/>
    <col min="13057" max="13057" width="8.85546875" style="172" customWidth="1"/>
    <col min="13058" max="13058" width="9.28515625" style="172" customWidth="1"/>
    <col min="13059" max="13059" width="8.7109375" style="172" customWidth="1"/>
    <col min="13060" max="13060" width="14.140625" style="172" customWidth="1"/>
    <col min="13061" max="13063" width="9.28515625" style="172" customWidth="1"/>
    <col min="13064" max="13064" width="2.140625" style="172" customWidth="1"/>
    <col min="13065" max="13065" width="16.28515625" style="172" customWidth="1"/>
    <col min="13066" max="13066" width="13.42578125" style="172" customWidth="1"/>
    <col min="13067" max="13067" width="6.42578125" style="172" customWidth="1"/>
    <col min="13068" max="13068" width="10.85546875" style="172" customWidth="1"/>
    <col min="13069" max="13069" width="21.7109375" style="172" customWidth="1"/>
    <col min="13070" max="13070" width="21.42578125" style="172" customWidth="1"/>
    <col min="13071" max="13071" width="11.42578125" style="172"/>
    <col min="13072" max="13072" width="20.28515625" style="172" customWidth="1"/>
    <col min="13073" max="13073" width="22.7109375" style="172" customWidth="1"/>
    <col min="13074" max="13074" width="21.7109375" style="172" customWidth="1"/>
    <col min="13075" max="13304" width="11.42578125" style="172"/>
    <col min="13305" max="13305" width="3.140625" style="172" customWidth="1"/>
    <col min="13306" max="13306" width="8.7109375" style="172" customWidth="1"/>
    <col min="13307" max="13307" width="16.42578125" style="172" customWidth="1"/>
    <col min="13308" max="13308" width="9.42578125" style="172" customWidth="1"/>
    <col min="13309" max="13309" width="9" style="172" customWidth="1"/>
    <col min="13310" max="13310" width="9.42578125" style="172" customWidth="1"/>
    <col min="13311" max="13311" width="9.140625" style="172" customWidth="1"/>
    <col min="13312" max="13312" width="13.42578125" style="172" customWidth="1"/>
    <col min="13313" max="13313" width="8.85546875" style="172" customWidth="1"/>
    <col min="13314" max="13314" width="9.28515625" style="172" customWidth="1"/>
    <col min="13315" max="13315" width="8.7109375" style="172" customWidth="1"/>
    <col min="13316" max="13316" width="14.140625" style="172" customWidth="1"/>
    <col min="13317" max="13319" width="9.28515625" style="172" customWidth="1"/>
    <col min="13320" max="13320" width="2.140625" style="172" customWidth="1"/>
    <col min="13321" max="13321" width="16.28515625" style="172" customWidth="1"/>
    <col min="13322" max="13322" width="13.42578125" style="172" customWidth="1"/>
    <col min="13323" max="13323" width="6.42578125" style="172" customWidth="1"/>
    <col min="13324" max="13324" width="10.85546875" style="172" customWidth="1"/>
    <col min="13325" max="13325" width="21.7109375" style="172" customWidth="1"/>
    <col min="13326" max="13326" width="21.42578125" style="172" customWidth="1"/>
    <col min="13327" max="13327" width="11.42578125" style="172"/>
    <col min="13328" max="13328" width="20.28515625" style="172" customWidth="1"/>
    <col min="13329" max="13329" width="22.7109375" style="172" customWidth="1"/>
    <col min="13330" max="13330" width="21.7109375" style="172" customWidth="1"/>
    <col min="13331" max="13560" width="11.42578125" style="172"/>
    <col min="13561" max="13561" width="3.140625" style="172" customWidth="1"/>
    <col min="13562" max="13562" width="8.7109375" style="172" customWidth="1"/>
    <col min="13563" max="13563" width="16.42578125" style="172" customWidth="1"/>
    <col min="13564" max="13564" width="9.42578125" style="172" customWidth="1"/>
    <col min="13565" max="13565" width="9" style="172" customWidth="1"/>
    <col min="13566" max="13566" width="9.42578125" style="172" customWidth="1"/>
    <col min="13567" max="13567" width="9.140625" style="172" customWidth="1"/>
    <col min="13568" max="13568" width="13.42578125" style="172" customWidth="1"/>
    <col min="13569" max="13569" width="8.85546875" style="172" customWidth="1"/>
    <col min="13570" max="13570" width="9.28515625" style="172" customWidth="1"/>
    <col min="13571" max="13571" width="8.7109375" style="172" customWidth="1"/>
    <col min="13572" max="13572" width="14.140625" style="172" customWidth="1"/>
    <col min="13573" max="13575" width="9.28515625" style="172" customWidth="1"/>
    <col min="13576" max="13576" width="2.140625" style="172" customWidth="1"/>
    <col min="13577" max="13577" width="16.28515625" style="172" customWidth="1"/>
    <col min="13578" max="13578" width="13.42578125" style="172" customWidth="1"/>
    <col min="13579" max="13579" width="6.42578125" style="172" customWidth="1"/>
    <col min="13580" max="13580" width="10.85546875" style="172" customWidth="1"/>
    <col min="13581" max="13581" width="21.7109375" style="172" customWidth="1"/>
    <col min="13582" max="13582" width="21.42578125" style="172" customWidth="1"/>
    <col min="13583" max="13583" width="11.42578125" style="172"/>
    <col min="13584" max="13584" width="20.28515625" style="172" customWidth="1"/>
    <col min="13585" max="13585" width="22.7109375" style="172" customWidth="1"/>
    <col min="13586" max="13586" width="21.7109375" style="172" customWidth="1"/>
    <col min="13587" max="13816" width="11.42578125" style="172"/>
    <col min="13817" max="13817" width="3.140625" style="172" customWidth="1"/>
    <col min="13818" max="13818" width="8.7109375" style="172" customWidth="1"/>
    <col min="13819" max="13819" width="16.42578125" style="172" customWidth="1"/>
    <col min="13820" max="13820" width="9.42578125" style="172" customWidth="1"/>
    <col min="13821" max="13821" width="9" style="172" customWidth="1"/>
    <col min="13822" max="13822" width="9.42578125" style="172" customWidth="1"/>
    <col min="13823" max="13823" width="9.140625" style="172" customWidth="1"/>
    <col min="13824" max="13824" width="13.42578125" style="172" customWidth="1"/>
    <col min="13825" max="13825" width="8.85546875" style="172" customWidth="1"/>
    <col min="13826" max="13826" width="9.28515625" style="172" customWidth="1"/>
    <col min="13827" max="13827" width="8.7109375" style="172" customWidth="1"/>
    <col min="13828" max="13828" width="14.140625" style="172" customWidth="1"/>
    <col min="13829" max="13831" width="9.28515625" style="172" customWidth="1"/>
    <col min="13832" max="13832" width="2.140625" style="172" customWidth="1"/>
    <col min="13833" max="13833" width="16.28515625" style="172" customWidth="1"/>
    <col min="13834" max="13834" width="13.42578125" style="172" customWidth="1"/>
    <col min="13835" max="13835" width="6.42578125" style="172" customWidth="1"/>
    <col min="13836" max="13836" width="10.85546875" style="172" customWidth="1"/>
    <col min="13837" max="13837" width="21.7109375" style="172" customWidth="1"/>
    <col min="13838" max="13838" width="21.42578125" style="172" customWidth="1"/>
    <col min="13839" max="13839" width="11.42578125" style="172"/>
    <col min="13840" max="13840" width="20.28515625" style="172" customWidth="1"/>
    <col min="13841" max="13841" width="22.7109375" style="172" customWidth="1"/>
    <col min="13842" max="13842" width="21.7109375" style="172" customWidth="1"/>
    <col min="13843" max="14072" width="11.42578125" style="172"/>
    <col min="14073" max="14073" width="3.140625" style="172" customWidth="1"/>
    <col min="14074" max="14074" width="8.7109375" style="172" customWidth="1"/>
    <col min="14075" max="14075" width="16.42578125" style="172" customWidth="1"/>
    <col min="14076" max="14076" width="9.42578125" style="172" customWidth="1"/>
    <col min="14077" max="14077" width="9" style="172" customWidth="1"/>
    <col min="14078" max="14078" width="9.42578125" style="172" customWidth="1"/>
    <col min="14079" max="14079" width="9.140625" style="172" customWidth="1"/>
    <col min="14080" max="14080" width="13.42578125" style="172" customWidth="1"/>
    <col min="14081" max="14081" width="8.85546875" style="172" customWidth="1"/>
    <col min="14082" max="14082" width="9.28515625" style="172" customWidth="1"/>
    <col min="14083" max="14083" width="8.7109375" style="172" customWidth="1"/>
    <col min="14084" max="14084" width="14.140625" style="172" customWidth="1"/>
    <col min="14085" max="14087" width="9.28515625" style="172" customWidth="1"/>
    <col min="14088" max="14088" width="2.140625" style="172" customWidth="1"/>
    <col min="14089" max="14089" width="16.28515625" style="172" customWidth="1"/>
    <col min="14090" max="14090" width="13.42578125" style="172" customWidth="1"/>
    <col min="14091" max="14091" width="6.42578125" style="172" customWidth="1"/>
    <col min="14092" max="14092" width="10.85546875" style="172" customWidth="1"/>
    <col min="14093" max="14093" width="21.7109375" style="172" customWidth="1"/>
    <col min="14094" max="14094" width="21.42578125" style="172" customWidth="1"/>
    <col min="14095" max="14095" width="11.42578125" style="172"/>
    <col min="14096" max="14096" width="20.28515625" style="172" customWidth="1"/>
    <col min="14097" max="14097" width="22.7109375" style="172" customWidth="1"/>
    <col min="14098" max="14098" width="21.7109375" style="172" customWidth="1"/>
    <col min="14099" max="14328" width="11.42578125" style="172"/>
    <col min="14329" max="14329" width="3.140625" style="172" customWidth="1"/>
    <col min="14330" max="14330" width="8.7109375" style="172" customWidth="1"/>
    <col min="14331" max="14331" width="16.42578125" style="172" customWidth="1"/>
    <col min="14332" max="14332" width="9.42578125" style="172" customWidth="1"/>
    <col min="14333" max="14333" width="9" style="172" customWidth="1"/>
    <col min="14334" max="14334" width="9.42578125" style="172" customWidth="1"/>
    <col min="14335" max="14335" width="9.140625" style="172" customWidth="1"/>
    <col min="14336" max="14336" width="13.42578125" style="172" customWidth="1"/>
    <col min="14337" max="14337" width="8.85546875" style="172" customWidth="1"/>
    <col min="14338" max="14338" width="9.28515625" style="172" customWidth="1"/>
    <col min="14339" max="14339" width="8.7109375" style="172" customWidth="1"/>
    <col min="14340" max="14340" width="14.140625" style="172" customWidth="1"/>
    <col min="14341" max="14343" width="9.28515625" style="172" customWidth="1"/>
    <col min="14344" max="14344" width="2.140625" style="172" customWidth="1"/>
    <col min="14345" max="14345" width="16.28515625" style="172" customWidth="1"/>
    <col min="14346" max="14346" width="13.42578125" style="172" customWidth="1"/>
    <col min="14347" max="14347" width="6.42578125" style="172" customWidth="1"/>
    <col min="14348" max="14348" width="10.85546875" style="172" customWidth="1"/>
    <col min="14349" max="14349" width="21.7109375" style="172" customWidth="1"/>
    <col min="14350" max="14350" width="21.42578125" style="172" customWidth="1"/>
    <col min="14351" max="14351" width="11.42578125" style="172"/>
    <col min="14352" max="14352" width="20.28515625" style="172" customWidth="1"/>
    <col min="14353" max="14353" width="22.7109375" style="172" customWidth="1"/>
    <col min="14354" max="14354" width="21.7109375" style="172" customWidth="1"/>
    <col min="14355" max="14584" width="11.42578125" style="172"/>
    <col min="14585" max="14585" width="3.140625" style="172" customWidth="1"/>
    <col min="14586" max="14586" width="8.7109375" style="172" customWidth="1"/>
    <col min="14587" max="14587" width="16.42578125" style="172" customWidth="1"/>
    <col min="14588" max="14588" width="9.42578125" style="172" customWidth="1"/>
    <col min="14589" max="14589" width="9" style="172" customWidth="1"/>
    <col min="14590" max="14590" width="9.42578125" style="172" customWidth="1"/>
    <col min="14591" max="14591" width="9.140625" style="172" customWidth="1"/>
    <col min="14592" max="14592" width="13.42578125" style="172" customWidth="1"/>
    <col min="14593" max="14593" width="8.85546875" style="172" customWidth="1"/>
    <col min="14594" max="14594" width="9.28515625" style="172" customWidth="1"/>
    <col min="14595" max="14595" width="8.7109375" style="172" customWidth="1"/>
    <col min="14596" max="14596" width="14.140625" style="172" customWidth="1"/>
    <col min="14597" max="14599" width="9.28515625" style="172" customWidth="1"/>
    <col min="14600" max="14600" width="2.140625" style="172" customWidth="1"/>
    <col min="14601" max="14601" width="16.28515625" style="172" customWidth="1"/>
    <col min="14602" max="14602" width="13.42578125" style="172" customWidth="1"/>
    <col min="14603" max="14603" width="6.42578125" style="172" customWidth="1"/>
    <col min="14604" max="14604" width="10.85546875" style="172" customWidth="1"/>
    <col min="14605" max="14605" width="21.7109375" style="172" customWidth="1"/>
    <col min="14606" max="14606" width="21.42578125" style="172" customWidth="1"/>
    <col min="14607" max="14607" width="11.42578125" style="172"/>
    <col min="14608" max="14608" width="20.28515625" style="172" customWidth="1"/>
    <col min="14609" max="14609" width="22.7109375" style="172" customWidth="1"/>
    <col min="14610" max="14610" width="21.7109375" style="172" customWidth="1"/>
    <col min="14611" max="14840" width="11.42578125" style="172"/>
    <col min="14841" max="14841" width="3.140625" style="172" customWidth="1"/>
    <col min="14842" max="14842" width="8.7109375" style="172" customWidth="1"/>
    <col min="14843" max="14843" width="16.42578125" style="172" customWidth="1"/>
    <col min="14844" max="14844" width="9.42578125" style="172" customWidth="1"/>
    <col min="14845" max="14845" width="9" style="172" customWidth="1"/>
    <col min="14846" max="14846" width="9.42578125" style="172" customWidth="1"/>
    <col min="14847" max="14847" width="9.140625" style="172" customWidth="1"/>
    <col min="14848" max="14848" width="13.42578125" style="172" customWidth="1"/>
    <col min="14849" max="14849" width="8.85546875" style="172" customWidth="1"/>
    <col min="14850" max="14850" width="9.28515625" style="172" customWidth="1"/>
    <col min="14851" max="14851" width="8.7109375" style="172" customWidth="1"/>
    <col min="14852" max="14852" width="14.140625" style="172" customWidth="1"/>
    <col min="14853" max="14855" width="9.28515625" style="172" customWidth="1"/>
    <col min="14856" max="14856" width="2.140625" style="172" customWidth="1"/>
    <col min="14857" max="14857" width="16.28515625" style="172" customWidth="1"/>
    <col min="14858" max="14858" width="13.42578125" style="172" customWidth="1"/>
    <col min="14859" max="14859" width="6.42578125" style="172" customWidth="1"/>
    <col min="14860" max="14860" width="10.85546875" style="172" customWidth="1"/>
    <col min="14861" max="14861" width="21.7109375" style="172" customWidth="1"/>
    <col min="14862" max="14862" width="21.42578125" style="172" customWidth="1"/>
    <col min="14863" max="14863" width="11.42578125" style="172"/>
    <col min="14864" max="14864" width="20.28515625" style="172" customWidth="1"/>
    <col min="14865" max="14865" width="22.7109375" style="172" customWidth="1"/>
    <col min="14866" max="14866" width="21.7109375" style="172" customWidth="1"/>
    <col min="14867" max="15096" width="11.42578125" style="172"/>
    <col min="15097" max="15097" width="3.140625" style="172" customWidth="1"/>
    <col min="15098" max="15098" width="8.7109375" style="172" customWidth="1"/>
    <col min="15099" max="15099" width="16.42578125" style="172" customWidth="1"/>
    <col min="15100" max="15100" width="9.42578125" style="172" customWidth="1"/>
    <col min="15101" max="15101" width="9" style="172" customWidth="1"/>
    <col min="15102" max="15102" width="9.42578125" style="172" customWidth="1"/>
    <col min="15103" max="15103" width="9.140625" style="172" customWidth="1"/>
    <col min="15104" max="15104" width="13.42578125" style="172" customWidth="1"/>
    <col min="15105" max="15105" width="8.85546875" style="172" customWidth="1"/>
    <col min="15106" max="15106" width="9.28515625" style="172" customWidth="1"/>
    <col min="15107" max="15107" width="8.7109375" style="172" customWidth="1"/>
    <col min="15108" max="15108" width="14.140625" style="172" customWidth="1"/>
    <col min="15109" max="15111" width="9.28515625" style="172" customWidth="1"/>
    <col min="15112" max="15112" width="2.140625" style="172" customWidth="1"/>
    <col min="15113" max="15113" width="16.28515625" style="172" customWidth="1"/>
    <col min="15114" max="15114" width="13.42578125" style="172" customWidth="1"/>
    <col min="15115" max="15115" width="6.42578125" style="172" customWidth="1"/>
    <col min="15116" max="15116" width="10.85546875" style="172" customWidth="1"/>
    <col min="15117" max="15117" width="21.7109375" style="172" customWidth="1"/>
    <col min="15118" max="15118" width="21.42578125" style="172" customWidth="1"/>
    <col min="15119" max="15119" width="11.42578125" style="172"/>
    <col min="15120" max="15120" width="20.28515625" style="172" customWidth="1"/>
    <col min="15121" max="15121" width="22.7109375" style="172" customWidth="1"/>
    <col min="15122" max="15122" width="21.7109375" style="172" customWidth="1"/>
    <col min="15123" max="15352" width="11.42578125" style="172"/>
    <col min="15353" max="15353" width="3.140625" style="172" customWidth="1"/>
    <col min="15354" max="15354" width="8.7109375" style="172" customWidth="1"/>
    <col min="15355" max="15355" width="16.42578125" style="172" customWidth="1"/>
    <col min="15356" max="15356" width="9.42578125" style="172" customWidth="1"/>
    <col min="15357" max="15357" width="9" style="172" customWidth="1"/>
    <col min="15358" max="15358" width="9.42578125" style="172" customWidth="1"/>
    <col min="15359" max="15359" width="9.140625" style="172" customWidth="1"/>
    <col min="15360" max="15360" width="13.42578125" style="172" customWidth="1"/>
    <col min="15361" max="15361" width="8.85546875" style="172" customWidth="1"/>
    <col min="15362" max="15362" width="9.28515625" style="172" customWidth="1"/>
    <col min="15363" max="15363" width="8.7109375" style="172" customWidth="1"/>
    <col min="15364" max="15364" width="14.140625" style="172" customWidth="1"/>
    <col min="15365" max="15367" width="9.28515625" style="172" customWidth="1"/>
    <col min="15368" max="15368" width="2.140625" style="172" customWidth="1"/>
    <col min="15369" max="15369" width="16.28515625" style="172" customWidth="1"/>
    <col min="15370" max="15370" width="13.42578125" style="172" customWidth="1"/>
    <col min="15371" max="15371" width="6.42578125" style="172" customWidth="1"/>
    <col min="15372" max="15372" width="10.85546875" style="172" customWidth="1"/>
    <col min="15373" max="15373" width="21.7109375" style="172" customWidth="1"/>
    <col min="15374" max="15374" width="21.42578125" style="172" customWidth="1"/>
    <col min="15375" max="15375" width="11.42578125" style="172"/>
    <col min="15376" max="15376" width="20.28515625" style="172" customWidth="1"/>
    <col min="15377" max="15377" width="22.7109375" style="172" customWidth="1"/>
    <col min="15378" max="15378" width="21.7109375" style="172" customWidth="1"/>
    <col min="15379" max="15608" width="11.42578125" style="172"/>
    <col min="15609" max="15609" width="3.140625" style="172" customWidth="1"/>
    <col min="15610" max="15610" width="8.7109375" style="172" customWidth="1"/>
    <col min="15611" max="15611" width="16.42578125" style="172" customWidth="1"/>
    <col min="15612" max="15612" width="9.42578125" style="172" customWidth="1"/>
    <col min="15613" max="15613" width="9" style="172" customWidth="1"/>
    <col min="15614" max="15614" width="9.42578125" style="172" customWidth="1"/>
    <col min="15615" max="15615" width="9.140625" style="172" customWidth="1"/>
    <col min="15616" max="15616" width="13.42578125" style="172" customWidth="1"/>
    <col min="15617" max="15617" width="8.85546875" style="172" customWidth="1"/>
    <col min="15618" max="15618" width="9.28515625" style="172" customWidth="1"/>
    <col min="15619" max="15619" width="8.7109375" style="172" customWidth="1"/>
    <col min="15620" max="15620" width="14.140625" style="172" customWidth="1"/>
    <col min="15621" max="15623" width="9.28515625" style="172" customWidth="1"/>
    <col min="15624" max="15624" width="2.140625" style="172" customWidth="1"/>
    <col min="15625" max="15625" width="16.28515625" style="172" customWidth="1"/>
    <col min="15626" max="15626" width="13.42578125" style="172" customWidth="1"/>
    <col min="15627" max="15627" width="6.42578125" style="172" customWidth="1"/>
    <col min="15628" max="15628" width="10.85546875" style="172" customWidth="1"/>
    <col min="15629" max="15629" width="21.7109375" style="172" customWidth="1"/>
    <col min="15630" max="15630" width="21.42578125" style="172" customWidth="1"/>
    <col min="15631" max="15631" width="11.42578125" style="172"/>
    <col min="15632" max="15632" width="20.28515625" style="172" customWidth="1"/>
    <col min="15633" max="15633" width="22.7109375" style="172" customWidth="1"/>
    <col min="15634" max="15634" width="21.7109375" style="172" customWidth="1"/>
    <col min="15635" max="15864" width="11.42578125" style="172"/>
    <col min="15865" max="15865" width="3.140625" style="172" customWidth="1"/>
    <col min="15866" max="15866" width="8.7109375" style="172" customWidth="1"/>
    <col min="15867" max="15867" width="16.42578125" style="172" customWidth="1"/>
    <col min="15868" max="15868" width="9.42578125" style="172" customWidth="1"/>
    <col min="15869" max="15869" width="9" style="172" customWidth="1"/>
    <col min="15870" max="15870" width="9.42578125" style="172" customWidth="1"/>
    <col min="15871" max="15871" width="9.140625" style="172" customWidth="1"/>
    <col min="15872" max="15872" width="13.42578125" style="172" customWidth="1"/>
    <col min="15873" max="15873" width="8.85546875" style="172" customWidth="1"/>
    <col min="15874" max="15874" width="9.28515625" style="172" customWidth="1"/>
    <col min="15875" max="15875" width="8.7109375" style="172" customWidth="1"/>
    <col min="15876" max="15876" width="14.140625" style="172" customWidth="1"/>
    <col min="15877" max="15879" width="9.28515625" style="172" customWidth="1"/>
    <col min="15880" max="15880" width="2.140625" style="172" customWidth="1"/>
    <col min="15881" max="15881" width="16.28515625" style="172" customWidth="1"/>
    <col min="15882" max="15882" width="13.42578125" style="172" customWidth="1"/>
    <col min="15883" max="15883" width="6.42578125" style="172" customWidth="1"/>
    <col min="15884" max="15884" width="10.85546875" style="172" customWidth="1"/>
    <col min="15885" max="15885" width="21.7109375" style="172" customWidth="1"/>
    <col min="15886" max="15886" width="21.42578125" style="172" customWidth="1"/>
    <col min="15887" max="15887" width="11.42578125" style="172"/>
    <col min="15888" max="15888" width="20.28515625" style="172" customWidth="1"/>
    <col min="15889" max="15889" width="22.7109375" style="172" customWidth="1"/>
    <col min="15890" max="15890" width="21.7109375" style="172" customWidth="1"/>
    <col min="15891" max="16120" width="11.42578125" style="172"/>
    <col min="16121" max="16121" width="3.140625" style="172" customWidth="1"/>
    <col min="16122" max="16122" width="8.7109375" style="172" customWidth="1"/>
    <col min="16123" max="16123" width="16.42578125" style="172" customWidth="1"/>
    <col min="16124" max="16124" width="9.42578125" style="172" customWidth="1"/>
    <col min="16125" max="16125" width="9" style="172" customWidth="1"/>
    <col min="16126" max="16126" width="9.42578125" style="172" customWidth="1"/>
    <col min="16127" max="16127" width="9.140625" style="172" customWidth="1"/>
    <col min="16128" max="16128" width="13.42578125" style="172" customWidth="1"/>
    <col min="16129" max="16129" width="8.85546875" style="172" customWidth="1"/>
    <col min="16130" max="16130" width="9.28515625" style="172" customWidth="1"/>
    <col min="16131" max="16131" width="8.7109375" style="172" customWidth="1"/>
    <col min="16132" max="16132" width="14.140625" style="172" customWidth="1"/>
    <col min="16133" max="16135" width="9.28515625" style="172" customWidth="1"/>
    <col min="16136" max="16136" width="2.140625" style="172" customWidth="1"/>
    <col min="16137" max="16137" width="16.28515625" style="172" customWidth="1"/>
    <col min="16138" max="16138" width="13.42578125" style="172" customWidth="1"/>
    <col min="16139" max="16139" width="6.42578125" style="172" customWidth="1"/>
    <col min="16140" max="16140" width="10.85546875" style="172" customWidth="1"/>
    <col min="16141" max="16141" width="21.7109375" style="172" customWidth="1"/>
    <col min="16142" max="16142" width="21.42578125" style="172" customWidth="1"/>
    <col min="16143" max="16143" width="11.42578125" style="172"/>
    <col min="16144" max="16144" width="20.28515625" style="172" customWidth="1"/>
    <col min="16145" max="16145" width="22.7109375" style="172" customWidth="1"/>
    <col min="16146" max="16146" width="21.7109375" style="172" customWidth="1"/>
    <col min="16147" max="16383" width="11.42578125" style="172"/>
    <col min="16384" max="16384" width="11.42578125" style="172" customWidth="1"/>
  </cols>
  <sheetData>
    <row r="1" spans="1:1019 1028:2043 2052:3067 3076:4091 4100:5115 5124:6139 6148:7163 7172:8187 8196:9211 9220:10235 10244:11259 11268:12283 12292:13307 13316:14331 14340:15355 15364:16372" s="309" customFormat="1" ht="11.25" customHeight="1" x14ac:dyDescent="0.2">
      <c r="A1" s="1813" t="s">
        <v>0</v>
      </c>
      <c r="B1" s="1823"/>
      <c r="C1" s="1823"/>
      <c r="D1" s="1823"/>
      <c r="E1" s="1823"/>
      <c r="F1" s="1823"/>
      <c r="G1" s="1823"/>
      <c r="H1" s="1823"/>
      <c r="I1" s="310"/>
      <c r="J1" s="310"/>
      <c r="M1" s="310"/>
      <c r="P1" s="311"/>
    </row>
    <row r="2" spans="1:1019 1028:2043 2052:3067 3076:4091 4100:5115 5124:6139 6148:7163 7172:8187 8196:9211 9220:10235 10244:11259 11268:12283 12292:13307 13316:14331 14340:15355 15364:16372" s="309" customFormat="1" ht="15.75" customHeight="1" x14ac:dyDescent="0.2">
      <c r="A2" s="1813" t="s">
        <v>414</v>
      </c>
      <c r="B2" s="1823"/>
      <c r="C2" s="1823"/>
      <c r="D2" s="1823"/>
      <c r="E2" s="1823"/>
      <c r="F2" s="1823"/>
      <c r="G2" s="1823"/>
      <c r="H2" s="1823"/>
      <c r="I2" s="310"/>
      <c r="J2" s="310"/>
      <c r="M2" s="310"/>
      <c r="P2" s="311"/>
    </row>
    <row r="3" spans="1:1019 1028:2043 2052:3067 3076:4091 4100:5115 5124:6139 6148:7163 7172:8187 8196:9211 9220:10235 10244:11259 11268:12283 12292:13307 13316:14331 14340:15355 15364:16372" s="309" customFormat="1" ht="19.5" customHeight="1" x14ac:dyDescent="0.2">
      <c r="A3" s="1813" t="s">
        <v>1268</v>
      </c>
      <c r="B3" s="1824"/>
      <c r="C3" s="1824"/>
      <c r="D3" s="1824"/>
      <c r="E3" s="1824"/>
      <c r="F3" s="1824"/>
      <c r="G3" s="1824"/>
      <c r="H3" s="1824"/>
      <c r="I3" s="310"/>
      <c r="J3" s="310"/>
      <c r="M3" s="310"/>
      <c r="P3" s="311"/>
    </row>
    <row r="4" spans="1:1019 1028:2043 2052:3067 3076:4091 4100:5115 5124:6139 6148:7163 7172:8187 8196:9211 9220:10235 10244:11259 11268:12283 12292:13307 13316:14331 14340:15355 15364:16372" s="309" customFormat="1" ht="15" customHeight="1" x14ac:dyDescent="0.2">
      <c r="A4" s="1825" t="s">
        <v>1</v>
      </c>
      <c r="B4" s="1823"/>
      <c r="C4" s="1823"/>
      <c r="D4" s="1823"/>
      <c r="E4" s="1823"/>
      <c r="F4" s="1823"/>
      <c r="G4" s="1823"/>
      <c r="H4" s="1823"/>
      <c r="I4" s="310"/>
      <c r="J4" s="310"/>
      <c r="M4" s="310"/>
      <c r="P4" s="311"/>
    </row>
    <row r="5" spans="1:1019 1028:2043 2052:3067 3076:4091 4100:5115 5124:6139 6148:7163 7172:8187 8196:9211 9220:10235 10244:11259 11268:12283 12292:13307 13316:14331 14340:15355 15364:16372" s="309" customFormat="1" ht="15" customHeight="1" thickBot="1" x14ac:dyDescent="0.25">
      <c r="A5" s="312"/>
      <c r="I5" s="310"/>
      <c r="J5" s="310"/>
      <c r="M5" s="310"/>
      <c r="P5" s="311"/>
    </row>
    <row r="6" spans="1:1019 1028:2043 2052:3067 3076:4091 4100:5115 5124:6139 6148:7163 7172:8187 8196:9211 9220:10235 10244:11259 11268:12283 12292:13307 13316:14331 14340:15355 15364:16372" s="309" customFormat="1" ht="25.5" customHeight="1" thickBot="1" x14ac:dyDescent="0.25">
      <c r="A6" s="312"/>
      <c r="B6" s="1811" t="s">
        <v>450</v>
      </c>
      <c r="C6" s="1812"/>
      <c r="D6" s="1812"/>
      <c r="E6" s="1812"/>
      <c r="F6" s="1812"/>
      <c r="G6" s="1812"/>
      <c r="H6" s="1826"/>
      <c r="I6" s="310"/>
      <c r="J6" s="310"/>
      <c r="M6" s="310"/>
      <c r="P6" s="311"/>
    </row>
    <row r="7" spans="1:1019 1028:2043 2052:3067 3076:4091 4100:5115 5124:6139 6148:7163 7172:8187 8196:9211 9220:10235 10244:11259 11268:12283 12292:13307 13316:14331 14340:15355 15364:16372" ht="15" customHeight="1" x14ac:dyDescent="0.2">
      <c r="A7" s="214"/>
      <c r="B7" s="64"/>
      <c r="C7" s="64"/>
      <c r="I7" s="63"/>
      <c r="J7" s="63"/>
      <c r="K7" s="64"/>
      <c r="T7" s="64"/>
      <c r="Y7" s="214"/>
      <c r="Z7" s="64"/>
      <c r="AA7" s="64"/>
      <c r="AJ7" s="64"/>
      <c r="AO7" s="214"/>
      <c r="AP7" s="64"/>
      <c r="AQ7" s="64"/>
      <c r="AZ7" s="64"/>
      <c r="BE7" s="214"/>
      <c r="BF7" s="64"/>
      <c r="BG7" s="64"/>
      <c r="BP7" s="64"/>
      <c r="BU7" s="214"/>
      <c r="BV7" s="64"/>
      <c r="BW7" s="64"/>
      <c r="CF7" s="64"/>
      <c r="CK7" s="214"/>
      <c r="CL7" s="64"/>
      <c r="CM7" s="64"/>
      <c r="CV7" s="64"/>
      <c r="DA7" s="214"/>
      <c r="DB7" s="64"/>
      <c r="DC7" s="64"/>
      <c r="DL7" s="64"/>
      <c r="DQ7" s="214"/>
      <c r="DR7" s="64"/>
      <c r="DS7" s="64"/>
      <c r="EB7" s="64"/>
      <c r="EG7" s="214"/>
      <c r="EH7" s="64"/>
      <c r="EI7" s="64"/>
      <c r="ER7" s="64"/>
      <c r="EW7" s="214"/>
      <c r="EX7" s="64"/>
      <c r="EY7" s="64"/>
      <c r="FH7" s="64"/>
      <c r="FM7" s="214"/>
      <c r="FN7" s="64"/>
      <c r="FO7" s="64"/>
      <c r="FX7" s="64"/>
      <c r="GC7" s="214"/>
      <c r="GD7" s="64"/>
      <c r="GE7" s="64"/>
      <c r="GN7" s="64"/>
      <c r="GS7" s="214"/>
      <c r="GT7" s="64"/>
      <c r="GU7" s="64"/>
      <c r="HD7" s="64"/>
      <c r="HI7" s="214"/>
      <c r="HJ7" s="64"/>
      <c r="HK7" s="64"/>
      <c r="HT7" s="64"/>
      <c r="HY7" s="214"/>
      <c r="HZ7" s="64"/>
      <c r="IA7" s="64"/>
      <c r="IJ7" s="64"/>
      <c r="IO7" s="214"/>
      <c r="IP7" s="64"/>
      <c r="IQ7" s="64"/>
      <c r="IZ7" s="64"/>
      <c r="JE7" s="214"/>
      <c r="JF7" s="64"/>
      <c r="JG7" s="64"/>
      <c r="JP7" s="64"/>
      <c r="JU7" s="214"/>
      <c r="JV7" s="64"/>
      <c r="JW7" s="64"/>
      <c r="KF7" s="64"/>
      <c r="KK7" s="214"/>
      <c r="KL7" s="64"/>
      <c r="KM7" s="64"/>
      <c r="KV7" s="64"/>
      <c r="LA7" s="214"/>
      <c r="LB7" s="64"/>
      <c r="LC7" s="64"/>
      <c r="LL7" s="64"/>
      <c r="LQ7" s="214"/>
      <c r="LR7" s="64"/>
      <c r="LS7" s="64"/>
      <c r="MB7" s="64"/>
      <c r="MG7" s="214"/>
      <c r="MH7" s="64"/>
      <c r="MI7" s="64"/>
      <c r="MR7" s="64"/>
      <c r="MW7" s="214"/>
      <c r="MX7" s="64"/>
      <c r="MY7" s="64"/>
      <c r="NH7" s="64"/>
      <c r="NM7" s="214"/>
      <c r="NN7" s="64"/>
      <c r="NO7" s="64"/>
      <c r="NX7" s="64"/>
      <c r="OC7" s="214"/>
      <c r="OD7" s="64"/>
      <c r="OE7" s="64"/>
      <c r="ON7" s="64"/>
      <c r="OS7" s="214"/>
      <c r="OT7" s="64"/>
      <c r="OU7" s="64"/>
      <c r="PD7" s="64"/>
      <c r="PI7" s="214"/>
      <c r="PJ7" s="64"/>
      <c r="PK7" s="64"/>
      <c r="PT7" s="64"/>
      <c r="PY7" s="214"/>
      <c r="PZ7" s="64"/>
      <c r="QA7" s="64"/>
      <c r="QJ7" s="64"/>
      <c r="QO7" s="214"/>
      <c r="QP7" s="64"/>
      <c r="QQ7" s="64"/>
      <c r="QZ7" s="64"/>
      <c r="RE7" s="214"/>
      <c r="RF7" s="64"/>
      <c r="RG7" s="64"/>
      <c r="RP7" s="64"/>
      <c r="RU7" s="214"/>
      <c r="RV7" s="64"/>
      <c r="RW7" s="64"/>
      <c r="SF7" s="64"/>
      <c r="SK7" s="214"/>
      <c r="SL7" s="64"/>
      <c r="SM7" s="64"/>
      <c r="SV7" s="64"/>
      <c r="TA7" s="214"/>
      <c r="TB7" s="64"/>
      <c r="TC7" s="64"/>
      <c r="TL7" s="64"/>
      <c r="TQ7" s="214"/>
      <c r="TR7" s="64"/>
      <c r="TS7" s="64"/>
      <c r="UB7" s="64"/>
      <c r="UG7" s="214"/>
      <c r="UH7" s="64"/>
      <c r="UI7" s="64"/>
      <c r="UR7" s="64"/>
      <c r="UW7" s="214"/>
      <c r="UX7" s="64"/>
      <c r="UY7" s="64"/>
      <c r="VH7" s="64"/>
      <c r="VM7" s="214"/>
      <c r="VN7" s="64"/>
      <c r="VO7" s="64"/>
      <c r="VX7" s="64"/>
      <c r="WC7" s="214"/>
      <c r="WD7" s="64"/>
      <c r="WE7" s="64"/>
      <c r="WN7" s="64"/>
      <c r="WS7" s="214"/>
      <c r="WT7" s="64"/>
      <c r="WU7" s="64"/>
      <c r="XD7" s="64"/>
      <c r="XI7" s="214"/>
      <c r="XJ7" s="64"/>
      <c r="XK7" s="64"/>
      <c r="XT7" s="64"/>
      <c r="XY7" s="214"/>
      <c r="XZ7" s="64"/>
      <c r="YA7" s="64"/>
      <c r="YJ7" s="64"/>
      <c r="YO7" s="214"/>
      <c r="YP7" s="64"/>
      <c r="YQ7" s="64"/>
      <c r="YZ7" s="64"/>
      <c r="ZE7" s="214"/>
      <c r="ZF7" s="64"/>
      <c r="ZG7" s="64"/>
      <c r="ZP7" s="64"/>
      <c r="ZU7" s="214"/>
      <c r="ZV7" s="64"/>
      <c r="ZW7" s="64"/>
      <c r="AAF7" s="64"/>
      <c r="AAK7" s="214"/>
      <c r="AAL7" s="64"/>
      <c r="AAM7" s="64"/>
      <c r="AAV7" s="64"/>
      <c r="ABA7" s="214"/>
      <c r="ABB7" s="64"/>
      <c r="ABC7" s="64"/>
      <c r="ABL7" s="64"/>
      <c r="ABQ7" s="214"/>
      <c r="ABR7" s="64"/>
      <c r="ABS7" s="64"/>
      <c r="ACB7" s="64"/>
      <c r="ACG7" s="214"/>
      <c r="ACH7" s="64"/>
      <c r="ACI7" s="64"/>
      <c r="ACR7" s="64"/>
      <c r="ACW7" s="214"/>
      <c r="ACX7" s="64"/>
      <c r="ACY7" s="64"/>
      <c r="ADH7" s="64"/>
      <c r="ADM7" s="214"/>
      <c r="ADN7" s="64"/>
      <c r="ADO7" s="64"/>
      <c r="ADX7" s="64"/>
      <c r="AEC7" s="214"/>
      <c r="AED7" s="64"/>
      <c r="AEE7" s="64"/>
      <c r="AEN7" s="64"/>
      <c r="AES7" s="214"/>
      <c r="AET7" s="64"/>
      <c r="AEU7" s="64"/>
      <c r="AFD7" s="64"/>
      <c r="AFI7" s="214"/>
      <c r="AFJ7" s="64"/>
      <c r="AFK7" s="64"/>
      <c r="AFT7" s="64"/>
      <c r="AFY7" s="214"/>
      <c r="AFZ7" s="64"/>
      <c r="AGA7" s="64"/>
      <c r="AGJ7" s="64"/>
      <c r="AGO7" s="214"/>
      <c r="AGP7" s="64"/>
      <c r="AGQ7" s="64"/>
      <c r="AGZ7" s="64"/>
      <c r="AHE7" s="214"/>
      <c r="AHF7" s="64"/>
      <c r="AHG7" s="64"/>
      <c r="AHP7" s="64"/>
      <c r="AHU7" s="214"/>
      <c r="AHV7" s="64"/>
      <c r="AHW7" s="64"/>
      <c r="AIF7" s="64"/>
      <c r="AIK7" s="214"/>
      <c r="AIL7" s="64"/>
      <c r="AIM7" s="64"/>
      <c r="AIV7" s="64"/>
      <c r="AJA7" s="214"/>
      <c r="AJB7" s="64"/>
      <c r="AJC7" s="64"/>
      <c r="AJL7" s="64"/>
      <c r="AJQ7" s="214"/>
      <c r="AJR7" s="64"/>
      <c r="AJS7" s="64"/>
      <c r="AKB7" s="64"/>
      <c r="AKG7" s="214"/>
      <c r="AKH7" s="64"/>
      <c r="AKI7" s="64"/>
      <c r="AKR7" s="64"/>
      <c r="AKW7" s="214"/>
      <c r="AKX7" s="64"/>
      <c r="AKY7" s="64"/>
      <c r="ALH7" s="64"/>
      <c r="ALM7" s="214"/>
      <c r="ALN7" s="64"/>
      <c r="ALO7" s="64"/>
      <c r="ALX7" s="64"/>
      <c r="AMC7" s="214"/>
      <c r="AMD7" s="64"/>
      <c r="AME7" s="64"/>
      <c r="AMN7" s="64"/>
      <c r="AMS7" s="214"/>
      <c r="AMT7" s="64"/>
      <c r="AMU7" s="64"/>
      <c r="AND7" s="64"/>
      <c r="ANI7" s="214"/>
      <c r="ANJ7" s="64"/>
      <c r="ANK7" s="64"/>
      <c r="ANT7" s="64"/>
      <c r="ANY7" s="214"/>
      <c r="ANZ7" s="64"/>
      <c r="AOA7" s="64"/>
      <c r="AOJ7" s="64"/>
      <c r="AOO7" s="214"/>
      <c r="AOP7" s="64"/>
      <c r="AOQ7" s="64"/>
      <c r="AOZ7" s="64"/>
      <c r="APE7" s="214"/>
      <c r="APF7" s="64"/>
      <c r="APG7" s="64"/>
      <c r="APP7" s="64"/>
      <c r="APU7" s="214"/>
      <c r="APV7" s="64"/>
      <c r="APW7" s="64"/>
      <c r="AQF7" s="64"/>
      <c r="AQK7" s="214"/>
      <c r="AQL7" s="64"/>
      <c r="AQM7" s="64"/>
      <c r="AQV7" s="64"/>
      <c r="ARA7" s="214"/>
      <c r="ARB7" s="64"/>
      <c r="ARC7" s="64"/>
      <c r="ARL7" s="64"/>
      <c r="ARQ7" s="214"/>
      <c r="ARR7" s="64"/>
      <c r="ARS7" s="64"/>
      <c r="ASB7" s="64"/>
      <c r="ASG7" s="214"/>
      <c r="ASH7" s="64"/>
      <c r="ASI7" s="64"/>
      <c r="ASR7" s="64"/>
      <c r="ASW7" s="214"/>
      <c r="ASX7" s="64"/>
      <c r="ASY7" s="64"/>
      <c r="ATH7" s="64"/>
      <c r="ATM7" s="214"/>
      <c r="ATN7" s="64"/>
      <c r="ATO7" s="64"/>
      <c r="ATX7" s="64"/>
      <c r="AUC7" s="214"/>
      <c r="AUD7" s="64"/>
      <c r="AUE7" s="64"/>
      <c r="AUN7" s="64"/>
      <c r="AUS7" s="214"/>
      <c r="AUT7" s="64"/>
      <c r="AUU7" s="64"/>
      <c r="AVD7" s="64"/>
      <c r="AVI7" s="214"/>
      <c r="AVJ7" s="64"/>
      <c r="AVK7" s="64"/>
      <c r="AVT7" s="64"/>
      <c r="AVY7" s="214"/>
      <c r="AVZ7" s="64"/>
      <c r="AWA7" s="64"/>
      <c r="AWJ7" s="64"/>
      <c r="AWO7" s="214"/>
      <c r="AWP7" s="64"/>
      <c r="AWQ7" s="64"/>
      <c r="AWZ7" s="64"/>
      <c r="AXE7" s="214"/>
      <c r="AXF7" s="64"/>
      <c r="AXG7" s="64"/>
      <c r="AXP7" s="64"/>
      <c r="AXU7" s="214"/>
      <c r="AXV7" s="64"/>
      <c r="AXW7" s="64"/>
      <c r="AYF7" s="64"/>
      <c r="AYK7" s="214"/>
      <c r="AYL7" s="64"/>
      <c r="AYM7" s="64"/>
      <c r="AYV7" s="64"/>
      <c r="AZA7" s="214"/>
      <c r="AZB7" s="64"/>
      <c r="AZC7" s="64"/>
      <c r="AZL7" s="64"/>
      <c r="AZQ7" s="214"/>
      <c r="AZR7" s="64"/>
      <c r="AZS7" s="64"/>
      <c r="BAB7" s="64"/>
      <c r="BAG7" s="214"/>
      <c r="BAH7" s="64"/>
      <c r="BAI7" s="64"/>
      <c r="BAR7" s="64"/>
      <c r="BAW7" s="214"/>
      <c r="BAX7" s="64"/>
      <c r="BAY7" s="64"/>
      <c r="BBH7" s="64"/>
      <c r="BBM7" s="214"/>
      <c r="BBN7" s="64"/>
      <c r="BBO7" s="64"/>
      <c r="BBX7" s="64"/>
      <c r="BCC7" s="214"/>
      <c r="BCD7" s="64"/>
      <c r="BCE7" s="64"/>
      <c r="BCN7" s="64"/>
      <c r="BCS7" s="214"/>
      <c r="BCT7" s="64"/>
      <c r="BCU7" s="64"/>
      <c r="BDD7" s="64"/>
      <c r="BDI7" s="214"/>
      <c r="BDJ7" s="64"/>
      <c r="BDK7" s="64"/>
      <c r="BDT7" s="64"/>
      <c r="BDY7" s="214"/>
      <c r="BDZ7" s="64"/>
      <c r="BEA7" s="64"/>
      <c r="BEJ7" s="64"/>
      <c r="BEO7" s="214"/>
      <c r="BEP7" s="64"/>
      <c r="BEQ7" s="64"/>
      <c r="BEZ7" s="64"/>
      <c r="BFE7" s="214"/>
      <c r="BFF7" s="64"/>
      <c r="BFG7" s="64"/>
      <c r="BFP7" s="64"/>
      <c r="BFU7" s="214"/>
      <c r="BFV7" s="64"/>
      <c r="BFW7" s="64"/>
      <c r="BGF7" s="64"/>
      <c r="BGK7" s="214"/>
      <c r="BGL7" s="64"/>
      <c r="BGM7" s="64"/>
      <c r="BGV7" s="64"/>
      <c r="BHA7" s="214"/>
      <c r="BHB7" s="64"/>
      <c r="BHC7" s="64"/>
      <c r="BHL7" s="64"/>
      <c r="BHQ7" s="214"/>
      <c r="BHR7" s="64"/>
      <c r="BHS7" s="64"/>
      <c r="BIB7" s="64"/>
      <c r="BIG7" s="214"/>
      <c r="BIH7" s="64"/>
      <c r="BII7" s="64"/>
      <c r="BIR7" s="64"/>
      <c r="BIW7" s="214"/>
      <c r="BIX7" s="64"/>
      <c r="BIY7" s="64"/>
      <c r="BJH7" s="64"/>
      <c r="BJM7" s="214"/>
      <c r="BJN7" s="64"/>
      <c r="BJO7" s="64"/>
      <c r="BJX7" s="64"/>
      <c r="BKC7" s="214"/>
      <c r="BKD7" s="64"/>
      <c r="BKE7" s="64"/>
      <c r="BKN7" s="64"/>
      <c r="BKS7" s="214"/>
      <c r="BKT7" s="64"/>
      <c r="BKU7" s="64"/>
      <c r="BLD7" s="64"/>
      <c r="BLI7" s="214"/>
      <c r="BLJ7" s="64"/>
      <c r="BLK7" s="64"/>
      <c r="BLT7" s="64"/>
      <c r="BLY7" s="214"/>
      <c r="BLZ7" s="64"/>
      <c r="BMA7" s="64"/>
      <c r="BMJ7" s="64"/>
      <c r="BMO7" s="214"/>
      <c r="BMP7" s="64"/>
      <c r="BMQ7" s="64"/>
      <c r="BMZ7" s="64"/>
      <c r="BNE7" s="214"/>
      <c r="BNF7" s="64"/>
      <c r="BNG7" s="64"/>
      <c r="BNP7" s="64"/>
      <c r="BNU7" s="214"/>
      <c r="BNV7" s="64"/>
      <c r="BNW7" s="64"/>
      <c r="BOF7" s="64"/>
      <c r="BOK7" s="214"/>
      <c r="BOL7" s="64"/>
      <c r="BOM7" s="64"/>
      <c r="BOV7" s="64"/>
      <c r="BPA7" s="214"/>
      <c r="BPB7" s="64"/>
      <c r="BPC7" s="64"/>
      <c r="BPL7" s="64"/>
      <c r="BPQ7" s="214"/>
      <c r="BPR7" s="64"/>
      <c r="BPS7" s="64"/>
      <c r="BQB7" s="64"/>
      <c r="BQG7" s="214"/>
      <c r="BQH7" s="64"/>
      <c r="BQI7" s="64"/>
      <c r="BQR7" s="64"/>
      <c r="BQW7" s="214"/>
      <c r="BQX7" s="64"/>
      <c r="BQY7" s="64"/>
      <c r="BRH7" s="64"/>
      <c r="BRM7" s="214"/>
      <c r="BRN7" s="64"/>
      <c r="BRO7" s="64"/>
      <c r="BRX7" s="64"/>
      <c r="BSC7" s="214"/>
      <c r="BSD7" s="64"/>
      <c r="BSE7" s="64"/>
      <c r="BSN7" s="64"/>
      <c r="BSS7" s="214"/>
      <c r="BST7" s="64"/>
      <c r="BSU7" s="64"/>
      <c r="BTD7" s="64"/>
      <c r="BTI7" s="214"/>
      <c r="BTJ7" s="64"/>
      <c r="BTK7" s="64"/>
      <c r="BTT7" s="64"/>
      <c r="BTY7" s="214"/>
      <c r="BTZ7" s="64"/>
      <c r="BUA7" s="64"/>
      <c r="BUJ7" s="64"/>
      <c r="BUO7" s="214"/>
      <c r="BUP7" s="64"/>
      <c r="BUQ7" s="64"/>
      <c r="BUZ7" s="64"/>
      <c r="BVE7" s="214"/>
      <c r="BVF7" s="64"/>
      <c r="BVG7" s="64"/>
      <c r="BVP7" s="64"/>
      <c r="BVU7" s="214"/>
      <c r="BVV7" s="64"/>
      <c r="BVW7" s="64"/>
      <c r="BWF7" s="64"/>
      <c r="BWK7" s="214"/>
      <c r="BWL7" s="64"/>
      <c r="BWM7" s="64"/>
      <c r="BWV7" s="64"/>
      <c r="BXA7" s="214"/>
      <c r="BXB7" s="64"/>
      <c r="BXC7" s="64"/>
      <c r="BXL7" s="64"/>
      <c r="BXQ7" s="214"/>
      <c r="BXR7" s="64"/>
      <c r="BXS7" s="64"/>
      <c r="BYB7" s="64"/>
      <c r="BYG7" s="214"/>
      <c r="BYH7" s="64"/>
      <c r="BYI7" s="64"/>
      <c r="BYR7" s="64"/>
      <c r="BYW7" s="214"/>
      <c r="BYX7" s="64"/>
      <c r="BYY7" s="64"/>
      <c r="BZH7" s="64"/>
      <c r="BZM7" s="214"/>
      <c r="BZN7" s="64"/>
      <c r="BZO7" s="64"/>
      <c r="BZX7" s="64"/>
      <c r="CAC7" s="214"/>
      <c r="CAD7" s="64"/>
      <c r="CAE7" s="64"/>
      <c r="CAN7" s="64"/>
      <c r="CAS7" s="214"/>
      <c r="CAT7" s="64"/>
      <c r="CAU7" s="64"/>
      <c r="CBD7" s="64"/>
      <c r="CBI7" s="214"/>
      <c r="CBJ7" s="64"/>
      <c r="CBK7" s="64"/>
      <c r="CBT7" s="64"/>
      <c r="CBY7" s="214"/>
      <c r="CBZ7" s="64"/>
      <c r="CCA7" s="64"/>
      <c r="CCJ7" s="64"/>
      <c r="CCO7" s="214"/>
      <c r="CCP7" s="64"/>
      <c r="CCQ7" s="64"/>
      <c r="CCZ7" s="64"/>
      <c r="CDE7" s="214"/>
      <c r="CDF7" s="64"/>
      <c r="CDG7" s="64"/>
      <c r="CDP7" s="64"/>
      <c r="CDU7" s="214"/>
      <c r="CDV7" s="64"/>
      <c r="CDW7" s="64"/>
      <c r="CEF7" s="64"/>
      <c r="CEK7" s="214"/>
      <c r="CEL7" s="64"/>
      <c r="CEM7" s="64"/>
      <c r="CEV7" s="64"/>
      <c r="CFA7" s="214"/>
      <c r="CFB7" s="64"/>
      <c r="CFC7" s="64"/>
      <c r="CFL7" s="64"/>
      <c r="CFQ7" s="214"/>
      <c r="CFR7" s="64"/>
      <c r="CFS7" s="64"/>
      <c r="CGB7" s="64"/>
      <c r="CGG7" s="214"/>
      <c r="CGH7" s="64"/>
      <c r="CGI7" s="64"/>
      <c r="CGR7" s="64"/>
      <c r="CGW7" s="214"/>
      <c r="CGX7" s="64"/>
      <c r="CGY7" s="64"/>
      <c r="CHH7" s="64"/>
      <c r="CHM7" s="214"/>
      <c r="CHN7" s="64"/>
      <c r="CHO7" s="64"/>
      <c r="CHX7" s="64"/>
      <c r="CIC7" s="214"/>
      <c r="CID7" s="64"/>
      <c r="CIE7" s="64"/>
      <c r="CIN7" s="64"/>
      <c r="CIS7" s="214"/>
      <c r="CIT7" s="64"/>
      <c r="CIU7" s="64"/>
      <c r="CJD7" s="64"/>
      <c r="CJI7" s="214"/>
      <c r="CJJ7" s="64"/>
      <c r="CJK7" s="64"/>
      <c r="CJT7" s="64"/>
      <c r="CJY7" s="214"/>
      <c r="CJZ7" s="64"/>
      <c r="CKA7" s="64"/>
      <c r="CKJ7" s="64"/>
      <c r="CKO7" s="214"/>
      <c r="CKP7" s="64"/>
      <c r="CKQ7" s="64"/>
      <c r="CKZ7" s="64"/>
      <c r="CLE7" s="214"/>
      <c r="CLF7" s="64"/>
      <c r="CLG7" s="64"/>
      <c r="CLP7" s="64"/>
      <c r="CLU7" s="214"/>
      <c r="CLV7" s="64"/>
      <c r="CLW7" s="64"/>
      <c r="CMF7" s="64"/>
      <c r="CMK7" s="214"/>
      <c r="CML7" s="64"/>
      <c r="CMM7" s="64"/>
      <c r="CMV7" s="64"/>
      <c r="CNA7" s="214"/>
      <c r="CNB7" s="64"/>
      <c r="CNC7" s="64"/>
      <c r="CNL7" s="64"/>
      <c r="CNQ7" s="214"/>
      <c r="CNR7" s="64"/>
      <c r="CNS7" s="64"/>
      <c r="COB7" s="64"/>
      <c r="COG7" s="214"/>
      <c r="COH7" s="64"/>
      <c r="COI7" s="64"/>
      <c r="COR7" s="64"/>
      <c r="COW7" s="214"/>
      <c r="COX7" s="64"/>
      <c r="COY7" s="64"/>
      <c r="CPH7" s="64"/>
      <c r="CPM7" s="214"/>
      <c r="CPN7" s="64"/>
      <c r="CPO7" s="64"/>
      <c r="CPX7" s="64"/>
      <c r="CQC7" s="214"/>
      <c r="CQD7" s="64"/>
      <c r="CQE7" s="64"/>
      <c r="CQN7" s="64"/>
      <c r="CQS7" s="214"/>
      <c r="CQT7" s="64"/>
      <c r="CQU7" s="64"/>
      <c r="CRD7" s="64"/>
      <c r="CRI7" s="214"/>
      <c r="CRJ7" s="64"/>
      <c r="CRK7" s="64"/>
      <c r="CRT7" s="64"/>
      <c r="CRY7" s="214"/>
      <c r="CRZ7" s="64"/>
      <c r="CSA7" s="64"/>
      <c r="CSJ7" s="64"/>
      <c r="CSO7" s="214"/>
      <c r="CSP7" s="64"/>
      <c r="CSQ7" s="64"/>
      <c r="CSZ7" s="64"/>
      <c r="CTE7" s="214"/>
      <c r="CTF7" s="64"/>
      <c r="CTG7" s="64"/>
      <c r="CTP7" s="64"/>
      <c r="CTU7" s="214"/>
      <c r="CTV7" s="64"/>
      <c r="CTW7" s="64"/>
      <c r="CUF7" s="64"/>
      <c r="CUK7" s="214"/>
      <c r="CUL7" s="64"/>
      <c r="CUM7" s="64"/>
      <c r="CUV7" s="64"/>
      <c r="CVA7" s="214"/>
      <c r="CVB7" s="64"/>
      <c r="CVC7" s="64"/>
      <c r="CVL7" s="64"/>
      <c r="CVQ7" s="214"/>
      <c r="CVR7" s="64"/>
      <c r="CVS7" s="64"/>
      <c r="CWB7" s="64"/>
      <c r="CWG7" s="214"/>
      <c r="CWH7" s="64"/>
      <c r="CWI7" s="64"/>
      <c r="CWR7" s="64"/>
      <c r="CWW7" s="214"/>
      <c r="CWX7" s="64"/>
      <c r="CWY7" s="64"/>
      <c r="CXH7" s="64"/>
      <c r="CXM7" s="214"/>
      <c r="CXN7" s="64"/>
      <c r="CXO7" s="64"/>
      <c r="CXX7" s="64"/>
      <c r="CYC7" s="214"/>
      <c r="CYD7" s="64"/>
      <c r="CYE7" s="64"/>
      <c r="CYN7" s="64"/>
      <c r="CYS7" s="214"/>
      <c r="CYT7" s="64"/>
      <c r="CYU7" s="64"/>
      <c r="CZD7" s="64"/>
      <c r="CZI7" s="214"/>
      <c r="CZJ7" s="64"/>
      <c r="CZK7" s="64"/>
      <c r="CZT7" s="64"/>
      <c r="CZY7" s="214"/>
      <c r="CZZ7" s="64"/>
      <c r="DAA7" s="64"/>
      <c r="DAJ7" s="64"/>
      <c r="DAO7" s="214"/>
      <c r="DAP7" s="64"/>
      <c r="DAQ7" s="64"/>
      <c r="DAZ7" s="64"/>
      <c r="DBE7" s="214"/>
      <c r="DBF7" s="64"/>
      <c r="DBG7" s="64"/>
      <c r="DBP7" s="64"/>
      <c r="DBU7" s="214"/>
      <c r="DBV7" s="64"/>
      <c r="DBW7" s="64"/>
      <c r="DCF7" s="64"/>
      <c r="DCK7" s="214"/>
      <c r="DCL7" s="64"/>
      <c r="DCM7" s="64"/>
      <c r="DCV7" s="64"/>
      <c r="DDA7" s="214"/>
      <c r="DDB7" s="64"/>
      <c r="DDC7" s="64"/>
      <c r="DDL7" s="64"/>
      <c r="DDQ7" s="214"/>
      <c r="DDR7" s="64"/>
      <c r="DDS7" s="64"/>
      <c r="DEB7" s="64"/>
      <c r="DEG7" s="214"/>
      <c r="DEH7" s="64"/>
      <c r="DEI7" s="64"/>
      <c r="DER7" s="64"/>
      <c r="DEW7" s="214"/>
      <c r="DEX7" s="64"/>
      <c r="DEY7" s="64"/>
      <c r="DFH7" s="64"/>
      <c r="DFM7" s="214"/>
      <c r="DFN7" s="64"/>
      <c r="DFO7" s="64"/>
      <c r="DFX7" s="64"/>
      <c r="DGC7" s="214"/>
      <c r="DGD7" s="64"/>
      <c r="DGE7" s="64"/>
      <c r="DGN7" s="64"/>
      <c r="DGS7" s="214"/>
      <c r="DGT7" s="64"/>
      <c r="DGU7" s="64"/>
      <c r="DHD7" s="64"/>
      <c r="DHI7" s="214"/>
      <c r="DHJ7" s="64"/>
      <c r="DHK7" s="64"/>
      <c r="DHT7" s="64"/>
      <c r="DHY7" s="214"/>
      <c r="DHZ7" s="64"/>
      <c r="DIA7" s="64"/>
      <c r="DIJ7" s="64"/>
      <c r="DIO7" s="214"/>
      <c r="DIP7" s="64"/>
      <c r="DIQ7" s="64"/>
      <c r="DIZ7" s="64"/>
      <c r="DJE7" s="214"/>
      <c r="DJF7" s="64"/>
      <c r="DJG7" s="64"/>
      <c r="DJP7" s="64"/>
      <c r="DJU7" s="214"/>
      <c r="DJV7" s="64"/>
      <c r="DJW7" s="64"/>
      <c r="DKF7" s="64"/>
      <c r="DKK7" s="214"/>
      <c r="DKL7" s="64"/>
      <c r="DKM7" s="64"/>
      <c r="DKV7" s="64"/>
      <c r="DLA7" s="214"/>
      <c r="DLB7" s="64"/>
      <c r="DLC7" s="64"/>
      <c r="DLL7" s="64"/>
      <c r="DLQ7" s="214"/>
      <c r="DLR7" s="64"/>
      <c r="DLS7" s="64"/>
      <c r="DMB7" s="64"/>
      <c r="DMG7" s="214"/>
      <c r="DMH7" s="64"/>
      <c r="DMI7" s="64"/>
      <c r="DMR7" s="64"/>
      <c r="DMW7" s="214"/>
      <c r="DMX7" s="64"/>
      <c r="DMY7" s="64"/>
      <c r="DNH7" s="64"/>
      <c r="DNM7" s="214"/>
      <c r="DNN7" s="64"/>
      <c r="DNO7" s="64"/>
      <c r="DNX7" s="64"/>
      <c r="DOC7" s="214"/>
      <c r="DOD7" s="64"/>
      <c r="DOE7" s="64"/>
      <c r="DON7" s="64"/>
      <c r="DOS7" s="214"/>
      <c r="DOT7" s="64"/>
      <c r="DOU7" s="64"/>
      <c r="DPD7" s="64"/>
      <c r="DPI7" s="214"/>
      <c r="DPJ7" s="64"/>
      <c r="DPK7" s="64"/>
      <c r="DPT7" s="64"/>
      <c r="DPY7" s="214"/>
      <c r="DPZ7" s="64"/>
      <c r="DQA7" s="64"/>
      <c r="DQJ7" s="64"/>
      <c r="DQO7" s="214"/>
      <c r="DQP7" s="64"/>
      <c r="DQQ7" s="64"/>
      <c r="DQZ7" s="64"/>
      <c r="DRE7" s="214"/>
      <c r="DRF7" s="64"/>
      <c r="DRG7" s="64"/>
      <c r="DRP7" s="64"/>
      <c r="DRU7" s="214"/>
      <c r="DRV7" s="64"/>
      <c r="DRW7" s="64"/>
      <c r="DSF7" s="64"/>
      <c r="DSK7" s="214"/>
      <c r="DSL7" s="64"/>
      <c r="DSM7" s="64"/>
      <c r="DSV7" s="64"/>
      <c r="DTA7" s="214"/>
      <c r="DTB7" s="64"/>
      <c r="DTC7" s="64"/>
      <c r="DTL7" s="64"/>
      <c r="DTQ7" s="214"/>
      <c r="DTR7" s="64"/>
      <c r="DTS7" s="64"/>
      <c r="DUB7" s="64"/>
      <c r="DUG7" s="214"/>
      <c r="DUH7" s="64"/>
      <c r="DUI7" s="64"/>
      <c r="DUR7" s="64"/>
      <c r="DUW7" s="214"/>
      <c r="DUX7" s="64"/>
      <c r="DUY7" s="64"/>
      <c r="DVH7" s="64"/>
      <c r="DVM7" s="214"/>
      <c r="DVN7" s="64"/>
      <c r="DVO7" s="64"/>
      <c r="DVX7" s="64"/>
      <c r="DWC7" s="214"/>
      <c r="DWD7" s="64"/>
      <c r="DWE7" s="64"/>
      <c r="DWN7" s="64"/>
      <c r="DWS7" s="214"/>
      <c r="DWT7" s="64"/>
      <c r="DWU7" s="64"/>
      <c r="DXD7" s="64"/>
      <c r="DXI7" s="214"/>
      <c r="DXJ7" s="64"/>
      <c r="DXK7" s="64"/>
      <c r="DXT7" s="64"/>
      <c r="DXY7" s="214"/>
      <c r="DXZ7" s="64"/>
      <c r="DYA7" s="64"/>
      <c r="DYJ7" s="64"/>
      <c r="DYO7" s="214"/>
      <c r="DYP7" s="64"/>
      <c r="DYQ7" s="64"/>
      <c r="DYZ7" s="64"/>
      <c r="DZE7" s="214"/>
      <c r="DZF7" s="64"/>
      <c r="DZG7" s="64"/>
      <c r="DZP7" s="64"/>
      <c r="DZU7" s="214"/>
      <c r="DZV7" s="64"/>
      <c r="DZW7" s="64"/>
      <c r="EAF7" s="64"/>
      <c r="EAK7" s="214"/>
      <c r="EAL7" s="64"/>
      <c r="EAM7" s="64"/>
      <c r="EAV7" s="64"/>
      <c r="EBA7" s="214"/>
      <c r="EBB7" s="64"/>
      <c r="EBC7" s="64"/>
      <c r="EBL7" s="64"/>
      <c r="EBQ7" s="214"/>
      <c r="EBR7" s="64"/>
      <c r="EBS7" s="64"/>
      <c r="ECB7" s="64"/>
      <c r="ECG7" s="214"/>
      <c r="ECH7" s="64"/>
      <c r="ECI7" s="64"/>
      <c r="ECR7" s="64"/>
      <c r="ECW7" s="214"/>
      <c r="ECX7" s="64"/>
      <c r="ECY7" s="64"/>
      <c r="EDH7" s="64"/>
      <c r="EDM7" s="214"/>
      <c r="EDN7" s="64"/>
      <c r="EDO7" s="64"/>
      <c r="EDX7" s="64"/>
      <c r="EEC7" s="214"/>
      <c r="EED7" s="64"/>
      <c r="EEE7" s="64"/>
      <c r="EEN7" s="64"/>
      <c r="EES7" s="214"/>
      <c r="EET7" s="64"/>
      <c r="EEU7" s="64"/>
      <c r="EFD7" s="64"/>
      <c r="EFI7" s="214"/>
      <c r="EFJ7" s="64"/>
      <c r="EFK7" s="64"/>
      <c r="EFT7" s="64"/>
      <c r="EFY7" s="214"/>
      <c r="EFZ7" s="64"/>
      <c r="EGA7" s="64"/>
      <c r="EGJ7" s="64"/>
      <c r="EGO7" s="214"/>
      <c r="EGP7" s="64"/>
      <c r="EGQ7" s="64"/>
      <c r="EGZ7" s="64"/>
      <c r="EHE7" s="214"/>
      <c r="EHF7" s="64"/>
      <c r="EHG7" s="64"/>
      <c r="EHP7" s="64"/>
      <c r="EHU7" s="214"/>
      <c r="EHV7" s="64"/>
      <c r="EHW7" s="64"/>
      <c r="EIF7" s="64"/>
      <c r="EIK7" s="214"/>
      <c r="EIL7" s="64"/>
      <c r="EIM7" s="64"/>
      <c r="EIV7" s="64"/>
      <c r="EJA7" s="214"/>
      <c r="EJB7" s="64"/>
      <c r="EJC7" s="64"/>
      <c r="EJL7" s="64"/>
      <c r="EJQ7" s="214"/>
      <c r="EJR7" s="64"/>
      <c r="EJS7" s="64"/>
      <c r="EKB7" s="64"/>
      <c r="EKG7" s="214"/>
      <c r="EKH7" s="64"/>
      <c r="EKI7" s="64"/>
      <c r="EKR7" s="64"/>
      <c r="EKW7" s="214"/>
      <c r="EKX7" s="64"/>
      <c r="EKY7" s="64"/>
      <c r="ELH7" s="64"/>
      <c r="ELM7" s="214"/>
      <c r="ELN7" s="64"/>
      <c r="ELO7" s="64"/>
      <c r="ELX7" s="64"/>
      <c r="EMC7" s="214"/>
      <c r="EMD7" s="64"/>
      <c r="EME7" s="64"/>
      <c r="EMN7" s="64"/>
      <c r="EMS7" s="214"/>
      <c r="EMT7" s="64"/>
      <c r="EMU7" s="64"/>
      <c r="END7" s="64"/>
      <c r="ENI7" s="214"/>
      <c r="ENJ7" s="64"/>
      <c r="ENK7" s="64"/>
      <c r="ENT7" s="64"/>
      <c r="ENY7" s="214"/>
      <c r="ENZ7" s="64"/>
      <c r="EOA7" s="64"/>
      <c r="EOJ7" s="64"/>
      <c r="EOO7" s="214"/>
      <c r="EOP7" s="64"/>
      <c r="EOQ7" s="64"/>
      <c r="EOZ7" s="64"/>
      <c r="EPE7" s="214"/>
      <c r="EPF7" s="64"/>
      <c r="EPG7" s="64"/>
      <c r="EPP7" s="64"/>
      <c r="EPU7" s="214"/>
      <c r="EPV7" s="64"/>
      <c r="EPW7" s="64"/>
      <c r="EQF7" s="64"/>
      <c r="EQK7" s="214"/>
      <c r="EQL7" s="64"/>
      <c r="EQM7" s="64"/>
      <c r="EQV7" s="64"/>
      <c r="ERA7" s="214"/>
      <c r="ERB7" s="64"/>
      <c r="ERC7" s="64"/>
      <c r="ERL7" s="64"/>
      <c r="ERQ7" s="214"/>
      <c r="ERR7" s="64"/>
      <c r="ERS7" s="64"/>
      <c r="ESB7" s="64"/>
      <c r="ESG7" s="214"/>
      <c r="ESH7" s="64"/>
      <c r="ESI7" s="64"/>
      <c r="ESR7" s="64"/>
      <c r="ESW7" s="214"/>
      <c r="ESX7" s="64"/>
      <c r="ESY7" s="64"/>
      <c r="ETH7" s="64"/>
      <c r="ETM7" s="214"/>
      <c r="ETN7" s="64"/>
      <c r="ETO7" s="64"/>
      <c r="ETX7" s="64"/>
      <c r="EUC7" s="214"/>
      <c r="EUD7" s="64"/>
      <c r="EUE7" s="64"/>
      <c r="EUN7" s="64"/>
      <c r="EUS7" s="214"/>
      <c r="EUT7" s="64"/>
      <c r="EUU7" s="64"/>
      <c r="EVD7" s="64"/>
      <c r="EVI7" s="214"/>
      <c r="EVJ7" s="64"/>
      <c r="EVK7" s="64"/>
      <c r="EVT7" s="64"/>
      <c r="EVY7" s="214"/>
      <c r="EVZ7" s="64"/>
      <c r="EWA7" s="64"/>
      <c r="EWJ7" s="64"/>
      <c r="EWO7" s="214"/>
      <c r="EWP7" s="64"/>
      <c r="EWQ7" s="64"/>
      <c r="EWZ7" s="64"/>
      <c r="EXE7" s="214"/>
      <c r="EXF7" s="64"/>
      <c r="EXG7" s="64"/>
      <c r="EXP7" s="64"/>
      <c r="EXU7" s="214"/>
      <c r="EXV7" s="64"/>
      <c r="EXW7" s="64"/>
      <c r="EYF7" s="64"/>
      <c r="EYK7" s="214"/>
      <c r="EYL7" s="64"/>
      <c r="EYM7" s="64"/>
      <c r="EYV7" s="64"/>
      <c r="EZA7" s="214"/>
      <c r="EZB7" s="64"/>
      <c r="EZC7" s="64"/>
      <c r="EZL7" s="64"/>
      <c r="EZQ7" s="214"/>
      <c r="EZR7" s="64"/>
      <c r="EZS7" s="64"/>
      <c r="FAB7" s="64"/>
      <c r="FAG7" s="214"/>
      <c r="FAH7" s="64"/>
      <c r="FAI7" s="64"/>
      <c r="FAR7" s="64"/>
      <c r="FAW7" s="214"/>
      <c r="FAX7" s="64"/>
      <c r="FAY7" s="64"/>
      <c r="FBH7" s="64"/>
      <c r="FBM7" s="214"/>
      <c r="FBN7" s="64"/>
      <c r="FBO7" s="64"/>
      <c r="FBX7" s="64"/>
      <c r="FCC7" s="214"/>
      <c r="FCD7" s="64"/>
      <c r="FCE7" s="64"/>
      <c r="FCN7" s="64"/>
      <c r="FCS7" s="214"/>
      <c r="FCT7" s="64"/>
      <c r="FCU7" s="64"/>
      <c r="FDD7" s="64"/>
      <c r="FDI7" s="214"/>
      <c r="FDJ7" s="64"/>
      <c r="FDK7" s="64"/>
      <c r="FDT7" s="64"/>
      <c r="FDY7" s="214"/>
      <c r="FDZ7" s="64"/>
      <c r="FEA7" s="64"/>
      <c r="FEJ7" s="64"/>
      <c r="FEO7" s="214"/>
      <c r="FEP7" s="64"/>
      <c r="FEQ7" s="64"/>
      <c r="FEZ7" s="64"/>
      <c r="FFE7" s="214"/>
      <c r="FFF7" s="64"/>
      <c r="FFG7" s="64"/>
      <c r="FFP7" s="64"/>
      <c r="FFU7" s="214"/>
      <c r="FFV7" s="64"/>
      <c r="FFW7" s="64"/>
      <c r="FGF7" s="64"/>
      <c r="FGK7" s="214"/>
      <c r="FGL7" s="64"/>
      <c r="FGM7" s="64"/>
      <c r="FGV7" s="64"/>
      <c r="FHA7" s="214"/>
      <c r="FHB7" s="64"/>
      <c r="FHC7" s="64"/>
      <c r="FHL7" s="64"/>
      <c r="FHQ7" s="214"/>
      <c r="FHR7" s="64"/>
      <c r="FHS7" s="64"/>
      <c r="FIB7" s="64"/>
      <c r="FIG7" s="214"/>
      <c r="FIH7" s="64"/>
      <c r="FII7" s="64"/>
      <c r="FIR7" s="64"/>
      <c r="FIW7" s="214"/>
      <c r="FIX7" s="64"/>
      <c r="FIY7" s="64"/>
      <c r="FJH7" s="64"/>
      <c r="FJM7" s="214"/>
      <c r="FJN7" s="64"/>
      <c r="FJO7" s="64"/>
      <c r="FJX7" s="64"/>
      <c r="FKC7" s="214"/>
      <c r="FKD7" s="64"/>
      <c r="FKE7" s="64"/>
      <c r="FKN7" s="64"/>
      <c r="FKS7" s="214"/>
      <c r="FKT7" s="64"/>
      <c r="FKU7" s="64"/>
      <c r="FLD7" s="64"/>
      <c r="FLI7" s="214"/>
      <c r="FLJ7" s="64"/>
      <c r="FLK7" s="64"/>
      <c r="FLT7" s="64"/>
      <c r="FLY7" s="214"/>
      <c r="FLZ7" s="64"/>
      <c r="FMA7" s="64"/>
      <c r="FMJ7" s="64"/>
      <c r="FMO7" s="214"/>
      <c r="FMP7" s="64"/>
      <c r="FMQ7" s="64"/>
      <c r="FMZ7" s="64"/>
      <c r="FNE7" s="214"/>
      <c r="FNF7" s="64"/>
      <c r="FNG7" s="64"/>
      <c r="FNP7" s="64"/>
      <c r="FNU7" s="214"/>
      <c r="FNV7" s="64"/>
      <c r="FNW7" s="64"/>
      <c r="FOF7" s="64"/>
      <c r="FOK7" s="214"/>
      <c r="FOL7" s="64"/>
      <c r="FOM7" s="64"/>
      <c r="FOV7" s="64"/>
      <c r="FPA7" s="214"/>
      <c r="FPB7" s="64"/>
      <c r="FPC7" s="64"/>
      <c r="FPL7" s="64"/>
      <c r="FPQ7" s="214"/>
      <c r="FPR7" s="64"/>
      <c r="FPS7" s="64"/>
      <c r="FQB7" s="64"/>
      <c r="FQG7" s="214"/>
      <c r="FQH7" s="64"/>
      <c r="FQI7" s="64"/>
      <c r="FQR7" s="64"/>
      <c r="FQW7" s="214"/>
      <c r="FQX7" s="64"/>
      <c r="FQY7" s="64"/>
      <c r="FRH7" s="64"/>
      <c r="FRM7" s="214"/>
      <c r="FRN7" s="64"/>
      <c r="FRO7" s="64"/>
      <c r="FRX7" s="64"/>
      <c r="FSC7" s="214"/>
      <c r="FSD7" s="64"/>
      <c r="FSE7" s="64"/>
      <c r="FSN7" s="64"/>
      <c r="FSS7" s="214"/>
      <c r="FST7" s="64"/>
      <c r="FSU7" s="64"/>
      <c r="FTD7" s="64"/>
      <c r="FTI7" s="214"/>
      <c r="FTJ7" s="64"/>
      <c r="FTK7" s="64"/>
      <c r="FTT7" s="64"/>
      <c r="FTY7" s="214"/>
      <c r="FTZ7" s="64"/>
      <c r="FUA7" s="64"/>
      <c r="FUJ7" s="64"/>
      <c r="FUO7" s="214"/>
      <c r="FUP7" s="64"/>
      <c r="FUQ7" s="64"/>
      <c r="FUZ7" s="64"/>
      <c r="FVE7" s="214"/>
      <c r="FVF7" s="64"/>
      <c r="FVG7" s="64"/>
      <c r="FVP7" s="64"/>
      <c r="FVU7" s="214"/>
      <c r="FVV7" s="64"/>
      <c r="FVW7" s="64"/>
      <c r="FWF7" s="64"/>
      <c r="FWK7" s="214"/>
      <c r="FWL7" s="64"/>
      <c r="FWM7" s="64"/>
      <c r="FWV7" s="64"/>
      <c r="FXA7" s="214"/>
      <c r="FXB7" s="64"/>
      <c r="FXC7" s="64"/>
      <c r="FXL7" s="64"/>
      <c r="FXQ7" s="214"/>
      <c r="FXR7" s="64"/>
      <c r="FXS7" s="64"/>
      <c r="FYB7" s="64"/>
      <c r="FYG7" s="214"/>
      <c r="FYH7" s="64"/>
      <c r="FYI7" s="64"/>
      <c r="FYR7" s="64"/>
      <c r="FYW7" s="214"/>
      <c r="FYX7" s="64"/>
      <c r="FYY7" s="64"/>
      <c r="FZH7" s="64"/>
      <c r="FZM7" s="214"/>
      <c r="FZN7" s="64"/>
      <c r="FZO7" s="64"/>
      <c r="FZX7" s="64"/>
      <c r="GAC7" s="214"/>
      <c r="GAD7" s="64"/>
      <c r="GAE7" s="64"/>
      <c r="GAN7" s="64"/>
      <c r="GAS7" s="214"/>
      <c r="GAT7" s="64"/>
      <c r="GAU7" s="64"/>
      <c r="GBD7" s="64"/>
      <c r="GBI7" s="214"/>
      <c r="GBJ7" s="64"/>
      <c r="GBK7" s="64"/>
      <c r="GBT7" s="64"/>
      <c r="GBY7" s="214"/>
      <c r="GBZ7" s="64"/>
      <c r="GCA7" s="64"/>
      <c r="GCJ7" s="64"/>
      <c r="GCO7" s="214"/>
      <c r="GCP7" s="64"/>
      <c r="GCQ7" s="64"/>
      <c r="GCZ7" s="64"/>
      <c r="GDE7" s="214"/>
      <c r="GDF7" s="64"/>
      <c r="GDG7" s="64"/>
      <c r="GDP7" s="64"/>
      <c r="GDU7" s="214"/>
      <c r="GDV7" s="64"/>
      <c r="GDW7" s="64"/>
      <c r="GEF7" s="64"/>
      <c r="GEK7" s="214"/>
      <c r="GEL7" s="64"/>
      <c r="GEM7" s="64"/>
      <c r="GEV7" s="64"/>
      <c r="GFA7" s="214"/>
      <c r="GFB7" s="64"/>
      <c r="GFC7" s="64"/>
      <c r="GFL7" s="64"/>
      <c r="GFQ7" s="214"/>
      <c r="GFR7" s="64"/>
      <c r="GFS7" s="64"/>
      <c r="GGB7" s="64"/>
      <c r="GGG7" s="214"/>
      <c r="GGH7" s="64"/>
      <c r="GGI7" s="64"/>
      <c r="GGR7" s="64"/>
      <c r="GGW7" s="214"/>
      <c r="GGX7" s="64"/>
      <c r="GGY7" s="64"/>
      <c r="GHH7" s="64"/>
      <c r="GHM7" s="214"/>
      <c r="GHN7" s="64"/>
      <c r="GHO7" s="64"/>
      <c r="GHX7" s="64"/>
      <c r="GIC7" s="214"/>
      <c r="GID7" s="64"/>
      <c r="GIE7" s="64"/>
      <c r="GIN7" s="64"/>
      <c r="GIS7" s="214"/>
      <c r="GIT7" s="64"/>
      <c r="GIU7" s="64"/>
      <c r="GJD7" s="64"/>
      <c r="GJI7" s="214"/>
      <c r="GJJ7" s="64"/>
      <c r="GJK7" s="64"/>
      <c r="GJT7" s="64"/>
      <c r="GJY7" s="214"/>
      <c r="GJZ7" s="64"/>
      <c r="GKA7" s="64"/>
      <c r="GKJ7" s="64"/>
      <c r="GKO7" s="214"/>
      <c r="GKP7" s="64"/>
      <c r="GKQ7" s="64"/>
      <c r="GKZ7" s="64"/>
      <c r="GLE7" s="214"/>
      <c r="GLF7" s="64"/>
      <c r="GLG7" s="64"/>
      <c r="GLP7" s="64"/>
      <c r="GLU7" s="214"/>
      <c r="GLV7" s="64"/>
      <c r="GLW7" s="64"/>
      <c r="GMF7" s="64"/>
      <c r="GMK7" s="214"/>
      <c r="GML7" s="64"/>
      <c r="GMM7" s="64"/>
      <c r="GMV7" s="64"/>
      <c r="GNA7" s="214"/>
      <c r="GNB7" s="64"/>
      <c r="GNC7" s="64"/>
      <c r="GNL7" s="64"/>
      <c r="GNQ7" s="214"/>
      <c r="GNR7" s="64"/>
      <c r="GNS7" s="64"/>
      <c r="GOB7" s="64"/>
      <c r="GOG7" s="214"/>
      <c r="GOH7" s="64"/>
      <c r="GOI7" s="64"/>
      <c r="GOR7" s="64"/>
      <c r="GOW7" s="214"/>
      <c r="GOX7" s="64"/>
      <c r="GOY7" s="64"/>
      <c r="GPH7" s="64"/>
      <c r="GPM7" s="214"/>
      <c r="GPN7" s="64"/>
      <c r="GPO7" s="64"/>
      <c r="GPX7" s="64"/>
      <c r="GQC7" s="214"/>
      <c r="GQD7" s="64"/>
      <c r="GQE7" s="64"/>
      <c r="GQN7" s="64"/>
      <c r="GQS7" s="214"/>
      <c r="GQT7" s="64"/>
      <c r="GQU7" s="64"/>
      <c r="GRD7" s="64"/>
      <c r="GRI7" s="214"/>
      <c r="GRJ7" s="64"/>
      <c r="GRK7" s="64"/>
      <c r="GRT7" s="64"/>
      <c r="GRY7" s="214"/>
      <c r="GRZ7" s="64"/>
      <c r="GSA7" s="64"/>
      <c r="GSJ7" s="64"/>
      <c r="GSO7" s="214"/>
      <c r="GSP7" s="64"/>
      <c r="GSQ7" s="64"/>
      <c r="GSZ7" s="64"/>
      <c r="GTE7" s="214"/>
      <c r="GTF7" s="64"/>
      <c r="GTG7" s="64"/>
      <c r="GTP7" s="64"/>
      <c r="GTU7" s="214"/>
      <c r="GTV7" s="64"/>
      <c r="GTW7" s="64"/>
      <c r="GUF7" s="64"/>
      <c r="GUK7" s="214"/>
      <c r="GUL7" s="64"/>
      <c r="GUM7" s="64"/>
      <c r="GUV7" s="64"/>
      <c r="GVA7" s="214"/>
      <c r="GVB7" s="64"/>
      <c r="GVC7" s="64"/>
      <c r="GVL7" s="64"/>
      <c r="GVQ7" s="214"/>
      <c r="GVR7" s="64"/>
      <c r="GVS7" s="64"/>
      <c r="GWB7" s="64"/>
      <c r="GWG7" s="214"/>
      <c r="GWH7" s="64"/>
      <c r="GWI7" s="64"/>
      <c r="GWR7" s="64"/>
      <c r="GWW7" s="214"/>
      <c r="GWX7" s="64"/>
      <c r="GWY7" s="64"/>
      <c r="GXH7" s="64"/>
      <c r="GXM7" s="214"/>
      <c r="GXN7" s="64"/>
      <c r="GXO7" s="64"/>
      <c r="GXX7" s="64"/>
      <c r="GYC7" s="214"/>
      <c r="GYD7" s="64"/>
      <c r="GYE7" s="64"/>
      <c r="GYN7" s="64"/>
      <c r="GYS7" s="214"/>
      <c r="GYT7" s="64"/>
      <c r="GYU7" s="64"/>
      <c r="GZD7" s="64"/>
      <c r="GZI7" s="214"/>
      <c r="GZJ7" s="64"/>
      <c r="GZK7" s="64"/>
      <c r="GZT7" s="64"/>
      <c r="GZY7" s="214"/>
      <c r="GZZ7" s="64"/>
      <c r="HAA7" s="64"/>
      <c r="HAJ7" s="64"/>
      <c r="HAO7" s="214"/>
      <c r="HAP7" s="64"/>
      <c r="HAQ7" s="64"/>
      <c r="HAZ7" s="64"/>
      <c r="HBE7" s="214"/>
      <c r="HBF7" s="64"/>
      <c r="HBG7" s="64"/>
      <c r="HBP7" s="64"/>
      <c r="HBU7" s="214"/>
      <c r="HBV7" s="64"/>
      <c r="HBW7" s="64"/>
      <c r="HCF7" s="64"/>
      <c r="HCK7" s="214"/>
      <c r="HCL7" s="64"/>
      <c r="HCM7" s="64"/>
      <c r="HCV7" s="64"/>
      <c r="HDA7" s="214"/>
      <c r="HDB7" s="64"/>
      <c r="HDC7" s="64"/>
      <c r="HDL7" s="64"/>
      <c r="HDQ7" s="214"/>
      <c r="HDR7" s="64"/>
      <c r="HDS7" s="64"/>
      <c r="HEB7" s="64"/>
      <c r="HEG7" s="214"/>
      <c r="HEH7" s="64"/>
      <c r="HEI7" s="64"/>
      <c r="HER7" s="64"/>
      <c r="HEW7" s="214"/>
      <c r="HEX7" s="64"/>
      <c r="HEY7" s="64"/>
      <c r="HFH7" s="64"/>
      <c r="HFM7" s="214"/>
      <c r="HFN7" s="64"/>
      <c r="HFO7" s="64"/>
      <c r="HFX7" s="64"/>
      <c r="HGC7" s="214"/>
      <c r="HGD7" s="64"/>
      <c r="HGE7" s="64"/>
      <c r="HGN7" s="64"/>
      <c r="HGS7" s="214"/>
      <c r="HGT7" s="64"/>
      <c r="HGU7" s="64"/>
      <c r="HHD7" s="64"/>
      <c r="HHI7" s="214"/>
      <c r="HHJ7" s="64"/>
      <c r="HHK7" s="64"/>
      <c r="HHT7" s="64"/>
      <c r="HHY7" s="214"/>
      <c r="HHZ7" s="64"/>
      <c r="HIA7" s="64"/>
      <c r="HIJ7" s="64"/>
      <c r="HIO7" s="214"/>
      <c r="HIP7" s="64"/>
      <c r="HIQ7" s="64"/>
      <c r="HIZ7" s="64"/>
      <c r="HJE7" s="214"/>
      <c r="HJF7" s="64"/>
      <c r="HJG7" s="64"/>
      <c r="HJP7" s="64"/>
      <c r="HJU7" s="214"/>
      <c r="HJV7" s="64"/>
      <c r="HJW7" s="64"/>
      <c r="HKF7" s="64"/>
      <c r="HKK7" s="214"/>
      <c r="HKL7" s="64"/>
      <c r="HKM7" s="64"/>
      <c r="HKV7" s="64"/>
      <c r="HLA7" s="214"/>
      <c r="HLB7" s="64"/>
      <c r="HLC7" s="64"/>
      <c r="HLL7" s="64"/>
      <c r="HLQ7" s="214"/>
      <c r="HLR7" s="64"/>
      <c r="HLS7" s="64"/>
      <c r="HMB7" s="64"/>
      <c r="HMG7" s="214"/>
      <c r="HMH7" s="64"/>
      <c r="HMI7" s="64"/>
      <c r="HMR7" s="64"/>
      <c r="HMW7" s="214"/>
      <c r="HMX7" s="64"/>
      <c r="HMY7" s="64"/>
      <c r="HNH7" s="64"/>
      <c r="HNM7" s="214"/>
      <c r="HNN7" s="64"/>
      <c r="HNO7" s="64"/>
      <c r="HNX7" s="64"/>
      <c r="HOC7" s="214"/>
      <c r="HOD7" s="64"/>
      <c r="HOE7" s="64"/>
      <c r="HON7" s="64"/>
      <c r="HOS7" s="214"/>
      <c r="HOT7" s="64"/>
      <c r="HOU7" s="64"/>
      <c r="HPD7" s="64"/>
      <c r="HPI7" s="214"/>
      <c r="HPJ7" s="64"/>
      <c r="HPK7" s="64"/>
      <c r="HPT7" s="64"/>
      <c r="HPY7" s="214"/>
      <c r="HPZ7" s="64"/>
      <c r="HQA7" s="64"/>
      <c r="HQJ7" s="64"/>
      <c r="HQO7" s="214"/>
      <c r="HQP7" s="64"/>
      <c r="HQQ7" s="64"/>
      <c r="HQZ7" s="64"/>
      <c r="HRE7" s="214"/>
      <c r="HRF7" s="64"/>
      <c r="HRG7" s="64"/>
      <c r="HRP7" s="64"/>
      <c r="HRU7" s="214"/>
      <c r="HRV7" s="64"/>
      <c r="HRW7" s="64"/>
      <c r="HSF7" s="64"/>
      <c r="HSK7" s="214"/>
      <c r="HSL7" s="64"/>
      <c r="HSM7" s="64"/>
      <c r="HSV7" s="64"/>
      <c r="HTA7" s="214"/>
      <c r="HTB7" s="64"/>
      <c r="HTC7" s="64"/>
      <c r="HTL7" s="64"/>
      <c r="HTQ7" s="214"/>
      <c r="HTR7" s="64"/>
      <c r="HTS7" s="64"/>
      <c r="HUB7" s="64"/>
      <c r="HUG7" s="214"/>
      <c r="HUH7" s="64"/>
      <c r="HUI7" s="64"/>
      <c r="HUR7" s="64"/>
      <c r="HUW7" s="214"/>
      <c r="HUX7" s="64"/>
      <c r="HUY7" s="64"/>
      <c r="HVH7" s="64"/>
      <c r="HVM7" s="214"/>
      <c r="HVN7" s="64"/>
      <c r="HVO7" s="64"/>
      <c r="HVX7" s="64"/>
      <c r="HWC7" s="214"/>
      <c r="HWD7" s="64"/>
      <c r="HWE7" s="64"/>
      <c r="HWN7" s="64"/>
      <c r="HWS7" s="214"/>
      <c r="HWT7" s="64"/>
      <c r="HWU7" s="64"/>
      <c r="HXD7" s="64"/>
      <c r="HXI7" s="214"/>
      <c r="HXJ7" s="64"/>
      <c r="HXK7" s="64"/>
      <c r="HXT7" s="64"/>
      <c r="HXY7" s="214"/>
      <c r="HXZ7" s="64"/>
      <c r="HYA7" s="64"/>
      <c r="HYJ7" s="64"/>
      <c r="HYO7" s="214"/>
      <c r="HYP7" s="64"/>
      <c r="HYQ7" s="64"/>
      <c r="HYZ7" s="64"/>
      <c r="HZE7" s="214"/>
      <c r="HZF7" s="64"/>
      <c r="HZG7" s="64"/>
      <c r="HZP7" s="64"/>
      <c r="HZU7" s="214"/>
      <c r="HZV7" s="64"/>
      <c r="HZW7" s="64"/>
      <c r="IAF7" s="64"/>
      <c r="IAK7" s="214"/>
      <c r="IAL7" s="64"/>
      <c r="IAM7" s="64"/>
      <c r="IAV7" s="64"/>
      <c r="IBA7" s="214"/>
      <c r="IBB7" s="64"/>
      <c r="IBC7" s="64"/>
      <c r="IBL7" s="64"/>
      <c r="IBQ7" s="214"/>
      <c r="IBR7" s="64"/>
      <c r="IBS7" s="64"/>
      <c r="ICB7" s="64"/>
      <c r="ICG7" s="214"/>
      <c r="ICH7" s="64"/>
      <c r="ICI7" s="64"/>
      <c r="ICR7" s="64"/>
      <c r="ICW7" s="214"/>
      <c r="ICX7" s="64"/>
      <c r="ICY7" s="64"/>
      <c r="IDH7" s="64"/>
      <c r="IDM7" s="214"/>
      <c r="IDN7" s="64"/>
      <c r="IDO7" s="64"/>
      <c r="IDX7" s="64"/>
      <c r="IEC7" s="214"/>
      <c r="IED7" s="64"/>
      <c r="IEE7" s="64"/>
      <c r="IEN7" s="64"/>
      <c r="IES7" s="214"/>
      <c r="IET7" s="64"/>
      <c r="IEU7" s="64"/>
      <c r="IFD7" s="64"/>
      <c r="IFI7" s="214"/>
      <c r="IFJ7" s="64"/>
      <c r="IFK7" s="64"/>
      <c r="IFT7" s="64"/>
      <c r="IFY7" s="214"/>
      <c r="IFZ7" s="64"/>
      <c r="IGA7" s="64"/>
      <c r="IGJ7" s="64"/>
      <c r="IGO7" s="214"/>
      <c r="IGP7" s="64"/>
      <c r="IGQ7" s="64"/>
      <c r="IGZ7" s="64"/>
      <c r="IHE7" s="214"/>
      <c r="IHF7" s="64"/>
      <c r="IHG7" s="64"/>
      <c r="IHP7" s="64"/>
      <c r="IHU7" s="214"/>
      <c r="IHV7" s="64"/>
      <c r="IHW7" s="64"/>
      <c r="IIF7" s="64"/>
      <c r="IIK7" s="214"/>
      <c r="IIL7" s="64"/>
      <c r="IIM7" s="64"/>
      <c r="IIV7" s="64"/>
      <c r="IJA7" s="214"/>
      <c r="IJB7" s="64"/>
      <c r="IJC7" s="64"/>
      <c r="IJL7" s="64"/>
      <c r="IJQ7" s="214"/>
      <c r="IJR7" s="64"/>
      <c r="IJS7" s="64"/>
      <c r="IKB7" s="64"/>
      <c r="IKG7" s="214"/>
      <c r="IKH7" s="64"/>
      <c r="IKI7" s="64"/>
      <c r="IKR7" s="64"/>
      <c r="IKW7" s="214"/>
      <c r="IKX7" s="64"/>
      <c r="IKY7" s="64"/>
      <c r="ILH7" s="64"/>
      <c r="ILM7" s="214"/>
      <c r="ILN7" s="64"/>
      <c r="ILO7" s="64"/>
      <c r="ILX7" s="64"/>
      <c r="IMC7" s="214"/>
      <c r="IMD7" s="64"/>
      <c r="IME7" s="64"/>
      <c r="IMN7" s="64"/>
      <c r="IMS7" s="214"/>
      <c r="IMT7" s="64"/>
      <c r="IMU7" s="64"/>
      <c r="IND7" s="64"/>
      <c r="INI7" s="214"/>
      <c r="INJ7" s="64"/>
      <c r="INK7" s="64"/>
      <c r="INT7" s="64"/>
      <c r="INY7" s="214"/>
      <c r="INZ7" s="64"/>
      <c r="IOA7" s="64"/>
      <c r="IOJ7" s="64"/>
      <c r="IOO7" s="214"/>
      <c r="IOP7" s="64"/>
      <c r="IOQ7" s="64"/>
      <c r="IOZ7" s="64"/>
      <c r="IPE7" s="214"/>
      <c r="IPF7" s="64"/>
      <c r="IPG7" s="64"/>
      <c r="IPP7" s="64"/>
      <c r="IPU7" s="214"/>
      <c r="IPV7" s="64"/>
      <c r="IPW7" s="64"/>
      <c r="IQF7" s="64"/>
      <c r="IQK7" s="214"/>
      <c r="IQL7" s="64"/>
      <c r="IQM7" s="64"/>
      <c r="IQV7" s="64"/>
      <c r="IRA7" s="214"/>
      <c r="IRB7" s="64"/>
      <c r="IRC7" s="64"/>
      <c r="IRL7" s="64"/>
      <c r="IRQ7" s="214"/>
      <c r="IRR7" s="64"/>
      <c r="IRS7" s="64"/>
      <c r="ISB7" s="64"/>
      <c r="ISG7" s="214"/>
      <c r="ISH7" s="64"/>
      <c r="ISI7" s="64"/>
      <c r="ISR7" s="64"/>
      <c r="ISW7" s="214"/>
      <c r="ISX7" s="64"/>
      <c r="ISY7" s="64"/>
      <c r="ITH7" s="64"/>
      <c r="ITM7" s="214"/>
      <c r="ITN7" s="64"/>
      <c r="ITO7" s="64"/>
      <c r="ITX7" s="64"/>
      <c r="IUC7" s="214"/>
      <c r="IUD7" s="64"/>
      <c r="IUE7" s="64"/>
      <c r="IUN7" s="64"/>
      <c r="IUS7" s="214"/>
      <c r="IUT7" s="64"/>
      <c r="IUU7" s="64"/>
      <c r="IVD7" s="64"/>
      <c r="IVI7" s="214"/>
      <c r="IVJ7" s="64"/>
      <c r="IVK7" s="64"/>
      <c r="IVT7" s="64"/>
      <c r="IVY7" s="214"/>
      <c r="IVZ7" s="64"/>
      <c r="IWA7" s="64"/>
      <c r="IWJ7" s="64"/>
      <c r="IWO7" s="214"/>
      <c r="IWP7" s="64"/>
      <c r="IWQ7" s="64"/>
      <c r="IWZ7" s="64"/>
      <c r="IXE7" s="214"/>
      <c r="IXF7" s="64"/>
      <c r="IXG7" s="64"/>
      <c r="IXP7" s="64"/>
      <c r="IXU7" s="214"/>
      <c r="IXV7" s="64"/>
      <c r="IXW7" s="64"/>
      <c r="IYF7" s="64"/>
      <c r="IYK7" s="214"/>
      <c r="IYL7" s="64"/>
      <c r="IYM7" s="64"/>
      <c r="IYV7" s="64"/>
      <c r="IZA7" s="214"/>
      <c r="IZB7" s="64"/>
      <c r="IZC7" s="64"/>
      <c r="IZL7" s="64"/>
      <c r="IZQ7" s="214"/>
      <c r="IZR7" s="64"/>
      <c r="IZS7" s="64"/>
      <c r="JAB7" s="64"/>
      <c r="JAG7" s="214"/>
      <c r="JAH7" s="64"/>
      <c r="JAI7" s="64"/>
      <c r="JAR7" s="64"/>
      <c r="JAW7" s="214"/>
      <c r="JAX7" s="64"/>
      <c r="JAY7" s="64"/>
      <c r="JBH7" s="64"/>
      <c r="JBM7" s="214"/>
      <c r="JBN7" s="64"/>
      <c r="JBO7" s="64"/>
      <c r="JBX7" s="64"/>
      <c r="JCC7" s="214"/>
      <c r="JCD7" s="64"/>
      <c r="JCE7" s="64"/>
      <c r="JCN7" s="64"/>
      <c r="JCS7" s="214"/>
      <c r="JCT7" s="64"/>
      <c r="JCU7" s="64"/>
      <c r="JDD7" s="64"/>
      <c r="JDI7" s="214"/>
      <c r="JDJ7" s="64"/>
      <c r="JDK7" s="64"/>
      <c r="JDT7" s="64"/>
      <c r="JDY7" s="214"/>
      <c r="JDZ7" s="64"/>
      <c r="JEA7" s="64"/>
      <c r="JEJ7" s="64"/>
      <c r="JEO7" s="214"/>
      <c r="JEP7" s="64"/>
      <c r="JEQ7" s="64"/>
      <c r="JEZ7" s="64"/>
      <c r="JFE7" s="214"/>
      <c r="JFF7" s="64"/>
      <c r="JFG7" s="64"/>
      <c r="JFP7" s="64"/>
      <c r="JFU7" s="214"/>
      <c r="JFV7" s="64"/>
      <c r="JFW7" s="64"/>
      <c r="JGF7" s="64"/>
      <c r="JGK7" s="214"/>
      <c r="JGL7" s="64"/>
      <c r="JGM7" s="64"/>
      <c r="JGV7" s="64"/>
      <c r="JHA7" s="214"/>
      <c r="JHB7" s="64"/>
      <c r="JHC7" s="64"/>
      <c r="JHL7" s="64"/>
      <c r="JHQ7" s="214"/>
      <c r="JHR7" s="64"/>
      <c r="JHS7" s="64"/>
      <c r="JIB7" s="64"/>
      <c r="JIG7" s="214"/>
      <c r="JIH7" s="64"/>
      <c r="JII7" s="64"/>
      <c r="JIR7" s="64"/>
      <c r="JIW7" s="214"/>
      <c r="JIX7" s="64"/>
      <c r="JIY7" s="64"/>
      <c r="JJH7" s="64"/>
      <c r="JJM7" s="214"/>
      <c r="JJN7" s="64"/>
      <c r="JJO7" s="64"/>
      <c r="JJX7" s="64"/>
      <c r="JKC7" s="214"/>
      <c r="JKD7" s="64"/>
      <c r="JKE7" s="64"/>
      <c r="JKN7" s="64"/>
      <c r="JKS7" s="214"/>
      <c r="JKT7" s="64"/>
      <c r="JKU7" s="64"/>
      <c r="JLD7" s="64"/>
      <c r="JLI7" s="214"/>
      <c r="JLJ7" s="64"/>
      <c r="JLK7" s="64"/>
      <c r="JLT7" s="64"/>
      <c r="JLY7" s="214"/>
      <c r="JLZ7" s="64"/>
      <c r="JMA7" s="64"/>
      <c r="JMJ7" s="64"/>
      <c r="JMO7" s="214"/>
      <c r="JMP7" s="64"/>
      <c r="JMQ7" s="64"/>
      <c r="JMZ7" s="64"/>
      <c r="JNE7" s="214"/>
      <c r="JNF7" s="64"/>
      <c r="JNG7" s="64"/>
      <c r="JNP7" s="64"/>
      <c r="JNU7" s="214"/>
      <c r="JNV7" s="64"/>
      <c r="JNW7" s="64"/>
      <c r="JOF7" s="64"/>
      <c r="JOK7" s="214"/>
      <c r="JOL7" s="64"/>
      <c r="JOM7" s="64"/>
      <c r="JOV7" s="64"/>
      <c r="JPA7" s="214"/>
      <c r="JPB7" s="64"/>
      <c r="JPC7" s="64"/>
      <c r="JPL7" s="64"/>
      <c r="JPQ7" s="214"/>
      <c r="JPR7" s="64"/>
      <c r="JPS7" s="64"/>
      <c r="JQB7" s="64"/>
      <c r="JQG7" s="214"/>
      <c r="JQH7" s="64"/>
      <c r="JQI7" s="64"/>
      <c r="JQR7" s="64"/>
      <c r="JQW7" s="214"/>
      <c r="JQX7" s="64"/>
      <c r="JQY7" s="64"/>
      <c r="JRH7" s="64"/>
      <c r="JRM7" s="214"/>
      <c r="JRN7" s="64"/>
      <c r="JRO7" s="64"/>
      <c r="JRX7" s="64"/>
      <c r="JSC7" s="214"/>
      <c r="JSD7" s="64"/>
      <c r="JSE7" s="64"/>
      <c r="JSN7" s="64"/>
      <c r="JSS7" s="214"/>
      <c r="JST7" s="64"/>
      <c r="JSU7" s="64"/>
      <c r="JTD7" s="64"/>
      <c r="JTI7" s="214"/>
      <c r="JTJ7" s="64"/>
      <c r="JTK7" s="64"/>
      <c r="JTT7" s="64"/>
      <c r="JTY7" s="214"/>
      <c r="JTZ7" s="64"/>
      <c r="JUA7" s="64"/>
      <c r="JUJ7" s="64"/>
      <c r="JUO7" s="214"/>
      <c r="JUP7" s="64"/>
      <c r="JUQ7" s="64"/>
      <c r="JUZ7" s="64"/>
      <c r="JVE7" s="214"/>
      <c r="JVF7" s="64"/>
      <c r="JVG7" s="64"/>
      <c r="JVP7" s="64"/>
      <c r="JVU7" s="214"/>
      <c r="JVV7" s="64"/>
      <c r="JVW7" s="64"/>
      <c r="JWF7" s="64"/>
      <c r="JWK7" s="214"/>
      <c r="JWL7" s="64"/>
      <c r="JWM7" s="64"/>
      <c r="JWV7" s="64"/>
      <c r="JXA7" s="214"/>
      <c r="JXB7" s="64"/>
      <c r="JXC7" s="64"/>
      <c r="JXL7" s="64"/>
      <c r="JXQ7" s="214"/>
      <c r="JXR7" s="64"/>
      <c r="JXS7" s="64"/>
      <c r="JYB7" s="64"/>
      <c r="JYG7" s="214"/>
      <c r="JYH7" s="64"/>
      <c r="JYI7" s="64"/>
      <c r="JYR7" s="64"/>
      <c r="JYW7" s="214"/>
      <c r="JYX7" s="64"/>
      <c r="JYY7" s="64"/>
      <c r="JZH7" s="64"/>
      <c r="JZM7" s="214"/>
      <c r="JZN7" s="64"/>
      <c r="JZO7" s="64"/>
      <c r="JZX7" s="64"/>
      <c r="KAC7" s="214"/>
      <c r="KAD7" s="64"/>
      <c r="KAE7" s="64"/>
      <c r="KAN7" s="64"/>
      <c r="KAS7" s="214"/>
      <c r="KAT7" s="64"/>
      <c r="KAU7" s="64"/>
      <c r="KBD7" s="64"/>
      <c r="KBI7" s="214"/>
      <c r="KBJ7" s="64"/>
      <c r="KBK7" s="64"/>
      <c r="KBT7" s="64"/>
      <c r="KBY7" s="214"/>
      <c r="KBZ7" s="64"/>
      <c r="KCA7" s="64"/>
      <c r="KCJ7" s="64"/>
      <c r="KCO7" s="214"/>
      <c r="KCP7" s="64"/>
      <c r="KCQ7" s="64"/>
      <c r="KCZ7" s="64"/>
      <c r="KDE7" s="214"/>
      <c r="KDF7" s="64"/>
      <c r="KDG7" s="64"/>
      <c r="KDP7" s="64"/>
      <c r="KDU7" s="214"/>
      <c r="KDV7" s="64"/>
      <c r="KDW7" s="64"/>
      <c r="KEF7" s="64"/>
      <c r="KEK7" s="214"/>
      <c r="KEL7" s="64"/>
      <c r="KEM7" s="64"/>
      <c r="KEV7" s="64"/>
      <c r="KFA7" s="214"/>
      <c r="KFB7" s="64"/>
      <c r="KFC7" s="64"/>
      <c r="KFL7" s="64"/>
      <c r="KFQ7" s="214"/>
      <c r="KFR7" s="64"/>
      <c r="KFS7" s="64"/>
      <c r="KGB7" s="64"/>
      <c r="KGG7" s="214"/>
      <c r="KGH7" s="64"/>
      <c r="KGI7" s="64"/>
      <c r="KGR7" s="64"/>
      <c r="KGW7" s="214"/>
      <c r="KGX7" s="64"/>
      <c r="KGY7" s="64"/>
      <c r="KHH7" s="64"/>
      <c r="KHM7" s="214"/>
      <c r="KHN7" s="64"/>
      <c r="KHO7" s="64"/>
      <c r="KHX7" s="64"/>
      <c r="KIC7" s="214"/>
      <c r="KID7" s="64"/>
      <c r="KIE7" s="64"/>
      <c r="KIN7" s="64"/>
      <c r="KIS7" s="214"/>
      <c r="KIT7" s="64"/>
      <c r="KIU7" s="64"/>
      <c r="KJD7" s="64"/>
      <c r="KJI7" s="214"/>
      <c r="KJJ7" s="64"/>
      <c r="KJK7" s="64"/>
      <c r="KJT7" s="64"/>
      <c r="KJY7" s="214"/>
      <c r="KJZ7" s="64"/>
      <c r="KKA7" s="64"/>
      <c r="KKJ7" s="64"/>
      <c r="KKO7" s="214"/>
      <c r="KKP7" s="64"/>
      <c r="KKQ7" s="64"/>
      <c r="KKZ7" s="64"/>
      <c r="KLE7" s="214"/>
      <c r="KLF7" s="64"/>
      <c r="KLG7" s="64"/>
      <c r="KLP7" s="64"/>
      <c r="KLU7" s="214"/>
      <c r="KLV7" s="64"/>
      <c r="KLW7" s="64"/>
      <c r="KMF7" s="64"/>
      <c r="KMK7" s="214"/>
      <c r="KML7" s="64"/>
      <c r="KMM7" s="64"/>
      <c r="KMV7" s="64"/>
      <c r="KNA7" s="214"/>
      <c r="KNB7" s="64"/>
      <c r="KNC7" s="64"/>
      <c r="KNL7" s="64"/>
      <c r="KNQ7" s="214"/>
      <c r="KNR7" s="64"/>
      <c r="KNS7" s="64"/>
      <c r="KOB7" s="64"/>
      <c r="KOG7" s="214"/>
      <c r="KOH7" s="64"/>
      <c r="KOI7" s="64"/>
      <c r="KOR7" s="64"/>
      <c r="KOW7" s="214"/>
      <c r="KOX7" s="64"/>
      <c r="KOY7" s="64"/>
      <c r="KPH7" s="64"/>
      <c r="KPM7" s="214"/>
      <c r="KPN7" s="64"/>
      <c r="KPO7" s="64"/>
      <c r="KPX7" s="64"/>
      <c r="KQC7" s="214"/>
      <c r="KQD7" s="64"/>
      <c r="KQE7" s="64"/>
      <c r="KQN7" s="64"/>
      <c r="KQS7" s="214"/>
      <c r="KQT7" s="64"/>
      <c r="KQU7" s="64"/>
      <c r="KRD7" s="64"/>
      <c r="KRI7" s="214"/>
      <c r="KRJ7" s="64"/>
      <c r="KRK7" s="64"/>
      <c r="KRT7" s="64"/>
      <c r="KRY7" s="214"/>
      <c r="KRZ7" s="64"/>
      <c r="KSA7" s="64"/>
      <c r="KSJ7" s="64"/>
      <c r="KSO7" s="214"/>
      <c r="KSP7" s="64"/>
      <c r="KSQ7" s="64"/>
      <c r="KSZ7" s="64"/>
      <c r="KTE7" s="214"/>
      <c r="KTF7" s="64"/>
      <c r="KTG7" s="64"/>
      <c r="KTP7" s="64"/>
      <c r="KTU7" s="214"/>
      <c r="KTV7" s="64"/>
      <c r="KTW7" s="64"/>
      <c r="KUF7" s="64"/>
      <c r="KUK7" s="214"/>
      <c r="KUL7" s="64"/>
      <c r="KUM7" s="64"/>
      <c r="KUV7" s="64"/>
      <c r="KVA7" s="214"/>
      <c r="KVB7" s="64"/>
      <c r="KVC7" s="64"/>
      <c r="KVL7" s="64"/>
      <c r="KVQ7" s="214"/>
      <c r="KVR7" s="64"/>
      <c r="KVS7" s="64"/>
      <c r="KWB7" s="64"/>
      <c r="KWG7" s="214"/>
      <c r="KWH7" s="64"/>
      <c r="KWI7" s="64"/>
      <c r="KWR7" s="64"/>
      <c r="KWW7" s="214"/>
      <c r="KWX7" s="64"/>
      <c r="KWY7" s="64"/>
      <c r="KXH7" s="64"/>
      <c r="KXM7" s="214"/>
      <c r="KXN7" s="64"/>
      <c r="KXO7" s="64"/>
      <c r="KXX7" s="64"/>
      <c r="KYC7" s="214"/>
      <c r="KYD7" s="64"/>
      <c r="KYE7" s="64"/>
      <c r="KYN7" s="64"/>
      <c r="KYS7" s="214"/>
      <c r="KYT7" s="64"/>
      <c r="KYU7" s="64"/>
      <c r="KZD7" s="64"/>
      <c r="KZI7" s="214"/>
      <c r="KZJ7" s="64"/>
      <c r="KZK7" s="64"/>
      <c r="KZT7" s="64"/>
      <c r="KZY7" s="214"/>
      <c r="KZZ7" s="64"/>
      <c r="LAA7" s="64"/>
      <c r="LAJ7" s="64"/>
      <c r="LAO7" s="214"/>
      <c r="LAP7" s="64"/>
      <c r="LAQ7" s="64"/>
      <c r="LAZ7" s="64"/>
      <c r="LBE7" s="214"/>
      <c r="LBF7" s="64"/>
      <c r="LBG7" s="64"/>
      <c r="LBP7" s="64"/>
      <c r="LBU7" s="214"/>
      <c r="LBV7" s="64"/>
      <c r="LBW7" s="64"/>
      <c r="LCF7" s="64"/>
      <c r="LCK7" s="214"/>
      <c r="LCL7" s="64"/>
      <c r="LCM7" s="64"/>
      <c r="LCV7" s="64"/>
      <c r="LDA7" s="214"/>
      <c r="LDB7" s="64"/>
      <c r="LDC7" s="64"/>
      <c r="LDL7" s="64"/>
      <c r="LDQ7" s="214"/>
      <c r="LDR7" s="64"/>
      <c r="LDS7" s="64"/>
      <c r="LEB7" s="64"/>
      <c r="LEG7" s="214"/>
      <c r="LEH7" s="64"/>
      <c r="LEI7" s="64"/>
      <c r="LER7" s="64"/>
      <c r="LEW7" s="214"/>
      <c r="LEX7" s="64"/>
      <c r="LEY7" s="64"/>
      <c r="LFH7" s="64"/>
      <c r="LFM7" s="214"/>
      <c r="LFN7" s="64"/>
      <c r="LFO7" s="64"/>
      <c r="LFX7" s="64"/>
      <c r="LGC7" s="214"/>
      <c r="LGD7" s="64"/>
      <c r="LGE7" s="64"/>
      <c r="LGN7" s="64"/>
      <c r="LGS7" s="214"/>
      <c r="LGT7" s="64"/>
      <c r="LGU7" s="64"/>
      <c r="LHD7" s="64"/>
      <c r="LHI7" s="214"/>
      <c r="LHJ7" s="64"/>
      <c r="LHK7" s="64"/>
      <c r="LHT7" s="64"/>
      <c r="LHY7" s="214"/>
      <c r="LHZ7" s="64"/>
      <c r="LIA7" s="64"/>
      <c r="LIJ7" s="64"/>
      <c r="LIO7" s="214"/>
      <c r="LIP7" s="64"/>
      <c r="LIQ7" s="64"/>
      <c r="LIZ7" s="64"/>
      <c r="LJE7" s="214"/>
      <c r="LJF7" s="64"/>
      <c r="LJG7" s="64"/>
      <c r="LJP7" s="64"/>
      <c r="LJU7" s="214"/>
      <c r="LJV7" s="64"/>
      <c r="LJW7" s="64"/>
      <c r="LKF7" s="64"/>
      <c r="LKK7" s="214"/>
      <c r="LKL7" s="64"/>
      <c r="LKM7" s="64"/>
      <c r="LKV7" s="64"/>
      <c r="LLA7" s="214"/>
      <c r="LLB7" s="64"/>
      <c r="LLC7" s="64"/>
      <c r="LLL7" s="64"/>
      <c r="LLQ7" s="214"/>
      <c r="LLR7" s="64"/>
      <c r="LLS7" s="64"/>
      <c r="LMB7" s="64"/>
      <c r="LMG7" s="214"/>
      <c r="LMH7" s="64"/>
      <c r="LMI7" s="64"/>
      <c r="LMR7" s="64"/>
      <c r="LMW7" s="214"/>
      <c r="LMX7" s="64"/>
      <c r="LMY7" s="64"/>
      <c r="LNH7" s="64"/>
      <c r="LNM7" s="214"/>
      <c r="LNN7" s="64"/>
      <c r="LNO7" s="64"/>
      <c r="LNX7" s="64"/>
      <c r="LOC7" s="214"/>
      <c r="LOD7" s="64"/>
      <c r="LOE7" s="64"/>
      <c r="LON7" s="64"/>
      <c r="LOS7" s="214"/>
      <c r="LOT7" s="64"/>
      <c r="LOU7" s="64"/>
      <c r="LPD7" s="64"/>
      <c r="LPI7" s="214"/>
      <c r="LPJ7" s="64"/>
      <c r="LPK7" s="64"/>
      <c r="LPT7" s="64"/>
      <c r="LPY7" s="214"/>
      <c r="LPZ7" s="64"/>
      <c r="LQA7" s="64"/>
      <c r="LQJ7" s="64"/>
      <c r="LQO7" s="214"/>
      <c r="LQP7" s="64"/>
      <c r="LQQ7" s="64"/>
      <c r="LQZ7" s="64"/>
      <c r="LRE7" s="214"/>
      <c r="LRF7" s="64"/>
      <c r="LRG7" s="64"/>
      <c r="LRP7" s="64"/>
      <c r="LRU7" s="214"/>
      <c r="LRV7" s="64"/>
      <c r="LRW7" s="64"/>
      <c r="LSF7" s="64"/>
      <c r="LSK7" s="214"/>
      <c r="LSL7" s="64"/>
      <c r="LSM7" s="64"/>
      <c r="LSV7" s="64"/>
      <c r="LTA7" s="214"/>
      <c r="LTB7" s="64"/>
      <c r="LTC7" s="64"/>
      <c r="LTL7" s="64"/>
      <c r="LTQ7" s="214"/>
      <c r="LTR7" s="64"/>
      <c r="LTS7" s="64"/>
      <c r="LUB7" s="64"/>
      <c r="LUG7" s="214"/>
      <c r="LUH7" s="64"/>
      <c r="LUI7" s="64"/>
      <c r="LUR7" s="64"/>
      <c r="LUW7" s="214"/>
      <c r="LUX7" s="64"/>
      <c r="LUY7" s="64"/>
      <c r="LVH7" s="64"/>
      <c r="LVM7" s="214"/>
      <c r="LVN7" s="64"/>
      <c r="LVO7" s="64"/>
      <c r="LVX7" s="64"/>
      <c r="LWC7" s="214"/>
      <c r="LWD7" s="64"/>
      <c r="LWE7" s="64"/>
      <c r="LWN7" s="64"/>
      <c r="LWS7" s="214"/>
      <c r="LWT7" s="64"/>
      <c r="LWU7" s="64"/>
      <c r="LXD7" s="64"/>
      <c r="LXI7" s="214"/>
      <c r="LXJ7" s="64"/>
      <c r="LXK7" s="64"/>
      <c r="LXT7" s="64"/>
      <c r="LXY7" s="214"/>
      <c r="LXZ7" s="64"/>
      <c r="LYA7" s="64"/>
      <c r="LYJ7" s="64"/>
      <c r="LYO7" s="214"/>
      <c r="LYP7" s="64"/>
      <c r="LYQ7" s="64"/>
      <c r="LYZ7" s="64"/>
      <c r="LZE7" s="214"/>
      <c r="LZF7" s="64"/>
      <c r="LZG7" s="64"/>
      <c r="LZP7" s="64"/>
      <c r="LZU7" s="214"/>
      <c r="LZV7" s="64"/>
      <c r="LZW7" s="64"/>
      <c r="MAF7" s="64"/>
      <c r="MAK7" s="214"/>
      <c r="MAL7" s="64"/>
      <c r="MAM7" s="64"/>
      <c r="MAV7" s="64"/>
      <c r="MBA7" s="214"/>
      <c r="MBB7" s="64"/>
      <c r="MBC7" s="64"/>
      <c r="MBL7" s="64"/>
      <c r="MBQ7" s="214"/>
      <c r="MBR7" s="64"/>
      <c r="MBS7" s="64"/>
      <c r="MCB7" s="64"/>
      <c r="MCG7" s="214"/>
      <c r="MCH7" s="64"/>
      <c r="MCI7" s="64"/>
      <c r="MCR7" s="64"/>
      <c r="MCW7" s="214"/>
      <c r="MCX7" s="64"/>
      <c r="MCY7" s="64"/>
      <c r="MDH7" s="64"/>
      <c r="MDM7" s="214"/>
      <c r="MDN7" s="64"/>
      <c r="MDO7" s="64"/>
      <c r="MDX7" s="64"/>
      <c r="MEC7" s="214"/>
      <c r="MED7" s="64"/>
      <c r="MEE7" s="64"/>
      <c r="MEN7" s="64"/>
      <c r="MES7" s="214"/>
      <c r="MET7" s="64"/>
      <c r="MEU7" s="64"/>
      <c r="MFD7" s="64"/>
      <c r="MFI7" s="214"/>
      <c r="MFJ7" s="64"/>
      <c r="MFK7" s="64"/>
      <c r="MFT7" s="64"/>
      <c r="MFY7" s="214"/>
      <c r="MFZ7" s="64"/>
      <c r="MGA7" s="64"/>
      <c r="MGJ7" s="64"/>
      <c r="MGO7" s="214"/>
      <c r="MGP7" s="64"/>
      <c r="MGQ7" s="64"/>
      <c r="MGZ7" s="64"/>
      <c r="MHE7" s="214"/>
      <c r="MHF7" s="64"/>
      <c r="MHG7" s="64"/>
      <c r="MHP7" s="64"/>
      <c r="MHU7" s="214"/>
      <c r="MHV7" s="64"/>
      <c r="MHW7" s="64"/>
      <c r="MIF7" s="64"/>
      <c r="MIK7" s="214"/>
      <c r="MIL7" s="64"/>
      <c r="MIM7" s="64"/>
      <c r="MIV7" s="64"/>
      <c r="MJA7" s="214"/>
      <c r="MJB7" s="64"/>
      <c r="MJC7" s="64"/>
      <c r="MJL7" s="64"/>
      <c r="MJQ7" s="214"/>
      <c r="MJR7" s="64"/>
      <c r="MJS7" s="64"/>
      <c r="MKB7" s="64"/>
      <c r="MKG7" s="214"/>
      <c r="MKH7" s="64"/>
      <c r="MKI7" s="64"/>
      <c r="MKR7" s="64"/>
      <c r="MKW7" s="214"/>
      <c r="MKX7" s="64"/>
      <c r="MKY7" s="64"/>
      <c r="MLH7" s="64"/>
      <c r="MLM7" s="214"/>
      <c r="MLN7" s="64"/>
      <c r="MLO7" s="64"/>
      <c r="MLX7" s="64"/>
      <c r="MMC7" s="214"/>
      <c r="MMD7" s="64"/>
      <c r="MME7" s="64"/>
      <c r="MMN7" s="64"/>
      <c r="MMS7" s="214"/>
      <c r="MMT7" s="64"/>
      <c r="MMU7" s="64"/>
      <c r="MND7" s="64"/>
      <c r="MNI7" s="214"/>
      <c r="MNJ7" s="64"/>
      <c r="MNK7" s="64"/>
      <c r="MNT7" s="64"/>
      <c r="MNY7" s="214"/>
      <c r="MNZ7" s="64"/>
      <c r="MOA7" s="64"/>
      <c r="MOJ7" s="64"/>
      <c r="MOO7" s="214"/>
      <c r="MOP7" s="64"/>
      <c r="MOQ7" s="64"/>
      <c r="MOZ7" s="64"/>
      <c r="MPE7" s="214"/>
      <c r="MPF7" s="64"/>
      <c r="MPG7" s="64"/>
      <c r="MPP7" s="64"/>
      <c r="MPU7" s="214"/>
      <c r="MPV7" s="64"/>
      <c r="MPW7" s="64"/>
      <c r="MQF7" s="64"/>
      <c r="MQK7" s="214"/>
      <c r="MQL7" s="64"/>
      <c r="MQM7" s="64"/>
      <c r="MQV7" s="64"/>
      <c r="MRA7" s="214"/>
      <c r="MRB7" s="64"/>
      <c r="MRC7" s="64"/>
      <c r="MRL7" s="64"/>
      <c r="MRQ7" s="214"/>
      <c r="MRR7" s="64"/>
      <c r="MRS7" s="64"/>
      <c r="MSB7" s="64"/>
      <c r="MSG7" s="214"/>
      <c r="MSH7" s="64"/>
      <c r="MSI7" s="64"/>
      <c r="MSR7" s="64"/>
      <c r="MSW7" s="214"/>
      <c r="MSX7" s="64"/>
      <c r="MSY7" s="64"/>
      <c r="MTH7" s="64"/>
      <c r="MTM7" s="214"/>
      <c r="MTN7" s="64"/>
      <c r="MTO7" s="64"/>
      <c r="MTX7" s="64"/>
      <c r="MUC7" s="214"/>
      <c r="MUD7" s="64"/>
      <c r="MUE7" s="64"/>
      <c r="MUN7" s="64"/>
      <c r="MUS7" s="214"/>
      <c r="MUT7" s="64"/>
      <c r="MUU7" s="64"/>
      <c r="MVD7" s="64"/>
      <c r="MVI7" s="214"/>
      <c r="MVJ7" s="64"/>
      <c r="MVK7" s="64"/>
      <c r="MVT7" s="64"/>
      <c r="MVY7" s="214"/>
      <c r="MVZ7" s="64"/>
      <c r="MWA7" s="64"/>
      <c r="MWJ7" s="64"/>
      <c r="MWO7" s="214"/>
      <c r="MWP7" s="64"/>
      <c r="MWQ7" s="64"/>
      <c r="MWZ7" s="64"/>
      <c r="MXE7" s="214"/>
      <c r="MXF7" s="64"/>
      <c r="MXG7" s="64"/>
      <c r="MXP7" s="64"/>
      <c r="MXU7" s="214"/>
      <c r="MXV7" s="64"/>
      <c r="MXW7" s="64"/>
      <c r="MYF7" s="64"/>
      <c r="MYK7" s="214"/>
      <c r="MYL7" s="64"/>
      <c r="MYM7" s="64"/>
      <c r="MYV7" s="64"/>
      <c r="MZA7" s="214"/>
      <c r="MZB7" s="64"/>
      <c r="MZC7" s="64"/>
      <c r="MZL7" s="64"/>
      <c r="MZQ7" s="214"/>
      <c r="MZR7" s="64"/>
      <c r="MZS7" s="64"/>
      <c r="NAB7" s="64"/>
      <c r="NAG7" s="214"/>
      <c r="NAH7" s="64"/>
      <c r="NAI7" s="64"/>
      <c r="NAR7" s="64"/>
      <c r="NAW7" s="214"/>
      <c r="NAX7" s="64"/>
      <c r="NAY7" s="64"/>
      <c r="NBH7" s="64"/>
      <c r="NBM7" s="214"/>
      <c r="NBN7" s="64"/>
      <c r="NBO7" s="64"/>
      <c r="NBX7" s="64"/>
      <c r="NCC7" s="214"/>
      <c r="NCD7" s="64"/>
      <c r="NCE7" s="64"/>
      <c r="NCN7" s="64"/>
      <c r="NCS7" s="214"/>
      <c r="NCT7" s="64"/>
      <c r="NCU7" s="64"/>
      <c r="NDD7" s="64"/>
      <c r="NDI7" s="214"/>
      <c r="NDJ7" s="64"/>
      <c r="NDK7" s="64"/>
      <c r="NDT7" s="64"/>
      <c r="NDY7" s="214"/>
      <c r="NDZ7" s="64"/>
      <c r="NEA7" s="64"/>
      <c r="NEJ7" s="64"/>
      <c r="NEO7" s="214"/>
      <c r="NEP7" s="64"/>
      <c r="NEQ7" s="64"/>
      <c r="NEZ7" s="64"/>
      <c r="NFE7" s="214"/>
      <c r="NFF7" s="64"/>
      <c r="NFG7" s="64"/>
      <c r="NFP7" s="64"/>
      <c r="NFU7" s="214"/>
      <c r="NFV7" s="64"/>
      <c r="NFW7" s="64"/>
      <c r="NGF7" s="64"/>
      <c r="NGK7" s="214"/>
      <c r="NGL7" s="64"/>
      <c r="NGM7" s="64"/>
      <c r="NGV7" s="64"/>
      <c r="NHA7" s="214"/>
      <c r="NHB7" s="64"/>
      <c r="NHC7" s="64"/>
      <c r="NHL7" s="64"/>
      <c r="NHQ7" s="214"/>
      <c r="NHR7" s="64"/>
      <c r="NHS7" s="64"/>
      <c r="NIB7" s="64"/>
      <c r="NIG7" s="214"/>
      <c r="NIH7" s="64"/>
      <c r="NII7" s="64"/>
      <c r="NIR7" s="64"/>
      <c r="NIW7" s="214"/>
      <c r="NIX7" s="64"/>
      <c r="NIY7" s="64"/>
      <c r="NJH7" s="64"/>
      <c r="NJM7" s="214"/>
      <c r="NJN7" s="64"/>
      <c r="NJO7" s="64"/>
      <c r="NJX7" s="64"/>
      <c r="NKC7" s="214"/>
      <c r="NKD7" s="64"/>
      <c r="NKE7" s="64"/>
      <c r="NKN7" s="64"/>
      <c r="NKS7" s="214"/>
      <c r="NKT7" s="64"/>
      <c r="NKU7" s="64"/>
      <c r="NLD7" s="64"/>
      <c r="NLI7" s="214"/>
      <c r="NLJ7" s="64"/>
      <c r="NLK7" s="64"/>
      <c r="NLT7" s="64"/>
      <c r="NLY7" s="214"/>
      <c r="NLZ7" s="64"/>
      <c r="NMA7" s="64"/>
      <c r="NMJ7" s="64"/>
      <c r="NMO7" s="214"/>
      <c r="NMP7" s="64"/>
      <c r="NMQ7" s="64"/>
      <c r="NMZ7" s="64"/>
      <c r="NNE7" s="214"/>
      <c r="NNF7" s="64"/>
      <c r="NNG7" s="64"/>
      <c r="NNP7" s="64"/>
      <c r="NNU7" s="214"/>
      <c r="NNV7" s="64"/>
      <c r="NNW7" s="64"/>
      <c r="NOF7" s="64"/>
      <c r="NOK7" s="214"/>
      <c r="NOL7" s="64"/>
      <c r="NOM7" s="64"/>
      <c r="NOV7" s="64"/>
      <c r="NPA7" s="214"/>
      <c r="NPB7" s="64"/>
      <c r="NPC7" s="64"/>
      <c r="NPL7" s="64"/>
      <c r="NPQ7" s="214"/>
      <c r="NPR7" s="64"/>
      <c r="NPS7" s="64"/>
      <c r="NQB7" s="64"/>
      <c r="NQG7" s="214"/>
      <c r="NQH7" s="64"/>
      <c r="NQI7" s="64"/>
      <c r="NQR7" s="64"/>
      <c r="NQW7" s="214"/>
      <c r="NQX7" s="64"/>
      <c r="NQY7" s="64"/>
      <c r="NRH7" s="64"/>
      <c r="NRM7" s="214"/>
      <c r="NRN7" s="64"/>
      <c r="NRO7" s="64"/>
      <c r="NRX7" s="64"/>
      <c r="NSC7" s="214"/>
      <c r="NSD7" s="64"/>
      <c r="NSE7" s="64"/>
      <c r="NSN7" s="64"/>
      <c r="NSS7" s="214"/>
      <c r="NST7" s="64"/>
      <c r="NSU7" s="64"/>
      <c r="NTD7" s="64"/>
      <c r="NTI7" s="214"/>
      <c r="NTJ7" s="64"/>
      <c r="NTK7" s="64"/>
      <c r="NTT7" s="64"/>
      <c r="NTY7" s="214"/>
      <c r="NTZ7" s="64"/>
      <c r="NUA7" s="64"/>
      <c r="NUJ7" s="64"/>
      <c r="NUO7" s="214"/>
      <c r="NUP7" s="64"/>
      <c r="NUQ7" s="64"/>
      <c r="NUZ7" s="64"/>
      <c r="NVE7" s="214"/>
      <c r="NVF7" s="64"/>
      <c r="NVG7" s="64"/>
      <c r="NVP7" s="64"/>
      <c r="NVU7" s="214"/>
      <c r="NVV7" s="64"/>
      <c r="NVW7" s="64"/>
      <c r="NWF7" s="64"/>
      <c r="NWK7" s="214"/>
      <c r="NWL7" s="64"/>
      <c r="NWM7" s="64"/>
      <c r="NWV7" s="64"/>
      <c r="NXA7" s="214"/>
      <c r="NXB7" s="64"/>
      <c r="NXC7" s="64"/>
      <c r="NXL7" s="64"/>
      <c r="NXQ7" s="214"/>
      <c r="NXR7" s="64"/>
      <c r="NXS7" s="64"/>
      <c r="NYB7" s="64"/>
      <c r="NYG7" s="214"/>
      <c r="NYH7" s="64"/>
      <c r="NYI7" s="64"/>
      <c r="NYR7" s="64"/>
      <c r="NYW7" s="214"/>
      <c r="NYX7" s="64"/>
      <c r="NYY7" s="64"/>
      <c r="NZH7" s="64"/>
      <c r="NZM7" s="214"/>
      <c r="NZN7" s="64"/>
      <c r="NZO7" s="64"/>
      <c r="NZX7" s="64"/>
      <c r="OAC7" s="214"/>
      <c r="OAD7" s="64"/>
      <c r="OAE7" s="64"/>
      <c r="OAN7" s="64"/>
      <c r="OAS7" s="214"/>
      <c r="OAT7" s="64"/>
      <c r="OAU7" s="64"/>
      <c r="OBD7" s="64"/>
      <c r="OBI7" s="214"/>
      <c r="OBJ7" s="64"/>
      <c r="OBK7" s="64"/>
      <c r="OBT7" s="64"/>
      <c r="OBY7" s="214"/>
      <c r="OBZ7" s="64"/>
      <c r="OCA7" s="64"/>
      <c r="OCJ7" s="64"/>
      <c r="OCO7" s="214"/>
      <c r="OCP7" s="64"/>
      <c r="OCQ7" s="64"/>
      <c r="OCZ7" s="64"/>
      <c r="ODE7" s="214"/>
      <c r="ODF7" s="64"/>
      <c r="ODG7" s="64"/>
      <c r="ODP7" s="64"/>
      <c r="ODU7" s="214"/>
      <c r="ODV7" s="64"/>
      <c r="ODW7" s="64"/>
      <c r="OEF7" s="64"/>
      <c r="OEK7" s="214"/>
      <c r="OEL7" s="64"/>
      <c r="OEM7" s="64"/>
      <c r="OEV7" s="64"/>
      <c r="OFA7" s="214"/>
      <c r="OFB7" s="64"/>
      <c r="OFC7" s="64"/>
      <c r="OFL7" s="64"/>
      <c r="OFQ7" s="214"/>
      <c r="OFR7" s="64"/>
      <c r="OFS7" s="64"/>
      <c r="OGB7" s="64"/>
      <c r="OGG7" s="214"/>
      <c r="OGH7" s="64"/>
      <c r="OGI7" s="64"/>
      <c r="OGR7" s="64"/>
      <c r="OGW7" s="214"/>
      <c r="OGX7" s="64"/>
      <c r="OGY7" s="64"/>
      <c r="OHH7" s="64"/>
      <c r="OHM7" s="214"/>
      <c r="OHN7" s="64"/>
      <c r="OHO7" s="64"/>
      <c r="OHX7" s="64"/>
      <c r="OIC7" s="214"/>
      <c r="OID7" s="64"/>
      <c r="OIE7" s="64"/>
      <c r="OIN7" s="64"/>
      <c r="OIS7" s="214"/>
      <c r="OIT7" s="64"/>
      <c r="OIU7" s="64"/>
      <c r="OJD7" s="64"/>
      <c r="OJI7" s="214"/>
      <c r="OJJ7" s="64"/>
      <c r="OJK7" s="64"/>
      <c r="OJT7" s="64"/>
      <c r="OJY7" s="214"/>
      <c r="OJZ7" s="64"/>
      <c r="OKA7" s="64"/>
      <c r="OKJ7" s="64"/>
      <c r="OKO7" s="214"/>
      <c r="OKP7" s="64"/>
      <c r="OKQ7" s="64"/>
      <c r="OKZ7" s="64"/>
      <c r="OLE7" s="214"/>
      <c r="OLF7" s="64"/>
      <c r="OLG7" s="64"/>
      <c r="OLP7" s="64"/>
      <c r="OLU7" s="214"/>
      <c r="OLV7" s="64"/>
      <c r="OLW7" s="64"/>
      <c r="OMF7" s="64"/>
      <c r="OMK7" s="214"/>
      <c r="OML7" s="64"/>
      <c r="OMM7" s="64"/>
      <c r="OMV7" s="64"/>
      <c r="ONA7" s="214"/>
      <c r="ONB7" s="64"/>
      <c r="ONC7" s="64"/>
      <c r="ONL7" s="64"/>
      <c r="ONQ7" s="214"/>
      <c r="ONR7" s="64"/>
      <c r="ONS7" s="64"/>
      <c r="OOB7" s="64"/>
      <c r="OOG7" s="214"/>
      <c r="OOH7" s="64"/>
      <c r="OOI7" s="64"/>
      <c r="OOR7" s="64"/>
      <c r="OOW7" s="214"/>
      <c r="OOX7" s="64"/>
      <c r="OOY7" s="64"/>
      <c r="OPH7" s="64"/>
      <c r="OPM7" s="214"/>
      <c r="OPN7" s="64"/>
      <c r="OPO7" s="64"/>
      <c r="OPX7" s="64"/>
      <c r="OQC7" s="214"/>
      <c r="OQD7" s="64"/>
      <c r="OQE7" s="64"/>
      <c r="OQN7" s="64"/>
      <c r="OQS7" s="214"/>
      <c r="OQT7" s="64"/>
      <c r="OQU7" s="64"/>
      <c r="ORD7" s="64"/>
      <c r="ORI7" s="214"/>
      <c r="ORJ7" s="64"/>
      <c r="ORK7" s="64"/>
      <c r="ORT7" s="64"/>
      <c r="ORY7" s="214"/>
      <c r="ORZ7" s="64"/>
      <c r="OSA7" s="64"/>
      <c r="OSJ7" s="64"/>
      <c r="OSO7" s="214"/>
      <c r="OSP7" s="64"/>
      <c r="OSQ7" s="64"/>
      <c r="OSZ7" s="64"/>
      <c r="OTE7" s="214"/>
      <c r="OTF7" s="64"/>
      <c r="OTG7" s="64"/>
      <c r="OTP7" s="64"/>
      <c r="OTU7" s="214"/>
      <c r="OTV7" s="64"/>
      <c r="OTW7" s="64"/>
      <c r="OUF7" s="64"/>
      <c r="OUK7" s="214"/>
      <c r="OUL7" s="64"/>
      <c r="OUM7" s="64"/>
      <c r="OUV7" s="64"/>
      <c r="OVA7" s="214"/>
      <c r="OVB7" s="64"/>
      <c r="OVC7" s="64"/>
      <c r="OVL7" s="64"/>
      <c r="OVQ7" s="214"/>
      <c r="OVR7" s="64"/>
      <c r="OVS7" s="64"/>
      <c r="OWB7" s="64"/>
      <c r="OWG7" s="214"/>
      <c r="OWH7" s="64"/>
      <c r="OWI7" s="64"/>
      <c r="OWR7" s="64"/>
      <c r="OWW7" s="214"/>
      <c r="OWX7" s="64"/>
      <c r="OWY7" s="64"/>
      <c r="OXH7" s="64"/>
      <c r="OXM7" s="214"/>
      <c r="OXN7" s="64"/>
      <c r="OXO7" s="64"/>
      <c r="OXX7" s="64"/>
      <c r="OYC7" s="214"/>
      <c r="OYD7" s="64"/>
      <c r="OYE7" s="64"/>
      <c r="OYN7" s="64"/>
      <c r="OYS7" s="214"/>
      <c r="OYT7" s="64"/>
      <c r="OYU7" s="64"/>
      <c r="OZD7" s="64"/>
      <c r="OZI7" s="214"/>
      <c r="OZJ7" s="64"/>
      <c r="OZK7" s="64"/>
      <c r="OZT7" s="64"/>
      <c r="OZY7" s="214"/>
      <c r="OZZ7" s="64"/>
      <c r="PAA7" s="64"/>
      <c r="PAJ7" s="64"/>
      <c r="PAO7" s="214"/>
      <c r="PAP7" s="64"/>
      <c r="PAQ7" s="64"/>
      <c r="PAZ7" s="64"/>
      <c r="PBE7" s="214"/>
      <c r="PBF7" s="64"/>
      <c r="PBG7" s="64"/>
      <c r="PBP7" s="64"/>
      <c r="PBU7" s="214"/>
      <c r="PBV7" s="64"/>
      <c r="PBW7" s="64"/>
      <c r="PCF7" s="64"/>
      <c r="PCK7" s="214"/>
      <c r="PCL7" s="64"/>
      <c r="PCM7" s="64"/>
      <c r="PCV7" s="64"/>
      <c r="PDA7" s="214"/>
      <c r="PDB7" s="64"/>
      <c r="PDC7" s="64"/>
      <c r="PDL7" s="64"/>
      <c r="PDQ7" s="214"/>
      <c r="PDR7" s="64"/>
      <c r="PDS7" s="64"/>
      <c r="PEB7" s="64"/>
      <c r="PEG7" s="214"/>
      <c r="PEH7" s="64"/>
      <c r="PEI7" s="64"/>
      <c r="PER7" s="64"/>
      <c r="PEW7" s="214"/>
      <c r="PEX7" s="64"/>
      <c r="PEY7" s="64"/>
      <c r="PFH7" s="64"/>
      <c r="PFM7" s="214"/>
      <c r="PFN7" s="64"/>
      <c r="PFO7" s="64"/>
      <c r="PFX7" s="64"/>
      <c r="PGC7" s="214"/>
      <c r="PGD7" s="64"/>
      <c r="PGE7" s="64"/>
      <c r="PGN7" s="64"/>
      <c r="PGS7" s="214"/>
      <c r="PGT7" s="64"/>
      <c r="PGU7" s="64"/>
      <c r="PHD7" s="64"/>
      <c r="PHI7" s="214"/>
      <c r="PHJ7" s="64"/>
      <c r="PHK7" s="64"/>
      <c r="PHT7" s="64"/>
      <c r="PHY7" s="214"/>
      <c r="PHZ7" s="64"/>
      <c r="PIA7" s="64"/>
      <c r="PIJ7" s="64"/>
      <c r="PIO7" s="214"/>
      <c r="PIP7" s="64"/>
      <c r="PIQ7" s="64"/>
      <c r="PIZ7" s="64"/>
      <c r="PJE7" s="214"/>
      <c r="PJF7" s="64"/>
      <c r="PJG7" s="64"/>
      <c r="PJP7" s="64"/>
      <c r="PJU7" s="214"/>
      <c r="PJV7" s="64"/>
      <c r="PJW7" s="64"/>
      <c r="PKF7" s="64"/>
      <c r="PKK7" s="214"/>
      <c r="PKL7" s="64"/>
      <c r="PKM7" s="64"/>
      <c r="PKV7" s="64"/>
      <c r="PLA7" s="214"/>
      <c r="PLB7" s="64"/>
      <c r="PLC7" s="64"/>
      <c r="PLL7" s="64"/>
      <c r="PLQ7" s="214"/>
      <c r="PLR7" s="64"/>
      <c r="PLS7" s="64"/>
      <c r="PMB7" s="64"/>
      <c r="PMG7" s="214"/>
      <c r="PMH7" s="64"/>
      <c r="PMI7" s="64"/>
      <c r="PMR7" s="64"/>
      <c r="PMW7" s="214"/>
      <c r="PMX7" s="64"/>
      <c r="PMY7" s="64"/>
      <c r="PNH7" s="64"/>
      <c r="PNM7" s="214"/>
      <c r="PNN7" s="64"/>
      <c r="PNO7" s="64"/>
      <c r="PNX7" s="64"/>
      <c r="POC7" s="214"/>
      <c r="POD7" s="64"/>
      <c r="POE7" s="64"/>
      <c r="PON7" s="64"/>
      <c r="POS7" s="214"/>
      <c r="POT7" s="64"/>
      <c r="POU7" s="64"/>
      <c r="PPD7" s="64"/>
      <c r="PPI7" s="214"/>
      <c r="PPJ7" s="64"/>
      <c r="PPK7" s="64"/>
      <c r="PPT7" s="64"/>
      <c r="PPY7" s="214"/>
      <c r="PPZ7" s="64"/>
      <c r="PQA7" s="64"/>
      <c r="PQJ7" s="64"/>
      <c r="PQO7" s="214"/>
      <c r="PQP7" s="64"/>
      <c r="PQQ7" s="64"/>
      <c r="PQZ7" s="64"/>
      <c r="PRE7" s="214"/>
      <c r="PRF7" s="64"/>
      <c r="PRG7" s="64"/>
      <c r="PRP7" s="64"/>
      <c r="PRU7" s="214"/>
      <c r="PRV7" s="64"/>
      <c r="PRW7" s="64"/>
      <c r="PSF7" s="64"/>
      <c r="PSK7" s="214"/>
      <c r="PSL7" s="64"/>
      <c r="PSM7" s="64"/>
      <c r="PSV7" s="64"/>
      <c r="PTA7" s="214"/>
      <c r="PTB7" s="64"/>
      <c r="PTC7" s="64"/>
      <c r="PTL7" s="64"/>
      <c r="PTQ7" s="214"/>
      <c r="PTR7" s="64"/>
      <c r="PTS7" s="64"/>
      <c r="PUB7" s="64"/>
      <c r="PUG7" s="214"/>
      <c r="PUH7" s="64"/>
      <c r="PUI7" s="64"/>
      <c r="PUR7" s="64"/>
      <c r="PUW7" s="214"/>
      <c r="PUX7" s="64"/>
      <c r="PUY7" s="64"/>
      <c r="PVH7" s="64"/>
      <c r="PVM7" s="214"/>
      <c r="PVN7" s="64"/>
      <c r="PVO7" s="64"/>
      <c r="PVX7" s="64"/>
      <c r="PWC7" s="214"/>
      <c r="PWD7" s="64"/>
      <c r="PWE7" s="64"/>
      <c r="PWN7" s="64"/>
      <c r="PWS7" s="214"/>
      <c r="PWT7" s="64"/>
      <c r="PWU7" s="64"/>
      <c r="PXD7" s="64"/>
      <c r="PXI7" s="214"/>
      <c r="PXJ7" s="64"/>
      <c r="PXK7" s="64"/>
      <c r="PXT7" s="64"/>
      <c r="PXY7" s="214"/>
      <c r="PXZ7" s="64"/>
      <c r="PYA7" s="64"/>
      <c r="PYJ7" s="64"/>
      <c r="PYO7" s="214"/>
      <c r="PYP7" s="64"/>
      <c r="PYQ7" s="64"/>
      <c r="PYZ7" s="64"/>
      <c r="PZE7" s="214"/>
      <c r="PZF7" s="64"/>
      <c r="PZG7" s="64"/>
      <c r="PZP7" s="64"/>
      <c r="PZU7" s="214"/>
      <c r="PZV7" s="64"/>
      <c r="PZW7" s="64"/>
      <c r="QAF7" s="64"/>
      <c r="QAK7" s="214"/>
      <c r="QAL7" s="64"/>
      <c r="QAM7" s="64"/>
      <c r="QAV7" s="64"/>
      <c r="QBA7" s="214"/>
      <c r="QBB7" s="64"/>
      <c r="QBC7" s="64"/>
      <c r="QBL7" s="64"/>
      <c r="QBQ7" s="214"/>
      <c r="QBR7" s="64"/>
      <c r="QBS7" s="64"/>
      <c r="QCB7" s="64"/>
      <c r="QCG7" s="214"/>
      <c r="QCH7" s="64"/>
      <c r="QCI7" s="64"/>
      <c r="QCR7" s="64"/>
      <c r="QCW7" s="214"/>
      <c r="QCX7" s="64"/>
      <c r="QCY7" s="64"/>
      <c r="QDH7" s="64"/>
      <c r="QDM7" s="214"/>
      <c r="QDN7" s="64"/>
      <c r="QDO7" s="64"/>
      <c r="QDX7" s="64"/>
      <c r="QEC7" s="214"/>
      <c r="QED7" s="64"/>
      <c r="QEE7" s="64"/>
      <c r="QEN7" s="64"/>
      <c r="QES7" s="214"/>
      <c r="QET7" s="64"/>
      <c r="QEU7" s="64"/>
      <c r="QFD7" s="64"/>
      <c r="QFI7" s="214"/>
      <c r="QFJ7" s="64"/>
      <c r="QFK7" s="64"/>
      <c r="QFT7" s="64"/>
      <c r="QFY7" s="214"/>
      <c r="QFZ7" s="64"/>
      <c r="QGA7" s="64"/>
      <c r="QGJ7" s="64"/>
      <c r="QGO7" s="214"/>
      <c r="QGP7" s="64"/>
      <c r="QGQ7" s="64"/>
      <c r="QGZ7" s="64"/>
      <c r="QHE7" s="214"/>
      <c r="QHF7" s="64"/>
      <c r="QHG7" s="64"/>
      <c r="QHP7" s="64"/>
      <c r="QHU7" s="214"/>
      <c r="QHV7" s="64"/>
      <c r="QHW7" s="64"/>
      <c r="QIF7" s="64"/>
      <c r="QIK7" s="214"/>
      <c r="QIL7" s="64"/>
      <c r="QIM7" s="64"/>
      <c r="QIV7" s="64"/>
      <c r="QJA7" s="214"/>
      <c r="QJB7" s="64"/>
      <c r="QJC7" s="64"/>
      <c r="QJL7" s="64"/>
      <c r="QJQ7" s="214"/>
      <c r="QJR7" s="64"/>
      <c r="QJS7" s="64"/>
      <c r="QKB7" s="64"/>
      <c r="QKG7" s="214"/>
      <c r="QKH7" s="64"/>
      <c r="QKI7" s="64"/>
      <c r="QKR7" s="64"/>
      <c r="QKW7" s="214"/>
      <c r="QKX7" s="64"/>
      <c r="QKY7" s="64"/>
      <c r="QLH7" s="64"/>
      <c r="QLM7" s="214"/>
      <c r="QLN7" s="64"/>
      <c r="QLO7" s="64"/>
      <c r="QLX7" s="64"/>
      <c r="QMC7" s="214"/>
      <c r="QMD7" s="64"/>
      <c r="QME7" s="64"/>
      <c r="QMN7" s="64"/>
      <c r="QMS7" s="214"/>
      <c r="QMT7" s="64"/>
      <c r="QMU7" s="64"/>
      <c r="QND7" s="64"/>
      <c r="QNI7" s="214"/>
      <c r="QNJ7" s="64"/>
      <c r="QNK7" s="64"/>
      <c r="QNT7" s="64"/>
      <c r="QNY7" s="214"/>
      <c r="QNZ7" s="64"/>
      <c r="QOA7" s="64"/>
      <c r="QOJ7" s="64"/>
      <c r="QOO7" s="214"/>
      <c r="QOP7" s="64"/>
      <c r="QOQ7" s="64"/>
      <c r="QOZ7" s="64"/>
      <c r="QPE7" s="214"/>
      <c r="QPF7" s="64"/>
      <c r="QPG7" s="64"/>
      <c r="QPP7" s="64"/>
      <c r="QPU7" s="214"/>
      <c r="QPV7" s="64"/>
      <c r="QPW7" s="64"/>
      <c r="QQF7" s="64"/>
      <c r="QQK7" s="214"/>
      <c r="QQL7" s="64"/>
      <c r="QQM7" s="64"/>
      <c r="QQV7" s="64"/>
      <c r="QRA7" s="214"/>
      <c r="QRB7" s="64"/>
      <c r="QRC7" s="64"/>
      <c r="QRL7" s="64"/>
      <c r="QRQ7" s="214"/>
      <c r="QRR7" s="64"/>
      <c r="QRS7" s="64"/>
      <c r="QSB7" s="64"/>
      <c r="QSG7" s="214"/>
      <c r="QSH7" s="64"/>
      <c r="QSI7" s="64"/>
      <c r="QSR7" s="64"/>
      <c r="QSW7" s="214"/>
      <c r="QSX7" s="64"/>
      <c r="QSY7" s="64"/>
      <c r="QTH7" s="64"/>
      <c r="QTM7" s="214"/>
      <c r="QTN7" s="64"/>
      <c r="QTO7" s="64"/>
      <c r="QTX7" s="64"/>
      <c r="QUC7" s="214"/>
      <c r="QUD7" s="64"/>
      <c r="QUE7" s="64"/>
      <c r="QUN7" s="64"/>
      <c r="QUS7" s="214"/>
      <c r="QUT7" s="64"/>
      <c r="QUU7" s="64"/>
      <c r="QVD7" s="64"/>
      <c r="QVI7" s="214"/>
      <c r="QVJ7" s="64"/>
      <c r="QVK7" s="64"/>
      <c r="QVT7" s="64"/>
      <c r="QVY7" s="214"/>
      <c r="QVZ7" s="64"/>
      <c r="QWA7" s="64"/>
      <c r="QWJ7" s="64"/>
      <c r="QWO7" s="214"/>
      <c r="QWP7" s="64"/>
      <c r="QWQ7" s="64"/>
      <c r="QWZ7" s="64"/>
      <c r="QXE7" s="214"/>
      <c r="QXF7" s="64"/>
      <c r="QXG7" s="64"/>
      <c r="QXP7" s="64"/>
      <c r="QXU7" s="214"/>
      <c r="QXV7" s="64"/>
      <c r="QXW7" s="64"/>
      <c r="QYF7" s="64"/>
      <c r="QYK7" s="214"/>
      <c r="QYL7" s="64"/>
      <c r="QYM7" s="64"/>
      <c r="QYV7" s="64"/>
      <c r="QZA7" s="214"/>
      <c r="QZB7" s="64"/>
      <c r="QZC7" s="64"/>
      <c r="QZL7" s="64"/>
      <c r="QZQ7" s="214"/>
      <c r="QZR7" s="64"/>
      <c r="QZS7" s="64"/>
      <c r="RAB7" s="64"/>
      <c r="RAG7" s="214"/>
      <c r="RAH7" s="64"/>
      <c r="RAI7" s="64"/>
      <c r="RAR7" s="64"/>
      <c r="RAW7" s="214"/>
      <c r="RAX7" s="64"/>
      <c r="RAY7" s="64"/>
      <c r="RBH7" s="64"/>
      <c r="RBM7" s="214"/>
      <c r="RBN7" s="64"/>
      <c r="RBO7" s="64"/>
      <c r="RBX7" s="64"/>
      <c r="RCC7" s="214"/>
      <c r="RCD7" s="64"/>
      <c r="RCE7" s="64"/>
      <c r="RCN7" s="64"/>
      <c r="RCS7" s="214"/>
      <c r="RCT7" s="64"/>
      <c r="RCU7" s="64"/>
      <c r="RDD7" s="64"/>
      <c r="RDI7" s="214"/>
      <c r="RDJ7" s="64"/>
      <c r="RDK7" s="64"/>
      <c r="RDT7" s="64"/>
      <c r="RDY7" s="214"/>
      <c r="RDZ7" s="64"/>
      <c r="REA7" s="64"/>
      <c r="REJ7" s="64"/>
      <c r="REO7" s="214"/>
      <c r="REP7" s="64"/>
      <c r="REQ7" s="64"/>
      <c r="REZ7" s="64"/>
      <c r="RFE7" s="214"/>
      <c r="RFF7" s="64"/>
      <c r="RFG7" s="64"/>
      <c r="RFP7" s="64"/>
      <c r="RFU7" s="214"/>
      <c r="RFV7" s="64"/>
      <c r="RFW7" s="64"/>
      <c r="RGF7" s="64"/>
      <c r="RGK7" s="214"/>
      <c r="RGL7" s="64"/>
      <c r="RGM7" s="64"/>
      <c r="RGV7" s="64"/>
      <c r="RHA7" s="214"/>
      <c r="RHB7" s="64"/>
      <c r="RHC7" s="64"/>
      <c r="RHL7" s="64"/>
      <c r="RHQ7" s="214"/>
      <c r="RHR7" s="64"/>
      <c r="RHS7" s="64"/>
      <c r="RIB7" s="64"/>
      <c r="RIG7" s="214"/>
      <c r="RIH7" s="64"/>
      <c r="RII7" s="64"/>
      <c r="RIR7" s="64"/>
      <c r="RIW7" s="214"/>
      <c r="RIX7" s="64"/>
      <c r="RIY7" s="64"/>
      <c r="RJH7" s="64"/>
      <c r="RJM7" s="214"/>
      <c r="RJN7" s="64"/>
      <c r="RJO7" s="64"/>
      <c r="RJX7" s="64"/>
      <c r="RKC7" s="214"/>
      <c r="RKD7" s="64"/>
      <c r="RKE7" s="64"/>
      <c r="RKN7" s="64"/>
      <c r="RKS7" s="214"/>
      <c r="RKT7" s="64"/>
      <c r="RKU7" s="64"/>
      <c r="RLD7" s="64"/>
      <c r="RLI7" s="214"/>
      <c r="RLJ7" s="64"/>
      <c r="RLK7" s="64"/>
      <c r="RLT7" s="64"/>
      <c r="RLY7" s="214"/>
      <c r="RLZ7" s="64"/>
      <c r="RMA7" s="64"/>
      <c r="RMJ7" s="64"/>
      <c r="RMO7" s="214"/>
      <c r="RMP7" s="64"/>
      <c r="RMQ7" s="64"/>
      <c r="RMZ7" s="64"/>
      <c r="RNE7" s="214"/>
      <c r="RNF7" s="64"/>
      <c r="RNG7" s="64"/>
      <c r="RNP7" s="64"/>
      <c r="RNU7" s="214"/>
      <c r="RNV7" s="64"/>
      <c r="RNW7" s="64"/>
      <c r="ROF7" s="64"/>
      <c r="ROK7" s="214"/>
      <c r="ROL7" s="64"/>
      <c r="ROM7" s="64"/>
      <c r="ROV7" s="64"/>
      <c r="RPA7" s="214"/>
      <c r="RPB7" s="64"/>
      <c r="RPC7" s="64"/>
      <c r="RPL7" s="64"/>
      <c r="RPQ7" s="214"/>
      <c r="RPR7" s="64"/>
      <c r="RPS7" s="64"/>
      <c r="RQB7" s="64"/>
      <c r="RQG7" s="214"/>
      <c r="RQH7" s="64"/>
      <c r="RQI7" s="64"/>
      <c r="RQR7" s="64"/>
      <c r="RQW7" s="214"/>
      <c r="RQX7" s="64"/>
      <c r="RQY7" s="64"/>
      <c r="RRH7" s="64"/>
      <c r="RRM7" s="214"/>
      <c r="RRN7" s="64"/>
      <c r="RRO7" s="64"/>
      <c r="RRX7" s="64"/>
      <c r="RSC7" s="214"/>
      <c r="RSD7" s="64"/>
      <c r="RSE7" s="64"/>
      <c r="RSN7" s="64"/>
      <c r="RSS7" s="214"/>
      <c r="RST7" s="64"/>
      <c r="RSU7" s="64"/>
      <c r="RTD7" s="64"/>
      <c r="RTI7" s="214"/>
      <c r="RTJ7" s="64"/>
      <c r="RTK7" s="64"/>
      <c r="RTT7" s="64"/>
      <c r="RTY7" s="214"/>
      <c r="RTZ7" s="64"/>
      <c r="RUA7" s="64"/>
      <c r="RUJ7" s="64"/>
      <c r="RUO7" s="214"/>
      <c r="RUP7" s="64"/>
      <c r="RUQ7" s="64"/>
      <c r="RUZ7" s="64"/>
      <c r="RVE7" s="214"/>
      <c r="RVF7" s="64"/>
      <c r="RVG7" s="64"/>
      <c r="RVP7" s="64"/>
      <c r="RVU7" s="214"/>
      <c r="RVV7" s="64"/>
      <c r="RVW7" s="64"/>
      <c r="RWF7" s="64"/>
      <c r="RWK7" s="214"/>
      <c r="RWL7" s="64"/>
      <c r="RWM7" s="64"/>
      <c r="RWV7" s="64"/>
      <c r="RXA7" s="214"/>
      <c r="RXB7" s="64"/>
      <c r="RXC7" s="64"/>
      <c r="RXL7" s="64"/>
      <c r="RXQ7" s="214"/>
      <c r="RXR7" s="64"/>
      <c r="RXS7" s="64"/>
      <c r="RYB7" s="64"/>
      <c r="RYG7" s="214"/>
      <c r="RYH7" s="64"/>
      <c r="RYI7" s="64"/>
      <c r="RYR7" s="64"/>
      <c r="RYW7" s="214"/>
      <c r="RYX7" s="64"/>
      <c r="RYY7" s="64"/>
      <c r="RZH7" s="64"/>
      <c r="RZM7" s="214"/>
      <c r="RZN7" s="64"/>
      <c r="RZO7" s="64"/>
      <c r="RZX7" s="64"/>
      <c r="SAC7" s="214"/>
      <c r="SAD7" s="64"/>
      <c r="SAE7" s="64"/>
      <c r="SAN7" s="64"/>
      <c r="SAS7" s="214"/>
      <c r="SAT7" s="64"/>
      <c r="SAU7" s="64"/>
      <c r="SBD7" s="64"/>
      <c r="SBI7" s="214"/>
      <c r="SBJ7" s="64"/>
      <c r="SBK7" s="64"/>
      <c r="SBT7" s="64"/>
      <c r="SBY7" s="214"/>
      <c r="SBZ7" s="64"/>
      <c r="SCA7" s="64"/>
      <c r="SCJ7" s="64"/>
      <c r="SCO7" s="214"/>
      <c r="SCP7" s="64"/>
      <c r="SCQ7" s="64"/>
      <c r="SCZ7" s="64"/>
      <c r="SDE7" s="214"/>
      <c r="SDF7" s="64"/>
      <c r="SDG7" s="64"/>
      <c r="SDP7" s="64"/>
      <c r="SDU7" s="214"/>
      <c r="SDV7" s="64"/>
      <c r="SDW7" s="64"/>
      <c r="SEF7" s="64"/>
      <c r="SEK7" s="214"/>
      <c r="SEL7" s="64"/>
      <c r="SEM7" s="64"/>
      <c r="SEV7" s="64"/>
      <c r="SFA7" s="214"/>
      <c r="SFB7" s="64"/>
      <c r="SFC7" s="64"/>
      <c r="SFL7" s="64"/>
      <c r="SFQ7" s="214"/>
      <c r="SFR7" s="64"/>
      <c r="SFS7" s="64"/>
      <c r="SGB7" s="64"/>
      <c r="SGG7" s="214"/>
      <c r="SGH7" s="64"/>
      <c r="SGI7" s="64"/>
      <c r="SGR7" s="64"/>
      <c r="SGW7" s="214"/>
      <c r="SGX7" s="64"/>
      <c r="SGY7" s="64"/>
      <c r="SHH7" s="64"/>
      <c r="SHM7" s="214"/>
      <c r="SHN7" s="64"/>
      <c r="SHO7" s="64"/>
      <c r="SHX7" s="64"/>
      <c r="SIC7" s="214"/>
      <c r="SID7" s="64"/>
      <c r="SIE7" s="64"/>
      <c r="SIN7" s="64"/>
      <c r="SIS7" s="214"/>
      <c r="SIT7" s="64"/>
      <c r="SIU7" s="64"/>
      <c r="SJD7" s="64"/>
      <c r="SJI7" s="214"/>
      <c r="SJJ7" s="64"/>
      <c r="SJK7" s="64"/>
      <c r="SJT7" s="64"/>
      <c r="SJY7" s="214"/>
      <c r="SJZ7" s="64"/>
      <c r="SKA7" s="64"/>
      <c r="SKJ7" s="64"/>
      <c r="SKO7" s="214"/>
      <c r="SKP7" s="64"/>
      <c r="SKQ7" s="64"/>
      <c r="SKZ7" s="64"/>
      <c r="SLE7" s="214"/>
      <c r="SLF7" s="64"/>
      <c r="SLG7" s="64"/>
      <c r="SLP7" s="64"/>
      <c r="SLU7" s="214"/>
      <c r="SLV7" s="64"/>
      <c r="SLW7" s="64"/>
      <c r="SMF7" s="64"/>
      <c r="SMK7" s="214"/>
      <c r="SML7" s="64"/>
      <c r="SMM7" s="64"/>
      <c r="SMV7" s="64"/>
      <c r="SNA7" s="214"/>
      <c r="SNB7" s="64"/>
      <c r="SNC7" s="64"/>
      <c r="SNL7" s="64"/>
      <c r="SNQ7" s="214"/>
      <c r="SNR7" s="64"/>
      <c r="SNS7" s="64"/>
      <c r="SOB7" s="64"/>
      <c r="SOG7" s="214"/>
      <c r="SOH7" s="64"/>
      <c r="SOI7" s="64"/>
      <c r="SOR7" s="64"/>
      <c r="SOW7" s="214"/>
      <c r="SOX7" s="64"/>
      <c r="SOY7" s="64"/>
      <c r="SPH7" s="64"/>
      <c r="SPM7" s="214"/>
      <c r="SPN7" s="64"/>
      <c r="SPO7" s="64"/>
      <c r="SPX7" s="64"/>
      <c r="SQC7" s="214"/>
      <c r="SQD7" s="64"/>
      <c r="SQE7" s="64"/>
      <c r="SQN7" s="64"/>
      <c r="SQS7" s="214"/>
      <c r="SQT7" s="64"/>
      <c r="SQU7" s="64"/>
      <c r="SRD7" s="64"/>
      <c r="SRI7" s="214"/>
      <c r="SRJ7" s="64"/>
      <c r="SRK7" s="64"/>
      <c r="SRT7" s="64"/>
      <c r="SRY7" s="214"/>
      <c r="SRZ7" s="64"/>
      <c r="SSA7" s="64"/>
      <c r="SSJ7" s="64"/>
      <c r="SSO7" s="214"/>
      <c r="SSP7" s="64"/>
      <c r="SSQ7" s="64"/>
      <c r="SSZ7" s="64"/>
      <c r="STE7" s="214"/>
      <c r="STF7" s="64"/>
      <c r="STG7" s="64"/>
      <c r="STP7" s="64"/>
      <c r="STU7" s="214"/>
      <c r="STV7" s="64"/>
      <c r="STW7" s="64"/>
      <c r="SUF7" s="64"/>
      <c r="SUK7" s="214"/>
      <c r="SUL7" s="64"/>
      <c r="SUM7" s="64"/>
      <c r="SUV7" s="64"/>
      <c r="SVA7" s="214"/>
      <c r="SVB7" s="64"/>
      <c r="SVC7" s="64"/>
      <c r="SVL7" s="64"/>
      <c r="SVQ7" s="214"/>
      <c r="SVR7" s="64"/>
      <c r="SVS7" s="64"/>
      <c r="SWB7" s="64"/>
      <c r="SWG7" s="214"/>
      <c r="SWH7" s="64"/>
      <c r="SWI7" s="64"/>
      <c r="SWR7" s="64"/>
      <c r="SWW7" s="214"/>
      <c r="SWX7" s="64"/>
      <c r="SWY7" s="64"/>
      <c r="SXH7" s="64"/>
      <c r="SXM7" s="214"/>
      <c r="SXN7" s="64"/>
      <c r="SXO7" s="64"/>
      <c r="SXX7" s="64"/>
      <c r="SYC7" s="214"/>
      <c r="SYD7" s="64"/>
      <c r="SYE7" s="64"/>
      <c r="SYN7" s="64"/>
      <c r="SYS7" s="214"/>
      <c r="SYT7" s="64"/>
      <c r="SYU7" s="64"/>
      <c r="SZD7" s="64"/>
      <c r="SZI7" s="214"/>
      <c r="SZJ7" s="64"/>
      <c r="SZK7" s="64"/>
      <c r="SZT7" s="64"/>
      <c r="SZY7" s="214"/>
      <c r="SZZ7" s="64"/>
      <c r="TAA7" s="64"/>
      <c r="TAJ7" s="64"/>
      <c r="TAO7" s="214"/>
      <c r="TAP7" s="64"/>
      <c r="TAQ7" s="64"/>
      <c r="TAZ7" s="64"/>
      <c r="TBE7" s="214"/>
      <c r="TBF7" s="64"/>
      <c r="TBG7" s="64"/>
      <c r="TBP7" s="64"/>
      <c r="TBU7" s="214"/>
      <c r="TBV7" s="64"/>
      <c r="TBW7" s="64"/>
      <c r="TCF7" s="64"/>
      <c r="TCK7" s="214"/>
      <c r="TCL7" s="64"/>
      <c r="TCM7" s="64"/>
      <c r="TCV7" s="64"/>
      <c r="TDA7" s="214"/>
      <c r="TDB7" s="64"/>
      <c r="TDC7" s="64"/>
      <c r="TDL7" s="64"/>
      <c r="TDQ7" s="214"/>
      <c r="TDR7" s="64"/>
      <c r="TDS7" s="64"/>
      <c r="TEB7" s="64"/>
      <c r="TEG7" s="214"/>
      <c r="TEH7" s="64"/>
      <c r="TEI7" s="64"/>
      <c r="TER7" s="64"/>
      <c r="TEW7" s="214"/>
      <c r="TEX7" s="64"/>
      <c r="TEY7" s="64"/>
      <c r="TFH7" s="64"/>
      <c r="TFM7" s="214"/>
      <c r="TFN7" s="64"/>
      <c r="TFO7" s="64"/>
      <c r="TFX7" s="64"/>
      <c r="TGC7" s="214"/>
      <c r="TGD7" s="64"/>
      <c r="TGE7" s="64"/>
      <c r="TGN7" s="64"/>
      <c r="TGS7" s="214"/>
      <c r="TGT7" s="64"/>
      <c r="TGU7" s="64"/>
      <c r="THD7" s="64"/>
      <c r="THI7" s="214"/>
      <c r="THJ7" s="64"/>
      <c r="THK7" s="64"/>
      <c r="THT7" s="64"/>
      <c r="THY7" s="214"/>
      <c r="THZ7" s="64"/>
      <c r="TIA7" s="64"/>
      <c r="TIJ7" s="64"/>
      <c r="TIO7" s="214"/>
      <c r="TIP7" s="64"/>
      <c r="TIQ7" s="64"/>
      <c r="TIZ7" s="64"/>
      <c r="TJE7" s="214"/>
      <c r="TJF7" s="64"/>
      <c r="TJG7" s="64"/>
      <c r="TJP7" s="64"/>
      <c r="TJU7" s="214"/>
      <c r="TJV7" s="64"/>
      <c r="TJW7" s="64"/>
      <c r="TKF7" s="64"/>
      <c r="TKK7" s="214"/>
      <c r="TKL7" s="64"/>
      <c r="TKM7" s="64"/>
      <c r="TKV7" s="64"/>
      <c r="TLA7" s="214"/>
      <c r="TLB7" s="64"/>
      <c r="TLC7" s="64"/>
      <c r="TLL7" s="64"/>
      <c r="TLQ7" s="214"/>
      <c r="TLR7" s="64"/>
      <c r="TLS7" s="64"/>
      <c r="TMB7" s="64"/>
      <c r="TMG7" s="214"/>
      <c r="TMH7" s="64"/>
      <c r="TMI7" s="64"/>
      <c r="TMR7" s="64"/>
      <c r="TMW7" s="214"/>
      <c r="TMX7" s="64"/>
      <c r="TMY7" s="64"/>
      <c r="TNH7" s="64"/>
      <c r="TNM7" s="214"/>
      <c r="TNN7" s="64"/>
      <c r="TNO7" s="64"/>
      <c r="TNX7" s="64"/>
      <c r="TOC7" s="214"/>
      <c r="TOD7" s="64"/>
      <c r="TOE7" s="64"/>
      <c r="TON7" s="64"/>
      <c r="TOS7" s="214"/>
      <c r="TOT7" s="64"/>
      <c r="TOU7" s="64"/>
      <c r="TPD7" s="64"/>
      <c r="TPI7" s="214"/>
      <c r="TPJ7" s="64"/>
      <c r="TPK7" s="64"/>
      <c r="TPT7" s="64"/>
      <c r="TPY7" s="214"/>
      <c r="TPZ7" s="64"/>
      <c r="TQA7" s="64"/>
      <c r="TQJ7" s="64"/>
      <c r="TQO7" s="214"/>
      <c r="TQP7" s="64"/>
      <c r="TQQ7" s="64"/>
      <c r="TQZ7" s="64"/>
      <c r="TRE7" s="214"/>
      <c r="TRF7" s="64"/>
      <c r="TRG7" s="64"/>
      <c r="TRP7" s="64"/>
      <c r="TRU7" s="214"/>
      <c r="TRV7" s="64"/>
      <c r="TRW7" s="64"/>
      <c r="TSF7" s="64"/>
      <c r="TSK7" s="214"/>
      <c r="TSL7" s="64"/>
      <c r="TSM7" s="64"/>
      <c r="TSV7" s="64"/>
      <c r="TTA7" s="214"/>
      <c r="TTB7" s="64"/>
      <c r="TTC7" s="64"/>
      <c r="TTL7" s="64"/>
      <c r="TTQ7" s="214"/>
      <c r="TTR7" s="64"/>
      <c r="TTS7" s="64"/>
      <c r="TUB7" s="64"/>
      <c r="TUG7" s="214"/>
      <c r="TUH7" s="64"/>
      <c r="TUI7" s="64"/>
      <c r="TUR7" s="64"/>
      <c r="TUW7" s="214"/>
      <c r="TUX7" s="64"/>
      <c r="TUY7" s="64"/>
      <c r="TVH7" s="64"/>
      <c r="TVM7" s="214"/>
      <c r="TVN7" s="64"/>
      <c r="TVO7" s="64"/>
      <c r="TVX7" s="64"/>
      <c r="TWC7" s="214"/>
      <c r="TWD7" s="64"/>
      <c r="TWE7" s="64"/>
      <c r="TWN7" s="64"/>
      <c r="TWS7" s="214"/>
      <c r="TWT7" s="64"/>
      <c r="TWU7" s="64"/>
      <c r="TXD7" s="64"/>
      <c r="TXI7" s="214"/>
      <c r="TXJ7" s="64"/>
      <c r="TXK7" s="64"/>
      <c r="TXT7" s="64"/>
      <c r="TXY7" s="214"/>
      <c r="TXZ7" s="64"/>
      <c r="TYA7" s="64"/>
      <c r="TYJ7" s="64"/>
      <c r="TYO7" s="214"/>
      <c r="TYP7" s="64"/>
      <c r="TYQ7" s="64"/>
      <c r="TYZ7" s="64"/>
      <c r="TZE7" s="214"/>
      <c r="TZF7" s="64"/>
      <c r="TZG7" s="64"/>
      <c r="TZP7" s="64"/>
      <c r="TZU7" s="214"/>
      <c r="TZV7" s="64"/>
      <c r="TZW7" s="64"/>
      <c r="UAF7" s="64"/>
      <c r="UAK7" s="214"/>
      <c r="UAL7" s="64"/>
      <c r="UAM7" s="64"/>
      <c r="UAV7" s="64"/>
      <c r="UBA7" s="214"/>
      <c r="UBB7" s="64"/>
      <c r="UBC7" s="64"/>
      <c r="UBL7" s="64"/>
      <c r="UBQ7" s="214"/>
      <c r="UBR7" s="64"/>
      <c r="UBS7" s="64"/>
      <c r="UCB7" s="64"/>
      <c r="UCG7" s="214"/>
      <c r="UCH7" s="64"/>
      <c r="UCI7" s="64"/>
      <c r="UCR7" s="64"/>
      <c r="UCW7" s="214"/>
      <c r="UCX7" s="64"/>
      <c r="UCY7" s="64"/>
      <c r="UDH7" s="64"/>
      <c r="UDM7" s="214"/>
      <c r="UDN7" s="64"/>
      <c r="UDO7" s="64"/>
      <c r="UDX7" s="64"/>
      <c r="UEC7" s="214"/>
      <c r="UED7" s="64"/>
      <c r="UEE7" s="64"/>
      <c r="UEN7" s="64"/>
      <c r="UES7" s="214"/>
      <c r="UET7" s="64"/>
      <c r="UEU7" s="64"/>
      <c r="UFD7" s="64"/>
      <c r="UFI7" s="214"/>
      <c r="UFJ7" s="64"/>
      <c r="UFK7" s="64"/>
      <c r="UFT7" s="64"/>
      <c r="UFY7" s="214"/>
      <c r="UFZ7" s="64"/>
      <c r="UGA7" s="64"/>
      <c r="UGJ7" s="64"/>
      <c r="UGO7" s="214"/>
      <c r="UGP7" s="64"/>
      <c r="UGQ7" s="64"/>
      <c r="UGZ7" s="64"/>
      <c r="UHE7" s="214"/>
      <c r="UHF7" s="64"/>
      <c r="UHG7" s="64"/>
      <c r="UHP7" s="64"/>
      <c r="UHU7" s="214"/>
      <c r="UHV7" s="64"/>
      <c r="UHW7" s="64"/>
      <c r="UIF7" s="64"/>
      <c r="UIK7" s="214"/>
      <c r="UIL7" s="64"/>
      <c r="UIM7" s="64"/>
      <c r="UIV7" s="64"/>
      <c r="UJA7" s="214"/>
      <c r="UJB7" s="64"/>
      <c r="UJC7" s="64"/>
      <c r="UJL7" s="64"/>
      <c r="UJQ7" s="214"/>
      <c r="UJR7" s="64"/>
      <c r="UJS7" s="64"/>
      <c r="UKB7" s="64"/>
      <c r="UKG7" s="214"/>
      <c r="UKH7" s="64"/>
      <c r="UKI7" s="64"/>
      <c r="UKR7" s="64"/>
      <c r="UKW7" s="214"/>
      <c r="UKX7" s="64"/>
      <c r="UKY7" s="64"/>
      <c r="ULH7" s="64"/>
      <c r="ULM7" s="214"/>
      <c r="ULN7" s="64"/>
      <c r="ULO7" s="64"/>
      <c r="ULX7" s="64"/>
      <c r="UMC7" s="214"/>
      <c r="UMD7" s="64"/>
      <c r="UME7" s="64"/>
      <c r="UMN7" s="64"/>
      <c r="UMS7" s="214"/>
      <c r="UMT7" s="64"/>
      <c r="UMU7" s="64"/>
      <c r="UND7" s="64"/>
      <c r="UNI7" s="214"/>
      <c r="UNJ7" s="64"/>
      <c r="UNK7" s="64"/>
      <c r="UNT7" s="64"/>
      <c r="UNY7" s="214"/>
      <c r="UNZ7" s="64"/>
      <c r="UOA7" s="64"/>
      <c r="UOJ7" s="64"/>
      <c r="UOO7" s="214"/>
      <c r="UOP7" s="64"/>
      <c r="UOQ7" s="64"/>
      <c r="UOZ7" s="64"/>
      <c r="UPE7" s="214"/>
      <c r="UPF7" s="64"/>
      <c r="UPG7" s="64"/>
      <c r="UPP7" s="64"/>
      <c r="UPU7" s="214"/>
      <c r="UPV7" s="64"/>
      <c r="UPW7" s="64"/>
      <c r="UQF7" s="64"/>
      <c r="UQK7" s="214"/>
      <c r="UQL7" s="64"/>
      <c r="UQM7" s="64"/>
      <c r="UQV7" s="64"/>
      <c r="URA7" s="214"/>
      <c r="URB7" s="64"/>
      <c r="URC7" s="64"/>
      <c r="URL7" s="64"/>
      <c r="URQ7" s="214"/>
      <c r="URR7" s="64"/>
      <c r="URS7" s="64"/>
      <c r="USB7" s="64"/>
      <c r="USG7" s="214"/>
      <c r="USH7" s="64"/>
      <c r="USI7" s="64"/>
      <c r="USR7" s="64"/>
      <c r="USW7" s="214"/>
      <c r="USX7" s="64"/>
      <c r="USY7" s="64"/>
      <c r="UTH7" s="64"/>
      <c r="UTM7" s="214"/>
      <c r="UTN7" s="64"/>
      <c r="UTO7" s="64"/>
      <c r="UTX7" s="64"/>
      <c r="UUC7" s="214"/>
      <c r="UUD7" s="64"/>
      <c r="UUE7" s="64"/>
      <c r="UUN7" s="64"/>
      <c r="UUS7" s="214"/>
      <c r="UUT7" s="64"/>
      <c r="UUU7" s="64"/>
      <c r="UVD7" s="64"/>
      <c r="UVI7" s="214"/>
      <c r="UVJ7" s="64"/>
      <c r="UVK7" s="64"/>
      <c r="UVT7" s="64"/>
      <c r="UVY7" s="214"/>
      <c r="UVZ7" s="64"/>
      <c r="UWA7" s="64"/>
      <c r="UWJ7" s="64"/>
      <c r="UWO7" s="214"/>
      <c r="UWP7" s="64"/>
      <c r="UWQ7" s="64"/>
      <c r="UWZ7" s="64"/>
      <c r="UXE7" s="214"/>
      <c r="UXF7" s="64"/>
      <c r="UXG7" s="64"/>
      <c r="UXP7" s="64"/>
      <c r="UXU7" s="214"/>
      <c r="UXV7" s="64"/>
      <c r="UXW7" s="64"/>
      <c r="UYF7" s="64"/>
      <c r="UYK7" s="214"/>
      <c r="UYL7" s="64"/>
      <c r="UYM7" s="64"/>
      <c r="UYV7" s="64"/>
      <c r="UZA7" s="214"/>
      <c r="UZB7" s="64"/>
      <c r="UZC7" s="64"/>
      <c r="UZL7" s="64"/>
      <c r="UZQ7" s="214"/>
      <c r="UZR7" s="64"/>
      <c r="UZS7" s="64"/>
      <c r="VAB7" s="64"/>
      <c r="VAG7" s="214"/>
      <c r="VAH7" s="64"/>
      <c r="VAI7" s="64"/>
      <c r="VAR7" s="64"/>
      <c r="VAW7" s="214"/>
      <c r="VAX7" s="64"/>
      <c r="VAY7" s="64"/>
      <c r="VBH7" s="64"/>
      <c r="VBM7" s="214"/>
      <c r="VBN7" s="64"/>
      <c r="VBO7" s="64"/>
      <c r="VBX7" s="64"/>
      <c r="VCC7" s="214"/>
      <c r="VCD7" s="64"/>
      <c r="VCE7" s="64"/>
      <c r="VCN7" s="64"/>
      <c r="VCS7" s="214"/>
      <c r="VCT7" s="64"/>
      <c r="VCU7" s="64"/>
      <c r="VDD7" s="64"/>
      <c r="VDI7" s="214"/>
      <c r="VDJ7" s="64"/>
      <c r="VDK7" s="64"/>
      <c r="VDT7" s="64"/>
      <c r="VDY7" s="214"/>
      <c r="VDZ7" s="64"/>
      <c r="VEA7" s="64"/>
      <c r="VEJ7" s="64"/>
      <c r="VEO7" s="214"/>
      <c r="VEP7" s="64"/>
      <c r="VEQ7" s="64"/>
      <c r="VEZ7" s="64"/>
      <c r="VFE7" s="214"/>
      <c r="VFF7" s="64"/>
      <c r="VFG7" s="64"/>
      <c r="VFP7" s="64"/>
      <c r="VFU7" s="214"/>
      <c r="VFV7" s="64"/>
      <c r="VFW7" s="64"/>
      <c r="VGF7" s="64"/>
      <c r="VGK7" s="214"/>
      <c r="VGL7" s="64"/>
      <c r="VGM7" s="64"/>
      <c r="VGV7" s="64"/>
      <c r="VHA7" s="214"/>
      <c r="VHB7" s="64"/>
      <c r="VHC7" s="64"/>
      <c r="VHL7" s="64"/>
      <c r="VHQ7" s="214"/>
      <c r="VHR7" s="64"/>
      <c r="VHS7" s="64"/>
      <c r="VIB7" s="64"/>
      <c r="VIG7" s="214"/>
      <c r="VIH7" s="64"/>
      <c r="VII7" s="64"/>
      <c r="VIR7" s="64"/>
      <c r="VIW7" s="214"/>
      <c r="VIX7" s="64"/>
      <c r="VIY7" s="64"/>
      <c r="VJH7" s="64"/>
      <c r="VJM7" s="214"/>
      <c r="VJN7" s="64"/>
      <c r="VJO7" s="64"/>
      <c r="VJX7" s="64"/>
      <c r="VKC7" s="214"/>
      <c r="VKD7" s="64"/>
      <c r="VKE7" s="64"/>
      <c r="VKN7" s="64"/>
      <c r="VKS7" s="214"/>
      <c r="VKT7" s="64"/>
      <c r="VKU7" s="64"/>
      <c r="VLD7" s="64"/>
      <c r="VLI7" s="214"/>
      <c r="VLJ7" s="64"/>
      <c r="VLK7" s="64"/>
      <c r="VLT7" s="64"/>
      <c r="VLY7" s="214"/>
      <c r="VLZ7" s="64"/>
      <c r="VMA7" s="64"/>
      <c r="VMJ7" s="64"/>
      <c r="VMO7" s="214"/>
      <c r="VMP7" s="64"/>
      <c r="VMQ7" s="64"/>
      <c r="VMZ7" s="64"/>
      <c r="VNE7" s="214"/>
      <c r="VNF7" s="64"/>
      <c r="VNG7" s="64"/>
      <c r="VNP7" s="64"/>
      <c r="VNU7" s="214"/>
      <c r="VNV7" s="64"/>
      <c r="VNW7" s="64"/>
      <c r="VOF7" s="64"/>
      <c r="VOK7" s="214"/>
      <c r="VOL7" s="64"/>
      <c r="VOM7" s="64"/>
      <c r="VOV7" s="64"/>
      <c r="VPA7" s="214"/>
      <c r="VPB7" s="64"/>
      <c r="VPC7" s="64"/>
      <c r="VPL7" s="64"/>
      <c r="VPQ7" s="214"/>
      <c r="VPR7" s="64"/>
      <c r="VPS7" s="64"/>
      <c r="VQB7" s="64"/>
      <c r="VQG7" s="214"/>
      <c r="VQH7" s="64"/>
      <c r="VQI7" s="64"/>
      <c r="VQR7" s="64"/>
      <c r="VQW7" s="214"/>
      <c r="VQX7" s="64"/>
      <c r="VQY7" s="64"/>
      <c r="VRH7" s="64"/>
      <c r="VRM7" s="214"/>
      <c r="VRN7" s="64"/>
      <c r="VRO7" s="64"/>
      <c r="VRX7" s="64"/>
      <c r="VSC7" s="214"/>
      <c r="VSD7" s="64"/>
      <c r="VSE7" s="64"/>
      <c r="VSN7" s="64"/>
      <c r="VSS7" s="214"/>
      <c r="VST7" s="64"/>
      <c r="VSU7" s="64"/>
      <c r="VTD7" s="64"/>
      <c r="VTI7" s="214"/>
      <c r="VTJ7" s="64"/>
      <c r="VTK7" s="64"/>
      <c r="VTT7" s="64"/>
      <c r="VTY7" s="214"/>
      <c r="VTZ7" s="64"/>
      <c r="VUA7" s="64"/>
      <c r="VUJ7" s="64"/>
      <c r="VUO7" s="214"/>
      <c r="VUP7" s="64"/>
      <c r="VUQ7" s="64"/>
      <c r="VUZ7" s="64"/>
      <c r="VVE7" s="214"/>
      <c r="VVF7" s="64"/>
      <c r="VVG7" s="64"/>
      <c r="VVP7" s="64"/>
      <c r="VVU7" s="214"/>
      <c r="VVV7" s="64"/>
      <c r="VVW7" s="64"/>
      <c r="VWF7" s="64"/>
      <c r="VWK7" s="214"/>
      <c r="VWL7" s="64"/>
      <c r="VWM7" s="64"/>
      <c r="VWV7" s="64"/>
      <c r="VXA7" s="214"/>
      <c r="VXB7" s="64"/>
      <c r="VXC7" s="64"/>
      <c r="VXL7" s="64"/>
      <c r="VXQ7" s="214"/>
      <c r="VXR7" s="64"/>
      <c r="VXS7" s="64"/>
      <c r="VYB7" s="64"/>
      <c r="VYG7" s="214"/>
      <c r="VYH7" s="64"/>
      <c r="VYI7" s="64"/>
      <c r="VYR7" s="64"/>
      <c r="VYW7" s="214"/>
      <c r="VYX7" s="64"/>
      <c r="VYY7" s="64"/>
      <c r="VZH7" s="64"/>
      <c r="VZM7" s="214"/>
      <c r="VZN7" s="64"/>
      <c r="VZO7" s="64"/>
      <c r="VZX7" s="64"/>
      <c r="WAC7" s="214"/>
      <c r="WAD7" s="64"/>
      <c r="WAE7" s="64"/>
      <c r="WAN7" s="64"/>
      <c r="WAS7" s="214"/>
      <c r="WAT7" s="64"/>
      <c r="WAU7" s="64"/>
      <c r="WBD7" s="64"/>
      <c r="WBI7" s="214"/>
      <c r="WBJ7" s="64"/>
      <c r="WBK7" s="64"/>
      <c r="WBT7" s="64"/>
      <c r="WBY7" s="214"/>
      <c r="WBZ7" s="64"/>
      <c r="WCA7" s="64"/>
      <c r="WCJ7" s="64"/>
      <c r="WCO7" s="214"/>
      <c r="WCP7" s="64"/>
      <c r="WCQ7" s="64"/>
      <c r="WCZ7" s="64"/>
      <c r="WDE7" s="214"/>
      <c r="WDF7" s="64"/>
      <c r="WDG7" s="64"/>
      <c r="WDP7" s="64"/>
      <c r="WDU7" s="214"/>
      <c r="WDV7" s="64"/>
      <c r="WDW7" s="64"/>
      <c r="WEF7" s="64"/>
      <c r="WEK7" s="214"/>
      <c r="WEL7" s="64"/>
      <c r="WEM7" s="64"/>
      <c r="WEV7" s="64"/>
      <c r="WFA7" s="214"/>
      <c r="WFB7" s="64"/>
      <c r="WFC7" s="64"/>
      <c r="WFL7" s="64"/>
      <c r="WFQ7" s="214"/>
      <c r="WFR7" s="64"/>
      <c r="WFS7" s="64"/>
      <c r="WGB7" s="64"/>
      <c r="WGG7" s="214"/>
      <c r="WGH7" s="64"/>
      <c r="WGI7" s="64"/>
      <c r="WGR7" s="64"/>
      <c r="WGW7" s="214"/>
      <c r="WGX7" s="64"/>
      <c r="WGY7" s="64"/>
      <c r="WHH7" s="64"/>
      <c r="WHM7" s="214"/>
      <c r="WHN7" s="64"/>
      <c r="WHO7" s="64"/>
      <c r="WHX7" s="64"/>
      <c r="WIC7" s="214"/>
      <c r="WID7" s="64"/>
      <c r="WIE7" s="64"/>
      <c r="WIN7" s="64"/>
      <c r="WIS7" s="214"/>
      <c r="WIT7" s="64"/>
      <c r="WIU7" s="64"/>
      <c r="WJD7" s="64"/>
      <c r="WJI7" s="214"/>
      <c r="WJJ7" s="64"/>
      <c r="WJK7" s="64"/>
      <c r="WJT7" s="64"/>
      <c r="WJY7" s="214"/>
      <c r="WJZ7" s="64"/>
      <c r="WKA7" s="64"/>
      <c r="WKJ7" s="64"/>
      <c r="WKO7" s="214"/>
      <c r="WKP7" s="64"/>
      <c r="WKQ7" s="64"/>
      <c r="WKZ7" s="64"/>
      <c r="WLE7" s="214"/>
      <c r="WLF7" s="64"/>
      <c r="WLG7" s="64"/>
      <c r="WLP7" s="64"/>
      <c r="WLU7" s="214"/>
      <c r="WLV7" s="64"/>
      <c r="WLW7" s="64"/>
      <c r="WMF7" s="64"/>
      <c r="WMK7" s="214"/>
      <c r="WML7" s="64"/>
      <c r="WMM7" s="64"/>
      <c r="WMV7" s="64"/>
      <c r="WNA7" s="214"/>
      <c r="WNB7" s="64"/>
      <c r="WNC7" s="64"/>
      <c r="WNL7" s="64"/>
      <c r="WNQ7" s="214"/>
      <c r="WNR7" s="64"/>
      <c r="WNS7" s="64"/>
      <c r="WOB7" s="64"/>
      <c r="WOG7" s="214"/>
      <c r="WOH7" s="64"/>
      <c r="WOI7" s="64"/>
      <c r="WOR7" s="64"/>
      <c r="WOW7" s="214"/>
      <c r="WOX7" s="64"/>
      <c r="WOY7" s="64"/>
      <c r="WPH7" s="64"/>
      <c r="WPM7" s="214"/>
      <c r="WPN7" s="64"/>
      <c r="WPO7" s="64"/>
      <c r="WPX7" s="64"/>
      <c r="WQC7" s="214"/>
      <c r="WQD7" s="64"/>
      <c r="WQE7" s="64"/>
      <c r="WQN7" s="64"/>
      <c r="WQS7" s="214"/>
      <c r="WQT7" s="64"/>
      <c r="WQU7" s="64"/>
      <c r="WRD7" s="64"/>
      <c r="WRI7" s="214"/>
      <c r="WRJ7" s="64"/>
      <c r="WRK7" s="64"/>
      <c r="WRT7" s="64"/>
      <c r="WRY7" s="214"/>
      <c r="WRZ7" s="64"/>
      <c r="WSA7" s="64"/>
      <c r="WSJ7" s="64"/>
      <c r="WSO7" s="214"/>
      <c r="WSP7" s="64"/>
      <c r="WSQ7" s="64"/>
      <c r="WSZ7" s="64"/>
      <c r="WTE7" s="214"/>
      <c r="WTF7" s="64"/>
      <c r="WTG7" s="64"/>
      <c r="WTP7" s="64"/>
      <c r="WTU7" s="214"/>
      <c r="WTV7" s="64"/>
      <c r="WTW7" s="64"/>
      <c r="WUF7" s="64"/>
      <c r="WUK7" s="214"/>
      <c r="WUL7" s="64"/>
      <c r="WUM7" s="64"/>
      <c r="WUV7" s="64"/>
      <c r="WVA7" s="214"/>
      <c r="WVB7" s="64"/>
      <c r="WVC7" s="64"/>
      <c r="WVL7" s="64"/>
      <c r="WVQ7" s="214"/>
      <c r="WVR7" s="64"/>
      <c r="WVS7" s="64"/>
      <c r="WWB7" s="64"/>
      <c r="WWG7" s="214"/>
      <c r="WWH7" s="64"/>
      <c r="WWI7" s="64"/>
      <c r="WWR7" s="64"/>
      <c r="WWW7" s="214"/>
      <c r="WWX7" s="64"/>
      <c r="WWY7" s="64"/>
      <c r="WXH7" s="64"/>
      <c r="WXM7" s="214"/>
      <c r="WXN7" s="64"/>
      <c r="WXO7" s="64"/>
      <c r="WXX7" s="64"/>
      <c r="WYC7" s="214"/>
      <c r="WYD7" s="64"/>
      <c r="WYE7" s="64"/>
      <c r="WYN7" s="64"/>
      <c r="WYS7" s="214"/>
      <c r="WYT7" s="64"/>
      <c r="WYU7" s="64"/>
      <c r="WZD7" s="64"/>
      <c r="WZI7" s="214"/>
      <c r="WZJ7" s="64"/>
      <c r="WZK7" s="64"/>
      <c r="WZT7" s="64"/>
      <c r="WZY7" s="214"/>
      <c r="WZZ7" s="64"/>
      <c r="XAA7" s="64"/>
      <c r="XAJ7" s="64"/>
      <c r="XAO7" s="214"/>
      <c r="XAP7" s="64"/>
      <c r="XAQ7" s="64"/>
      <c r="XAZ7" s="64"/>
      <c r="XBE7" s="214"/>
      <c r="XBF7" s="64"/>
      <c r="XBG7" s="64"/>
      <c r="XBP7" s="64"/>
      <c r="XBU7" s="214"/>
      <c r="XBV7" s="64"/>
      <c r="XBW7" s="64"/>
      <c r="XCF7" s="64"/>
      <c r="XCK7" s="214"/>
      <c r="XCL7" s="64"/>
      <c r="XCM7" s="64"/>
      <c r="XCV7" s="64"/>
      <c r="XDA7" s="214"/>
      <c r="XDB7" s="64"/>
      <c r="XDC7" s="64"/>
      <c r="XDL7" s="64"/>
      <c r="XDQ7" s="214"/>
      <c r="XDR7" s="64"/>
      <c r="XDS7" s="64"/>
      <c r="XEB7" s="64"/>
      <c r="XEG7" s="214"/>
      <c r="XEH7" s="64"/>
      <c r="XEI7" s="64"/>
      <c r="XER7" s="64"/>
    </row>
    <row r="8" spans="1:1019 1028:2043 2052:3067 3076:4091 4100:5115 5124:6139 6148:7163 7172:8187 8196:9211 9220:10235 10244:11259 11268:12283 12292:13307 13316:14331 14340:15355 15364:16372" ht="24.75" customHeight="1" x14ac:dyDescent="0.2">
      <c r="A8" s="214"/>
      <c r="B8" s="1815" t="s">
        <v>102</v>
      </c>
      <c r="C8" s="1816"/>
      <c r="D8" s="1817"/>
      <c r="E8" s="1817"/>
      <c r="F8" s="1817"/>
      <c r="G8" s="1817"/>
      <c r="H8" s="1818"/>
      <c r="I8" s="63"/>
      <c r="J8" s="63"/>
      <c r="K8" s="64"/>
      <c r="T8" s="64"/>
      <c r="Y8" s="214"/>
      <c r="Z8" s="64"/>
      <c r="AA8" s="64"/>
      <c r="AJ8" s="64"/>
      <c r="AO8" s="214"/>
      <c r="AP8" s="64"/>
      <c r="AQ8" s="64"/>
      <c r="AZ8" s="64"/>
      <c r="BE8" s="214"/>
      <c r="BF8" s="64"/>
      <c r="BG8" s="64"/>
      <c r="BP8" s="64"/>
      <c r="BU8" s="214"/>
      <c r="BV8" s="64"/>
      <c r="BW8" s="64"/>
      <c r="CF8" s="64"/>
      <c r="CK8" s="214"/>
      <c r="CL8" s="64"/>
      <c r="CM8" s="64"/>
      <c r="CV8" s="64"/>
      <c r="DA8" s="214"/>
      <c r="DB8" s="64"/>
      <c r="DC8" s="64"/>
      <c r="DL8" s="64"/>
      <c r="DQ8" s="214"/>
      <c r="DR8" s="64"/>
      <c r="DS8" s="64"/>
      <c r="EB8" s="64"/>
      <c r="EG8" s="214"/>
      <c r="EH8" s="64"/>
      <c r="EI8" s="64"/>
      <c r="ER8" s="64"/>
      <c r="EW8" s="214"/>
      <c r="EX8" s="64"/>
      <c r="EY8" s="64"/>
      <c r="FH8" s="64"/>
      <c r="FM8" s="214"/>
      <c r="FN8" s="64"/>
      <c r="FO8" s="64"/>
      <c r="FX8" s="64"/>
      <c r="GC8" s="214"/>
      <c r="GD8" s="64"/>
      <c r="GE8" s="64"/>
      <c r="GN8" s="64"/>
      <c r="GS8" s="214"/>
      <c r="GT8" s="64"/>
      <c r="GU8" s="64"/>
      <c r="HD8" s="64"/>
      <c r="HI8" s="214"/>
      <c r="HJ8" s="64"/>
      <c r="HK8" s="64"/>
      <c r="HT8" s="64"/>
      <c r="HY8" s="214"/>
      <c r="HZ8" s="64"/>
      <c r="IA8" s="64"/>
      <c r="IJ8" s="64"/>
      <c r="IO8" s="214"/>
      <c r="IP8" s="64"/>
      <c r="IQ8" s="64"/>
      <c r="IZ8" s="64"/>
      <c r="JE8" s="214"/>
      <c r="JF8" s="64"/>
      <c r="JG8" s="64"/>
      <c r="JP8" s="64"/>
      <c r="JU8" s="214"/>
      <c r="JV8" s="64"/>
      <c r="JW8" s="64"/>
      <c r="KF8" s="64"/>
      <c r="KK8" s="214"/>
      <c r="KL8" s="64"/>
      <c r="KM8" s="64"/>
      <c r="KV8" s="64"/>
      <c r="LA8" s="214"/>
      <c r="LB8" s="64"/>
      <c r="LC8" s="64"/>
      <c r="LL8" s="64"/>
      <c r="LQ8" s="214"/>
      <c r="LR8" s="64"/>
      <c r="LS8" s="64"/>
      <c r="MB8" s="64"/>
      <c r="MG8" s="214"/>
      <c r="MH8" s="64"/>
      <c r="MI8" s="64"/>
      <c r="MR8" s="64"/>
      <c r="MW8" s="214"/>
      <c r="MX8" s="64"/>
      <c r="MY8" s="64"/>
      <c r="NH8" s="64"/>
      <c r="NM8" s="214"/>
      <c r="NN8" s="64"/>
      <c r="NO8" s="64"/>
      <c r="NX8" s="64"/>
      <c r="OC8" s="214"/>
      <c r="OD8" s="64"/>
      <c r="OE8" s="64"/>
      <c r="ON8" s="64"/>
      <c r="OS8" s="214"/>
      <c r="OT8" s="64"/>
      <c r="OU8" s="64"/>
      <c r="PD8" s="64"/>
      <c r="PI8" s="214"/>
      <c r="PJ8" s="64"/>
      <c r="PK8" s="64"/>
      <c r="PT8" s="64"/>
      <c r="PY8" s="214"/>
      <c r="PZ8" s="64"/>
      <c r="QA8" s="64"/>
      <c r="QJ8" s="64"/>
      <c r="QO8" s="214"/>
      <c r="QP8" s="64"/>
      <c r="QQ8" s="64"/>
      <c r="QZ8" s="64"/>
      <c r="RE8" s="214"/>
      <c r="RF8" s="64"/>
      <c r="RG8" s="64"/>
      <c r="RP8" s="64"/>
      <c r="RU8" s="214"/>
      <c r="RV8" s="64"/>
      <c r="RW8" s="64"/>
      <c r="SF8" s="64"/>
      <c r="SK8" s="214"/>
      <c r="SL8" s="64"/>
      <c r="SM8" s="64"/>
      <c r="SV8" s="64"/>
      <c r="TA8" s="214"/>
      <c r="TB8" s="64"/>
      <c r="TC8" s="64"/>
      <c r="TL8" s="64"/>
      <c r="TQ8" s="214"/>
      <c r="TR8" s="64"/>
      <c r="TS8" s="64"/>
      <c r="UB8" s="64"/>
      <c r="UG8" s="214"/>
      <c r="UH8" s="64"/>
      <c r="UI8" s="64"/>
      <c r="UR8" s="64"/>
      <c r="UW8" s="214"/>
      <c r="UX8" s="64"/>
      <c r="UY8" s="64"/>
      <c r="VH8" s="64"/>
      <c r="VM8" s="214"/>
      <c r="VN8" s="64"/>
      <c r="VO8" s="64"/>
      <c r="VX8" s="64"/>
      <c r="WC8" s="214"/>
      <c r="WD8" s="64"/>
      <c r="WE8" s="64"/>
      <c r="WN8" s="64"/>
      <c r="WS8" s="214"/>
      <c r="WT8" s="64"/>
      <c r="WU8" s="64"/>
      <c r="XD8" s="64"/>
      <c r="XI8" s="214"/>
      <c r="XJ8" s="64"/>
      <c r="XK8" s="64"/>
      <c r="XT8" s="64"/>
      <c r="XY8" s="214"/>
      <c r="XZ8" s="64"/>
      <c r="YA8" s="64"/>
      <c r="YJ8" s="64"/>
      <c r="YO8" s="214"/>
      <c r="YP8" s="64"/>
      <c r="YQ8" s="64"/>
      <c r="YZ8" s="64"/>
      <c r="ZE8" s="214"/>
      <c r="ZF8" s="64"/>
      <c r="ZG8" s="64"/>
      <c r="ZP8" s="64"/>
      <c r="ZU8" s="214"/>
      <c r="ZV8" s="64"/>
      <c r="ZW8" s="64"/>
      <c r="AAF8" s="64"/>
      <c r="AAK8" s="214"/>
      <c r="AAL8" s="64"/>
      <c r="AAM8" s="64"/>
      <c r="AAV8" s="64"/>
      <c r="ABA8" s="214"/>
      <c r="ABB8" s="64"/>
      <c r="ABC8" s="64"/>
      <c r="ABL8" s="64"/>
      <c r="ABQ8" s="214"/>
      <c r="ABR8" s="64"/>
      <c r="ABS8" s="64"/>
      <c r="ACB8" s="64"/>
      <c r="ACG8" s="214"/>
      <c r="ACH8" s="64"/>
      <c r="ACI8" s="64"/>
      <c r="ACR8" s="64"/>
      <c r="ACW8" s="214"/>
      <c r="ACX8" s="64"/>
      <c r="ACY8" s="64"/>
      <c r="ADH8" s="64"/>
      <c r="ADM8" s="214"/>
      <c r="ADN8" s="64"/>
      <c r="ADO8" s="64"/>
      <c r="ADX8" s="64"/>
      <c r="AEC8" s="214"/>
      <c r="AED8" s="64"/>
      <c r="AEE8" s="64"/>
      <c r="AEN8" s="64"/>
      <c r="AES8" s="214"/>
      <c r="AET8" s="64"/>
      <c r="AEU8" s="64"/>
      <c r="AFD8" s="64"/>
      <c r="AFI8" s="214"/>
      <c r="AFJ8" s="64"/>
      <c r="AFK8" s="64"/>
      <c r="AFT8" s="64"/>
      <c r="AFY8" s="214"/>
      <c r="AFZ8" s="64"/>
      <c r="AGA8" s="64"/>
      <c r="AGJ8" s="64"/>
      <c r="AGO8" s="214"/>
      <c r="AGP8" s="64"/>
      <c r="AGQ8" s="64"/>
      <c r="AGZ8" s="64"/>
      <c r="AHE8" s="214"/>
      <c r="AHF8" s="64"/>
      <c r="AHG8" s="64"/>
      <c r="AHP8" s="64"/>
      <c r="AHU8" s="214"/>
      <c r="AHV8" s="64"/>
      <c r="AHW8" s="64"/>
      <c r="AIF8" s="64"/>
      <c r="AIK8" s="214"/>
      <c r="AIL8" s="64"/>
      <c r="AIM8" s="64"/>
      <c r="AIV8" s="64"/>
      <c r="AJA8" s="214"/>
      <c r="AJB8" s="64"/>
      <c r="AJC8" s="64"/>
      <c r="AJL8" s="64"/>
      <c r="AJQ8" s="214"/>
      <c r="AJR8" s="64"/>
      <c r="AJS8" s="64"/>
      <c r="AKB8" s="64"/>
      <c r="AKG8" s="214"/>
      <c r="AKH8" s="64"/>
      <c r="AKI8" s="64"/>
      <c r="AKR8" s="64"/>
      <c r="AKW8" s="214"/>
      <c r="AKX8" s="64"/>
      <c r="AKY8" s="64"/>
      <c r="ALH8" s="64"/>
      <c r="ALM8" s="214"/>
      <c r="ALN8" s="64"/>
      <c r="ALO8" s="64"/>
      <c r="ALX8" s="64"/>
      <c r="AMC8" s="214"/>
      <c r="AMD8" s="64"/>
      <c r="AME8" s="64"/>
      <c r="AMN8" s="64"/>
      <c r="AMS8" s="214"/>
      <c r="AMT8" s="64"/>
      <c r="AMU8" s="64"/>
      <c r="AND8" s="64"/>
      <c r="ANI8" s="214"/>
      <c r="ANJ8" s="64"/>
      <c r="ANK8" s="64"/>
      <c r="ANT8" s="64"/>
      <c r="ANY8" s="214"/>
      <c r="ANZ8" s="64"/>
      <c r="AOA8" s="64"/>
      <c r="AOJ8" s="64"/>
      <c r="AOO8" s="214"/>
      <c r="AOP8" s="64"/>
      <c r="AOQ8" s="64"/>
      <c r="AOZ8" s="64"/>
      <c r="APE8" s="214"/>
      <c r="APF8" s="64"/>
      <c r="APG8" s="64"/>
      <c r="APP8" s="64"/>
      <c r="APU8" s="214"/>
      <c r="APV8" s="64"/>
      <c r="APW8" s="64"/>
      <c r="AQF8" s="64"/>
      <c r="AQK8" s="214"/>
      <c r="AQL8" s="64"/>
      <c r="AQM8" s="64"/>
      <c r="AQV8" s="64"/>
      <c r="ARA8" s="214"/>
      <c r="ARB8" s="64"/>
      <c r="ARC8" s="64"/>
      <c r="ARL8" s="64"/>
      <c r="ARQ8" s="214"/>
      <c r="ARR8" s="64"/>
      <c r="ARS8" s="64"/>
      <c r="ASB8" s="64"/>
      <c r="ASG8" s="214"/>
      <c r="ASH8" s="64"/>
      <c r="ASI8" s="64"/>
      <c r="ASR8" s="64"/>
      <c r="ASW8" s="214"/>
      <c r="ASX8" s="64"/>
      <c r="ASY8" s="64"/>
      <c r="ATH8" s="64"/>
      <c r="ATM8" s="214"/>
      <c r="ATN8" s="64"/>
      <c r="ATO8" s="64"/>
      <c r="ATX8" s="64"/>
      <c r="AUC8" s="214"/>
      <c r="AUD8" s="64"/>
      <c r="AUE8" s="64"/>
      <c r="AUN8" s="64"/>
      <c r="AUS8" s="214"/>
      <c r="AUT8" s="64"/>
      <c r="AUU8" s="64"/>
      <c r="AVD8" s="64"/>
      <c r="AVI8" s="214"/>
      <c r="AVJ8" s="64"/>
      <c r="AVK8" s="64"/>
      <c r="AVT8" s="64"/>
      <c r="AVY8" s="214"/>
      <c r="AVZ8" s="64"/>
      <c r="AWA8" s="64"/>
      <c r="AWJ8" s="64"/>
      <c r="AWO8" s="214"/>
      <c r="AWP8" s="64"/>
      <c r="AWQ8" s="64"/>
      <c r="AWZ8" s="64"/>
      <c r="AXE8" s="214"/>
      <c r="AXF8" s="64"/>
      <c r="AXG8" s="64"/>
      <c r="AXP8" s="64"/>
      <c r="AXU8" s="214"/>
      <c r="AXV8" s="64"/>
      <c r="AXW8" s="64"/>
      <c r="AYF8" s="64"/>
      <c r="AYK8" s="214"/>
      <c r="AYL8" s="64"/>
      <c r="AYM8" s="64"/>
      <c r="AYV8" s="64"/>
      <c r="AZA8" s="214"/>
      <c r="AZB8" s="64"/>
      <c r="AZC8" s="64"/>
      <c r="AZL8" s="64"/>
      <c r="AZQ8" s="214"/>
      <c r="AZR8" s="64"/>
      <c r="AZS8" s="64"/>
      <c r="BAB8" s="64"/>
      <c r="BAG8" s="214"/>
      <c r="BAH8" s="64"/>
      <c r="BAI8" s="64"/>
      <c r="BAR8" s="64"/>
      <c r="BAW8" s="214"/>
      <c r="BAX8" s="64"/>
      <c r="BAY8" s="64"/>
      <c r="BBH8" s="64"/>
      <c r="BBM8" s="214"/>
      <c r="BBN8" s="64"/>
      <c r="BBO8" s="64"/>
      <c r="BBX8" s="64"/>
      <c r="BCC8" s="214"/>
      <c r="BCD8" s="64"/>
      <c r="BCE8" s="64"/>
      <c r="BCN8" s="64"/>
      <c r="BCS8" s="214"/>
      <c r="BCT8" s="64"/>
      <c r="BCU8" s="64"/>
      <c r="BDD8" s="64"/>
      <c r="BDI8" s="214"/>
      <c r="BDJ8" s="64"/>
      <c r="BDK8" s="64"/>
      <c r="BDT8" s="64"/>
      <c r="BDY8" s="214"/>
      <c r="BDZ8" s="64"/>
      <c r="BEA8" s="64"/>
      <c r="BEJ8" s="64"/>
      <c r="BEO8" s="214"/>
      <c r="BEP8" s="64"/>
      <c r="BEQ8" s="64"/>
      <c r="BEZ8" s="64"/>
      <c r="BFE8" s="214"/>
      <c r="BFF8" s="64"/>
      <c r="BFG8" s="64"/>
      <c r="BFP8" s="64"/>
      <c r="BFU8" s="214"/>
      <c r="BFV8" s="64"/>
      <c r="BFW8" s="64"/>
      <c r="BGF8" s="64"/>
      <c r="BGK8" s="214"/>
      <c r="BGL8" s="64"/>
      <c r="BGM8" s="64"/>
      <c r="BGV8" s="64"/>
      <c r="BHA8" s="214"/>
      <c r="BHB8" s="64"/>
      <c r="BHC8" s="64"/>
      <c r="BHL8" s="64"/>
      <c r="BHQ8" s="214"/>
      <c r="BHR8" s="64"/>
      <c r="BHS8" s="64"/>
      <c r="BIB8" s="64"/>
      <c r="BIG8" s="214"/>
      <c r="BIH8" s="64"/>
      <c r="BII8" s="64"/>
      <c r="BIR8" s="64"/>
      <c r="BIW8" s="214"/>
      <c r="BIX8" s="64"/>
      <c r="BIY8" s="64"/>
      <c r="BJH8" s="64"/>
      <c r="BJM8" s="214"/>
      <c r="BJN8" s="64"/>
      <c r="BJO8" s="64"/>
      <c r="BJX8" s="64"/>
      <c r="BKC8" s="214"/>
      <c r="BKD8" s="64"/>
      <c r="BKE8" s="64"/>
      <c r="BKN8" s="64"/>
      <c r="BKS8" s="214"/>
      <c r="BKT8" s="64"/>
      <c r="BKU8" s="64"/>
      <c r="BLD8" s="64"/>
      <c r="BLI8" s="214"/>
      <c r="BLJ8" s="64"/>
      <c r="BLK8" s="64"/>
      <c r="BLT8" s="64"/>
      <c r="BLY8" s="214"/>
      <c r="BLZ8" s="64"/>
      <c r="BMA8" s="64"/>
      <c r="BMJ8" s="64"/>
      <c r="BMO8" s="214"/>
      <c r="BMP8" s="64"/>
      <c r="BMQ8" s="64"/>
      <c r="BMZ8" s="64"/>
      <c r="BNE8" s="214"/>
      <c r="BNF8" s="64"/>
      <c r="BNG8" s="64"/>
      <c r="BNP8" s="64"/>
      <c r="BNU8" s="214"/>
      <c r="BNV8" s="64"/>
      <c r="BNW8" s="64"/>
      <c r="BOF8" s="64"/>
      <c r="BOK8" s="214"/>
      <c r="BOL8" s="64"/>
      <c r="BOM8" s="64"/>
      <c r="BOV8" s="64"/>
      <c r="BPA8" s="214"/>
      <c r="BPB8" s="64"/>
      <c r="BPC8" s="64"/>
      <c r="BPL8" s="64"/>
      <c r="BPQ8" s="214"/>
      <c r="BPR8" s="64"/>
      <c r="BPS8" s="64"/>
      <c r="BQB8" s="64"/>
      <c r="BQG8" s="214"/>
      <c r="BQH8" s="64"/>
      <c r="BQI8" s="64"/>
      <c r="BQR8" s="64"/>
      <c r="BQW8" s="214"/>
      <c r="BQX8" s="64"/>
      <c r="BQY8" s="64"/>
      <c r="BRH8" s="64"/>
      <c r="BRM8" s="214"/>
      <c r="BRN8" s="64"/>
      <c r="BRO8" s="64"/>
      <c r="BRX8" s="64"/>
      <c r="BSC8" s="214"/>
      <c r="BSD8" s="64"/>
      <c r="BSE8" s="64"/>
      <c r="BSN8" s="64"/>
      <c r="BSS8" s="214"/>
      <c r="BST8" s="64"/>
      <c r="BSU8" s="64"/>
      <c r="BTD8" s="64"/>
      <c r="BTI8" s="214"/>
      <c r="BTJ8" s="64"/>
      <c r="BTK8" s="64"/>
      <c r="BTT8" s="64"/>
      <c r="BTY8" s="214"/>
      <c r="BTZ8" s="64"/>
      <c r="BUA8" s="64"/>
      <c r="BUJ8" s="64"/>
      <c r="BUO8" s="214"/>
      <c r="BUP8" s="64"/>
      <c r="BUQ8" s="64"/>
      <c r="BUZ8" s="64"/>
      <c r="BVE8" s="214"/>
      <c r="BVF8" s="64"/>
      <c r="BVG8" s="64"/>
      <c r="BVP8" s="64"/>
      <c r="BVU8" s="214"/>
      <c r="BVV8" s="64"/>
      <c r="BVW8" s="64"/>
      <c r="BWF8" s="64"/>
      <c r="BWK8" s="214"/>
      <c r="BWL8" s="64"/>
      <c r="BWM8" s="64"/>
      <c r="BWV8" s="64"/>
      <c r="BXA8" s="214"/>
      <c r="BXB8" s="64"/>
      <c r="BXC8" s="64"/>
      <c r="BXL8" s="64"/>
      <c r="BXQ8" s="214"/>
      <c r="BXR8" s="64"/>
      <c r="BXS8" s="64"/>
      <c r="BYB8" s="64"/>
      <c r="BYG8" s="214"/>
      <c r="BYH8" s="64"/>
      <c r="BYI8" s="64"/>
      <c r="BYR8" s="64"/>
      <c r="BYW8" s="214"/>
      <c r="BYX8" s="64"/>
      <c r="BYY8" s="64"/>
      <c r="BZH8" s="64"/>
      <c r="BZM8" s="214"/>
      <c r="BZN8" s="64"/>
      <c r="BZO8" s="64"/>
      <c r="BZX8" s="64"/>
      <c r="CAC8" s="214"/>
      <c r="CAD8" s="64"/>
      <c r="CAE8" s="64"/>
      <c r="CAN8" s="64"/>
      <c r="CAS8" s="214"/>
      <c r="CAT8" s="64"/>
      <c r="CAU8" s="64"/>
      <c r="CBD8" s="64"/>
      <c r="CBI8" s="214"/>
      <c r="CBJ8" s="64"/>
      <c r="CBK8" s="64"/>
      <c r="CBT8" s="64"/>
      <c r="CBY8" s="214"/>
      <c r="CBZ8" s="64"/>
      <c r="CCA8" s="64"/>
      <c r="CCJ8" s="64"/>
      <c r="CCO8" s="214"/>
      <c r="CCP8" s="64"/>
      <c r="CCQ8" s="64"/>
      <c r="CCZ8" s="64"/>
      <c r="CDE8" s="214"/>
      <c r="CDF8" s="64"/>
      <c r="CDG8" s="64"/>
      <c r="CDP8" s="64"/>
      <c r="CDU8" s="214"/>
      <c r="CDV8" s="64"/>
      <c r="CDW8" s="64"/>
      <c r="CEF8" s="64"/>
      <c r="CEK8" s="214"/>
      <c r="CEL8" s="64"/>
      <c r="CEM8" s="64"/>
      <c r="CEV8" s="64"/>
      <c r="CFA8" s="214"/>
      <c r="CFB8" s="64"/>
      <c r="CFC8" s="64"/>
      <c r="CFL8" s="64"/>
      <c r="CFQ8" s="214"/>
      <c r="CFR8" s="64"/>
      <c r="CFS8" s="64"/>
      <c r="CGB8" s="64"/>
      <c r="CGG8" s="214"/>
      <c r="CGH8" s="64"/>
      <c r="CGI8" s="64"/>
      <c r="CGR8" s="64"/>
      <c r="CGW8" s="214"/>
      <c r="CGX8" s="64"/>
      <c r="CGY8" s="64"/>
      <c r="CHH8" s="64"/>
      <c r="CHM8" s="214"/>
      <c r="CHN8" s="64"/>
      <c r="CHO8" s="64"/>
      <c r="CHX8" s="64"/>
      <c r="CIC8" s="214"/>
      <c r="CID8" s="64"/>
      <c r="CIE8" s="64"/>
      <c r="CIN8" s="64"/>
      <c r="CIS8" s="214"/>
      <c r="CIT8" s="64"/>
      <c r="CIU8" s="64"/>
      <c r="CJD8" s="64"/>
      <c r="CJI8" s="214"/>
      <c r="CJJ8" s="64"/>
      <c r="CJK8" s="64"/>
      <c r="CJT8" s="64"/>
      <c r="CJY8" s="214"/>
      <c r="CJZ8" s="64"/>
      <c r="CKA8" s="64"/>
      <c r="CKJ8" s="64"/>
      <c r="CKO8" s="214"/>
      <c r="CKP8" s="64"/>
      <c r="CKQ8" s="64"/>
      <c r="CKZ8" s="64"/>
      <c r="CLE8" s="214"/>
      <c r="CLF8" s="64"/>
      <c r="CLG8" s="64"/>
      <c r="CLP8" s="64"/>
      <c r="CLU8" s="214"/>
      <c r="CLV8" s="64"/>
      <c r="CLW8" s="64"/>
      <c r="CMF8" s="64"/>
      <c r="CMK8" s="214"/>
      <c r="CML8" s="64"/>
      <c r="CMM8" s="64"/>
      <c r="CMV8" s="64"/>
      <c r="CNA8" s="214"/>
      <c r="CNB8" s="64"/>
      <c r="CNC8" s="64"/>
      <c r="CNL8" s="64"/>
      <c r="CNQ8" s="214"/>
      <c r="CNR8" s="64"/>
      <c r="CNS8" s="64"/>
      <c r="COB8" s="64"/>
      <c r="COG8" s="214"/>
      <c r="COH8" s="64"/>
      <c r="COI8" s="64"/>
      <c r="COR8" s="64"/>
      <c r="COW8" s="214"/>
      <c r="COX8" s="64"/>
      <c r="COY8" s="64"/>
      <c r="CPH8" s="64"/>
      <c r="CPM8" s="214"/>
      <c r="CPN8" s="64"/>
      <c r="CPO8" s="64"/>
      <c r="CPX8" s="64"/>
      <c r="CQC8" s="214"/>
      <c r="CQD8" s="64"/>
      <c r="CQE8" s="64"/>
      <c r="CQN8" s="64"/>
      <c r="CQS8" s="214"/>
      <c r="CQT8" s="64"/>
      <c r="CQU8" s="64"/>
      <c r="CRD8" s="64"/>
      <c r="CRI8" s="214"/>
      <c r="CRJ8" s="64"/>
      <c r="CRK8" s="64"/>
      <c r="CRT8" s="64"/>
      <c r="CRY8" s="214"/>
      <c r="CRZ8" s="64"/>
      <c r="CSA8" s="64"/>
      <c r="CSJ8" s="64"/>
      <c r="CSO8" s="214"/>
      <c r="CSP8" s="64"/>
      <c r="CSQ8" s="64"/>
      <c r="CSZ8" s="64"/>
      <c r="CTE8" s="214"/>
      <c r="CTF8" s="64"/>
      <c r="CTG8" s="64"/>
      <c r="CTP8" s="64"/>
      <c r="CTU8" s="214"/>
      <c r="CTV8" s="64"/>
      <c r="CTW8" s="64"/>
      <c r="CUF8" s="64"/>
      <c r="CUK8" s="214"/>
      <c r="CUL8" s="64"/>
      <c r="CUM8" s="64"/>
      <c r="CUV8" s="64"/>
      <c r="CVA8" s="214"/>
      <c r="CVB8" s="64"/>
      <c r="CVC8" s="64"/>
      <c r="CVL8" s="64"/>
      <c r="CVQ8" s="214"/>
      <c r="CVR8" s="64"/>
      <c r="CVS8" s="64"/>
      <c r="CWB8" s="64"/>
      <c r="CWG8" s="214"/>
      <c r="CWH8" s="64"/>
      <c r="CWI8" s="64"/>
      <c r="CWR8" s="64"/>
      <c r="CWW8" s="214"/>
      <c r="CWX8" s="64"/>
      <c r="CWY8" s="64"/>
      <c r="CXH8" s="64"/>
      <c r="CXM8" s="214"/>
      <c r="CXN8" s="64"/>
      <c r="CXO8" s="64"/>
      <c r="CXX8" s="64"/>
      <c r="CYC8" s="214"/>
      <c r="CYD8" s="64"/>
      <c r="CYE8" s="64"/>
      <c r="CYN8" s="64"/>
      <c r="CYS8" s="214"/>
      <c r="CYT8" s="64"/>
      <c r="CYU8" s="64"/>
      <c r="CZD8" s="64"/>
      <c r="CZI8" s="214"/>
      <c r="CZJ8" s="64"/>
      <c r="CZK8" s="64"/>
      <c r="CZT8" s="64"/>
      <c r="CZY8" s="214"/>
      <c r="CZZ8" s="64"/>
      <c r="DAA8" s="64"/>
      <c r="DAJ8" s="64"/>
      <c r="DAO8" s="214"/>
      <c r="DAP8" s="64"/>
      <c r="DAQ8" s="64"/>
      <c r="DAZ8" s="64"/>
      <c r="DBE8" s="214"/>
      <c r="DBF8" s="64"/>
      <c r="DBG8" s="64"/>
      <c r="DBP8" s="64"/>
      <c r="DBU8" s="214"/>
      <c r="DBV8" s="64"/>
      <c r="DBW8" s="64"/>
      <c r="DCF8" s="64"/>
      <c r="DCK8" s="214"/>
      <c r="DCL8" s="64"/>
      <c r="DCM8" s="64"/>
      <c r="DCV8" s="64"/>
      <c r="DDA8" s="214"/>
      <c r="DDB8" s="64"/>
      <c r="DDC8" s="64"/>
      <c r="DDL8" s="64"/>
      <c r="DDQ8" s="214"/>
      <c r="DDR8" s="64"/>
      <c r="DDS8" s="64"/>
      <c r="DEB8" s="64"/>
      <c r="DEG8" s="214"/>
      <c r="DEH8" s="64"/>
      <c r="DEI8" s="64"/>
      <c r="DER8" s="64"/>
      <c r="DEW8" s="214"/>
      <c r="DEX8" s="64"/>
      <c r="DEY8" s="64"/>
      <c r="DFH8" s="64"/>
      <c r="DFM8" s="214"/>
      <c r="DFN8" s="64"/>
      <c r="DFO8" s="64"/>
      <c r="DFX8" s="64"/>
      <c r="DGC8" s="214"/>
      <c r="DGD8" s="64"/>
      <c r="DGE8" s="64"/>
      <c r="DGN8" s="64"/>
      <c r="DGS8" s="214"/>
      <c r="DGT8" s="64"/>
      <c r="DGU8" s="64"/>
      <c r="DHD8" s="64"/>
      <c r="DHI8" s="214"/>
      <c r="DHJ8" s="64"/>
      <c r="DHK8" s="64"/>
      <c r="DHT8" s="64"/>
      <c r="DHY8" s="214"/>
      <c r="DHZ8" s="64"/>
      <c r="DIA8" s="64"/>
      <c r="DIJ8" s="64"/>
      <c r="DIO8" s="214"/>
      <c r="DIP8" s="64"/>
      <c r="DIQ8" s="64"/>
      <c r="DIZ8" s="64"/>
      <c r="DJE8" s="214"/>
      <c r="DJF8" s="64"/>
      <c r="DJG8" s="64"/>
      <c r="DJP8" s="64"/>
      <c r="DJU8" s="214"/>
      <c r="DJV8" s="64"/>
      <c r="DJW8" s="64"/>
      <c r="DKF8" s="64"/>
      <c r="DKK8" s="214"/>
      <c r="DKL8" s="64"/>
      <c r="DKM8" s="64"/>
      <c r="DKV8" s="64"/>
      <c r="DLA8" s="214"/>
      <c r="DLB8" s="64"/>
      <c r="DLC8" s="64"/>
      <c r="DLL8" s="64"/>
      <c r="DLQ8" s="214"/>
      <c r="DLR8" s="64"/>
      <c r="DLS8" s="64"/>
      <c r="DMB8" s="64"/>
      <c r="DMG8" s="214"/>
      <c r="DMH8" s="64"/>
      <c r="DMI8" s="64"/>
      <c r="DMR8" s="64"/>
      <c r="DMW8" s="214"/>
      <c r="DMX8" s="64"/>
      <c r="DMY8" s="64"/>
      <c r="DNH8" s="64"/>
      <c r="DNM8" s="214"/>
      <c r="DNN8" s="64"/>
      <c r="DNO8" s="64"/>
      <c r="DNX8" s="64"/>
      <c r="DOC8" s="214"/>
      <c r="DOD8" s="64"/>
      <c r="DOE8" s="64"/>
      <c r="DON8" s="64"/>
      <c r="DOS8" s="214"/>
      <c r="DOT8" s="64"/>
      <c r="DOU8" s="64"/>
      <c r="DPD8" s="64"/>
      <c r="DPI8" s="214"/>
      <c r="DPJ8" s="64"/>
      <c r="DPK8" s="64"/>
      <c r="DPT8" s="64"/>
      <c r="DPY8" s="214"/>
      <c r="DPZ8" s="64"/>
      <c r="DQA8" s="64"/>
      <c r="DQJ8" s="64"/>
      <c r="DQO8" s="214"/>
      <c r="DQP8" s="64"/>
      <c r="DQQ8" s="64"/>
      <c r="DQZ8" s="64"/>
      <c r="DRE8" s="214"/>
      <c r="DRF8" s="64"/>
      <c r="DRG8" s="64"/>
      <c r="DRP8" s="64"/>
      <c r="DRU8" s="214"/>
      <c r="DRV8" s="64"/>
      <c r="DRW8" s="64"/>
      <c r="DSF8" s="64"/>
      <c r="DSK8" s="214"/>
      <c r="DSL8" s="64"/>
      <c r="DSM8" s="64"/>
      <c r="DSV8" s="64"/>
      <c r="DTA8" s="214"/>
      <c r="DTB8" s="64"/>
      <c r="DTC8" s="64"/>
      <c r="DTL8" s="64"/>
      <c r="DTQ8" s="214"/>
      <c r="DTR8" s="64"/>
      <c r="DTS8" s="64"/>
      <c r="DUB8" s="64"/>
      <c r="DUG8" s="214"/>
      <c r="DUH8" s="64"/>
      <c r="DUI8" s="64"/>
      <c r="DUR8" s="64"/>
      <c r="DUW8" s="214"/>
      <c r="DUX8" s="64"/>
      <c r="DUY8" s="64"/>
      <c r="DVH8" s="64"/>
      <c r="DVM8" s="214"/>
      <c r="DVN8" s="64"/>
      <c r="DVO8" s="64"/>
      <c r="DVX8" s="64"/>
      <c r="DWC8" s="214"/>
      <c r="DWD8" s="64"/>
      <c r="DWE8" s="64"/>
      <c r="DWN8" s="64"/>
      <c r="DWS8" s="214"/>
      <c r="DWT8" s="64"/>
      <c r="DWU8" s="64"/>
      <c r="DXD8" s="64"/>
      <c r="DXI8" s="214"/>
      <c r="DXJ8" s="64"/>
      <c r="DXK8" s="64"/>
      <c r="DXT8" s="64"/>
      <c r="DXY8" s="214"/>
      <c r="DXZ8" s="64"/>
      <c r="DYA8" s="64"/>
      <c r="DYJ8" s="64"/>
      <c r="DYO8" s="214"/>
      <c r="DYP8" s="64"/>
      <c r="DYQ8" s="64"/>
      <c r="DYZ8" s="64"/>
      <c r="DZE8" s="214"/>
      <c r="DZF8" s="64"/>
      <c r="DZG8" s="64"/>
      <c r="DZP8" s="64"/>
      <c r="DZU8" s="214"/>
      <c r="DZV8" s="64"/>
      <c r="DZW8" s="64"/>
      <c r="EAF8" s="64"/>
      <c r="EAK8" s="214"/>
      <c r="EAL8" s="64"/>
      <c r="EAM8" s="64"/>
      <c r="EAV8" s="64"/>
      <c r="EBA8" s="214"/>
      <c r="EBB8" s="64"/>
      <c r="EBC8" s="64"/>
      <c r="EBL8" s="64"/>
      <c r="EBQ8" s="214"/>
      <c r="EBR8" s="64"/>
      <c r="EBS8" s="64"/>
      <c r="ECB8" s="64"/>
      <c r="ECG8" s="214"/>
      <c r="ECH8" s="64"/>
      <c r="ECI8" s="64"/>
      <c r="ECR8" s="64"/>
      <c r="ECW8" s="214"/>
      <c r="ECX8" s="64"/>
      <c r="ECY8" s="64"/>
      <c r="EDH8" s="64"/>
      <c r="EDM8" s="214"/>
      <c r="EDN8" s="64"/>
      <c r="EDO8" s="64"/>
      <c r="EDX8" s="64"/>
      <c r="EEC8" s="214"/>
      <c r="EED8" s="64"/>
      <c r="EEE8" s="64"/>
      <c r="EEN8" s="64"/>
      <c r="EES8" s="214"/>
      <c r="EET8" s="64"/>
      <c r="EEU8" s="64"/>
      <c r="EFD8" s="64"/>
      <c r="EFI8" s="214"/>
      <c r="EFJ8" s="64"/>
      <c r="EFK8" s="64"/>
      <c r="EFT8" s="64"/>
      <c r="EFY8" s="214"/>
      <c r="EFZ8" s="64"/>
      <c r="EGA8" s="64"/>
      <c r="EGJ8" s="64"/>
      <c r="EGO8" s="214"/>
      <c r="EGP8" s="64"/>
      <c r="EGQ8" s="64"/>
      <c r="EGZ8" s="64"/>
      <c r="EHE8" s="214"/>
      <c r="EHF8" s="64"/>
      <c r="EHG8" s="64"/>
      <c r="EHP8" s="64"/>
      <c r="EHU8" s="214"/>
      <c r="EHV8" s="64"/>
      <c r="EHW8" s="64"/>
      <c r="EIF8" s="64"/>
      <c r="EIK8" s="214"/>
      <c r="EIL8" s="64"/>
      <c r="EIM8" s="64"/>
      <c r="EIV8" s="64"/>
      <c r="EJA8" s="214"/>
      <c r="EJB8" s="64"/>
      <c r="EJC8" s="64"/>
      <c r="EJL8" s="64"/>
      <c r="EJQ8" s="214"/>
      <c r="EJR8" s="64"/>
      <c r="EJS8" s="64"/>
      <c r="EKB8" s="64"/>
      <c r="EKG8" s="214"/>
      <c r="EKH8" s="64"/>
      <c r="EKI8" s="64"/>
      <c r="EKR8" s="64"/>
      <c r="EKW8" s="214"/>
      <c r="EKX8" s="64"/>
      <c r="EKY8" s="64"/>
      <c r="ELH8" s="64"/>
      <c r="ELM8" s="214"/>
      <c r="ELN8" s="64"/>
      <c r="ELO8" s="64"/>
      <c r="ELX8" s="64"/>
      <c r="EMC8" s="214"/>
      <c r="EMD8" s="64"/>
      <c r="EME8" s="64"/>
      <c r="EMN8" s="64"/>
      <c r="EMS8" s="214"/>
      <c r="EMT8" s="64"/>
      <c r="EMU8" s="64"/>
      <c r="END8" s="64"/>
      <c r="ENI8" s="214"/>
      <c r="ENJ8" s="64"/>
      <c r="ENK8" s="64"/>
      <c r="ENT8" s="64"/>
      <c r="ENY8" s="214"/>
      <c r="ENZ8" s="64"/>
      <c r="EOA8" s="64"/>
      <c r="EOJ8" s="64"/>
      <c r="EOO8" s="214"/>
      <c r="EOP8" s="64"/>
      <c r="EOQ8" s="64"/>
      <c r="EOZ8" s="64"/>
      <c r="EPE8" s="214"/>
      <c r="EPF8" s="64"/>
      <c r="EPG8" s="64"/>
      <c r="EPP8" s="64"/>
      <c r="EPU8" s="214"/>
      <c r="EPV8" s="64"/>
      <c r="EPW8" s="64"/>
      <c r="EQF8" s="64"/>
      <c r="EQK8" s="214"/>
      <c r="EQL8" s="64"/>
      <c r="EQM8" s="64"/>
      <c r="EQV8" s="64"/>
      <c r="ERA8" s="214"/>
      <c r="ERB8" s="64"/>
      <c r="ERC8" s="64"/>
      <c r="ERL8" s="64"/>
      <c r="ERQ8" s="214"/>
      <c r="ERR8" s="64"/>
      <c r="ERS8" s="64"/>
      <c r="ESB8" s="64"/>
      <c r="ESG8" s="214"/>
      <c r="ESH8" s="64"/>
      <c r="ESI8" s="64"/>
      <c r="ESR8" s="64"/>
      <c r="ESW8" s="214"/>
      <c r="ESX8" s="64"/>
      <c r="ESY8" s="64"/>
      <c r="ETH8" s="64"/>
      <c r="ETM8" s="214"/>
      <c r="ETN8" s="64"/>
      <c r="ETO8" s="64"/>
      <c r="ETX8" s="64"/>
      <c r="EUC8" s="214"/>
      <c r="EUD8" s="64"/>
      <c r="EUE8" s="64"/>
      <c r="EUN8" s="64"/>
      <c r="EUS8" s="214"/>
      <c r="EUT8" s="64"/>
      <c r="EUU8" s="64"/>
      <c r="EVD8" s="64"/>
      <c r="EVI8" s="214"/>
      <c r="EVJ8" s="64"/>
      <c r="EVK8" s="64"/>
      <c r="EVT8" s="64"/>
      <c r="EVY8" s="214"/>
      <c r="EVZ8" s="64"/>
      <c r="EWA8" s="64"/>
      <c r="EWJ8" s="64"/>
      <c r="EWO8" s="214"/>
      <c r="EWP8" s="64"/>
      <c r="EWQ8" s="64"/>
      <c r="EWZ8" s="64"/>
      <c r="EXE8" s="214"/>
      <c r="EXF8" s="64"/>
      <c r="EXG8" s="64"/>
      <c r="EXP8" s="64"/>
      <c r="EXU8" s="214"/>
      <c r="EXV8" s="64"/>
      <c r="EXW8" s="64"/>
      <c r="EYF8" s="64"/>
      <c r="EYK8" s="214"/>
      <c r="EYL8" s="64"/>
      <c r="EYM8" s="64"/>
      <c r="EYV8" s="64"/>
      <c r="EZA8" s="214"/>
      <c r="EZB8" s="64"/>
      <c r="EZC8" s="64"/>
      <c r="EZL8" s="64"/>
      <c r="EZQ8" s="214"/>
      <c r="EZR8" s="64"/>
      <c r="EZS8" s="64"/>
      <c r="FAB8" s="64"/>
      <c r="FAG8" s="214"/>
      <c r="FAH8" s="64"/>
      <c r="FAI8" s="64"/>
      <c r="FAR8" s="64"/>
      <c r="FAW8" s="214"/>
      <c r="FAX8" s="64"/>
      <c r="FAY8" s="64"/>
      <c r="FBH8" s="64"/>
      <c r="FBM8" s="214"/>
      <c r="FBN8" s="64"/>
      <c r="FBO8" s="64"/>
      <c r="FBX8" s="64"/>
      <c r="FCC8" s="214"/>
      <c r="FCD8" s="64"/>
      <c r="FCE8" s="64"/>
      <c r="FCN8" s="64"/>
      <c r="FCS8" s="214"/>
      <c r="FCT8" s="64"/>
      <c r="FCU8" s="64"/>
      <c r="FDD8" s="64"/>
      <c r="FDI8" s="214"/>
      <c r="FDJ8" s="64"/>
      <c r="FDK8" s="64"/>
      <c r="FDT8" s="64"/>
      <c r="FDY8" s="214"/>
      <c r="FDZ8" s="64"/>
      <c r="FEA8" s="64"/>
      <c r="FEJ8" s="64"/>
      <c r="FEO8" s="214"/>
      <c r="FEP8" s="64"/>
      <c r="FEQ8" s="64"/>
      <c r="FEZ8" s="64"/>
      <c r="FFE8" s="214"/>
      <c r="FFF8" s="64"/>
      <c r="FFG8" s="64"/>
      <c r="FFP8" s="64"/>
      <c r="FFU8" s="214"/>
      <c r="FFV8" s="64"/>
      <c r="FFW8" s="64"/>
      <c r="FGF8" s="64"/>
      <c r="FGK8" s="214"/>
      <c r="FGL8" s="64"/>
      <c r="FGM8" s="64"/>
      <c r="FGV8" s="64"/>
      <c r="FHA8" s="214"/>
      <c r="FHB8" s="64"/>
      <c r="FHC8" s="64"/>
      <c r="FHL8" s="64"/>
      <c r="FHQ8" s="214"/>
      <c r="FHR8" s="64"/>
      <c r="FHS8" s="64"/>
      <c r="FIB8" s="64"/>
      <c r="FIG8" s="214"/>
      <c r="FIH8" s="64"/>
      <c r="FII8" s="64"/>
      <c r="FIR8" s="64"/>
      <c r="FIW8" s="214"/>
      <c r="FIX8" s="64"/>
      <c r="FIY8" s="64"/>
      <c r="FJH8" s="64"/>
      <c r="FJM8" s="214"/>
      <c r="FJN8" s="64"/>
      <c r="FJO8" s="64"/>
      <c r="FJX8" s="64"/>
      <c r="FKC8" s="214"/>
      <c r="FKD8" s="64"/>
      <c r="FKE8" s="64"/>
      <c r="FKN8" s="64"/>
      <c r="FKS8" s="214"/>
      <c r="FKT8" s="64"/>
      <c r="FKU8" s="64"/>
      <c r="FLD8" s="64"/>
      <c r="FLI8" s="214"/>
      <c r="FLJ8" s="64"/>
      <c r="FLK8" s="64"/>
      <c r="FLT8" s="64"/>
      <c r="FLY8" s="214"/>
      <c r="FLZ8" s="64"/>
      <c r="FMA8" s="64"/>
      <c r="FMJ8" s="64"/>
      <c r="FMO8" s="214"/>
      <c r="FMP8" s="64"/>
      <c r="FMQ8" s="64"/>
      <c r="FMZ8" s="64"/>
      <c r="FNE8" s="214"/>
      <c r="FNF8" s="64"/>
      <c r="FNG8" s="64"/>
      <c r="FNP8" s="64"/>
      <c r="FNU8" s="214"/>
      <c r="FNV8" s="64"/>
      <c r="FNW8" s="64"/>
      <c r="FOF8" s="64"/>
      <c r="FOK8" s="214"/>
      <c r="FOL8" s="64"/>
      <c r="FOM8" s="64"/>
      <c r="FOV8" s="64"/>
      <c r="FPA8" s="214"/>
      <c r="FPB8" s="64"/>
      <c r="FPC8" s="64"/>
      <c r="FPL8" s="64"/>
      <c r="FPQ8" s="214"/>
      <c r="FPR8" s="64"/>
      <c r="FPS8" s="64"/>
      <c r="FQB8" s="64"/>
      <c r="FQG8" s="214"/>
      <c r="FQH8" s="64"/>
      <c r="FQI8" s="64"/>
      <c r="FQR8" s="64"/>
      <c r="FQW8" s="214"/>
      <c r="FQX8" s="64"/>
      <c r="FQY8" s="64"/>
      <c r="FRH8" s="64"/>
      <c r="FRM8" s="214"/>
      <c r="FRN8" s="64"/>
      <c r="FRO8" s="64"/>
      <c r="FRX8" s="64"/>
      <c r="FSC8" s="214"/>
      <c r="FSD8" s="64"/>
      <c r="FSE8" s="64"/>
      <c r="FSN8" s="64"/>
      <c r="FSS8" s="214"/>
      <c r="FST8" s="64"/>
      <c r="FSU8" s="64"/>
      <c r="FTD8" s="64"/>
      <c r="FTI8" s="214"/>
      <c r="FTJ8" s="64"/>
      <c r="FTK8" s="64"/>
      <c r="FTT8" s="64"/>
      <c r="FTY8" s="214"/>
      <c r="FTZ8" s="64"/>
      <c r="FUA8" s="64"/>
      <c r="FUJ8" s="64"/>
      <c r="FUO8" s="214"/>
      <c r="FUP8" s="64"/>
      <c r="FUQ8" s="64"/>
      <c r="FUZ8" s="64"/>
      <c r="FVE8" s="214"/>
      <c r="FVF8" s="64"/>
      <c r="FVG8" s="64"/>
      <c r="FVP8" s="64"/>
      <c r="FVU8" s="214"/>
      <c r="FVV8" s="64"/>
      <c r="FVW8" s="64"/>
      <c r="FWF8" s="64"/>
      <c r="FWK8" s="214"/>
      <c r="FWL8" s="64"/>
      <c r="FWM8" s="64"/>
      <c r="FWV8" s="64"/>
      <c r="FXA8" s="214"/>
      <c r="FXB8" s="64"/>
      <c r="FXC8" s="64"/>
      <c r="FXL8" s="64"/>
      <c r="FXQ8" s="214"/>
      <c r="FXR8" s="64"/>
      <c r="FXS8" s="64"/>
      <c r="FYB8" s="64"/>
      <c r="FYG8" s="214"/>
      <c r="FYH8" s="64"/>
      <c r="FYI8" s="64"/>
      <c r="FYR8" s="64"/>
      <c r="FYW8" s="214"/>
      <c r="FYX8" s="64"/>
      <c r="FYY8" s="64"/>
      <c r="FZH8" s="64"/>
      <c r="FZM8" s="214"/>
      <c r="FZN8" s="64"/>
      <c r="FZO8" s="64"/>
      <c r="FZX8" s="64"/>
      <c r="GAC8" s="214"/>
      <c r="GAD8" s="64"/>
      <c r="GAE8" s="64"/>
      <c r="GAN8" s="64"/>
      <c r="GAS8" s="214"/>
      <c r="GAT8" s="64"/>
      <c r="GAU8" s="64"/>
      <c r="GBD8" s="64"/>
      <c r="GBI8" s="214"/>
      <c r="GBJ8" s="64"/>
      <c r="GBK8" s="64"/>
      <c r="GBT8" s="64"/>
      <c r="GBY8" s="214"/>
      <c r="GBZ8" s="64"/>
      <c r="GCA8" s="64"/>
      <c r="GCJ8" s="64"/>
      <c r="GCO8" s="214"/>
      <c r="GCP8" s="64"/>
      <c r="GCQ8" s="64"/>
      <c r="GCZ8" s="64"/>
      <c r="GDE8" s="214"/>
      <c r="GDF8" s="64"/>
      <c r="GDG8" s="64"/>
      <c r="GDP8" s="64"/>
      <c r="GDU8" s="214"/>
      <c r="GDV8" s="64"/>
      <c r="GDW8" s="64"/>
      <c r="GEF8" s="64"/>
      <c r="GEK8" s="214"/>
      <c r="GEL8" s="64"/>
      <c r="GEM8" s="64"/>
      <c r="GEV8" s="64"/>
      <c r="GFA8" s="214"/>
      <c r="GFB8" s="64"/>
      <c r="GFC8" s="64"/>
      <c r="GFL8" s="64"/>
      <c r="GFQ8" s="214"/>
      <c r="GFR8" s="64"/>
      <c r="GFS8" s="64"/>
      <c r="GGB8" s="64"/>
      <c r="GGG8" s="214"/>
      <c r="GGH8" s="64"/>
      <c r="GGI8" s="64"/>
      <c r="GGR8" s="64"/>
      <c r="GGW8" s="214"/>
      <c r="GGX8" s="64"/>
      <c r="GGY8" s="64"/>
      <c r="GHH8" s="64"/>
      <c r="GHM8" s="214"/>
      <c r="GHN8" s="64"/>
      <c r="GHO8" s="64"/>
      <c r="GHX8" s="64"/>
      <c r="GIC8" s="214"/>
      <c r="GID8" s="64"/>
      <c r="GIE8" s="64"/>
      <c r="GIN8" s="64"/>
      <c r="GIS8" s="214"/>
      <c r="GIT8" s="64"/>
      <c r="GIU8" s="64"/>
      <c r="GJD8" s="64"/>
      <c r="GJI8" s="214"/>
      <c r="GJJ8" s="64"/>
      <c r="GJK8" s="64"/>
      <c r="GJT8" s="64"/>
      <c r="GJY8" s="214"/>
      <c r="GJZ8" s="64"/>
      <c r="GKA8" s="64"/>
      <c r="GKJ8" s="64"/>
      <c r="GKO8" s="214"/>
      <c r="GKP8" s="64"/>
      <c r="GKQ8" s="64"/>
      <c r="GKZ8" s="64"/>
      <c r="GLE8" s="214"/>
      <c r="GLF8" s="64"/>
      <c r="GLG8" s="64"/>
      <c r="GLP8" s="64"/>
      <c r="GLU8" s="214"/>
      <c r="GLV8" s="64"/>
      <c r="GLW8" s="64"/>
      <c r="GMF8" s="64"/>
      <c r="GMK8" s="214"/>
      <c r="GML8" s="64"/>
      <c r="GMM8" s="64"/>
      <c r="GMV8" s="64"/>
      <c r="GNA8" s="214"/>
      <c r="GNB8" s="64"/>
      <c r="GNC8" s="64"/>
      <c r="GNL8" s="64"/>
      <c r="GNQ8" s="214"/>
      <c r="GNR8" s="64"/>
      <c r="GNS8" s="64"/>
      <c r="GOB8" s="64"/>
      <c r="GOG8" s="214"/>
      <c r="GOH8" s="64"/>
      <c r="GOI8" s="64"/>
      <c r="GOR8" s="64"/>
      <c r="GOW8" s="214"/>
      <c r="GOX8" s="64"/>
      <c r="GOY8" s="64"/>
      <c r="GPH8" s="64"/>
      <c r="GPM8" s="214"/>
      <c r="GPN8" s="64"/>
      <c r="GPO8" s="64"/>
      <c r="GPX8" s="64"/>
      <c r="GQC8" s="214"/>
      <c r="GQD8" s="64"/>
      <c r="GQE8" s="64"/>
      <c r="GQN8" s="64"/>
      <c r="GQS8" s="214"/>
      <c r="GQT8" s="64"/>
      <c r="GQU8" s="64"/>
      <c r="GRD8" s="64"/>
      <c r="GRI8" s="214"/>
      <c r="GRJ8" s="64"/>
      <c r="GRK8" s="64"/>
      <c r="GRT8" s="64"/>
      <c r="GRY8" s="214"/>
      <c r="GRZ8" s="64"/>
      <c r="GSA8" s="64"/>
      <c r="GSJ8" s="64"/>
      <c r="GSO8" s="214"/>
      <c r="GSP8" s="64"/>
      <c r="GSQ8" s="64"/>
      <c r="GSZ8" s="64"/>
      <c r="GTE8" s="214"/>
      <c r="GTF8" s="64"/>
      <c r="GTG8" s="64"/>
      <c r="GTP8" s="64"/>
      <c r="GTU8" s="214"/>
      <c r="GTV8" s="64"/>
      <c r="GTW8" s="64"/>
      <c r="GUF8" s="64"/>
      <c r="GUK8" s="214"/>
      <c r="GUL8" s="64"/>
      <c r="GUM8" s="64"/>
      <c r="GUV8" s="64"/>
      <c r="GVA8" s="214"/>
      <c r="GVB8" s="64"/>
      <c r="GVC8" s="64"/>
      <c r="GVL8" s="64"/>
      <c r="GVQ8" s="214"/>
      <c r="GVR8" s="64"/>
      <c r="GVS8" s="64"/>
      <c r="GWB8" s="64"/>
      <c r="GWG8" s="214"/>
      <c r="GWH8" s="64"/>
      <c r="GWI8" s="64"/>
      <c r="GWR8" s="64"/>
      <c r="GWW8" s="214"/>
      <c r="GWX8" s="64"/>
      <c r="GWY8" s="64"/>
      <c r="GXH8" s="64"/>
      <c r="GXM8" s="214"/>
      <c r="GXN8" s="64"/>
      <c r="GXO8" s="64"/>
      <c r="GXX8" s="64"/>
      <c r="GYC8" s="214"/>
      <c r="GYD8" s="64"/>
      <c r="GYE8" s="64"/>
      <c r="GYN8" s="64"/>
      <c r="GYS8" s="214"/>
      <c r="GYT8" s="64"/>
      <c r="GYU8" s="64"/>
      <c r="GZD8" s="64"/>
      <c r="GZI8" s="214"/>
      <c r="GZJ8" s="64"/>
      <c r="GZK8" s="64"/>
      <c r="GZT8" s="64"/>
      <c r="GZY8" s="214"/>
      <c r="GZZ8" s="64"/>
      <c r="HAA8" s="64"/>
      <c r="HAJ8" s="64"/>
      <c r="HAO8" s="214"/>
      <c r="HAP8" s="64"/>
      <c r="HAQ8" s="64"/>
      <c r="HAZ8" s="64"/>
      <c r="HBE8" s="214"/>
      <c r="HBF8" s="64"/>
      <c r="HBG8" s="64"/>
      <c r="HBP8" s="64"/>
      <c r="HBU8" s="214"/>
      <c r="HBV8" s="64"/>
      <c r="HBW8" s="64"/>
      <c r="HCF8" s="64"/>
      <c r="HCK8" s="214"/>
      <c r="HCL8" s="64"/>
      <c r="HCM8" s="64"/>
      <c r="HCV8" s="64"/>
      <c r="HDA8" s="214"/>
      <c r="HDB8" s="64"/>
      <c r="HDC8" s="64"/>
      <c r="HDL8" s="64"/>
      <c r="HDQ8" s="214"/>
      <c r="HDR8" s="64"/>
      <c r="HDS8" s="64"/>
      <c r="HEB8" s="64"/>
      <c r="HEG8" s="214"/>
      <c r="HEH8" s="64"/>
      <c r="HEI8" s="64"/>
      <c r="HER8" s="64"/>
      <c r="HEW8" s="214"/>
      <c r="HEX8" s="64"/>
      <c r="HEY8" s="64"/>
      <c r="HFH8" s="64"/>
      <c r="HFM8" s="214"/>
      <c r="HFN8" s="64"/>
      <c r="HFO8" s="64"/>
      <c r="HFX8" s="64"/>
      <c r="HGC8" s="214"/>
      <c r="HGD8" s="64"/>
      <c r="HGE8" s="64"/>
      <c r="HGN8" s="64"/>
      <c r="HGS8" s="214"/>
      <c r="HGT8" s="64"/>
      <c r="HGU8" s="64"/>
      <c r="HHD8" s="64"/>
      <c r="HHI8" s="214"/>
      <c r="HHJ8" s="64"/>
      <c r="HHK8" s="64"/>
      <c r="HHT8" s="64"/>
      <c r="HHY8" s="214"/>
      <c r="HHZ8" s="64"/>
      <c r="HIA8" s="64"/>
      <c r="HIJ8" s="64"/>
      <c r="HIO8" s="214"/>
      <c r="HIP8" s="64"/>
      <c r="HIQ8" s="64"/>
      <c r="HIZ8" s="64"/>
      <c r="HJE8" s="214"/>
      <c r="HJF8" s="64"/>
      <c r="HJG8" s="64"/>
      <c r="HJP8" s="64"/>
      <c r="HJU8" s="214"/>
      <c r="HJV8" s="64"/>
      <c r="HJW8" s="64"/>
      <c r="HKF8" s="64"/>
      <c r="HKK8" s="214"/>
      <c r="HKL8" s="64"/>
      <c r="HKM8" s="64"/>
      <c r="HKV8" s="64"/>
      <c r="HLA8" s="214"/>
      <c r="HLB8" s="64"/>
      <c r="HLC8" s="64"/>
      <c r="HLL8" s="64"/>
      <c r="HLQ8" s="214"/>
      <c r="HLR8" s="64"/>
      <c r="HLS8" s="64"/>
      <c r="HMB8" s="64"/>
      <c r="HMG8" s="214"/>
      <c r="HMH8" s="64"/>
      <c r="HMI8" s="64"/>
      <c r="HMR8" s="64"/>
      <c r="HMW8" s="214"/>
      <c r="HMX8" s="64"/>
      <c r="HMY8" s="64"/>
      <c r="HNH8" s="64"/>
      <c r="HNM8" s="214"/>
      <c r="HNN8" s="64"/>
      <c r="HNO8" s="64"/>
      <c r="HNX8" s="64"/>
      <c r="HOC8" s="214"/>
      <c r="HOD8" s="64"/>
      <c r="HOE8" s="64"/>
      <c r="HON8" s="64"/>
      <c r="HOS8" s="214"/>
      <c r="HOT8" s="64"/>
      <c r="HOU8" s="64"/>
      <c r="HPD8" s="64"/>
      <c r="HPI8" s="214"/>
      <c r="HPJ8" s="64"/>
      <c r="HPK8" s="64"/>
      <c r="HPT8" s="64"/>
      <c r="HPY8" s="214"/>
      <c r="HPZ8" s="64"/>
      <c r="HQA8" s="64"/>
      <c r="HQJ8" s="64"/>
      <c r="HQO8" s="214"/>
      <c r="HQP8" s="64"/>
      <c r="HQQ8" s="64"/>
      <c r="HQZ8" s="64"/>
      <c r="HRE8" s="214"/>
      <c r="HRF8" s="64"/>
      <c r="HRG8" s="64"/>
      <c r="HRP8" s="64"/>
      <c r="HRU8" s="214"/>
      <c r="HRV8" s="64"/>
      <c r="HRW8" s="64"/>
      <c r="HSF8" s="64"/>
      <c r="HSK8" s="214"/>
      <c r="HSL8" s="64"/>
      <c r="HSM8" s="64"/>
      <c r="HSV8" s="64"/>
      <c r="HTA8" s="214"/>
      <c r="HTB8" s="64"/>
      <c r="HTC8" s="64"/>
      <c r="HTL8" s="64"/>
      <c r="HTQ8" s="214"/>
      <c r="HTR8" s="64"/>
      <c r="HTS8" s="64"/>
      <c r="HUB8" s="64"/>
      <c r="HUG8" s="214"/>
      <c r="HUH8" s="64"/>
      <c r="HUI8" s="64"/>
      <c r="HUR8" s="64"/>
      <c r="HUW8" s="214"/>
      <c r="HUX8" s="64"/>
      <c r="HUY8" s="64"/>
      <c r="HVH8" s="64"/>
      <c r="HVM8" s="214"/>
      <c r="HVN8" s="64"/>
      <c r="HVO8" s="64"/>
      <c r="HVX8" s="64"/>
      <c r="HWC8" s="214"/>
      <c r="HWD8" s="64"/>
      <c r="HWE8" s="64"/>
      <c r="HWN8" s="64"/>
      <c r="HWS8" s="214"/>
      <c r="HWT8" s="64"/>
      <c r="HWU8" s="64"/>
      <c r="HXD8" s="64"/>
      <c r="HXI8" s="214"/>
      <c r="HXJ8" s="64"/>
      <c r="HXK8" s="64"/>
      <c r="HXT8" s="64"/>
      <c r="HXY8" s="214"/>
      <c r="HXZ8" s="64"/>
      <c r="HYA8" s="64"/>
      <c r="HYJ8" s="64"/>
      <c r="HYO8" s="214"/>
      <c r="HYP8" s="64"/>
      <c r="HYQ8" s="64"/>
      <c r="HYZ8" s="64"/>
      <c r="HZE8" s="214"/>
      <c r="HZF8" s="64"/>
      <c r="HZG8" s="64"/>
      <c r="HZP8" s="64"/>
      <c r="HZU8" s="214"/>
      <c r="HZV8" s="64"/>
      <c r="HZW8" s="64"/>
      <c r="IAF8" s="64"/>
      <c r="IAK8" s="214"/>
      <c r="IAL8" s="64"/>
      <c r="IAM8" s="64"/>
      <c r="IAV8" s="64"/>
      <c r="IBA8" s="214"/>
      <c r="IBB8" s="64"/>
      <c r="IBC8" s="64"/>
      <c r="IBL8" s="64"/>
      <c r="IBQ8" s="214"/>
      <c r="IBR8" s="64"/>
      <c r="IBS8" s="64"/>
      <c r="ICB8" s="64"/>
      <c r="ICG8" s="214"/>
      <c r="ICH8" s="64"/>
      <c r="ICI8" s="64"/>
      <c r="ICR8" s="64"/>
      <c r="ICW8" s="214"/>
      <c r="ICX8" s="64"/>
      <c r="ICY8" s="64"/>
      <c r="IDH8" s="64"/>
      <c r="IDM8" s="214"/>
      <c r="IDN8" s="64"/>
      <c r="IDO8" s="64"/>
      <c r="IDX8" s="64"/>
      <c r="IEC8" s="214"/>
      <c r="IED8" s="64"/>
      <c r="IEE8" s="64"/>
      <c r="IEN8" s="64"/>
      <c r="IES8" s="214"/>
      <c r="IET8" s="64"/>
      <c r="IEU8" s="64"/>
      <c r="IFD8" s="64"/>
      <c r="IFI8" s="214"/>
      <c r="IFJ8" s="64"/>
      <c r="IFK8" s="64"/>
      <c r="IFT8" s="64"/>
      <c r="IFY8" s="214"/>
      <c r="IFZ8" s="64"/>
      <c r="IGA8" s="64"/>
      <c r="IGJ8" s="64"/>
      <c r="IGO8" s="214"/>
      <c r="IGP8" s="64"/>
      <c r="IGQ8" s="64"/>
      <c r="IGZ8" s="64"/>
      <c r="IHE8" s="214"/>
      <c r="IHF8" s="64"/>
      <c r="IHG8" s="64"/>
      <c r="IHP8" s="64"/>
      <c r="IHU8" s="214"/>
      <c r="IHV8" s="64"/>
      <c r="IHW8" s="64"/>
      <c r="IIF8" s="64"/>
      <c r="IIK8" s="214"/>
      <c r="IIL8" s="64"/>
      <c r="IIM8" s="64"/>
      <c r="IIV8" s="64"/>
      <c r="IJA8" s="214"/>
      <c r="IJB8" s="64"/>
      <c r="IJC8" s="64"/>
      <c r="IJL8" s="64"/>
      <c r="IJQ8" s="214"/>
      <c r="IJR8" s="64"/>
      <c r="IJS8" s="64"/>
      <c r="IKB8" s="64"/>
      <c r="IKG8" s="214"/>
      <c r="IKH8" s="64"/>
      <c r="IKI8" s="64"/>
      <c r="IKR8" s="64"/>
      <c r="IKW8" s="214"/>
      <c r="IKX8" s="64"/>
      <c r="IKY8" s="64"/>
      <c r="ILH8" s="64"/>
      <c r="ILM8" s="214"/>
      <c r="ILN8" s="64"/>
      <c r="ILO8" s="64"/>
      <c r="ILX8" s="64"/>
      <c r="IMC8" s="214"/>
      <c r="IMD8" s="64"/>
      <c r="IME8" s="64"/>
      <c r="IMN8" s="64"/>
      <c r="IMS8" s="214"/>
      <c r="IMT8" s="64"/>
      <c r="IMU8" s="64"/>
      <c r="IND8" s="64"/>
      <c r="INI8" s="214"/>
      <c r="INJ8" s="64"/>
      <c r="INK8" s="64"/>
      <c r="INT8" s="64"/>
      <c r="INY8" s="214"/>
      <c r="INZ8" s="64"/>
      <c r="IOA8" s="64"/>
      <c r="IOJ8" s="64"/>
      <c r="IOO8" s="214"/>
      <c r="IOP8" s="64"/>
      <c r="IOQ8" s="64"/>
      <c r="IOZ8" s="64"/>
      <c r="IPE8" s="214"/>
      <c r="IPF8" s="64"/>
      <c r="IPG8" s="64"/>
      <c r="IPP8" s="64"/>
      <c r="IPU8" s="214"/>
      <c r="IPV8" s="64"/>
      <c r="IPW8" s="64"/>
      <c r="IQF8" s="64"/>
      <c r="IQK8" s="214"/>
      <c r="IQL8" s="64"/>
      <c r="IQM8" s="64"/>
      <c r="IQV8" s="64"/>
      <c r="IRA8" s="214"/>
      <c r="IRB8" s="64"/>
      <c r="IRC8" s="64"/>
      <c r="IRL8" s="64"/>
      <c r="IRQ8" s="214"/>
      <c r="IRR8" s="64"/>
      <c r="IRS8" s="64"/>
      <c r="ISB8" s="64"/>
      <c r="ISG8" s="214"/>
      <c r="ISH8" s="64"/>
      <c r="ISI8" s="64"/>
      <c r="ISR8" s="64"/>
      <c r="ISW8" s="214"/>
      <c r="ISX8" s="64"/>
      <c r="ISY8" s="64"/>
      <c r="ITH8" s="64"/>
      <c r="ITM8" s="214"/>
      <c r="ITN8" s="64"/>
      <c r="ITO8" s="64"/>
      <c r="ITX8" s="64"/>
      <c r="IUC8" s="214"/>
      <c r="IUD8" s="64"/>
      <c r="IUE8" s="64"/>
      <c r="IUN8" s="64"/>
      <c r="IUS8" s="214"/>
      <c r="IUT8" s="64"/>
      <c r="IUU8" s="64"/>
      <c r="IVD8" s="64"/>
      <c r="IVI8" s="214"/>
      <c r="IVJ8" s="64"/>
      <c r="IVK8" s="64"/>
      <c r="IVT8" s="64"/>
      <c r="IVY8" s="214"/>
      <c r="IVZ8" s="64"/>
      <c r="IWA8" s="64"/>
      <c r="IWJ8" s="64"/>
      <c r="IWO8" s="214"/>
      <c r="IWP8" s="64"/>
      <c r="IWQ8" s="64"/>
      <c r="IWZ8" s="64"/>
      <c r="IXE8" s="214"/>
      <c r="IXF8" s="64"/>
      <c r="IXG8" s="64"/>
      <c r="IXP8" s="64"/>
      <c r="IXU8" s="214"/>
      <c r="IXV8" s="64"/>
      <c r="IXW8" s="64"/>
      <c r="IYF8" s="64"/>
      <c r="IYK8" s="214"/>
      <c r="IYL8" s="64"/>
      <c r="IYM8" s="64"/>
      <c r="IYV8" s="64"/>
      <c r="IZA8" s="214"/>
      <c r="IZB8" s="64"/>
      <c r="IZC8" s="64"/>
      <c r="IZL8" s="64"/>
      <c r="IZQ8" s="214"/>
      <c r="IZR8" s="64"/>
      <c r="IZS8" s="64"/>
      <c r="JAB8" s="64"/>
      <c r="JAG8" s="214"/>
      <c r="JAH8" s="64"/>
      <c r="JAI8" s="64"/>
      <c r="JAR8" s="64"/>
      <c r="JAW8" s="214"/>
      <c r="JAX8" s="64"/>
      <c r="JAY8" s="64"/>
      <c r="JBH8" s="64"/>
      <c r="JBM8" s="214"/>
      <c r="JBN8" s="64"/>
      <c r="JBO8" s="64"/>
      <c r="JBX8" s="64"/>
      <c r="JCC8" s="214"/>
      <c r="JCD8" s="64"/>
      <c r="JCE8" s="64"/>
      <c r="JCN8" s="64"/>
      <c r="JCS8" s="214"/>
      <c r="JCT8" s="64"/>
      <c r="JCU8" s="64"/>
      <c r="JDD8" s="64"/>
      <c r="JDI8" s="214"/>
      <c r="JDJ8" s="64"/>
      <c r="JDK8" s="64"/>
      <c r="JDT8" s="64"/>
      <c r="JDY8" s="214"/>
      <c r="JDZ8" s="64"/>
      <c r="JEA8" s="64"/>
      <c r="JEJ8" s="64"/>
      <c r="JEO8" s="214"/>
      <c r="JEP8" s="64"/>
      <c r="JEQ8" s="64"/>
      <c r="JEZ8" s="64"/>
      <c r="JFE8" s="214"/>
      <c r="JFF8" s="64"/>
      <c r="JFG8" s="64"/>
      <c r="JFP8" s="64"/>
      <c r="JFU8" s="214"/>
      <c r="JFV8" s="64"/>
      <c r="JFW8" s="64"/>
      <c r="JGF8" s="64"/>
      <c r="JGK8" s="214"/>
      <c r="JGL8" s="64"/>
      <c r="JGM8" s="64"/>
      <c r="JGV8" s="64"/>
      <c r="JHA8" s="214"/>
      <c r="JHB8" s="64"/>
      <c r="JHC8" s="64"/>
      <c r="JHL8" s="64"/>
      <c r="JHQ8" s="214"/>
      <c r="JHR8" s="64"/>
      <c r="JHS8" s="64"/>
      <c r="JIB8" s="64"/>
      <c r="JIG8" s="214"/>
      <c r="JIH8" s="64"/>
      <c r="JII8" s="64"/>
      <c r="JIR8" s="64"/>
      <c r="JIW8" s="214"/>
      <c r="JIX8" s="64"/>
      <c r="JIY8" s="64"/>
      <c r="JJH8" s="64"/>
      <c r="JJM8" s="214"/>
      <c r="JJN8" s="64"/>
      <c r="JJO8" s="64"/>
      <c r="JJX8" s="64"/>
      <c r="JKC8" s="214"/>
      <c r="JKD8" s="64"/>
      <c r="JKE8" s="64"/>
      <c r="JKN8" s="64"/>
      <c r="JKS8" s="214"/>
      <c r="JKT8" s="64"/>
      <c r="JKU8" s="64"/>
      <c r="JLD8" s="64"/>
      <c r="JLI8" s="214"/>
      <c r="JLJ8" s="64"/>
      <c r="JLK8" s="64"/>
      <c r="JLT8" s="64"/>
      <c r="JLY8" s="214"/>
      <c r="JLZ8" s="64"/>
      <c r="JMA8" s="64"/>
      <c r="JMJ8" s="64"/>
      <c r="JMO8" s="214"/>
      <c r="JMP8" s="64"/>
      <c r="JMQ8" s="64"/>
      <c r="JMZ8" s="64"/>
      <c r="JNE8" s="214"/>
      <c r="JNF8" s="64"/>
      <c r="JNG8" s="64"/>
      <c r="JNP8" s="64"/>
      <c r="JNU8" s="214"/>
      <c r="JNV8" s="64"/>
      <c r="JNW8" s="64"/>
      <c r="JOF8" s="64"/>
      <c r="JOK8" s="214"/>
      <c r="JOL8" s="64"/>
      <c r="JOM8" s="64"/>
      <c r="JOV8" s="64"/>
      <c r="JPA8" s="214"/>
      <c r="JPB8" s="64"/>
      <c r="JPC8" s="64"/>
      <c r="JPL8" s="64"/>
      <c r="JPQ8" s="214"/>
      <c r="JPR8" s="64"/>
      <c r="JPS8" s="64"/>
      <c r="JQB8" s="64"/>
      <c r="JQG8" s="214"/>
      <c r="JQH8" s="64"/>
      <c r="JQI8" s="64"/>
      <c r="JQR8" s="64"/>
      <c r="JQW8" s="214"/>
      <c r="JQX8" s="64"/>
      <c r="JQY8" s="64"/>
      <c r="JRH8" s="64"/>
      <c r="JRM8" s="214"/>
      <c r="JRN8" s="64"/>
      <c r="JRO8" s="64"/>
      <c r="JRX8" s="64"/>
      <c r="JSC8" s="214"/>
      <c r="JSD8" s="64"/>
      <c r="JSE8" s="64"/>
      <c r="JSN8" s="64"/>
      <c r="JSS8" s="214"/>
      <c r="JST8" s="64"/>
      <c r="JSU8" s="64"/>
      <c r="JTD8" s="64"/>
      <c r="JTI8" s="214"/>
      <c r="JTJ8" s="64"/>
      <c r="JTK8" s="64"/>
      <c r="JTT8" s="64"/>
      <c r="JTY8" s="214"/>
      <c r="JTZ8" s="64"/>
      <c r="JUA8" s="64"/>
      <c r="JUJ8" s="64"/>
      <c r="JUO8" s="214"/>
      <c r="JUP8" s="64"/>
      <c r="JUQ8" s="64"/>
      <c r="JUZ8" s="64"/>
      <c r="JVE8" s="214"/>
      <c r="JVF8" s="64"/>
      <c r="JVG8" s="64"/>
      <c r="JVP8" s="64"/>
      <c r="JVU8" s="214"/>
      <c r="JVV8" s="64"/>
      <c r="JVW8" s="64"/>
      <c r="JWF8" s="64"/>
      <c r="JWK8" s="214"/>
      <c r="JWL8" s="64"/>
      <c r="JWM8" s="64"/>
      <c r="JWV8" s="64"/>
      <c r="JXA8" s="214"/>
      <c r="JXB8" s="64"/>
      <c r="JXC8" s="64"/>
      <c r="JXL8" s="64"/>
      <c r="JXQ8" s="214"/>
      <c r="JXR8" s="64"/>
      <c r="JXS8" s="64"/>
      <c r="JYB8" s="64"/>
      <c r="JYG8" s="214"/>
      <c r="JYH8" s="64"/>
      <c r="JYI8" s="64"/>
      <c r="JYR8" s="64"/>
      <c r="JYW8" s="214"/>
      <c r="JYX8" s="64"/>
      <c r="JYY8" s="64"/>
      <c r="JZH8" s="64"/>
      <c r="JZM8" s="214"/>
      <c r="JZN8" s="64"/>
      <c r="JZO8" s="64"/>
      <c r="JZX8" s="64"/>
      <c r="KAC8" s="214"/>
      <c r="KAD8" s="64"/>
      <c r="KAE8" s="64"/>
      <c r="KAN8" s="64"/>
      <c r="KAS8" s="214"/>
      <c r="KAT8" s="64"/>
      <c r="KAU8" s="64"/>
      <c r="KBD8" s="64"/>
      <c r="KBI8" s="214"/>
      <c r="KBJ8" s="64"/>
      <c r="KBK8" s="64"/>
      <c r="KBT8" s="64"/>
      <c r="KBY8" s="214"/>
      <c r="KBZ8" s="64"/>
      <c r="KCA8" s="64"/>
      <c r="KCJ8" s="64"/>
      <c r="KCO8" s="214"/>
      <c r="KCP8" s="64"/>
      <c r="KCQ8" s="64"/>
      <c r="KCZ8" s="64"/>
      <c r="KDE8" s="214"/>
      <c r="KDF8" s="64"/>
      <c r="KDG8" s="64"/>
      <c r="KDP8" s="64"/>
      <c r="KDU8" s="214"/>
      <c r="KDV8" s="64"/>
      <c r="KDW8" s="64"/>
      <c r="KEF8" s="64"/>
      <c r="KEK8" s="214"/>
      <c r="KEL8" s="64"/>
      <c r="KEM8" s="64"/>
      <c r="KEV8" s="64"/>
      <c r="KFA8" s="214"/>
      <c r="KFB8" s="64"/>
      <c r="KFC8" s="64"/>
      <c r="KFL8" s="64"/>
      <c r="KFQ8" s="214"/>
      <c r="KFR8" s="64"/>
      <c r="KFS8" s="64"/>
      <c r="KGB8" s="64"/>
      <c r="KGG8" s="214"/>
      <c r="KGH8" s="64"/>
      <c r="KGI8" s="64"/>
      <c r="KGR8" s="64"/>
      <c r="KGW8" s="214"/>
      <c r="KGX8" s="64"/>
      <c r="KGY8" s="64"/>
      <c r="KHH8" s="64"/>
      <c r="KHM8" s="214"/>
      <c r="KHN8" s="64"/>
      <c r="KHO8" s="64"/>
      <c r="KHX8" s="64"/>
      <c r="KIC8" s="214"/>
      <c r="KID8" s="64"/>
      <c r="KIE8" s="64"/>
      <c r="KIN8" s="64"/>
      <c r="KIS8" s="214"/>
      <c r="KIT8" s="64"/>
      <c r="KIU8" s="64"/>
      <c r="KJD8" s="64"/>
      <c r="KJI8" s="214"/>
      <c r="KJJ8" s="64"/>
      <c r="KJK8" s="64"/>
      <c r="KJT8" s="64"/>
      <c r="KJY8" s="214"/>
      <c r="KJZ8" s="64"/>
      <c r="KKA8" s="64"/>
      <c r="KKJ8" s="64"/>
      <c r="KKO8" s="214"/>
      <c r="KKP8" s="64"/>
      <c r="KKQ8" s="64"/>
      <c r="KKZ8" s="64"/>
      <c r="KLE8" s="214"/>
      <c r="KLF8" s="64"/>
      <c r="KLG8" s="64"/>
      <c r="KLP8" s="64"/>
      <c r="KLU8" s="214"/>
      <c r="KLV8" s="64"/>
      <c r="KLW8" s="64"/>
      <c r="KMF8" s="64"/>
      <c r="KMK8" s="214"/>
      <c r="KML8" s="64"/>
      <c r="KMM8" s="64"/>
      <c r="KMV8" s="64"/>
      <c r="KNA8" s="214"/>
      <c r="KNB8" s="64"/>
      <c r="KNC8" s="64"/>
      <c r="KNL8" s="64"/>
      <c r="KNQ8" s="214"/>
      <c r="KNR8" s="64"/>
      <c r="KNS8" s="64"/>
      <c r="KOB8" s="64"/>
      <c r="KOG8" s="214"/>
      <c r="KOH8" s="64"/>
      <c r="KOI8" s="64"/>
      <c r="KOR8" s="64"/>
      <c r="KOW8" s="214"/>
      <c r="KOX8" s="64"/>
      <c r="KOY8" s="64"/>
      <c r="KPH8" s="64"/>
      <c r="KPM8" s="214"/>
      <c r="KPN8" s="64"/>
      <c r="KPO8" s="64"/>
      <c r="KPX8" s="64"/>
      <c r="KQC8" s="214"/>
      <c r="KQD8" s="64"/>
      <c r="KQE8" s="64"/>
      <c r="KQN8" s="64"/>
      <c r="KQS8" s="214"/>
      <c r="KQT8" s="64"/>
      <c r="KQU8" s="64"/>
      <c r="KRD8" s="64"/>
      <c r="KRI8" s="214"/>
      <c r="KRJ8" s="64"/>
      <c r="KRK8" s="64"/>
      <c r="KRT8" s="64"/>
      <c r="KRY8" s="214"/>
      <c r="KRZ8" s="64"/>
      <c r="KSA8" s="64"/>
      <c r="KSJ8" s="64"/>
      <c r="KSO8" s="214"/>
      <c r="KSP8" s="64"/>
      <c r="KSQ8" s="64"/>
      <c r="KSZ8" s="64"/>
      <c r="KTE8" s="214"/>
      <c r="KTF8" s="64"/>
      <c r="KTG8" s="64"/>
      <c r="KTP8" s="64"/>
      <c r="KTU8" s="214"/>
      <c r="KTV8" s="64"/>
      <c r="KTW8" s="64"/>
      <c r="KUF8" s="64"/>
      <c r="KUK8" s="214"/>
      <c r="KUL8" s="64"/>
      <c r="KUM8" s="64"/>
      <c r="KUV8" s="64"/>
      <c r="KVA8" s="214"/>
      <c r="KVB8" s="64"/>
      <c r="KVC8" s="64"/>
      <c r="KVL8" s="64"/>
      <c r="KVQ8" s="214"/>
      <c r="KVR8" s="64"/>
      <c r="KVS8" s="64"/>
      <c r="KWB8" s="64"/>
      <c r="KWG8" s="214"/>
      <c r="KWH8" s="64"/>
      <c r="KWI8" s="64"/>
      <c r="KWR8" s="64"/>
      <c r="KWW8" s="214"/>
      <c r="KWX8" s="64"/>
      <c r="KWY8" s="64"/>
      <c r="KXH8" s="64"/>
      <c r="KXM8" s="214"/>
      <c r="KXN8" s="64"/>
      <c r="KXO8" s="64"/>
      <c r="KXX8" s="64"/>
      <c r="KYC8" s="214"/>
      <c r="KYD8" s="64"/>
      <c r="KYE8" s="64"/>
      <c r="KYN8" s="64"/>
      <c r="KYS8" s="214"/>
      <c r="KYT8" s="64"/>
      <c r="KYU8" s="64"/>
      <c r="KZD8" s="64"/>
      <c r="KZI8" s="214"/>
      <c r="KZJ8" s="64"/>
      <c r="KZK8" s="64"/>
      <c r="KZT8" s="64"/>
      <c r="KZY8" s="214"/>
      <c r="KZZ8" s="64"/>
      <c r="LAA8" s="64"/>
      <c r="LAJ8" s="64"/>
      <c r="LAO8" s="214"/>
      <c r="LAP8" s="64"/>
      <c r="LAQ8" s="64"/>
      <c r="LAZ8" s="64"/>
      <c r="LBE8" s="214"/>
      <c r="LBF8" s="64"/>
      <c r="LBG8" s="64"/>
      <c r="LBP8" s="64"/>
      <c r="LBU8" s="214"/>
      <c r="LBV8" s="64"/>
      <c r="LBW8" s="64"/>
      <c r="LCF8" s="64"/>
      <c r="LCK8" s="214"/>
      <c r="LCL8" s="64"/>
      <c r="LCM8" s="64"/>
      <c r="LCV8" s="64"/>
      <c r="LDA8" s="214"/>
      <c r="LDB8" s="64"/>
      <c r="LDC8" s="64"/>
      <c r="LDL8" s="64"/>
      <c r="LDQ8" s="214"/>
      <c r="LDR8" s="64"/>
      <c r="LDS8" s="64"/>
      <c r="LEB8" s="64"/>
      <c r="LEG8" s="214"/>
      <c r="LEH8" s="64"/>
      <c r="LEI8" s="64"/>
      <c r="LER8" s="64"/>
      <c r="LEW8" s="214"/>
      <c r="LEX8" s="64"/>
      <c r="LEY8" s="64"/>
      <c r="LFH8" s="64"/>
      <c r="LFM8" s="214"/>
      <c r="LFN8" s="64"/>
      <c r="LFO8" s="64"/>
      <c r="LFX8" s="64"/>
      <c r="LGC8" s="214"/>
      <c r="LGD8" s="64"/>
      <c r="LGE8" s="64"/>
      <c r="LGN8" s="64"/>
      <c r="LGS8" s="214"/>
      <c r="LGT8" s="64"/>
      <c r="LGU8" s="64"/>
      <c r="LHD8" s="64"/>
      <c r="LHI8" s="214"/>
      <c r="LHJ8" s="64"/>
      <c r="LHK8" s="64"/>
      <c r="LHT8" s="64"/>
      <c r="LHY8" s="214"/>
      <c r="LHZ8" s="64"/>
      <c r="LIA8" s="64"/>
      <c r="LIJ8" s="64"/>
      <c r="LIO8" s="214"/>
      <c r="LIP8" s="64"/>
      <c r="LIQ8" s="64"/>
      <c r="LIZ8" s="64"/>
      <c r="LJE8" s="214"/>
      <c r="LJF8" s="64"/>
      <c r="LJG8" s="64"/>
      <c r="LJP8" s="64"/>
      <c r="LJU8" s="214"/>
      <c r="LJV8" s="64"/>
      <c r="LJW8" s="64"/>
      <c r="LKF8" s="64"/>
      <c r="LKK8" s="214"/>
      <c r="LKL8" s="64"/>
      <c r="LKM8" s="64"/>
      <c r="LKV8" s="64"/>
      <c r="LLA8" s="214"/>
      <c r="LLB8" s="64"/>
      <c r="LLC8" s="64"/>
      <c r="LLL8" s="64"/>
      <c r="LLQ8" s="214"/>
      <c r="LLR8" s="64"/>
      <c r="LLS8" s="64"/>
      <c r="LMB8" s="64"/>
      <c r="LMG8" s="214"/>
      <c r="LMH8" s="64"/>
      <c r="LMI8" s="64"/>
      <c r="LMR8" s="64"/>
      <c r="LMW8" s="214"/>
      <c r="LMX8" s="64"/>
      <c r="LMY8" s="64"/>
      <c r="LNH8" s="64"/>
      <c r="LNM8" s="214"/>
      <c r="LNN8" s="64"/>
      <c r="LNO8" s="64"/>
      <c r="LNX8" s="64"/>
      <c r="LOC8" s="214"/>
      <c r="LOD8" s="64"/>
      <c r="LOE8" s="64"/>
      <c r="LON8" s="64"/>
      <c r="LOS8" s="214"/>
      <c r="LOT8" s="64"/>
      <c r="LOU8" s="64"/>
      <c r="LPD8" s="64"/>
      <c r="LPI8" s="214"/>
      <c r="LPJ8" s="64"/>
      <c r="LPK8" s="64"/>
      <c r="LPT8" s="64"/>
      <c r="LPY8" s="214"/>
      <c r="LPZ8" s="64"/>
      <c r="LQA8" s="64"/>
      <c r="LQJ8" s="64"/>
      <c r="LQO8" s="214"/>
      <c r="LQP8" s="64"/>
      <c r="LQQ8" s="64"/>
      <c r="LQZ8" s="64"/>
      <c r="LRE8" s="214"/>
      <c r="LRF8" s="64"/>
      <c r="LRG8" s="64"/>
      <c r="LRP8" s="64"/>
      <c r="LRU8" s="214"/>
      <c r="LRV8" s="64"/>
      <c r="LRW8" s="64"/>
      <c r="LSF8" s="64"/>
      <c r="LSK8" s="214"/>
      <c r="LSL8" s="64"/>
      <c r="LSM8" s="64"/>
      <c r="LSV8" s="64"/>
      <c r="LTA8" s="214"/>
      <c r="LTB8" s="64"/>
      <c r="LTC8" s="64"/>
      <c r="LTL8" s="64"/>
      <c r="LTQ8" s="214"/>
      <c r="LTR8" s="64"/>
      <c r="LTS8" s="64"/>
      <c r="LUB8" s="64"/>
      <c r="LUG8" s="214"/>
      <c r="LUH8" s="64"/>
      <c r="LUI8" s="64"/>
      <c r="LUR8" s="64"/>
      <c r="LUW8" s="214"/>
      <c r="LUX8" s="64"/>
      <c r="LUY8" s="64"/>
      <c r="LVH8" s="64"/>
      <c r="LVM8" s="214"/>
      <c r="LVN8" s="64"/>
      <c r="LVO8" s="64"/>
      <c r="LVX8" s="64"/>
      <c r="LWC8" s="214"/>
      <c r="LWD8" s="64"/>
      <c r="LWE8" s="64"/>
      <c r="LWN8" s="64"/>
      <c r="LWS8" s="214"/>
      <c r="LWT8" s="64"/>
      <c r="LWU8" s="64"/>
      <c r="LXD8" s="64"/>
      <c r="LXI8" s="214"/>
      <c r="LXJ8" s="64"/>
      <c r="LXK8" s="64"/>
      <c r="LXT8" s="64"/>
      <c r="LXY8" s="214"/>
      <c r="LXZ8" s="64"/>
      <c r="LYA8" s="64"/>
      <c r="LYJ8" s="64"/>
      <c r="LYO8" s="214"/>
      <c r="LYP8" s="64"/>
      <c r="LYQ8" s="64"/>
      <c r="LYZ8" s="64"/>
      <c r="LZE8" s="214"/>
      <c r="LZF8" s="64"/>
      <c r="LZG8" s="64"/>
      <c r="LZP8" s="64"/>
      <c r="LZU8" s="214"/>
      <c r="LZV8" s="64"/>
      <c r="LZW8" s="64"/>
      <c r="MAF8" s="64"/>
      <c r="MAK8" s="214"/>
      <c r="MAL8" s="64"/>
      <c r="MAM8" s="64"/>
      <c r="MAV8" s="64"/>
      <c r="MBA8" s="214"/>
      <c r="MBB8" s="64"/>
      <c r="MBC8" s="64"/>
      <c r="MBL8" s="64"/>
      <c r="MBQ8" s="214"/>
      <c r="MBR8" s="64"/>
      <c r="MBS8" s="64"/>
      <c r="MCB8" s="64"/>
      <c r="MCG8" s="214"/>
      <c r="MCH8" s="64"/>
      <c r="MCI8" s="64"/>
      <c r="MCR8" s="64"/>
      <c r="MCW8" s="214"/>
      <c r="MCX8" s="64"/>
      <c r="MCY8" s="64"/>
      <c r="MDH8" s="64"/>
      <c r="MDM8" s="214"/>
      <c r="MDN8" s="64"/>
      <c r="MDO8" s="64"/>
      <c r="MDX8" s="64"/>
      <c r="MEC8" s="214"/>
      <c r="MED8" s="64"/>
      <c r="MEE8" s="64"/>
      <c r="MEN8" s="64"/>
      <c r="MES8" s="214"/>
      <c r="MET8" s="64"/>
      <c r="MEU8" s="64"/>
      <c r="MFD8" s="64"/>
      <c r="MFI8" s="214"/>
      <c r="MFJ8" s="64"/>
      <c r="MFK8" s="64"/>
      <c r="MFT8" s="64"/>
      <c r="MFY8" s="214"/>
      <c r="MFZ8" s="64"/>
      <c r="MGA8" s="64"/>
      <c r="MGJ8" s="64"/>
      <c r="MGO8" s="214"/>
      <c r="MGP8" s="64"/>
      <c r="MGQ8" s="64"/>
      <c r="MGZ8" s="64"/>
      <c r="MHE8" s="214"/>
      <c r="MHF8" s="64"/>
      <c r="MHG8" s="64"/>
      <c r="MHP8" s="64"/>
      <c r="MHU8" s="214"/>
      <c r="MHV8" s="64"/>
      <c r="MHW8" s="64"/>
      <c r="MIF8" s="64"/>
      <c r="MIK8" s="214"/>
      <c r="MIL8" s="64"/>
      <c r="MIM8" s="64"/>
      <c r="MIV8" s="64"/>
      <c r="MJA8" s="214"/>
      <c r="MJB8" s="64"/>
      <c r="MJC8" s="64"/>
      <c r="MJL8" s="64"/>
      <c r="MJQ8" s="214"/>
      <c r="MJR8" s="64"/>
      <c r="MJS8" s="64"/>
      <c r="MKB8" s="64"/>
      <c r="MKG8" s="214"/>
      <c r="MKH8" s="64"/>
      <c r="MKI8" s="64"/>
      <c r="MKR8" s="64"/>
      <c r="MKW8" s="214"/>
      <c r="MKX8" s="64"/>
      <c r="MKY8" s="64"/>
      <c r="MLH8" s="64"/>
      <c r="MLM8" s="214"/>
      <c r="MLN8" s="64"/>
      <c r="MLO8" s="64"/>
      <c r="MLX8" s="64"/>
      <c r="MMC8" s="214"/>
      <c r="MMD8" s="64"/>
      <c r="MME8" s="64"/>
      <c r="MMN8" s="64"/>
      <c r="MMS8" s="214"/>
      <c r="MMT8" s="64"/>
      <c r="MMU8" s="64"/>
      <c r="MND8" s="64"/>
      <c r="MNI8" s="214"/>
      <c r="MNJ8" s="64"/>
      <c r="MNK8" s="64"/>
      <c r="MNT8" s="64"/>
      <c r="MNY8" s="214"/>
      <c r="MNZ8" s="64"/>
      <c r="MOA8" s="64"/>
      <c r="MOJ8" s="64"/>
      <c r="MOO8" s="214"/>
      <c r="MOP8" s="64"/>
      <c r="MOQ8" s="64"/>
      <c r="MOZ8" s="64"/>
      <c r="MPE8" s="214"/>
      <c r="MPF8" s="64"/>
      <c r="MPG8" s="64"/>
      <c r="MPP8" s="64"/>
      <c r="MPU8" s="214"/>
      <c r="MPV8" s="64"/>
      <c r="MPW8" s="64"/>
      <c r="MQF8" s="64"/>
      <c r="MQK8" s="214"/>
      <c r="MQL8" s="64"/>
      <c r="MQM8" s="64"/>
      <c r="MQV8" s="64"/>
      <c r="MRA8" s="214"/>
      <c r="MRB8" s="64"/>
      <c r="MRC8" s="64"/>
      <c r="MRL8" s="64"/>
      <c r="MRQ8" s="214"/>
      <c r="MRR8" s="64"/>
      <c r="MRS8" s="64"/>
      <c r="MSB8" s="64"/>
      <c r="MSG8" s="214"/>
      <c r="MSH8" s="64"/>
      <c r="MSI8" s="64"/>
      <c r="MSR8" s="64"/>
      <c r="MSW8" s="214"/>
      <c r="MSX8" s="64"/>
      <c r="MSY8" s="64"/>
      <c r="MTH8" s="64"/>
      <c r="MTM8" s="214"/>
      <c r="MTN8" s="64"/>
      <c r="MTO8" s="64"/>
      <c r="MTX8" s="64"/>
      <c r="MUC8" s="214"/>
      <c r="MUD8" s="64"/>
      <c r="MUE8" s="64"/>
      <c r="MUN8" s="64"/>
      <c r="MUS8" s="214"/>
      <c r="MUT8" s="64"/>
      <c r="MUU8" s="64"/>
      <c r="MVD8" s="64"/>
      <c r="MVI8" s="214"/>
      <c r="MVJ8" s="64"/>
      <c r="MVK8" s="64"/>
      <c r="MVT8" s="64"/>
      <c r="MVY8" s="214"/>
      <c r="MVZ8" s="64"/>
      <c r="MWA8" s="64"/>
      <c r="MWJ8" s="64"/>
      <c r="MWO8" s="214"/>
      <c r="MWP8" s="64"/>
      <c r="MWQ8" s="64"/>
      <c r="MWZ8" s="64"/>
      <c r="MXE8" s="214"/>
      <c r="MXF8" s="64"/>
      <c r="MXG8" s="64"/>
      <c r="MXP8" s="64"/>
      <c r="MXU8" s="214"/>
      <c r="MXV8" s="64"/>
      <c r="MXW8" s="64"/>
      <c r="MYF8" s="64"/>
      <c r="MYK8" s="214"/>
      <c r="MYL8" s="64"/>
      <c r="MYM8" s="64"/>
      <c r="MYV8" s="64"/>
      <c r="MZA8" s="214"/>
      <c r="MZB8" s="64"/>
      <c r="MZC8" s="64"/>
      <c r="MZL8" s="64"/>
      <c r="MZQ8" s="214"/>
      <c r="MZR8" s="64"/>
      <c r="MZS8" s="64"/>
      <c r="NAB8" s="64"/>
      <c r="NAG8" s="214"/>
      <c r="NAH8" s="64"/>
      <c r="NAI8" s="64"/>
      <c r="NAR8" s="64"/>
      <c r="NAW8" s="214"/>
      <c r="NAX8" s="64"/>
      <c r="NAY8" s="64"/>
      <c r="NBH8" s="64"/>
      <c r="NBM8" s="214"/>
      <c r="NBN8" s="64"/>
      <c r="NBO8" s="64"/>
      <c r="NBX8" s="64"/>
      <c r="NCC8" s="214"/>
      <c r="NCD8" s="64"/>
      <c r="NCE8" s="64"/>
      <c r="NCN8" s="64"/>
      <c r="NCS8" s="214"/>
      <c r="NCT8" s="64"/>
      <c r="NCU8" s="64"/>
      <c r="NDD8" s="64"/>
      <c r="NDI8" s="214"/>
      <c r="NDJ8" s="64"/>
      <c r="NDK8" s="64"/>
      <c r="NDT8" s="64"/>
      <c r="NDY8" s="214"/>
      <c r="NDZ8" s="64"/>
      <c r="NEA8" s="64"/>
      <c r="NEJ8" s="64"/>
      <c r="NEO8" s="214"/>
      <c r="NEP8" s="64"/>
      <c r="NEQ8" s="64"/>
      <c r="NEZ8" s="64"/>
      <c r="NFE8" s="214"/>
      <c r="NFF8" s="64"/>
      <c r="NFG8" s="64"/>
      <c r="NFP8" s="64"/>
      <c r="NFU8" s="214"/>
      <c r="NFV8" s="64"/>
      <c r="NFW8" s="64"/>
      <c r="NGF8" s="64"/>
      <c r="NGK8" s="214"/>
      <c r="NGL8" s="64"/>
      <c r="NGM8" s="64"/>
      <c r="NGV8" s="64"/>
      <c r="NHA8" s="214"/>
      <c r="NHB8" s="64"/>
      <c r="NHC8" s="64"/>
      <c r="NHL8" s="64"/>
      <c r="NHQ8" s="214"/>
      <c r="NHR8" s="64"/>
      <c r="NHS8" s="64"/>
      <c r="NIB8" s="64"/>
      <c r="NIG8" s="214"/>
      <c r="NIH8" s="64"/>
      <c r="NII8" s="64"/>
      <c r="NIR8" s="64"/>
      <c r="NIW8" s="214"/>
      <c r="NIX8" s="64"/>
      <c r="NIY8" s="64"/>
      <c r="NJH8" s="64"/>
      <c r="NJM8" s="214"/>
      <c r="NJN8" s="64"/>
      <c r="NJO8" s="64"/>
      <c r="NJX8" s="64"/>
      <c r="NKC8" s="214"/>
      <c r="NKD8" s="64"/>
      <c r="NKE8" s="64"/>
      <c r="NKN8" s="64"/>
      <c r="NKS8" s="214"/>
      <c r="NKT8" s="64"/>
      <c r="NKU8" s="64"/>
      <c r="NLD8" s="64"/>
      <c r="NLI8" s="214"/>
      <c r="NLJ8" s="64"/>
      <c r="NLK8" s="64"/>
      <c r="NLT8" s="64"/>
      <c r="NLY8" s="214"/>
      <c r="NLZ8" s="64"/>
      <c r="NMA8" s="64"/>
      <c r="NMJ8" s="64"/>
      <c r="NMO8" s="214"/>
      <c r="NMP8" s="64"/>
      <c r="NMQ8" s="64"/>
      <c r="NMZ8" s="64"/>
      <c r="NNE8" s="214"/>
      <c r="NNF8" s="64"/>
      <c r="NNG8" s="64"/>
      <c r="NNP8" s="64"/>
      <c r="NNU8" s="214"/>
      <c r="NNV8" s="64"/>
      <c r="NNW8" s="64"/>
      <c r="NOF8" s="64"/>
      <c r="NOK8" s="214"/>
      <c r="NOL8" s="64"/>
      <c r="NOM8" s="64"/>
      <c r="NOV8" s="64"/>
      <c r="NPA8" s="214"/>
      <c r="NPB8" s="64"/>
      <c r="NPC8" s="64"/>
      <c r="NPL8" s="64"/>
      <c r="NPQ8" s="214"/>
      <c r="NPR8" s="64"/>
      <c r="NPS8" s="64"/>
      <c r="NQB8" s="64"/>
      <c r="NQG8" s="214"/>
      <c r="NQH8" s="64"/>
      <c r="NQI8" s="64"/>
      <c r="NQR8" s="64"/>
      <c r="NQW8" s="214"/>
      <c r="NQX8" s="64"/>
      <c r="NQY8" s="64"/>
      <c r="NRH8" s="64"/>
      <c r="NRM8" s="214"/>
      <c r="NRN8" s="64"/>
      <c r="NRO8" s="64"/>
      <c r="NRX8" s="64"/>
      <c r="NSC8" s="214"/>
      <c r="NSD8" s="64"/>
      <c r="NSE8" s="64"/>
      <c r="NSN8" s="64"/>
      <c r="NSS8" s="214"/>
      <c r="NST8" s="64"/>
      <c r="NSU8" s="64"/>
      <c r="NTD8" s="64"/>
      <c r="NTI8" s="214"/>
      <c r="NTJ8" s="64"/>
      <c r="NTK8" s="64"/>
      <c r="NTT8" s="64"/>
      <c r="NTY8" s="214"/>
      <c r="NTZ8" s="64"/>
      <c r="NUA8" s="64"/>
      <c r="NUJ8" s="64"/>
      <c r="NUO8" s="214"/>
      <c r="NUP8" s="64"/>
      <c r="NUQ8" s="64"/>
      <c r="NUZ8" s="64"/>
      <c r="NVE8" s="214"/>
      <c r="NVF8" s="64"/>
      <c r="NVG8" s="64"/>
      <c r="NVP8" s="64"/>
      <c r="NVU8" s="214"/>
      <c r="NVV8" s="64"/>
      <c r="NVW8" s="64"/>
      <c r="NWF8" s="64"/>
      <c r="NWK8" s="214"/>
      <c r="NWL8" s="64"/>
      <c r="NWM8" s="64"/>
      <c r="NWV8" s="64"/>
      <c r="NXA8" s="214"/>
      <c r="NXB8" s="64"/>
      <c r="NXC8" s="64"/>
      <c r="NXL8" s="64"/>
      <c r="NXQ8" s="214"/>
      <c r="NXR8" s="64"/>
      <c r="NXS8" s="64"/>
      <c r="NYB8" s="64"/>
      <c r="NYG8" s="214"/>
      <c r="NYH8" s="64"/>
      <c r="NYI8" s="64"/>
      <c r="NYR8" s="64"/>
      <c r="NYW8" s="214"/>
      <c r="NYX8" s="64"/>
      <c r="NYY8" s="64"/>
      <c r="NZH8" s="64"/>
      <c r="NZM8" s="214"/>
      <c r="NZN8" s="64"/>
      <c r="NZO8" s="64"/>
      <c r="NZX8" s="64"/>
      <c r="OAC8" s="214"/>
      <c r="OAD8" s="64"/>
      <c r="OAE8" s="64"/>
      <c r="OAN8" s="64"/>
      <c r="OAS8" s="214"/>
      <c r="OAT8" s="64"/>
      <c r="OAU8" s="64"/>
      <c r="OBD8" s="64"/>
      <c r="OBI8" s="214"/>
      <c r="OBJ8" s="64"/>
      <c r="OBK8" s="64"/>
      <c r="OBT8" s="64"/>
      <c r="OBY8" s="214"/>
      <c r="OBZ8" s="64"/>
      <c r="OCA8" s="64"/>
      <c r="OCJ8" s="64"/>
      <c r="OCO8" s="214"/>
      <c r="OCP8" s="64"/>
      <c r="OCQ8" s="64"/>
      <c r="OCZ8" s="64"/>
      <c r="ODE8" s="214"/>
      <c r="ODF8" s="64"/>
      <c r="ODG8" s="64"/>
      <c r="ODP8" s="64"/>
      <c r="ODU8" s="214"/>
      <c r="ODV8" s="64"/>
      <c r="ODW8" s="64"/>
      <c r="OEF8" s="64"/>
      <c r="OEK8" s="214"/>
      <c r="OEL8" s="64"/>
      <c r="OEM8" s="64"/>
      <c r="OEV8" s="64"/>
      <c r="OFA8" s="214"/>
      <c r="OFB8" s="64"/>
      <c r="OFC8" s="64"/>
      <c r="OFL8" s="64"/>
      <c r="OFQ8" s="214"/>
      <c r="OFR8" s="64"/>
      <c r="OFS8" s="64"/>
      <c r="OGB8" s="64"/>
      <c r="OGG8" s="214"/>
      <c r="OGH8" s="64"/>
      <c r="OGI8" s="64"/>
      <c r="OGR8" s="64"/>
      <c r="OGW8" s="214"/>
      <c r="OGX8" s="64"/>
      <c r="OGY8" s="64"/>
      <c r="OHH8" s="64"/>
      <c r="OHM8" s="214"/>
      <c r="OHN8" s="64"/>
      <c r="OHO8" s="64"/>
      <c r="OHX8" s="64"/>
      <c r="OIC8" s="214"/>
      <c r="OID8" s="64"/>
      <c r="OIE8" s="64"/>
      <c r="OIN8" s="64"/>
      <c r="OIS8" s="214"/>
      <c r="OIT8" s="64"/>
      <c r="OIU8" s="64"/>
      <c r="OJD8" s="64"/>
      <c r="OJI8" s="214"/>
      <c r="OJJ8" s="64"/>
      <c r="OJK8" s="64"/>
      <c r="OJT8" s="64"/>
      <c r="OJY8" s="214"/>
      <c r="OJZ8" s="64"/>
      <c r="OKA8" s="64"/>
      <c r="OKJ8" s="64"/>
      <c r="OKO8" s="214"/>
      <c r="OKP8" s="64"/>
      <c r="OKQ8" s="64"/>
      <c r="OKZ8" s="64"/>
      <c r="OLE8" s="214"/>
      <c r="OLF8" s="64"/>
      <c r="OLG8" s="64"/>
      <c r="OLP8" s="64"/>
      <c r="OLU8" s="214"/>
      <c r="OLV8" s="64"/>
      <c r="OLW8" s="64"/>
      <c r="OMF8" s="64"/>
      <c r="OMK8" s="214"/>
      <c r="OML8" s="64"/>
      <c r="OMM8" s="64"/>
      <c r="OMV8" s="64"/>
      <c r="ONA8" s="214"/>
      <c r="ONB8" s="64"/>
      <c r="ONC8" s="64"/>
      <c r="ONL8" s="64"/>
      <c r="ONQ8" s="214"/>
      <c r="ONR8" s="64"/>
      <c r="ONS8" s="64"/>
      <c r="OOB8" s="64"/>
      <c r="OOG8" s="214"/>
      <c r="OOH8" s="64"/>
      <c r="OOI8" s="64"/>
      <c r="OOR8" s="64"/>
      <c r="OOW8" s="214"/>
      <c r="OOX8" s="64"/>
      <c r="OOY8" s="64"/>
      <c r="OPH8" s="64"/>
      <c r="OPM8" s="214"/>
      <c r="OPN8" s="64"/>
      <c r="OPO8" s="64"/>
      <c r="OPX8" s="64"/>
      <c r="OQC8" s="214"/>
      <c r="OQD8" s="64"/>
      <c r="OQE8" s="64"/>
      <c r="OQN8" s="64"/>
      <c r="OQS8" s="214"/>
      <c r="OQT8" s="64"/>
      <c r="OQU8" s="64"/>
      <c r="ORD8" s="64"/>
      <c r="ORI8" s="214"/>
      <c r="ORJ8" s="64"/>
      <c r="ORK8" s="64"/>
      <c r="ORT8" s="64"/>
      <c r="ORY8" s="214"/>
      <c r="ORZ8" s="64"/>
      <c r="OSA8" s="64"/>
      <c r="OSJ8" s="64"/>
      <c r="OSO8" s="214"/>
      <c r="OSP8" s="64"/>
      <c r="OSQ8" s="64"/>
      <c r="OSZ8" s="64"/>
      <c r="OTE8" s="214"/>
      <c r="OTF8" s="64"/>
      <c r="OTG8" s="64"/>
      <c r="OTP8" s="64"/>
      <c r="OTU8" s="214"/>
      <c r="OTV8" s="64"/>
      <c r="OTW8" s="64"/>
      <c r="OUF8" s="64"/>
      <c r="OUK8" s="214"/>
      <c r="OUL8" s="64"/>
      <c r="OUM8" s="64"/>
      <c r="OUV8" s="64"/>
      <c r="OVA8" s="214"/>
      <c r="OVB8" s="64"/>
      <c r="OVC8" s="64"/>
      <c r="OVL8" s="64"/>
      <c r="OVQ8" s="214"/>
      <c r="OVR8" s="64"/>
      <c r="OVS8" s="64"/>
      <c r="OWB8" s="64"/>
      <c r="OWG8" s="214"/>
      <c r="OWH8" s="64"/>
      <c r="OWI8" s="64"/>
      <c r="OWR8" s="64"/>
      <c r="OWW8" s="214"/>
      <c r="OWX8" s="64"/>
      <c r="OWY8" s="64"/>
      <c r="OXH8" s="64"/>
      <c r="OXM8" s="214"/>
      <c r="OXN8" s="64"/>
      <c r="OXO8" s="64"/>
      <c r="OXX8" s="64"/>
      <c r="OYC8" s="214"/>
      <c r="OYD8" s="64"/>
      <c r="OYE8" s="64"/>
      <c r="OYN8" s="64"/>
      <c r="OYS8" s="214"/>
      <c r="OYT8" s="64"/>
      <c r="OYU8" s="64"/>
      <c r="OZD8" s="64"/>
      <c r="OZI8" s="214"/>
      <c r="OZJ8" s="64"/>
      <c r="OZK8" s="64"/>
      <c r="OZT8" s="64"/>
      <c r="OZY8" s="214"/>
      <c r="OZZ8" s="64"/>
      <c r="PAA8" s="64"/>
      <c r="PAJ8" s="64"/>
      <c r="PAO8" s="214"/>
      <c r="PAP8" s="64"/>
      <c r="PAQ8" s="64"/>
      <c r="PAZ8" s="64"/>
      <c r="PBE8" s="214"/>
      <c r="PBF8" s="64"/>
      <c r="PBG8" s="64"/>
      <c r="PBP8" s="64"/>
      <c r="PBU8" s="214"/>
      <c r="PBV8" s="64"/>
      <c r="PBW8" s="64"/>
      <c r="PCF8" s="64"/>
      <c r="PCK8" s="214"/>
      <c r="PCL8" s="64"/>
      <c r="PCM8" s="64"/>
      <c r="PCV8" s="64"/>
      <c r="PDA8" s="214"/>
      <c r="PDB8" s="64"/>
      <c r="PDC8" s="64"/>
      <c r="PDL8" s="64"/>
      <c r="PDQ8" s="214"/>
      <c r="PDR8" s="64"/>
      <c r="PDS8" s="64"/>
      <c r="PEB8" s="64"/>
      <c r="PEG8" s="214"/>
      <c r="PEH8" s="64"/>
      <c r="PEI8" s="64"/>
      <c r="PER8" s="64"/>
      <c r="PEW8" s="214"/>
      <c r="PEX8" s="64"/>
      <c r="PEY8" s="64"/>
      <c r="PFH8" s="64"/>
      <c r="PFM8" s="214"/>
      <c r="PFN8" s="64"/>
      <c r="PFO8" s="64"/>
      <c r="PFX8" s="64"/>
      <c r="PGC8" s="214"/>
      <c r="PGD8" s="64"/>
      <c r="PGE8" s="64"/>
      <c r="PGN8" s="64"/>
      <c r="PGS8" s="214"/>
      <c r="PGT8" s="64"/>
      <c r="PGU8" s="64"/>
      <c r="PHD8" s="64"/>
      <c r="PHI8" s="214"/>
      <c r="PHJ8" s="64"/>
      <c r="PHK8" s="64"/>
      <c r="PHT8" s="64"/>
      <c r="PHY8" s="214"/>
      <c r="PHZ8" s="64"/>
      <c r="PIA8" s="64"/>
      <c r="PIJ8" s="64"/>
      <c r="PIO8" s="214"/>
      <c r="PIP8" s="64"/>
      <c r="PIQ8" s="64"/>
      <c r="PIZ8" s="64"/>
      <c r="PJE8" s="214"/>
      <c r="PJF8" s="64"/>
      <c r="PJG8" s="64"/>
      <c r="PJP8" s="64"/>
      <c r="PJU8" s="214"/>
      <c r="PJV8" s="64"/>
      <c r="PJW8" s="64"/>
      <c r="PKF8" s="64"/>
      <c r="PKK8" s="214"/>
      <c r="PKL8" s="64"/>
      <c r="PKM8" s="64"/>
      <c r="PKV8" s="64"/>
      <c r="PLA8" s="214"/>
      <c r="PLB8" s="64"/>
      <c r="PLC8" s="64"/>
      <c r="PLL8" s="64"/>
      <c r="PLQ8" s="214"/>
      <c r="PLR8" s="64"/>
      <c r="PLS8" s="64"/>
      <c r="PMB8" s="64"/>
      <c r="PMG8" s="214"/>
      <c r="PMH8" s="64"/>
      <c r="PMI8" s="64"/>
      <c r="PMR8" s="64"/>
      <c r="PMW8" s="214"/>
      <c r="PMX8" s="64"/>
      <c r="PMY8" s="64"/>
      <c r="PNH8" s="64"/>
      <c r="PNM8" s="214"/>
      <c r="PNN8" s="64"/>
      <c r="PNO8" s="64"/>
      <c r="PNX8" s="64"/>
      <c r="POC8" s="214"/>
      <c r="POD8" s="64"/>
      <c r="POE8" s="64"/>
      <c r="PON8" s="64"/>
      <c r="POS8" s="214"/>
      <c r="POT8" s="64"/>
      <c r="POU8" s="64"/>
      <c r="PPD8" s="64"/>
      <c r="PPI8" s="214"/>
      <c r="PPJ8" s="64"/>
      <c r="PPK8" s="64"/>
      <c r="PPT8" s="64"/>
      <c r="PPY8" s="214"/>
      <c r="PPZ8" s="64"/>
      <c r="PQA8" s="64"/>
      <c r="PQJ8" s="64"/>
      <c r="PQO8" s="214"/>
      <c r="PQP8" s="64"/>
      <c r="PQQ8" s="64"/>
      <c r="PQZ8" s="64"/>
      <c r="PRE8" s="214"/>
      <c r="PRF8" s="64"/>
      <c r="PRG8" s="64"/>
      <c r="PRP8" s="64"/>
      <c r="PRU8" s="214"/>
      <c r="PRV8" s="64"/>
      <c r="PRW8" s="64"/>
      <c r="PSF8" s="64"/>
      <c r="PSK8" s="214"/>
      <c r="PSL8" s="64"/>
      <c r="PSM8" s="64"/>
      <c r="PSV8" s="64"/>
      <c r="PTA8" s="214"/>
      <c r="PTB8" s="64"/>
      <c r="PTC8" s="64"/>
      <c r="PTL8" s="64"/>
      <c r="PTQ8" s="214"/>
      <c r="PTR8" s="64"/>
      <c r="PTS8" s="64"/>
      <c r="PUB8" s="64"/>
      <c r="PUG8" s="214"/>
      <c r="PUH8" s="64"/>
      <c r="PUI8" s="64"/>
      <c r="PUR8" s="64"/>
      <c r="PUW8" s="214"/>
      <c r="PUX8" s="64"/>
      <c r="PUY8" s="64"/>
      <c r="PVH8" s="64"/>
      <c r="PVM8" s="214"/>
      <c r="PVN8" s="64"/>
      <c r="PVO8" s="64"/>
      <c r="PVX8" s="64"/>
      <c r="PWC8" s="214"/>
      <c r="PWD8" s="64"/>
      <c r="PWE8" s="64"/>
      <c r="PWN8" s="64"/>
      <c r="PWS8" s="214"/>
      <c r="PWT8" s="64"/>
      <c r="PWU8" s="64"/>
      <c r="PXD8" s="64"/>
      <c r="PXI8" s="214"/>
      <c r="PXJ8" s="64"/>
      <c r="PXK8" s="64"/>
      <c r="PXT8" s="64"/>
      <c r="PXY8" s="214"/>
      <c r="PXZ8" s="64"/>
      <c r="PYA8" s="64"/>
      <c r="PYJ8" s="64"/>
      <c r="PYO8" s="214"/>
      <c r="PYP8" s="64"/>
      <c r="PYQ8" s="64"/>
      <c r="PYZ8" s="64"/>
      <c r="PZE8" s="214"/>
      <c r="PZF8" s="64"/>
      <c r="PZG8" s="64"/>
      <c r="PZP8" s="64"/>
      <c r="PZU8" s="214"/>
      <c r="PZV8" s="64"/>
      <c r="PZW8" s="64"/>
      <c r="QAF8" s="64"/>
      <c r="QAK8" s="214"/>
      <c r="QAL8" s="64"/>
      <c r="QAM8" s="64"/>
      <c r="QAV8" s="64"/>
      <c r="QBA8" s="214"/>
      <c r="QBB8" s="64"/>
      <c r="QBC8" s="64"/>
      <c r="QBL8" s="64"/>
      <c r="QBQ8" s="214"/>
      <c r="QBR8" s="64"/>
      <c r="QBS8" s="64"/>
      <c r="QCB8" s="64"/>
      <c r="QCG8" s="214"/>
      <c r="QCH8" s="64"/>
      <c r="QCI8" s="64"/>
      <c r="QCR8" s="64"/>
      <c r="QCW8" s="214"/>
      <c r="QCX8" s="64"/>
      <c r="QCY8" s="64"/>
      <c r="QDH8" s="64"/>
      <c r="QDM8" s="214"/>
      <c r="QDN8" s="64"/>
      <c r="QDO8" s="64"/>
      <c r="QDX8" s="64"/>
      <c r="QEC8" s="214"/>
      <c r="QED8" s="64"/>
      <c r="QEE8" s="64"/>
      <c r="QEN8" s="64"/>
      <c r="QES8" s="214"/>
      <c r="QET8" s="64"/>
      <c r="QEU8" s="64"/>
      <c r="QFD8" s="64"/>
      <c r="QFI8" s="214"/>
      <c r="QFJ8" s="64"/>
      <c r="QFK8" s="64"/>
      <c r="QFT8" s="64"/>
      <c r="QFY8" s="214"/>
      <c r="QFZ8" s="64"/>
      <c r="QGA8" s="64"/>
      <c r="QGJ8" s="64"/>
      <c r="QGO8" s="214"/>
      <c r="QGP8" s="64"/>
      <c r="QGQ8" s="64"/>
      <c r="QGZ8" s="64"/>
      <c r="QHE8" s="214"/>
      <c r="QHF8" s="64"/>
      <c r="QHG8" s="64"/>
      <c r="QHP8" s="64"/>
      <c r="QHU8" s="214"/>
      <c r="QHV8" s="64"/>
      <c r="QHW8" s="64"/>
      <c r="QIF8" s="64"/>
      <c r="QIK8" s="214"/>
      <c r="QIL8" s="64"/>
      <c r="QIM8" s="64"/>
      <c r="QIV8" s="64"/>
      <c r="QJA8" s="214"/>
      <c r="QJB8" s="64"/>
      <c r="QJC8" s="64"/>
      <c r="QJL8" s="64"/>
      <c r="QJQ8" s="214"/>
      <c r="QJR8" s="64"/>
      <c r="QJS8" s="64"/>
      <c r="QKB8" s="64"/>
      <c r="QKG8" s="214"/>
      <c r="QKH8" s="64"/>
      <c r="QKI8" s="64"/>
      <c r="QKR8" s="64"/>
      <c r="QKW8" s="214"/>
      <c r="QKX8" s="64"/>
      <c r="QKY8" s="64"/>
      <c r="QLH8" s="64"/>
      <c r="QLM8" s="214"/>
      <c r="QLN8" s="64"/>
      <c r="QLO8" s="64"/>
      <c r="QLX8" s="64"/>
      <c r="QMC8" s="214"/>
      <c r="QMD8" s="64"/>
      <c r="QME8" s="64"/>
      <c r="QMN8" s="64"/>
      <c r="QMS8" s="214"/>
      <c r="QMT8" s="64"/>
      <c r="QMU8" s="64"/>
      <c r="QND8" s="64"/>
      <c r="QNI8" s="214"/>
      <c r="QNJ8" s="64"/>
      <c r="QNK8" s="64"/>
      <c r="QNT8" s="64"/>
      <c r="QNY8" s="214"/>
      <c r="QNZ8" s="64"/>
      <c r="QOA8" s="64"/>
      <c r="QOJ8" s="64"/>
      <c r="QOO8" s="214"/>
      <c r="QOP8" s="64"/>
      <c r="QOQ8" s="64"/>
      <c r="QOZ8" s="64"/>
      <c r="QPE8" s="214"/>
      <c r="QPF8" s="64"/>
      <c r="QPG8" s="64"/>
      <c r="QPP8" s="64"/>
      <c r="QPU8" s="214"/>
      <c r="QPV8" s="64"/>
      <c r="QPW8" s="64"/>
      <c r="QQF8" s="64"/>
      <c r="QQK8" s="214"/>
      <c r="QQL8" s="64"/>
      <c r="QQM8" s="64"/>
      <c r="QQV8" s="64"/>
      <c r="QRA8" s="214"/>
      <c r="QRB8" s="64"/>
      <c r="QRC8" s="64"/>
      <c r="QRL8" s="64"/>
      <c r="QRQ8" s="214"/>
      <c r="QRR8" s="64"/>
      <c r="QRS8" s="64"/>
      <c r="QSB8" s="64"/>
      <c r="QSG8" s="214"/>
      <c r="QSH8" s="64"/>
      <c r="QSI8" s="64"/>
      <c r="QSR8" s="64"/>
      <c r="QSW8" s="214"/>
      <c r="QSX8" s="64"/>
      <c r="QSY8" s="64"/>
      <c r="QTH8" s="64"/>
      <c r="QTM8" s="214"/>
      <c r="QTN8" s="64"/>
      <c r="QTO8" s="64"/>
      <c r="QTX8" s="64"/>
      <c r="QUC8" s="214"/>
      <c r="QUD8" s="64"/>
      <c r="QUE8" s="64"/>
      <c r="QUN8" s="64"/>
      <c r="QUS8" s="214"/>
      <c r="QUT8" s="64"/>
      <c r="QUU8" s="64"/>
      <c r="QVD8" s="64"/>
      <c r="QVI8" s="214"/>
      <c r="QVJ8" s="64"/>
      <c r="QVK8" s="64"/>
      <c r="QVT8" s="64"/>
      <c r="QVY8" s="214"/>
      <c r="QVZ8" s="64"/>
      <c r="QWA8" s="64"/>
      <c r="QWJ8" s="64"/>
      <c r="QWO8" s="214"/>
      <c r="QWP8" s="64"/>
      <c r="QWQ8" s="64"/>
      <c r="QWZ8" s="64"/>
      <c r="QXE8" s="214"/>
      <c r="QXF8" s="64"/>
      <c r="QXG8" s="64"/>
      <c r="QXP8" s="64"/>
      <c r="QXU8" s="214"/>
      <c r="QXV8" s="64"/>
      <c r="QXW8" s="64"/>
      <c r="QYF8" s="64"/>
      <c r="QYK8" s="214"/>
      <c r="QYL8" s="64"/>
      <c r="QYM8" s="64"/>
      <c r="QYV8" s="64"/>
      <c r="QZA8" s="214"/>
      <c r="QZB8" s="64"/>
      <c r="QZC8" s="64"/>
      <c r="QZL8" s="64"/>
      <c r="QZQ8" s="214"/>
      <c r="QZR8" s="64"/>
      <c r="QZS8" s="64"/>
      <c r="RAB8" s="64"/>
      <c r="RAG8" s="214"/>
      <c r="RAH8" s="64"/>
      <c r="RAI8" s="64"/>
      <c r="RAR8" s="64"/>
      <c r="RAW8" s="214"/>
      <c r="RAX8" s="64"/>
      <c r="RAY8" s="64"/>
      <c r="RBH8" s="64"/>
      <c r="RBM8" s="214"/>
      <c r="RBN8" s="64"/>
      <c r="RBO8" s="64"/>
      <c r="RBX8" s="64"/>
      <c r="RCC8" s="214"/>
      <c r="RCD8" s="64"/>
      <c r="RCE8" s="64"/>
      <c r="RCN8" s="64"/>
      <c r="RCS8" s="214"/>
      <c r="RCT8" s="64"/>
      <c r="RCU8" s="64"/>
      <c r="RDD8" s="64"/>
      <c r="RDI8" s="214"/>
      <c r="RDJ8" s="64"/>
      <c r="RDK8" s="64"/>
      <c r="RDT8" s="64"/>
      <c r="RDY8" s="214"/>
      <c r="RDZ8" s="64"/>
      <c r="REA8" s="64"/>
      <c r="REJ8" s="64"/>
      <c r="REO8" s="214"/>
      <c r="REP8" s="64"/>
      <c r="REQ8" s="64"/>
      <c r="REZ8" s="64"/>
      <c r="RFE8" s="214"/>
      <c r="RFF8" s="64"/>
      <c r="RFG8" s="64"/>
      <c r="RFP8" s="64"/>
      <c r="RFU8" s="214"/>
      <c r="RFV8" s="64"/>
      <c r="RFW8" s="64"/>
      <c r="RGF8" s="64"/>
      <c r="RGK8" s="214"/>
      <c r="RGL8" s="64"/>
      <c r="RGM8" s="64"/>
      <c r="RGV8" s="64"/>
      <c r="RHA8" s="214"/>
      <c r="RHB8" s="64"/>
      <c r="RHC8" s="64"/>
      <c r="RHL8" s="64"/>
      <c r="RHQ8" s="214"/>
      <c r="RHR8" s="64"/>
      <c r="RHS8" s="64"/>
      <c r="RIB8" s="64"/>
      <c r="RIG8" s="214"/>
      <c r="RIH8" s="64"/>
      <c r="RII8" s="64"/>
      <c r="RIR8" s="64"/>
      <c r="RIW8" s="214"/>
      <c r="RIX8" s="64"/>
      <c r="RIY8" s="64"/>
      <c r="RJH8" s="64"/>
      <c r="RJM8" s="214"/>
      <c r="RJN8" s="64"/>
      <c r="RJO8" s="64"/>
      <c r="RJX8" s="64"/>
      <c r="RKC8" s="214"/>
      <c r="RKD8" s="64"/>
      <c r="RKE8" s="64"/>
      <c r="RKN8" s="64"/>
      <c r="RKS8" s="214"/>
      <c r="RKT8" s="64"/>
      <c r="RKU8" s="64"/>
      <c r="RLD8" s="64"/>
      <c r="RLI8" s="214"/>
      <c r="RLJ8" s="64"/>
      <c r="RLK8" s="64"/>
      <c r="RLT8" s="64"/>
      <c r="RLY8" s="214"/>
      <c r="RLZ8" s="64"/>
      <c r="RMA8" s="64"/>
      <c r="RMJ8" s="64"/>
      <c r="RMO8" s="214"/>
      <c r="RMP8" s="64"/>
      <c r="RMQ8" s="64"/>
      <c r="RMZ8" s="64"/>
      <c r="RNE8" s="214"/>
      <c r="RNF8" s="64"/>
      <c r="RNG8" s="64"/>
      <c r="RNP8" s="64"/>
      <c r="RNU8" s="214"/>
      <c r="RNV8" s="64"/>
      <c r="RNW8" s="64"/>
      <c r="ROF8" s="64"/>
      <c r="ROK8" s="214"/>
      <c r="ROL8" s="64"/>
      <c r="ROM8" s="64"/>
      <c r="ROV8" s="64"/>
      <c r="RPA8" s="214"/>
      <c r="RPB8" s="64"/>
      <c r="RPC8" s="64"/>
      <c r="RPL8" s="64"/>
      <c r="RPQ8" s="214"/>
      <c r="RPR8" s="64"/>
      <c r="RPS8" s="64"/>
      <c r="RQB8" s="64"/>
      <c r="RQG8" s="214"/>
      <c r="RQH8" s="64"/>
      <c r="RQI8" s="64"/>
      <c r="RQR8" s="64"/>
      <c r="RQW8" s="214"/>
      <c r="RQX8" s="64"/>
      <c r="RQY8" s="64"/>
      <c r="RRH8" s="64"/>
      <c r="RRM8" s="214"/>
      <c r="RRN8" s="64"/>
      <c r="RRO8" s="64"/>
      <c r="RRX8" s="64"/>
      <c r="RSC8" s="214"/>
      <c r="RSD8" s="64"/>
      <c r="RSE8" s="64"/>
      <c r="RSN8" s="64"/>
      <c r="RSS8" s="214"/>
      <c r="RST8" s="64"/>
      <c r="RSU8" s="64"/>
      <c r="RTD8" s="64"/>
      <c r="RTI8" s="214"/>
      <c r="RTJ8" s="64"/>
      <c r="RTK8" s="64"/>
      <c r="RTT8" s="64"/>
      <c r="RTY8" s="214"/>
      <c r="RTZ8" s="64"/>
      <c r="RUA8" s="64"/>
      <c r="RUJ8" s="64"/>
      <c r="RUO8" s="214"/>
      <c r="RUP8" s="64"/>
      <c r="RUQ8" s="64"/>
      <c r="RUZ8" s="64"/>
      <c r="RVE8" s="214"/>
      <c r="RVF8" s="64"/>
      <c r="RVG8" s="64"/>
      <c r="RVP8" s="64"/>
      <c r="RVU8" s="214"/>
      <c r="RVV8" s="64"/>
      <c r="RVW8" s="64"/>
      <c r="RWF8" s="64"/>
      <c r="RWK8" s="214"/>
      <c r="RWL8" s="64"/>
      <c r="RWM8" s="64"/>
      <c r="RWV8" s="64"/>
      <c r="RXA8" s="214"/>
      <c r="RXB8" s="64"/>
      <c r="RXC8" s="64"/>
      <c r="RXL8" s="64"/>
      <c r="RXQ8" s="214"/>
      <c r="RXR8" s="64"/>
      <c r="RXS8" s="64"/>
      <c r="RYB8" s="64"/>
      <c r="RYG8" s="214"/>
      <c r="RYH8" s="64"/>
      <c r="RYI8" s="64"/>
      <c r="RYR8" s="64"/>
      <c r="RYW8" s="214"/>
      <c r="RYX8" s="64"/>
      <c r="RYY8" s="64"/>
      <c r="RZH8" s="64"/>
      <c r="RZM8" s="214"/>
      <c r="RZN8" s="64"/>
      <c r="RZO8" s="64"/>
      <c r="RZX8" s="64"/>
      <c r="SAC8" s="214"/>
      <c r="SAD8" s="64"/>
      <c r="SAE8" s="64"/>
      <c r="SAN8" s="64"/>
      <c r="SAS8" s="214"/>
      <c r="SAT8" s="64"/>
      <c r="SAU8" s="64"/>
      <c r="SBD8" s="64"/>
      <c r="SBI8" s="214"/>
      <c r="SBJ8" s="64"/>
      <c r="SBK8" s="64"/>
      <c r="SBT8" s="64"/>
      <c r="SBY8" s="214"/>
      <c r="SBZ8" s="64"/>
      <c r="SCA8" s="64"/>
      <c r="SCJ8" s="64"/>
      <c r="SCO8" s="214"/>
      <c r="SCP8" s="64"/>
      <c r="SCQ8" s="64"/>
      <c r="SCZ8" s="64"/>
      <c r="SDE8" s="214"/>
      <c r="SDF8" s="64"/>
      <c r="SDG8" s="64"/>
      <c r="SDP8" s="64"/>
      <c r="SDU8" s="214"/>
      <c r="SDV8" s="64"/>
      <c r="SDW8" s="64"/>
      <c r="SEF8" s="64"/>
      <c r="SEK8" s="214"/>
      <c r="SEL8" s="64"/>
      <c r="SEM8" s="64"/>
      <c r="SEV8" s="64"/>
      <c r="SFA8" s="214"/>
      <c r="SFB8" s="64"/>
      <c r="SFC8" s="64"/>
      <c r="SFL8" s="64"/>
      <c r="SFQ8" s="214"/>
      <c r="SFR8" s="64"/>
      <c r="SFS8" s="64"/>
      <c r="SGB8" s="64"/>
      <c r="SGG8" s="214"/>
      <c r="SGH8" s="64"/>
      <c r="SGI8" s="64"/>
      <c r="SGR8" s="64"/>
      <c r="SGW8" s="214"/>
      <c r="SGX8" s="64"/>
      <c r="SGY8" s="64"/>
      <c r="SHH8" s="64"/>
      <c r="SHM8" s="214"/>
      <c r="SHN8" s="64"/>
      <c r="SHO8" s="64"/>
      <c r="SHX8" s="64"/>
      <c r="SIC8" s="214"/>
      <c r="SID8" s="64"/>
      <c r="SIE8" s="64"/>
      <c r="SIN8" s="64"/>
      <c r="SIS8" s="214"/>
      <c r="SIT8" s="64"/>
      <c r="SIU8" s="64"/>
      <c r="SJD8" s="64"/>
      <c r="SJI8" s="214"/>
      <c r="SJJ8" s="64"/>
      <c r="SJK8" s="64"/>
      <c r="SJT8" s="64"/>
      <c r="SJY8" s="214"/>
      <c r="SJZ8" s="64"/>
      <c r="SKA8" s="64"/>
      <c r="SKJ8" s="64"/>
      <c r="SKO8" s="214"/>
      <c r="SKP8" s="64"/>
      <c r="SKQ8" s="64"/>
      <c r="SKZ8" s="64"/>
      <c r="SLE8" s="214"/>
      <c r="SLF8" s="64"/>
      <c r="SLG8" s="64"/>
      <c r="SLP8" s="64"/>
      <c r="SLU8" s="214"/>
      <c r="SLV8" s="64"/>
      <c r="SLW8" s="64"/>
      <c r="SMF8" s="64"/>
      <c r="SMK8" s="214"/>
      <c r="SML8" s="64"/>
      <c r="SMM8" s="64"/>
      <c r="SMV8" s="64"/>
      <c r="SNA8" s="214"/>
      <c r="SNB8" s="64"/>
      <c r="SNC8" s="64"/>
      <c r="SNL8" s="64"/>
      <c r="SNQ8" s="214"/>
      <c r="SNR8" s="64"/>
      <c r="SNS8" s="64"/>
      <c r="SOB8" s="64"/>
      <c r="SOG8" s="214"/>
      <c r="SOH8" s="64"/>
      <c r="SOI8" s="64"/>
      <c r="SOR8" s="64"/>
      <c r="SOW8" s="214"/>
      <c r="SOX8" s="64"/>
      <c r="SOY8" s="64"/>
      <c r="SPH8" s="64"/>
      <c r="SPM8" s="214"/>
      <c r="SPN8" s="64"/>
      <c r="SPO8" s="64"/>
      <c r="SPX8" s="64"/>
      <c r="SQC8" s="214"/>
      <c r="SQD8" s="64"/>
      <c r="SQE8" s="64"/>
      <c r="SQN8" s="64"/>
      <c r="SQS8" s="214"/>
      <c r="SQT8" s="64"/>
      <c r="SQU8" s="64"/>
      <c r="SRD8" s="64"/>
      <c r="SRI8" s="214"/>
      <c r="SRJ8" s="64"/>
      <c r="SRK8" s="64"/>
      <c r="SRT8" s="64"/>
      <c r="SRY8" s="214"/>
      <c r="SRZ8" s="64"/>
      <c r="SSA8" s="64"/>
      <c r="SSJ8" s="64"/>
      <c r="SSO8" s="214"/>
      <c r="SSP8" s="64"/>
      <c r="SSQ8" s="64"/>
      <c r="SSZ8" s="64"/>
      <c r="STE8" s="214"/>
      <c r="STF8" s="64"/>
      <c r="STG8" s="64"/>
      <c r="STP8" s="64"/>
      <c r="STU8" s="214"/>
      <c r="STV8" s="64"/>
      <c r="STW8" s="64"/>
      <c r="SUF8" s="64"/>
      <c r="SUK8" s="214"/>
      <c r="SUL8" s="64"/>
      <c r="SUM8" s="64"/>
      <c r="SUV8" s="64"/>
      <c r="SVA8" s="214"/>
      <c r="SVB8" s="64"/>
      <c r="SVC8" s="64"/>
      <c r="SVL8" s="64"/>
      <c r="SVQ8" s="214"/>
      <c r="SVR8" s="64"/>
      <c r="SVS8" s="64"/>
      <c r="SWB8" s="64"/>
      <c r="SWG8" s="214"/>
      <c r="SWH8" s="64"/>
      <c r="SWI8" s="64"/>
      <c r="SWR8" s="64"/>
      <c r="SWW8" s="214"/>
      <c r="SWX8" s="64"/>
      <c r="SWY8" s="64"/>
      <c r="SXH8" s="64"/>
      <c r="SXM8" s="214"/>
      <c r="SXN8" s="64"/>
      <c r="SXO8" s="64"/>
      <c r="SXX8" s="64"/>
      <c r="SYC8" s="214"/>
      <c r="SYD8" s="64"/>
      <c r="SYE8" s="64"/>
      <c r="SYN8" s="64"/>
      <c r="SYS8" s="214"/>
      <c r="SYT8" s="64"/>
      <c r="SYU8" s="64"/>
      <c r="SZD8" s="64"/>
      <c r="SZI8" s="214"/>
      <c r="SZJ8" s="64"/>
      <c r="SZK8" s="64"/>
      <c r="SZT8" s="64"/>
      <c r="SZY8" s="214"/>
      <c r="SZZ8" s="64"/>
      <c r="TAA8" s="64"/>
      <c r="TAJ8" s="64"/>
      <c r="TAO8" s="214"/>
      <c r="TAP8" s="64"/>
      <c r="TAQ8" s="64"/>
      <c r="TAZ8" s="64"/>
      <c r="TBE8" s="214"/>
      <c r="TBF8" s="64"/>
      <c r="TBG8" s="64"/>
      <c r="TBP8" s="64"/>
      <c r="TBU8" s="214"/>
      <c r="TBV8" s="64"/>
      <c r="TBW8" s="64"/>
      <c r="TCF8" s="64"/>
      <c r="TCK8" s="214"/>
      <c r="TCL8" s="64"/>
      <c r="TCM8" s="64"/>
      <c r="TCV8" s="64"/>
      <c r="TDA8" s="214"/>
      <c r="TDB8" s="64"/>
      <c r="TDC8" s="64"/>
      <c r="TDL8" s="64"/>
      <c r="TDQ8" s="214"/>
      <c r="TDR8" s="64"/>
      <c r="TDS8" s="64"/>
      <c r="TEB8" s="64"/>
      <c r="TEG8" s="214"/>
      <c r="TEH8" s="64"/>
      <c r="TEI8" s="64"/>
      <c r="TER8" s="64"/>
      <c r="TEW8" s="214"/>
      <c r="TEX8" s="64"/>
      <c r="TEY8" s="64"/>
      <c r="TFH8" s="64"/>
      <c r="TFM8" s="214"/>
      <c r="TFN8" s="64"/>
      <c r="TFO8" s="64"/>
      <c r="TFX8" s="64"/>
      <c r="TGC8" s="214"/>
      <c r="TGD8" s="64"/>
      <c r="TGE8" s="64"/>
      <c r="TGN8" s="64"/>
      <c r="TGS8" s="214"/>
      <c r="TGT8" s="64"/>
      <c r="TGU8" s="64"/>
      <c r="THD8" s="64"/>
      <c r="THI8" s="214"/>
      <c r="THJ8" s="64"/>
      <c r="THK8" s="64"/>
      <c r="THT8" s="64"/>
      <c r="THY8" s="214"/>
      <c r="THZ8" s="64"/>
      <c r="TIA8" s="64"/>
      <c r="TIJ8" s="64"/>
      <c r="TIO8" s="214"/>
      <c r="TIP8" s="64"/>
      <c r="TIQ8" s="64"/>
      <c r="TIZ8" s="64"/>
      <c r="TJE8" s="214"/>
      <c r="TJF8" s="64"/>
      <c r="TJG8" s="64"/>
      <c r="TJP8" s="64"/>
      <c r="TJU8" s="214"/>
      <c r="TJV8" s="64"/>
      <c r="TJW8" s="64"/>
      <c r="TKF8" s="64"/>
      <c r="TKK8" s="214"/>
      <c r="TKL8" s="64"/>
      <c r="TKM8" s="64"/>
      <c r="TKV8" s="64"/>
      <c r="TLA8" s="214"/>
      <c r="TLB8" s="64"/>
      <c r="TLC8" s="64"/>
      <c r="TLL8" s="64"/>
      <c r="TLQ8" s="214"/>
      <c r="TLR8" s="64"/>
      <c r="TLS8" s="64"/>
      <c r="TMB8" s="64"/>
      <c r="TMG8" s="214"/>
      <c r="TMH8" s="64"/>
      <c r="TMI8" s="64"/>
      <c r="TMR8" s="64"/>
      <c r="TMW8" s="214"/>
      <c r="TMX8" s="64"/>
      <c r="TMY8" s="64"/>
      <c r="TNH8" s="64"/>
      <c r="TNM8" s="214"/>
      <c r="TNN8" s="64"/>
      <c r="TNO8" s="64"/>
      <c r="TNX8" s="64"/>
      <c r="TOC8" s="214"/>
      <c r="TOD8" s="64"/>
      <c r="TOE8" s="64"/>
      <c r="TON8" s="64"/>
      <c r="TOS8" s="214"/>
      <c r="TOT8" s="64"/>
      <c r="TOU8" s="64"/>
      <c r="TPD8" s="64"/>
      <c r="TPI8" s="214"/>
      <c r="TPJ8" s="64"/>
      <c r="TPK8" s="64"/>
      <c r="TPT8" s="64"/>
      <c r="TPY8" s="214"/>
      <c r="TPZ8" s="64"/>
      <c r="TQA8" s="64"/>
      <c r="TQJ8" s="64"/>
      <c r="TQO8" s="214"/>
      <c r="TQP8" s="64"/>
      <c r="TQQ8" s="64"/>
      <c r="TQZ8" s="64"/>
      <c r="TRE8" s="214"/>
      <c r="TRF8" s="64"/>
      <c r="TRG8" s="64"/>
      <c r="TRP8" s="64"/>
      <c r="TRU8" s="214"/>
      <c r="TRV8" s="64"/>
      <c r="TRW8" s="64"/>
      <c r="TSF8" s="64"/>
      <c r="TSK8" s="214"/>
      <c r="TSL8" s="64"/>
      <c r="TSM8" s="64"/>
      <c r="TSV8" s="64"/>
      <c r="TTA8" s="214"/>
      <c r="TTB8" s="64"/>
      <c r="TTC8" s="64"/>
      <c r="TTL8" s="64"/>
      <c r="TTQ8" s="214"/>
      <c r="TTR8" s="64"/>
      <c r="TTS8" s="64"/>
      <c r="TUB8" s="64"/>
      <c r="TUG8" s="214"/>
      <c r="TUH8" s="64"/>
      <c r="TUI8" s="64"/>
      <c r="TUR8" s="64"/>
      <c r="TUW8" s="214"/>
      <c r="TUX8" s="64"/>
      <c r="TUY8" s="64"/>
      <c r="TVH8" s="64"/>
      <c r="TVM8" s="214"/>
      <c r="TVN8" s="64"/>
      <c r="TVO8" s="64"/>
      <c r="TVX8" s="64"/>
      <c r="TWC8" s="214"/>
      <c r="TWD8" s="64"/>
      <c r="TWE8" s="64"/>
      <c r="TWN8" s="64"/>
      <c r="TWS8" s="214"/>
      <c r="TWT8" s="64"/>
      <c r="TWU8" s="64"/>
      <c r="TXD8" s="64"/>
      <c r="TXI8" s="214"/>
      <c r="TXJ8" s="64"/>
      <c r="TXK8" s="64"/>
      <c r="TXT8" s="64"/>
      <c r="TXY8" s="214"/>
      <c r="TXZ8" s="64"/>
      <c r="TYA8" s="64"/>
      <c r="TYJ8" s="64"/>
      <c r="TYO8" s="214"/>
      <c r="TYP8" s="64"/>
      <c r="TYQ8" s="64"/>
      <c r="TYZ8" s="64"/>
      <c r="TZE8" s="214"/>
      <c r="TZF8" s="64"/>
      <c r="TZG8" s="64"/>
      <c r="TZP8" s="64"/>
      <c r="TZU8" s="214"/>
      <c r="TZV8" s="64"/>
      <c r="TZW8" s="64"/>
      <c r="UAF8" s="64"/>
      <c r="UAK8" s="214"/>
      <c r="UAL8" s="64"/>
      <c r="UAM8" s="64"/>
      <c r="UAV8" s="64"/>
      <c r="UBA8" s="214"/>
      <c r="UBB8" s="64"/>
      <c r="UBC8" s="64"/>
      <c r="UBL8" s="64"/>
      <c r="UBQ8" s="214"/>
      <c r="UBR8" s="64"/>
      <c r="UBS8" s="64"/>
      <c r="UCB8" s="64"/>
      <c r="UCG8" s="214"/>
      <c r="UCH8" s="64"/>
      <c r="UCI8" s="64"/>
      <c r="UCR8" s="64"/>
      <c r="UCW8" s="214"/>
      <c r="UCX8" s="64"/>
      <c r="UCY8" s="64"/>
      <c r="UDH8" s="64"/>
      <c r="UDM8" s="214"/>
      <c r="UDN8" s="64"/>
      <c r="UDO8" s="64"/>
      <c r="UDX8" s="64"/>
      <c r="UEC8" s="214"/>
      <c r="UED8" s="64"/>
      <c r="UEE8" s="64"/>
      <c r="UEN8" s="64"/>
      <c r="UES8" s="214"/>
      <c r="UET8" s="64"/>
      <c r="UEU8" s="64"/>
      <c r="UFD8" s="64"/>
      <c r="UFI8" s="214"/>
      <c r="UFJ8" s="64"/>
      <c r="UFK8" s="64"/>
      <c r="UFT8" s="64"/>
      <c r="UFY8" s="214"/>
      <c r="UFZ8" s="64"/>
      <c r="UGA8" s="64"/>
      <c r="UGJ8" s="64"/>
      <c r="UGO8" s="214"/>
      <c r="UGP8" s="64"/>
      <c r="UGQ8" s="64"/>
      <c r="UGZ8" s="64"/>
      <c r="UHE8" s="214"/>
      <c r="UHF8" s="64"/>
      <c r="UHG8" s="64"/>
      <c r="UHP8" s="64"/>
      <c r="UHU8" s="214"/>
      <c r="UHV8" s="64"/>
      <c r="UHW8" s="64"/>
      <c r="UIF8" s="64"/>
      <c r="UIK8" s="214"/>
      <c r="UIL8" s="64"/>
      <c r="UIM8" s="64"/>
      <c r="UIV8" s="64"/>
      <c r="UJA8" s="214"/>
      <c r="UJB8" s="64"/>
      <c r="UJC8" s="64"/>
      <c r="UJL8" s="64"/>
      <c r="UJQ8" s="214"/>
      <c r="UJR8" s="64"/>
      <c r="UJS8" s="64"/>
      <c r="UKB8" s="64"/>
      <c r="UKG8" s="214"/>
      <c r="UKH8" s="64"/>
      <c r="UKI8" s="64"/>
      <c r="UKR8" s="64"/>
      <c r="UKW8" s="214"/>
      <c r="UKX8" s="64"/>
      <c r="UKY8" s="64"/>
      <c r="ULH8" s="64"/>
      <c r="ULM8" s="214"/>
      <c r="ULN8" s="64"/>
      <c r="ULO8" s="64"/>
      <c r="ULX8" s="64"/>
      <c r="UMC8" s="214"/>
      <c r="UMD8" s="64"/>
      <c r="UME8" s="64"/>
      <c r="UMN8" s="64"/>
      <c r="UMS8" s="214"/>
      <c r="UMT8" s="64"/>
      <c r="UMU8" s="64"/>
      <c r="UND8" s="64"/>
      <c r="UNI8" s="214"/>
      <c r="UNJ8" s="64"/>
      <c r="UNK8" s="64"/>
      <c r="UNT8" s="64"/>
      <c r="UNY8" s="214"/>
      <c r="UNZ8" s="64"/>
      <c r="UOA8" s="64"/>
      <c r="UOJ8" s="64"/>
      <c r="UOO8" s="214"/>
      <c r="UOP8" s="64"/>
      <c r="UOQ8" s="64"/>
      <c r="UOZ8" s="64"/>
      <c r="UPE8" s="214"/>
      <c r="UPF8" s="64"/>
      <c r="UPG8" s="64"/>
      <c r="UPP8" s="64"/>
      <c r="UPU8" s="214"/>
      <c r="UPV8" s="64"/>
      <c r="UPW8" s="64"/>
      <c r="UQF8" s="64"/>
      <c r="UQK8" s="214"/>
      <c r="UQL8" s="64"/>
      <c r="UQM8" s="64"/>
      <c r="UQV8" s="64"/>
      <c r="URA8" s="214"/>
      <c r="URB8" s="64"/>
      <c r="URC8" s="64"/>
      <c r="URL8" s="64"/>
      <c r="URQ8" s="214"/>
      <c r="URR8" s="64"/>
      <c r="URS8" s="64"/>
      <c r="USB8" s="64"/>
      <c r="USG8" s="214"/>
      <c r="USH8" s="64"/>
      <c r="USI8" s="64"/>
      <c r="USR8" s="64"/>
      <c r="USW8" s="214"/>
      <c r="USX8" s="64"/>
      <c r="USY8" s="64"/>
      <c r="UTH8" s="64"/>
      <c r="UTM8" s="214"/>
      <c r="UTN8" s="64"/>
      <c r="UTO8" s="64"/>
      <c r="UTX8" s="64"/>
      <c r="UUC8" s="214"/>
      <c r="UUD8" s="64"/>
      <c r="UUE8" s="64"/>
      <c r="UUN8" s="64"/>
      <c r="UUS8" s="214"/>
      <c r="UUT8" s="64"/>
      <c r="UUU8" s="64"/>
      <c r="UVD8" s="64"/>
      <c r="UVI8" s="214"/>
      <c r="UVJ8" s="64"/>
      <c r="UVK8" s="64"/>
      <c r="UVT8" s="64"/>
      <c r="UVY8" s="214"/>
      <c r="UVZ8" s="64"/>
      <c r="UWA8" s="64"/>
      <c r="UWJ8" s="64"/>
      <c r="UWO8" s="214"/>
      <c r="UWP8" s="64"/>
      <c r="UWQ8" s="64"/>
      <c r="UWZ8" s="64"/>
      <c r="UXE8" s="214"/>
      <c r="UXF8" s="64"/>
      <c r="UXG8" s="64"/>
      <c r="UXP8" s="64"/>
      <c r="UXU8" s="214"/>
      <c r="UXV8" s="64"/>
      <c r="UXW8" s="64"/>
      <c r="UYF8" s="64"/>
      <c r="UYK8" s="214"/>
      <c r="UYL8" s="64"/>
      <c r="UYM8" s="64"/>
      <c r="UYV8" s="64"/>
      <c r="UZA8" s="214"/>
      <c r="UZB8" s="64"/>
      <c r="UZC8" s="64"/>
      <c r="UZL8" s="64"/>
      <c r="UZQ8" s="214"/>
      <c r="UZR8" s="64"/>
      <c r="UZS8" s="64"/>
      <c r="VAB8" s="64"/>
      <c r="VAG8" s="214"/>
      <c r="VAH8" s="64"/>
      <c r="VAI8" s="64"/>
      <c r="VAR8" s="64"/>
      <c r="VAW8" s="214"/>
      <c r="VAX8" s="64"/>
      <c r="VAY8" s="64"/>
      <c r="VBH8" s="64"/>
      <c r="VBM8" s="214"/>
      <c r="VBN8" s="64"/>
      <c r="VBO8" s="64"/>
      <c r="VBX8" s="64"/>
      <c r="VCC8" s="214"/>
      <c r="VCD8" s="64"/>
      <c r="VCE8" s="64"/>
      <c r="VCN8" s="64"/>
      <c r="VCS8" s="214"/>
      <c r="VCT8" s="64"/>
      <c r="VCU8" s="64"/>
      <c r="VDD8" s="64"/>
      <c r="VDI8" s="214"/>
      <c r="VDJ8" s="64"/>
      <c r="VDK8" s="64"/>
      <c r="VDT8" s="64"/>
      <c r="VDY8" s="214"/>
      <c r="VDZ8" s="64"/>
      <c r="VEA8" s="64"/>
      <c r="VEJ8" s="64"/>
      <c r="VEO8" s="214"/>
      <c r="VEP8" s="64"/>
      <c r="VEQ8" s="64"/>
      <c r="VEZ8" s="64"/>
      <c r="VFE8" s="214"/>
      <c r="VFF8" s="64"/>
      <c r="VFG8" s="64"/>
      <c r="VFP8" s="64"/>
      <c r="VFU8" s="214"/>
      <c r="VFV8" s="64"/>
      <c r="VFW8" s="64"/>
      <c r="VGF8" s="64"/>
      <c r="VGK8" s="214"/>
      <c r="VGL8" s="64"/>
      <c r="VGM8" s="64"/>
      <c r="VGV8" s="64"/>
      <c r="VHA8" s="214"/>
      <c r="VHB8" s="64"/>
      <c r="VHC8" s="64"/>
      <c r="VHL8" s="64"/>
      <c r="VHQ8" s="214"/>
      <c r="VHR8" s="64"/>
      <c r="VHS8" s="64"/>
      <c r="VIB8" s="64"/>
      <c r="VIG8" s="214"/>
      <c r="VIH8" s="64"/>
      <c r="VII8" s="64"/>
      <c r="VIR8" s="64"/>
      <c r="VIW8" s="214"/>
      <c r="VIX8" s="64"/>
      <c r="VIY8" s="64"/>
      <c r="VJH8" s="64"/>
      <c r="VJM8" s="214"/>
      <c r="VJN8" s="64"/>
      <c r="VJO8" s="64"/>
      <c r="VJX8" s="64"/>
      <c r="VKC8" s="214"/>
      <c r="VKD8" s="64"/>
      <c r="VKE8" s="64"/>
      <c r="VKN8" s="64"/>
      <c r="VKS8" s="214"/>
      <c r="VKT8" s="64"/>
      <c r="VKU8" s="64"/>
      <c r="VLD8" s="64"/>
      <c r="VLI8" s="214"/>
      <c r="VLJ8" s="64"/>
      <c r="VLK8" s="64"/>
      <c r="VLT8" s="64"/>
      <c r="VLY8" s="214"/>
      <c r="VLZ8" s="64"/>
      <c r="VMA8" s="64"/>
      <c r="VMJ8" s="64"/>
      <c r="VMO8" s="214"/>
      <c r="VMP8" s="64"/>
      <c r="VMQ8" s="64"/>
      <c r="VMZ8" s="64"/>
      <c r="VNE8" s="214"/>
      <c r="VNF8" s="64"/>
      <c r="VNG8" s="64"/>
      <c r="VNP8" s="64"/>
      <c r="VNU8" s="214"/>
      <c r="VNV8" s="64"/>
      <c r="VNW8" s="64"/>
      <c r="VOF8" s="64"/>
      <c r="VOK8" s="214"/>
      <c r="VOL8" s="64"/>
      <c r="VOM8" s="64"/>
      <c r="VOV8" s="64"/>
      <c r="VPA8" s="214"/>
      <c r="VPB8" s="64"/>
      <c r="VPC8" s="64"/>
      <c r="VPL8" s="64"/>
      <c r="VPQ8" s="214"/>
      <c r="VPR8" s="64"/>
      <c r="VPS8" s="64"/>
      <c r="VQB8" s="64"/>
      <c r="VQG8" s="214"/>
      <c r="VQH8" s="64"/>
      <c r="VQI8" s="64"/>
      <c r="VQR8" s="64"/>
      <c r="VQW8" s="214"/>
      <c r="VQX8" s="64"/>
      <c r="VQY8" s="64"/>
      <c r="VRH8" s="64"/>
      <c r="VRM8" s="214"/>
      <c r="VRN8" s="64"/>
      <c r="VRO8" s="64"/>
      <c r="VRX8" s="64"/>
      <c r="VSC8" s="214"/>
      <c r="VSD8" s="64"/>
      <c r="VSE8" s="64"/>
      <c r="VSN8" s="64"/>
      <c r="VSS8" s="214"/>
      <c r="VST8" s="64"/>
      <c r="VSU8" s="64"/>
      <c r="VTD8" s="64"/>
      <c r="VTI8" s="214"/>
      <c r="VTJ8" s="64"/>
      <c r="VTK8" s="64"/>
      <c r="VTT8" s="64"/>
      <c r="VTY8" s="214"/>
      <c r="VTZ8" s="64"/>
      <c r="VUA8" s="64"/>
      <c r="VUJ8" s="64"/>
      <c r="VUO8" s="214"/>
      <c r="VUP8" s="64"/>
      <c r="VUQ8" s="64"/>
      <c r="VUZ8" s="64"/>
      <c r="VVE8" s="214"/>
      <c r="VVF8" s="64"/>
      <c r="VVG8" s="64"/>
      <c r="VVP8" s="64"/>
      <c r="VVU8" s="214"/>
      <c r="VVV8" s="64"/>
      <c r="VVW8" s="64"/>
      <c r="VWF8" s="64"/>
      <c r="VWK8" s="214"/>
      <c r="VWL8" s="64"/>
      <c r="VWM8" s="64"/>
      <c r="VWV8" s="64"/>
      <c r="VXA8" s="214"/>
      <c r="VXB8" s="64"/>
      <c r="VXC8" s="64"/>
      <c r="VXL8" s="64"/>
      <c r="VXQ8" s="214"/>
      <c r="VXR8" s="64"/>
      <c r="VXS8" s="64"/>
      <c r="VYB8" s="64"/>
      <c r="VYG8" s="214"/>
      <c r="VYH8" s="64"/>
      <c r="VYI8" s="64"/>
      <c r="VYR8" s="64"/>
      <c r="VYW8" s="214"/>
      <c r="VYX8" s="64"/>
      <c r="VYY8" s="64"/>
      <c r="VZH8" s="64"/>
      <c r="VZM8" s="214"/>
      <c r="VZN8" s="64"/>
      <c r="VZO8" s="64"/>
      <c r="VZX8" s="64"/>
      <c r="WAC8" s="214"/>
      <c r="WAD8" s="64"/>
      <c r="WAE8" s="64"/>
      <c r="WAN8" s="64"/>
      <c r="WAS8" s="214"/>
      <c r="WAT8" s="64"/>
      <c r="WAU8" s="64"/>
      <c r="WBD8" s="64"/>
      <c r="WBI8" s="214"/>
      <c r="WBJ8" s="64"/>
      <c r="WBK8" s="64"/>
      <c r="WBT8" s="64"/>
      <c r="WBY8" s="214"/>
      <c r="WBZ8" s="64"/>
      <c r="WCA8" s="64"/>
      <c r="WCJ8" s="64"/>
      <c r="WCO8" s="214"/>
      <c r="WCP8" s="64"/>
      <c r="WCQ8" s="64"/>
      <c r="WCZ8" s="64"/>
      <c r="WDE8" s="214"/>
      <c r="WDF8" s="64"/>
      <c r="WDG8" s="64"/>
      <c r="WDP8" s="64"/>
      <c r="WDU8" s="214"/>
      <c r="WDV8" s="64"/>
      <c r="WDW8" s="64"/>
      <c r="WEF8" s="64"/>
      <c r="WEK8" s="214"/>
      <c r="WEL8" s="64"/>
      <c r="WEM8" s="64"/>
      <c r="WEV8" s="64"/>
      <c r="WFA8" s="214"/>
      <c r="WFB8" s="64"/>
      <c r="WFC8" s="64"/>
      <c r="WFL8" s="64"/>
      <c r="WFQ8" s="214"/>
      <c r="WFR8" s="64"/>
      <c r="WFS8" s="64"/>
      <c r="WGB8" s="64"/>
      <c r="WGG8" s="214"/>
      <c r="WGH8" s="64"/>
      <c r="WGI8" s="64"/>
      <c r="WGR8" s="64"/>
      <c r="WGW8" s="214"/>
      <c r="WGX8" s="64"/>
      <c r="WGY8" s="64"/>
      <c r="WHH8" s="64"/>
      <c r="WHM8" s="214"/>
      <c r="WHN8" s="64"/>
      <c r="WHO8" s="64"/>
      <c r="WHX8" s="64"/>
      <c r="WIC8" s="214"/>
      <c r="WID8" s="64"/>
      <c r="WIE8" s="64"/>
      <c r="WIN8" s="64"/>
      <c r="WIS8" s="214"/>
      <c r="WIT8" s="64"/>
      <c r="WIU8" s="64"/>
      <c r="WJD8" s="64"/>
      <c r="WJI8" s="214"/>
      <c r="WJJ8" s="64"/>
      <c r="WJK8" s="64"/>
      <c r="WJT8" s="64"/>
      <c r="WJY8" s="214"/>
      <c r="WJZ8" s="64"/>
      <c r="WKA8" s="64"/>
      <c r="WKJ8" s="64"/>
      <c r="WKO8" s="214"/>
      <c r="WKP8" s="64"/>
      <c r="WKQ8" s="64"/>
      <c r="WKZ8" s="64"/>
      <c r="WLE8" s="214"/>
      <c r="WLF8" s="64"/>
      <c r="WLG8" s="64"/>
      <c r="WLP8" s="64"/>
      <c r="WLU8" s="214"/>
      <c r="WLV8" s="64"/>
      <c r="WLW8" s="64"/>
      <c r="WMF8" s="64"/>
      <c r="WMK8" s="214"/>
      <c r="WML8" s="64"/>
      <c r="WMM8" s="64"/>
      <c r="WMV8" s="64"/>
      <c r="WNA8" s="214"/>
      <c r="WNB8" s="64"/>
      <c r="WNC8" s="64"/>
      <c r="WNL8" s="64"/>
      <c r="WNQ8" s="214"/>
      <c r="WNR8" s="64"/>
      <c r="WNS8" s="64"/>
      <c r="WOB8" s="64"/>
      <c r="WOG8" s="214"/>
      <c r="WOH8" s="64"/>
      <c r="WOI8" s="64"/>
      <c r="WOR8" s="64"/>
      <c r="WOW8" s="214"/>
      <c r="WOX8" s="64"/>
      <c r="WOY8" s="64"/>
      <c r="WPH8" s="64"/>
      <c r="WPM8" s="214"/>
      <c r="WPN8" s="64"/>
      <c r="WPO8" s="64"/>
      <c r="WPX8" s="64"/>
      <c r="WQC8" s="214"/>
      <c r="WQD8" s="64"/>
      <c r="WQE8" s="64"/>
      <c r="WQN8" s="64"/>
      <c r="WQS8" s="214"/>
      <c r="WQT8" s="64"/>
      <c r="WQU8" s="64"/>
      <c r="WRD8" s="64"/>
      <c r="WRI8" s="214"/>
      <c r="WRJ8" s="64"/>
      <c r="WRK8" s="64"/>
      <c r="WRT8" s="64"/>
      <c r="WRY8" s="214"/>
      <c r="WRZ8" s="64"/>
      <c r="WSA8" s="64"/>
      <c r="WSJ8" s="64"/>
      <c r="WSO8" s="214"/>
      <c r="WSP8" s="64"/>
      <c r="WSQ8" s="64"/>
      <c r="WSZ8" s="64"/>
      <c r="WTE8" s="214"/>
      <c r="WTF8" s="64"/>
      <c r="WTG8" s="64"/>
      <c r="WTP8" s="64"/>
      <c r="WTU8" s="214"/>
      <c r="WTV8" s="64"/>
      <c r="WTW8" s="64"/>
      <c r="WUF8" s="64"/>
      <c r="WUK8" s="214"/>
      <c r="WUL8" s="64"/>
      <c r="WUM8" s="64"/>
      <c r="WUV8" s="64"/>
      <c r="WVA8" s="214"/>
      <c r="WVB8" s="64"/>
      <c r="WVC8" s="64"/>
      <c r="WVL8" s="64"/>
      <c r="WVQ8" s="214"/>
      <c r="WVR8" s="64"/>
      <c r="WVS8" s="64"/>
      <c r="WWB8" s="64"/>
      <c r="WWG8" s="214"/>
      <c r="WWH8" s="64"/>
      <c r="WWI8" s="64"/>
      <c r="WWR8" s="64"/>
      <c r="WWW8" s="214"/>
      <c r="WWX8" s="64"/>
      <c r="WWY8" s="64"/>
      <c r="WXH8" s="64"/>
      <c r="WXM8" s="214"/>
      <c r="WXN8" s="64"/>
      <c r="WXO8" s="64"/>
      <c r="WXX8" s="64"/>
      <c r="WYC8" s="214"/>
      <c r="WYD8" s="64"/>
      <c r="WYE8" s="64"/>
      <c r="WYN8" s="64"/>
      <c r="WYS8" s="214"/>
      <c r="WYT8" s="64"/>
      <c r="WYU8" s="64"/>
      <c r="WZD8" s="64"/>
      <c r="WZI8" s="214"/>
      <c r="WZJ8" s="64"/>
      <c r="WZK8" s="64"/>
      <c r="WZT8" s="64"/>
      <c r="WZY8" s="214"/>
      <c r="WZZ8" s="64"/>
      <c r="XAA8" s="64"/>
      <c r="XAJ8" s="64"/>
      <c r="XAO8" s="214"/>
      <c r="XAP8" s="64"/>
      <c r="XAQ8" s="64"/>
      <c r="XAZ8" s="64"/>
      <c r="XBE8" s="214"/>
      <c r="XBF8" s="64"/>
      <c r="XBG8" s="64"/>
      <c r="XBP8" s="64"/>
      <c r="XBU8" s="214"/>
      <c r="XBV8" s="64"/>
      <c r="XBW8" s="64"/>
      <c r="XCF8" s="64"/>
      <c r="XCK8" s="214"/>
      <c r="XCL8" s="64"/>
      <c r="XCM8" s="64"/>
      <c r="XCV8" s="64"/>
      <c r="XDA8" s="214"/>
      <c r="XDB8" s="64"/>
      <c r="XDC8" s="64"/>
      <c r="XDL8" s="64"/>
      <c r="XDQ8" s="214"/>
      <c r="XDR8" s="64"/>
      <c r="XDS8" s="64"/>
      <c r="XEB8" s="64"/>
      <c r="XEG8" s="214"/>
      <c r="XEH8" s="64"/>
      <c r="XEI8" s="64"/>
      <c r="XER8" s="64"/>
    </row>
    <row r="9" spans="1:1019 1028:2043 2052:3067 3076:4091 4100:5115 5124:6139 6148:7163 7172:8187 8196:9211 9220:10235 10244:11259 11268:12283 12292:13307 13316:14331 14340:15355 15364:16372" ht="30" customHeight="1" x14ac:dyDescent="0.2">
      <c r="A9" s="214"/>
      <c r="B9" s="216" t="s">
        <v>243</v>
      </c>
      <c r="C9" s="216" t="s">
        <v>68</v>
      </c>
      <c r="D9" s="65" t="s">
        <v>246</v>
      </c>
      <c r="E9" s="65" t="s">
        <v>123</v>
      </c>
      <c r="F9" s="65" t="s">
        <v>43</v>
      </c>
      <c r="G9" s="65" t="s">
        <v>127</v>
      </c>
      <c r="H9" s="65" t="s">
        <v>44</v>
      </c>
      <c r="I9" s="63"/>
      <c r="J9" s="63"/>
      <c r="K9" s="66"/>
      <c r="T9" s="64"/>
      <c r="Y9" s="214"/>
      <c r="Z9" s="64"/>
      <c r="AA9" s="64"/>
      <c r="AJ9" s="64"/>
      <c r="AO9" s="214"/>
      <c r="AP9" s="64"/>
      <c r="AQ9" s="64"/>
      <c r="AZ9" s="64"/>
      <c r="BE9" s="214"/>
      <c r="BF9" s="64"/>
      <c r="BG9" s="64"/>
      <c r="BP9" s="64"/>
      <c r="BU9" s="214"/>
      <c r="BV9" s="64"/>
      <c r="BW9" s="64"/>
      <c r="CF9" s="64"/>
      <c r="CK9" s="214"/>
      <c r="CL9" s="64"/>
      <c r="CM9" s="64"/>
      <c r="CV9" s="64"/>
      <c r="DA9" s="214"/>
      <c r="DB9" s="64"/>
      <c r="DC9" s="64"/>
      <c r="DL9" s="64"/>
      <c r="DQ9" s="214"/>
      <c r="DR9" s="64"/>
      <c r="DS9" s="64"/>
      <c r="EB9" s="64"/>
      <c r="EG9" s="214"/>
      <c r="EH9" s="64"/>
      <c r="EI9" s="64"/>
      <c r="ER9" s="64"/>
      <c r="EW9" s="214"/>
      <c r="EX9" s="64"/>
      <c r="EY9" s="64"/>
      <c r="FH9" s="64"/>
      <c r="FM9" s="214"/>
      <c r="FN9" s="64"/>
      <c r="FO9" s="64"/>
      <c r="FX9" s="64"/>
      <c r="GC9" s="214"/>
      <c r="GD9" s="64"/>
      <c r="GE9" s="64"/>
      <c r="GN9" s="64"/>
      <c r="GS9" s="214"/>
      <c r="GT9" s="64"/>
      <c r="GU9" s="64"/>
      <c r="HD9" s="64"/>
      <c r="HI9" s="214"/>
      <c r="HJ9" s="64"/>
      <c r="HK9" s="64"/>
      <c r="HT9" s="64"/>
      <c r="HY9" s="214"/>
      <c r="HZ9" s="64"/>
      <c r="IA9" s="64"/>
      <c r="IJ9" s="64"/>
      <c r="IO9" s="214"/>
      <c r="IP9" s="64"/>
      <c r="IQ9" s="64"/>
      <c r="IZ9" s="64"/>
      <c r="JE9" s="214"/>
      <c r="JF9" s="64"/>
      <c r="JG9" s="64"/>
      <c r="JP9" s="64"/>
      <c r="JU9" s="214"/>
      <c r="JV9" s="64"/>
      <c r="JW9" s="64"/>
      <c r="KF9" s="64"/>
      <c r="KK9" s="214"/>
      <c r="KL9" s="64"/>
      <c r="KM9" s="64"/>
      <c r="KV9" s="64"/>
      <c r="LA9" s="214"/>
      <c r="LB9" s="64"/>
      <c r="LC9" s="64"/>
      <c r="LL9" s="64"/>
      <c r="LQ9" s="214"/>
      <c r="LR9" s="64"/>
      <c r="LS9" s="64"/>
      <c r="MB9" s="64"/>
      <c r="MG9" s="214"/>
      <c r="MH9" s="64"/>
      <c r="MI9" s="64"/>
      <c r="MR9" s="64"/>
      <c r="MW9" s="214"/>
      <c r="MX9" s="64"/>
      <c r="MY9" s="64"/>
      <c r="NH9" s="64"/>
      <c r="NM9" s="214"/>
      <c r="NN9" s="64"/>
      <c r="NO9" s="64"/>
      <c r="NX9" s="64"/>
      <c r="OC9" s="214"/>
      <c r="OD9" s="64"/>
      <c r="OE9" s="64"/>
      <c r="ON9" s="64"/>
      <c r="OS9" s="214"/>
      <c r="OT9" s="64"/>
      <c r="OU9" s="64"/>
      <c r="PD9" s="64"/>
      <c r="PI9" s="214"/>
      <c r="PJ9" s="64"/>
      <c r="PK9" s="64"/>
      <c r="PT9" s="64"/>
      <c r="PY9" s="214"/>
      <c r="PZ9" s="64"/>
      <c r="QA9" s="64"/>
      <c r="QJ9" s="64"/>
      <c r="QO9" s="214"/>
      <c r="QP9" s="64"/>
      <c r="QQ9" s="64"/>
      <c r="QZ9" s="64"/>
      <c r="RE9" s="214"/>
      <c r="RF9" s="64"/>
      <c r="RG9" s="64"/>
      <c r="RP9" s="64"/>
      <c r="RU9" s="214"/>
      <c r="RV9" s="64"/>
      <c r="RW9" s="64"/>
      <c r="SF9" s="64"/>
      <c r="SK9" s="214"/>
      <c r="SL9" s="64"/>
      <c r="SM9" s="64"/>
      <c r="SV9" s="64"/>
      <c r="TA9" s="214"/>
      <c r="TB9" s="64"/>
      <c r="TC9" s="64"/>
      <c r="TL9" s="64"/>
      <c r="TQ9" s="214"/>
      <c r="TR9" s="64"/>
      <c r="TS9" s="64"/>
      <c r="UB9" s="64"/>
      <c r="UG9" s="214"/>
      <c r="UH9" s="64"/>
      <c r="UI9" s="64"/>
      <c r="UR9" s="64"/>
      <c r="UW9" s="214"/>
      <c r="UX9" s="64"/>
      <c r="UY9" s="64"/>
      <c r="VH9" s="64"/>
      <c r="VM9" s="214"/>
      <c r="VN9" s="64"/>
      <c r="VO9" s="64"/>
      <c r="VX9" s="64"/>
      <c r="WC9" s="214"/>
      <c r="WD9" s="64"/>
      <c r="WE9" s="64"/>
      <c r="WN9" s="64"/>
      <c r="WS9" s="214"/>
      <c r="WT9" s="64"/>
      <c r="WU9" s="64"/>
      <c r="XD9" s="64"/>
      <c r="XI9" s="214"/>
      <c r="XJ9" s="64"/>
      <c r="XK9" s="64"/>
      <c r="XT9" s="64"/>
      <c r="XY9" s="214"/>
      <c r="XZ9" s="64"/>
      <c r="YA9" s="64"/>
      <c r="YJ9" s="64"/>
      <c r="YO9" s="214"/>
      <c r="YP9" s="64"/>
      <c r="YQ9" s="64"/>
      <c r="YZ9" s="64"/>
      <c r="ZE9" s="214"/>
      <c r="ZF9" s="64"/>
      <c r="ZG9" s="64"/>
      <c r="ZP9" s="64"/>
      <c r="ZU9" s="214"/>
      <c r="ZV9" s="64"/>
      <c r="ZW9" s="64"/>
      <c r="AAF9" s="64"/>
      <c r="AAK9" s="214"/>
      <c r="AAL9" s="64"/>
      <c r="AAM9" s="64"/>
      <c r="AAV9" s="64"/>
      <c r="ABA9" s="214"/>
      <c r="ABB9" s="64"/>
      <c r="ABC9" s="64"/>
      <c r="ABL9" s="64"/>
      <c r="ABQ9" s="214"/>
      <c r="ABR9" s="64"/>
      <c r="ABS9" s="64"/>
      <c r="ACB9" s="64"/>
      <c r="ACG9" s="214"/>
      <c r="ACH9" s="64"/>
      <c r="ACI9" s="64"/>
      <c r="ACR9" s="64"/>
      <c r="ACW9" s="214"/>
      <c r="ACX9" s="64"/>
      <c r="ACY9" s="64"/>
      <c r="ADH9" s="64"/>
      <c r="ADM9" s="214"/>
      <c r="ADN9" s="64"/>
      <c r="ADO9" s="64"/>
      <c r="ADX9" s="64"/>
      <c r="AEC9" s="214"/>
      <c r="AED9" s="64"/>
      <c r="AEE9" s="64"/>
      <c r="AEN9" s="64"/>
      <c r="AES9" s="214"/>
      <c r="AET9" s="64"/>
      <c r="AEU9" s="64"/>
      <c r="AFD9" s="64"/>
      <c r="AFI9" s="214"/>
      <c r="AFJ9" s="64"/>
      <c r="AFK9" s="64"/>
      <c r="AFT9" s="64"/>
      <c r="AFY9" s="214"/>
      <c r="AFZ9" s="64"/>
      <c r="AGA9" s="64"/>
      <c r="AGJ9" s="64"/>
      <c r="AGO9" s="214"/>
      <c r="AGP9" s="64"/>
      <c r="AGQ9" s="64"/>
      <c r="AGZ9" s="64"/>
      <c r="AHE9" s="214"/>
      <c r="AHF9" s="64"/>
      <c r="AHG9" s="64"/>
      <c r="AHP9" s="64"/>
      <c r="AHU9" s="214"/>
      <c r="AHV9" s="64"/>
      <c r="AHW9" s="64"/>
      <c r="AIF9" s="64"/>
      <c r="AIK9" s="214"/>
      <c r="AIL9" s="64"/>
      <c r="AIM9" s="64"/>
      <c r="AIV9" s="64"/>
      <c r="AJA9" s="214"/>
      <c r="AJB9" s="64"/>
      <c r="AJC9" s="64"/>
      <c r="AJL9" s="64"/>
      <c r="AJQ9" s="214"/>
      <c r="AJR9" s="64"/>
      <c r="AJS9" s="64"/>
      <c r="AKB9" s="64"/>
      <c r="AKG9" s="214"/>
      <c r="AKH9" s="64"/>
      <c r="AKI9" s="64"/>
      <c r="AKR9" s="64"/>
      <c r="AKW9" s="214"/>
      <c r="AKX9" s="64"/>
      <c r="AKY9" s="64"/>
      <c r="ALH9" s="64"/>
      <c r="ALM9" s="214"/>
      <c r="ALN9" s="64"/>
      <c r="ALO9" s="64"/>
      <c r="ALX9" s="64"/>
      <c r="AMC9" s="214"/>
      <c r="AMD9" s="64"/>
      <c r="AME9" s="64"/>
      <c r="AMN9" s="64"/>
      <c r="AMS9" s="214"/>
      <c r="AMT9" s="64"/>
      <c r="AMU9" s="64"/>
      <c r="AND9" s="64"/>
      <c r="ANI9" s="214"/>
      <c r="ANJ9" s="64"/>
      <c r="ANK9" s="64"/>
      <c r="ANT9" s="64"/>
      <c r="ANY9" s="214"/>
      <c r="ANZ9" s="64"/>
      <c r="AOA9" s="64"/>
      <c r="AOJ9" s="64"/>
      <c r="AOO9" s="214"/>
      <c r="AOP9" s="64"/>
      <c r="AOQ9" s="64"/>
      <c r="AOZ9" s="64"/>
      <c r="APE9" s="214"/>
      <c r="APF9" s="64"/>
      <c r="APG9" s="64"/>
      <c r="APP9" s="64"/>
      <c r="APU9" s="214"/>
      <c r="APV9" s="64"/>
      <c r="APW9" s="64"/>
      <c r="AQF9" s="64"/>
      <c r="AQK9" s="214"/>
      <c r="AQL9" s="64"/>
      <c r="AQM9" s="64"/>
      <c r="AQV9" s="64"/>
      <c r="ARA9" s="214"/>
      <c r="ARB9" s="64"/>
      <c r="ARC9" s="64"/>
      <c r="ARL9" s="64"/>
      <c r="ARQ9" s="214"/>
      <c r="ARR9" s="64"/>
      <c r="ARS9" s="64"/>
      <c r="ASB9" s="64"/>
      <c r="ASG9" s="214"/>
      <c r="ASH9" s="64"/>
      <c r="ASI9" s="64"/>
      <c r="ASR9" s="64"/>
      <c r="ASW9" s="214"/>
      <c r="ASX9" s="64"/>
      <c r="ASY9" s="64"/>
      <c r="ATH9" s="64"/>
      <c r="ATM9" s="214"/>
      <c r="ATN9" s="64"/>
      <c r="ATO9" s="64"/>
      <c r="ATX9" s="64"/>
      <c r="AUC9" s="214"/>
      <c r="AUD9" s="64"/>
      <c r="AUE9" s="64"/>
      <c r="AUN9" s="64"/>
      <c r="AUS9" s="214"/>
      <c r="AUT9" s="64"/>
      <c r="AUU9" s="64"/>
      <c r="AVD9" s="64"/>
      <c r="AVI9" s="214"/>
      <c r="AVJ9" s="64"/>
      <c r="AVK9" s="64"/>
      <c r="AVT9" s="64"/>
      <c r="AVY9" s="214"/>
      <c r="AVZ9" s="64"/>
      <c r="AWA9" s="64"/>
      <c r="AWJ9" s="64"/>
      <c r="AWO9" s="214"/>
      <c r="AWP9" s="64"/>
      <c r="AWQ9" s="64"/>
      <c r="AWZ9" s="64"/>
      <c r="AXE9" s="214"/>
      <c r="AXF9" s="64"/>
      <c r="AXG9" s="64"/>
      <c r="AXP9" s="64"/>
      <c r="AXU9" s="214"/>
      <c r="AXV9" s="64"/>
      <c r="AXW9" s="64"/>
      <c r="AYF9" s="64"/>
      <c r="AYK9" s="214"/>
      <c r="AYL9" s="64"/>
      <c r="AYM9" s="64"/>
      <c r="AYV9" s="64"/>
      <c r="AZA9" s="214"/>
      <c r="AZB9" s="64"/>
      <c r="AZC9" s="64"/>
      <c r="AZL9" s="64"/>
      <c r="AZQ9" s="214"/>
      <c r="AZR9" s="64"/>
      <c r="AZS9" s="64"/>
      <c r="BAB9" s="64"/>
      <c r="BAG9" s="214"/>
      <c r="BAH9" s="64"/>
      <c r="BAI9" s="64"/>
      <c r="BAR9" s="64"/>
      <c r="BAW9" s="214"/>
      <c r="BAX9" s="64"/>
      <c r="BAY9" s="64"/>
      <c r="BBH9" s="64"/>
      <c r="BBM9" s="214"/>
      <c r="BBN9" s="64"/>
      <c r="BBO9" s="64"/>
      <c r="BBX9" s="64"/>
      <c r="BCC9" s="214"/>
      <c r="BCD9" s="64"/>
      <c r="BCE9" s="64"/>
      <c r="BCN9" s="64"/>
      <c r="BCS9" s="214"/>
      <c r="BCT9" s="64"/>
      <c r="BCU9" s="64"/>
      <c r="BDD9" s="64"/>
      <c r="BDI9" s="214"/>
      <c r="BDJ9" s="64"/>
      <c r="BDK9" s="64"/>
      <c r="BDT9" s="64"/>
      <c r="BDY9" s="214"/>
      <c r="BDZ9" s="64"/>
      <c r="BEA9" s="64"/>
      <c r="BEJ9" s="64"/>
      <c r="BEO9" s="214"/>
      <c r="BEP9" s="64"/>
      <c r="BEQ9" s="64"/>
      <c r="BEZ9" s="64"/>
      <c r="BFE9" s="214"/>
      <c r="BFF9" s="64"/>
      <c r="BFG9" s="64"/>
      <c r="BFP9" s="64"/>
      <c r="BFU9" s="214"/>
      <c r="BFV9" s="64"/>
      <c r="BFW9" s="64"/>
      <c r="BGF9" s="64"/>
      <c r="BGK9" s="214"/>
      <c r="BGL9" s="64"/>
      <c r="BGM9" s="64"/>
      <c r="BGV9" s="64"/>
      <c r="BHA9" s="214"/>
      <c r="BHB9" s="64"/>
      <c r="BHC9" s="64"/>
      <c r="BHL9" s="64"/>
      <c r="BHQ9" s="214"/>
      <c r="BHR9" s="64"/>
      <c r="BHS9" s="64"/>
      <c r="BIB9" s="64"/>
      <c r="BIG9" s="214"/>
      <c r="BIH9" s="64"/>
      <c r="BII9" s="64"/>
      <c r="BIR9" s="64"/>
      <c r="BIW9" s="214"/>
      <c r="BIX9" s="64"/>
      <c r="BIY9" s="64"/>
      <c r="BJH9" s="64"/>
      <c r="BJM9" s="214"/>
      <c r="BJN9" s="64"/>
      <c r="BJO9" s="64"/>
      <c r="BJX9" s="64"/>
      <c r="BKC9" s="214"/>
      <c r="BKD9" s="64"/>
      <c r="BKE9" s="64"/>
      <c r="BKN9" s="64"/>
      <c r="BKS9" s="214"/>
      <c r="BKT9" s="64"/>
      <c r="BKU9" s="64"/>
      <c r="BLD9" s="64"/>
      <c r="BLI9" s="214"/>
      <c r="BLJ9" s="64"/>
      <c r="BLK9" s="64"/>
      <c r="BLT9" s="64"/>
      <c r="BLY9" s="214"/>
      <c r="BLZ9" s="64"/>
      <c r="BMA9" s="64"/>
      <c r="BMJ9" s="64"/>
      <c r="BMO9" s="214"/>
      <c r="BMP9" s="64"/>
      <c r="BMQ9" s="64"/>
      <c r="BMZ9" s="64"/>
      <c r="BNE9" s="214"/>
      <c r="BNF9" s="64"/>
      <c r="BNG9" s="64"/>
      <c r="BNP9" s="64"/>
      <c r="BNU9" s="214"/>
      <c r="BNV9" s="64"/>
      <c r="BNW9" s="64"/>
      <c r="BOF9" s="64"/>
      <c r="BOK9" s="214"/>
      <c r="BOL9" s="64"/>
      <c r="BOM9" s="64"/>
      <c r="BOV9" s="64"/>
      <c r="BPA9" s="214"/>
      <c r="BPB9" s="64"/>
      <c r="BPC9" s="64"/>
      <c r="BPL9" s="64"/>
      <c r="BPQ9" s="214"/>
      <c r="BPR9" s="64"/>
      <c r="BPS9" s="64"/>
      <c r="BQB9" s="64"/>
      <c r="BQG9" s="214"/>
      <c r="BQH9" s="64"/>
      <c r="BQI9" s="64"/>
      <c r="BQR9" s="64"/>
      <c r="BQW9" s="214"/>
      <c r="BQX9" s="64"/>
      <c r="BQY9" s="64"/>
      <c r="BRH9" s="64"/>
      <c r="BRM9" s="214"/>
      <c r="BRN9" s="64"/>
      <c r="BRO9" s="64"/>
      <c r="BRX9" s="64"/>
      <c r="BSC9" s="214"/>
      <c r="BSD9" s="64"/>
      <c r="BSE9" s="64"/>
      <c r="BSN9" s="64"/>
      <c r="BSS9" s="214"/>
      <c r="BST9" s="64"/>
      <c r="BSU9" s="64"/>
      <c r="BTD9" s="64"/>
      <c r="BTI9" s="214"/>
      <c r="BTJ9" s="64"/>
      <c r="BTK9" s="64"/>
      <c r="BTT9" s="64"/>
      <c r="BTY9" s="214"/>
      <c r="BTZ9" s="64"/>
      <c r="BUA9" s="64"/>
      <c r="BUJ9" s="64"/>
      <c r="BUO9" s="214"/>
      <c r="BUP9" s="64"/>
      <c r="BUQ9" s="64"/>
      <c r="BUZ9" s="64"/>
      <c r="BVE9" s="214"/>
      <c r="BVF9" s="64"/>
      <c r="BVG9" s="64"/>
      <c r="BVP9" s="64"/>
      <c r="BVU9" s="214"/>
      <c r="BVV9" s="64"/>
      <c r="BVW9" s="64"/>
      <c r="BWF9" s="64"/>
      <c r="BWK9" s="214"/>
      <c r="BWL9" s="64"/>
      <c r="BWM9" s="64"/>
      <c r="BWV9" s="64"/>
      <c r="BXA9" s="214"/>
      <c r="BXB9" s="64"/>
      <c r="BXC9" s="64"/>
      <c r="BXL9" s="64"/>
      <c r="BXQ9" s="214"/>
      <c r="BXR9" s="64"/>
      <c r="BXS9" s="64"/>
      <c r="BYB9" s="64"/>
      <c r="BYG9" s="214"/>
      <c r="BYH9" s="64"/>
      <c r="BYI9" s="64"/>
      <c r="BYR9" s="64"/>
      <c r="BYW9" s="214"/>
      <c r="BYX9" s="64"/>
      <c r="BYY9" s="64"/>
      <c r="BZH9" s="64"/>
      <c r="BZM9" s="214"/>
      <c r="BZN9" s="64"/>
      <c r="BZO9" s="64"/>
      <c r="BZX9" s="64"/>
      <c r="CAC9" s="214"/>
      <c r="CAD9" s="64"/>
      <c r="CAE9" s="64"/>
      <c r="CAN9" s="64"/>
      <c r="CAS9" s="214"/>
      <c r="CAT9" s="64"/>
      <c r="CAU9" s="64"/>
      <c r="CBD9" s="64"/>
      <c r="CBI9" s="214"/>
      <c r="CBJ9" s="64"/>
      <c r="CBK9" s="64"/>
      <c r="CBT9" s="64"/>
      <c r="CBY9" s="214"/>
      <c r="CBZ9" s="64"/>
      <c r="CCA9" s="64"/>
      <c r="CCJ9" s="64"/>
      <c r="CCO9" s="214"/>
      <c r="CCP9" s="64"/>
      <c r="CCQ9" s="64"/>
      <c r="CCZ9" s="64"/>
      <c r="CDE9" s="214"/>
      <c r="CDF9" s="64"/>
      <c r="CDG9" s="64"/>
      <c r="CDP9" s="64"/>
      <c r="CDU9" s="214"/>
      <c r="CDV9" s="64"/>
      <c r="CDW9" s="64"/>
      <c r="CEF9" s="64"/>
      <c r="CEK9" s="214"/>
      <c r="CEL9" s="64"/>
      <c r="CEM9" s="64"/>
      <c r="CEV9" s="64"/>
      <c r="CFA9" s="214"/>
      <c r="CFB9" s="64"/>
      <c r="CFC9" s="64"/>
      <c r="CFL9" s="64"/>
      <c r="CFQ9" s="214"/>
      <c r="CFR9" s="64"/>
      <c r="CFS9" s="64"/>
      <c r="CGB9" s="64"/>
      <c r="CGG9" s="214"/>
      <c r="CGH9" s="64"/>
      <c r="CGI9" s="64"/>
      <c r="CGR9" s="64"/>
      <c r="CGW9" s="214"/>
      <c r="CGX9" s="64"/>
      <c r="CGY9" s="64"/>
      <c r="CHH9" s="64"/>
      <c r="CHM9" s="214"/>
      <c r="CHN9" s="64"/>
      <c r="CHO9" s="64"/>
      <c r="CHX9" s="64"/>
      <c r="CIC9" s="214"/>
      <c r="CID9" s="64"/>
      <c r="CIE9" s="64"/>
      <c r="CIN9" s="64"/>
      <c r="CIS9" s="214"/>
      <c r="CIT9" s="64"/>
      <c r="CIU9" s="64"/>
      <c r="CJD9" s="64"/>
      <c r="CJI9" s="214"/>
      <c r="CJJ9" s="64"/>
      <c r="CJK9" s="64"/>
      <c r="CJT9" s="64"/>
      <c r="CJY9" s="214"/>
      <c r="CJZ9" s="64"/>
      <c r="CKA9" s="64"/>
      <c r="CKJ9" s="64"/>
      <c r="CKO9" s="214"/>
      <c r="CKP9" s="64"/>
      <c r="CKQ9" s="64"/>
      <c r="CKZ9" s="64"/>
      <c r="CLE9" s="214"/>
      <c r="CLF9" s="64"/>
      <c r="CLG9" s="64"/>
      <c r="CLP9" s="64"/>
      <c r="CLU9" s="214"/>
      <c r="CLV9" s="64"/>
      <c r="CLW9" s="64"/>
      <c r="CMF9" s="64"/>
      <c r="CMK9" s="214"/>
      <c r="CML9" s="64"/>
      <c r="CMM9" s="64"/>
      <c r="CMV9" s="64"/>
      <c r="CNA9" s="214"/>
      <c r="CNB9" s="64"/>
      <c r="CNC9" s="64"/>
      <c r="CNL9" s="64"/>
      <c r="CNQ9" s="214"/>
      <c r="CNR9" s="64"/>
      <c r="CNS9" s="64"/>
      <c r="COB9" s="64"/>
      <c r="COG9" s="214"/>
      <c r="COH9" s="64"/>
      <c r="COI9" s="64"/>
      <c r="COR9" s="64"/>
      <c r="COW9" s="214"/>
      <c r="COX9" s="64"/>
      <c r="COY9" s="64"/>
      <c r="CPH9" s="64"/>
      <c r="CPM9" s="214"/>
      <c r="CPN9" s="64"/>
      <c r="CPO9" s="64"/>
      <c r="CPX9" s="64"/>
      <c r="CQC9" s="214"/>
      <c r="CQD9" s="64"/>
      <c r="CQE9" s="64"/>
      <c r="CQN9" s="64"/>
      <c r="CQS9" s="214"/>
      <c r="CQT9" s="64"/>
      <c r="CQU9" s="64"/>
      <c r="CRD9" s="64"/>
      <c r="CRI9" s="214"/>
      <c r="CRJ9" s="64"/>
      <c r="CRK9" s="64"/>
      <c r="CRT9" s="64"/>
      <c r="CRY9" s="214"/>
      <c r="CRZ9" s="64"/>
      <c r="CSA9" s="64"/>
      <c r="CSJ9" s="64"/>
      <c r="CSO9" s="214"/>
      <c r="CSP9" s="64"/>
      <c r="CSQ9" s="64"/>
      <c r="CSZ9" s="64"/>
      <c r="CTE9" s="214"/>
      <c r="CTF9" s="64"/>
      <c r="CTG9" s="64"/>
      <c r="CTP9" s="64"/>
      <c r="CTU9" s="214"/>
      <c r="CTV9" s="64"/>
      <c r="CTW9" s="64"/>
      <c r="CUF9" s="64"/>
      <c r="CUK9" s="214"/>
      <c r="CUL9" s="64"/>
      <c r="CUM9" s="64"/>
      <c r="CUV9" s="64"/>
      <c r="CVA9" s="214"/>
      <c r="CVB9" s="64"/>
      <c r="CVC9" s="64"/>
      <c r="CVL9" s="64"/>
      <c r="CVQ9" s="214"/>
      <c r="CVR9" s="64"/>
      <c r="CVS9" s="64"/>
      <c r="CWB9" s="64"/>
      <c r="CWG9" s="214"/>
      <c r="CWH9" s="64"/>
      <c r="CWI9" s="64"/>
      <c r="CWR9" s="64"/>
      <c r="CWW9" s="214"/>
      <c r="CWX9" s="64"/>
      <c r="CWY9" s="64"/>
      <c r="CXH9" s="64"/>
      <c r="CXM9" s="214"/>
      <c r="CXN9" s="64"/>
      <c r="CXO9" s="64"/>
      <c r="CXX9" s="64"/>
      <c r="CYC9" s="214"/>
      <c r="CYD9" s="64"/>
      <c r="CYE9" s="64"/>
      <c r="CYN9" s="64"/>
      <c r="CYS9" s="214"/>
      <c r="CYT9" s="64"/>
      <c r="CYU9" s="64"/>
      <c r="CZD9" s="64"/>
      <c r="CZI9" s="214"/>
      <c r="CZJ9" s="64"/>
      <c r="CZK9" s="64"/>
      <c r="CZT9" s="64"/>
      <c r="CZY9" s="214"/>
      <c r="CZZ9" s="64"/>
      <c r="DAA9" s="64"/>
      <c r="DAJ9" s="64"/>
      <c r="DAO9" s="214"/>
      <c r="DAP9" s="64"/>
      <c r="DAQ9" s="64"/>
      <c r="DAZ9" s="64"/>
      <c r="DBE9" s="214"/>
      <c r="DBF9" s="64"/>
      <c r="DBG9" s="64"/>
      <c r="DBP9" s="64"/>
      <c r="DBU9" s="214"/>
      <c r="DBV9" s="64"/>
      <c r="DBW9" s="64"/>
      <c r="DCF9" s="64"/>
      <c r="DCK9" s="214"/>
      <c r="DCL9" s="64"/>
      <c r="DCM9" s="64"/>
      <c r="DCV9" s="64"/>
      <c r="DDA9" s="214"/>
      <c r="DDB9" s="64"/>
      <c r="DDC9" s="64"/>
      <c r="DDL9" s="64"/>
      <c r="DDQ9" s="214"/>
      <c r="DDR9" s="64"/>
      <c r="DDS9" s="64"/>
      <c r="DEB9" s="64"/>
      <c r="DEG9" s="214"/>
      <c r="DEH9" s="64"/>
      <c r="DEI9" s="64"/>
      <c r="DER9" s="64"/>
      <c r="DEW9" s="214"/>
      <c r="DEX9" s="64"/>
      <c r="DEY9" s="64"/>
      <c r="DFH9" s="64"/>
      <c r="DFM9" s="214"/>
      <c r="DFN9" s="64"/>
      <c r="DFO9" s="64"/>
      <c r="DFX9" s="64"/>
      <c r="DGC9" s="214"/>
      <c r="DGD9" s="64"/>
      <c r="DGE9" s="64"/>
      <c r="DGN9" s="64"/>
      <c r="DGS9" s="214"/>
      <c r="DGT9" s="64"/>
      <c r="DGU9" s="64"/>
      <c r="DHD9" s="64"/>
      <c r="DHI9" s="214"/>
      <c r="DHJ9" s="64"/>
      <c r="DHK9" s="64"/>
      <c r="DHT9" s="64"/>
      <c r="DHY9" s="214"/>
      <c r="DHZ9" s="64"/>
      <c r="DIA9" s="64"/>
      <c r="DIJ9" s="64"/>
      <c r="DIO9" s="214"/>
      <c r="DIP9" s="64"/>
      <c r="DIQ9" s="64"/>
      <c r="DIZ9" s="64"/>
      <c r="DJE9" s="214"/>
      <c r="DJF9" s="64"/>
      <c r="DJG9" s="64"/>
      <c r="DJP9" s="64"/>
      <c r="DJU9" s="214"/>
      <c r="DJV9" s="64"/>
      <c r="DJW9" s="64"/>
      <c r="DKF9" s="64"/>
      <c r="DKK9" s="214"/>
      <c r="DKL9" s="64"/>
      <c r="DKM9" s="64"/>
      <c r="DKV9" s="64"/>
      <c r="DLA9" s="214"/>
      <c r="DLB9" s="64"/>
      <c r="DLC9" s="64"/>
      <c r="DLL9" s="64"/>
      <c r="DLQ9" s="214"/>
      <c r="DLR9" s="64"/>
      <c r="DLS9" s="64"/>
      <c r="DMB9" s="64"/>
      <c r="DMG9" s="214"/>
      <c r="DMH9" s="64"/>
      <c r="DMI9" s="64"/>
      <c r="DMR9" s="64"/>
      <c r="DMW9" s="214"/>
      <c r="DMX9" s="64"/>
      <c r="DMY9" s="64"/>
      <c r="DNH9" s="64"/>
      <c r="DNM9" s="214"/>
      <c r="DNN9" s="64"/>
      <c r="DNO9" s="64"/>
      <c r="DNX9" s="64"/>
      <c r="DOC9" s="214"/>
      <c r="DOD9" s="64"/>
      <c r="DOE9" s="64"/>
      <c r="DON9" s="64"/>
      <c r="DOS9" s="214"/>
      <c r="DOT9" s="64"/>
      <c r="DOU9" s="64"/>
      <c r="DPD9" s="64"/>
      <c r="DPI9" s="214"/>
      <c r="DPJ9" s="64"/>
      <c r="DPK9" s="64"/>
      <c r="DPT9" s="64"/>
      <c r="DPY9" s="214"/>
      <c r="DPZ9" s="64"/>
      <c r="DQA9" s="64"/>
      <c r="DQJ9" s="64"/>
      <c r="DQO9" s="214"/>
      <c r="DQP9" s="64"/>
      <c r="DQQ9" s="64"/>
      <c r="DQZ9" s="64"/>
      <c r="DRE9" s="214"/>
      <c r="DRF9" s="64"/>
      <c r="DRG9" s="64"/>
      <c r="DRP9" s="64"/>
      <c r="DRU9" s="214"/>
      <c r="DRV9" s="64"/>
      <c r="DRW9" s="64"/>
      <c r="DSF9" s="64"/>
      <c r="DSK9" s="214"/>
      <c r="DSL9" s="64"/>
      <c r="DSM9" s="64"/>
      <c r="DSV9" s="64"/>
      <c r="DTA9" s="214"/>
      <c r="DTB9" s="64"/>
      <c r="DTC9" s="64"/>
      <c r="DTL9" s="64"/>
      <c r="DTQ9" s="214"/>
      <c r="DTR9" s="64"/>
      <c r="DTS9" s="64"/>
      <c r="DUB9" s="64"/>
      <c r="DUG9" s="214"/>
      <c r="DUH9" s="64"/>
      <c r="DUI9" s="64"/>
      <c r="DUR9" s="64"/>
      <c r="DUW9" s="214"/>
      <c r="DUX9" s="64"/>
      <c r="DUY9" s="64"/>
      <c r="DVH9" s="64"/>
      <c r="DVM9" s="214"/>
      <c r="DVN9" s="64"/>
      <c r="DVO9" s="64"/>
      <c r="DVX9" s="64"/>
      <c r="DWC9" s="214"/>
      <c r="DWD9" s="64"/>
      <c r="DWE9" s="64"/>
      <c r="DWN9" s="64"/>
      <c r="DWS9" s="214"/>
      <c r="DWT9" s="64"/>
      <c r="DWU9" s="64"/>
      <c r="DXD9" s="64"/>
      <c r="DXI9" s="214"/>
      <c r="DXJ9" s="64"/>
      <c r="DXK9" s="64"/>
      <c r="DXT9" s="64"/>
      <c r="DXY9" s="214"/>
      <c r="DXZ9" s="64"/>
      <c r="DYA9" s="64"/>
      <c r="DYJ9" s="64"/>
      <c r="DYO9" s="214"/>
      <c r="DYP9" s="64"/>
      <c r="DYQ9" s="64"/>
      <c r="DYZ9" s="64"/>
      <c r="DZE9" s="214"/>
      <c r="DZF9" s="64"/>
      <c r="DZG9" s="64"/>
      <c r="DZP9" s="64"/>
      <c r="DZU9" s="214"/>
      <c r="DZV9" s="64"/>
      <c r="DZW9" s="64"/>
      <c r="EAF9" s="64"/>
      <c r="EAK9" s="214"/>
      <c r="EAL9" s="64"/>
      <c r="EAM9" s="64"/>
      <c r="EAV9" s="64"/>
      <c r="EBA9" s="214"/>
      <c r="EBB9" s="64"/>
      <c r="EBC9" s="64"/>
      <c r="EBL9" s="64"/>
      <c r="EBQ9" s="214"/>
      <c r="EBR9" s="64"/>
      <c r="EBS9" s="64"/>
      <c r="ECB9" s="64"/>
      <c r="ECG9" s="214"/>
      <c r="ECH9" s="64"/>
      <c r="ECI9" s="64"/>
      <c r="ECR9" s="64"/>
      <c r="ECW9" s="214"/>
      <c r="ECX9" s="64"/>
      <c r="ECY9" s="64"/>
      <c r="EDH9" s="64"/>
      <c r="EDM9" s="214"/>
      <c r="EDN9" s="64"/>
      <c r="EDO9" s="64"/>
      <c r="EDX9" s="64"/>
      <c r="EEC9" s="214"/>
      <c r="EED9" s="64"/>
      <c r="EEE9" s="64"/>
      <c r="EEN9" s="64"/>
      <c r="EES9" s="214"/>
      <c r="EET9" s="64"/>
      <c r="EEU9" s="64"/>
      <c r="EFD9" s="64"/>
      <c r="EFI9" s="214"/>
      <c r="EFJ9" s="64"/>
      <c r="EFK9" s="64"/>
      <c r="EFT9" s="64"/>
      <c r="EFY9" s="214"/>
      <c r="EFZ9" s="64"/>
      <c r="EGA9" s="64"/>
      <c r="EGJ9" s="64"/>
      <c r="EGO9" s="214"/>
      <c r="EGP9" s="64"/>
      <c r="EGQ9" s="64"/>
      <c r="EGZ9" s="64"/>
      <c r="EHE9" s="214"/>
      <c r="EHF9" s="64"/>
      <c r="EHG9" s="64"/>
      <c r="EHP9" s="64"/>
      <c r="EHU9" s="214"/>
      <c r="EHV9" s="64"/>
      <c r="EHW9" s="64"/>
      <c r="EIF9" s="64"/>
      <c r="EIK9" s="214"/>
      <c r="EIL9" s="64"/>
      <c r="EIM9" s="64"/>
      <c r="EIV9" s="64"/>
      <c r="EJA9" s="214"/>
      <c r="EJB9" s="64"/>
      <c r="EJC9" s="64"/>
      <c r="EJL9" s="64"/>
      <c r="EJQ9" s="214"/>
      <c r="EJR9" s="64"/>
      <c r="EJS9" s="64"/>
      <c r="EKB9" s="64"/>
      <c r="EKG9" s="214"/>
      <c r="EKH9" s="64"/>
      <c r="EKI9" s="64"/>
      <c r="EKR9" s="64"/>
      <c r="EKW9" s="214"/>
      <c r="EKX9" s="64"/>
      <c r="EKY9" s="64"/>
      <c r="ELH9" s="64"/>
      <c r="ELM9" s="214"/>
      <c r="ELN9" s="64"/>
      <c r="ELO9" s="64"/>
      <c r="ELX9" s="64"/>
      <c r="EMC9" s="214"/>
      <c r="EMD9" s="64"/>
      <c r="EME9" s="64"/>
      <c r="EMN9" s="64"/>
      <c r="EMS9" s="214"/>
      <c r="EMT9" s="64"/>
      <c r="EMU9" s="64"/>
      <c r="END9" s="64"/>
      <c r="ENI9" s="214"/>
      <c r="ENJ9" s="64"/>
      <c r="ENK9" s="64"/>
      <c r="ENT9" s="64"/>
      <c r="ENY9" s="214"/>
      <c r="ENZ9" s="64"/>
      <c r="EOA9" s="64"/>
      <c r="EOJ9" s="64"/>
      <c r="EOO9" s="214"/>
      <c r="EOP9" s="64"/>
      <c r="EOQ9" s="64"/>
      <c r="EOZ9" s="64"/>
      <c r="EPE9" s="214"/>
      <c r="EPF9" s="64"/>
      <c r="EPG9" s="64"/>
      <c r="EPP9" s="64"/>
      <c r="EPU9" s="214"/>
      <c r="EPV9" s="64"/>
      <c r="EPW9" s="64"/>
      <c r="EQF9" s="64"/>
      <c r="EQK9" s="214"/>
      <c r="EQL9" s="64"/>
      <c r="EQM9" s="64"/>
      <c r="EQV9" s="64"/>
      <c r="ERA9" s="214"/>
      <c r="ERB9" s="64"/>
      <c r="ERC9" s="64"/>
      <c r="ERL9" s="64"/>
      <c r="ERQ9" s="214"/>
      <c r="ERR9" s="64"/>
      <c r="ERS9" s="64"/>
      <c r="ESB9" s="64"/>
      <c r="ESG9" s="214"/>
      <c r="ESH9" s="64"/>
      <c r="ESI9" s="64"/>
      <c r="ESR9" s="64"/>
      <c r="ESW9" s="214"/>
      <c r="ESX9" s="64"/>
      <c r="ESY9" s="64"/>
      <c r="ETH9" s="64"/>
      <c r="ETM9" s="214"/>
      <c r="ETN9" s="64"/>
      <c r="ETO9" s="64"/>
      <c r="ETX9" s="64"/>
      <c r="EUC9" s="214"/>
      <c r="EUD9" s="64"/>
      <c r="EUE9" s="64"/>
      <c r="EUN9" s="64"/>
      <c r="EUS9" s="214"/>
      <c r="EUT9" s="64"/>
      <c r="EUU9" s="64"/>
      <c r="EVD9" s="64"/>
      <c r="EVI9" s="214"/>
      <c r="EVJ9" s="64"/>
      <c r="EVK9" s="64"/>
      <c r="EVT9" s="64"/>
      <c r="EVY9" s="214"/>
      <c r="EVZ9" s="64"/>
      <c r="EWA9" s="64"/>
      <c r="EWJ9" s="64"/>
      <c r="EWO9" s="214"/>
      <c r="EWP9" s="64"/>
      <c r="EWQ9" s="64"/>
      <c r="EWZ9" s="64"/>
      <c r="EXE9" s="214"/>
      <c r="EXF9" s="64"/>
      <c r="EXG9" s="64"/>
      <c r="EXP9" s="64"/>
      <c r="EXU9" s="214"/>
      <c r="EXV9" s="64"/>
      <c r="EXW9" s="64"/>
      <c r="EYF9" s="64"/>
      <c r="EYK9" s="214"/>
      <c r="EYL9" s="64"/>
      <c r="EYM9" s="64"/>
      <c r="EYV9" s="64"/>
      <c r="EZA9" s="214"/>
      <c r="EZB9" s="64"/>
      <c r="EZC9" s="64"/>
      <c r="EZL9" s="64"/>
      <c r="EZQ9" s="214"/>
      <c r="EZR9" s="64"/>
      <c r="EZS9" s="64"/>
      <c r="FAB9" s="64"/>
      <c r="FAG9" s="214"/>
      <c r="FAH9" s="64"/>
      <c r="FAI9" s="64"/>
      <c r="FAR9" s="64"/>
      <c r="FAW9" s="214"/>
      <c r="FAX9" s="64"/>
      <c r="FAY9" s="64"/>
      <c r="FBH9" s="64"/>
      <c r="FBM9" s="214"/>
      <c r="FBN9" s="64"/>
      <c r="FBO9" s="64"/>
      <c r="FBX9" s="64"/>
      <c r="FCC9" s="214"/>
      <c r="FCD9" s="64"/>
      <c r="FCE9" s="64"/>
      <c r="FCN9" s="64"/>
      <c r="FCS9" s="214"/>
      <c r="FCT9" s="64"/>
      <c r="FCU9" s="64"/>
      <c r="FDD9" s="64"/>
      <c r="FDI9" s="214"/>
      <c r="FDJ9" s="64"/>
      <c r="FDK9" s="64"/>
      <c r="FDT9" s="64"/>
      <c r="FDY9" s="214"/>
      <c r="FDZ9" s="64"/>
      <c r="FEA9" s="64"/>
      <c r="FEJ9" s="64"/>
      <c r="FEO9" s="214"/>
      <c r="FEP9" s="64"/>
      <c r="FEQ9" s="64"/>
      <c r="FEZ9" s="64"/>
      <c r="FFE9" s="214"/>
      <c r="FFF9" s="64"/>
      <c r="FFG9" s="64"/>
      <c r="FFP9" s="64"/>
      <c r="FFU9" s="214"/>
      <c r="FFV9" s="64"/>
      <c r="FFW9" s="64"/>
      <c r="FGF9" s="64"/>
      <c r="FGK9" s="214"/>
      <c r="FGL9" s="64"/>
      <c r="FGM9" s="64"/>
      <c r="FGV9" s="64"/>
      <c r="FHA9" s="214"/>
      <c r="FHB9" s="64"/>
      <c r="FHC9" s="64"/>
      <c r="FHL9" s="64"/>
      <c r="FHQ9" s="214"/>
      <c r="FHR9" s="64"/>
      <c r="FHS9" s="64"/>
      <c r="FIB9" s="64"/>
      <c r="FIG9" s="214"/>
      <c r="FIH9" s="64"/>
      <c r="FII9" s="64"/>
      <c r="FIR9" s="64"/>
      <c r="FIW9" s="214"/>
      <c r="FIX9" s="64"/>
      <c r="FIY9" s="64"/>
      <c r="FJH9" s="64"/>
      <c r="FJM9" s="214"/>
      <c r="FJN9" s="64"/>
      <c r="FJO9" s="64"/>
      <c r="FJX9" s="64"/>
      <c r="FKC9" s="214"/>
      <c r="FKD9" s="64"/>
      <c r="FKE9" s="64"/>
      <c r="FKN9" s="64"/>
      <c r="FKS9" s="214"/>
      <c r="FKT9" s="64"/>
      <c r="FKU9" s="64"/>
      <c r="FLD9" s="64"/>
      <c r="FLI9" s="214"/>
      <c r="FLJ9" s="64"/>
      <c r="FLK9" s="64"/>
      <c r="FLT9" s="64"/>
      <c r="FLY9" s="214"/>
      <c r="FLZ9" s="64"/>
      <c r="FMA9" s="64"/>
      <c r="FMJ9" s="64"/>
      <c r="FMO9" s="214"/>
      <c r="FMP9" s="64"/>
      <c r="FMQ9" s="64"/>
      <c r="FMZ9" s="64"/>
      <c r="FNE9" s="214"/>
      <c r="FNF9" s="64"/>
      <c r="FNG9" s="64"/>
      <c r="FNP9" s="64"/>
      <c r="FNU9" s="214"/>
      <c r="FNV9" s="64"/>
      <c r="FNW9" s="64"/>
      <c r="FOF9" s="64"/>
      <c r="FOK9" s="214"/>
      <c r="FOL9" s="64"/>
      <c r="FOM9" s="64"/>
      <c r="FOV9" s="64"/>
      <c r="FPA9" s="214"/>
      <c r="FPB9" s="64"/>
      <c r="FPC9" s="64"/>
      <c r="FPL9" s="64"/>
      <c r="FPQ9" s="214"/>
      <c r="FPR9" s="64"/>
      <c r="FPS9" s="64"/>
      <c r="FQB9" s="64"/>
      <c r="FQG9" s="214"/>
      <c r="FQH9" s="64"/>
      <c r="FQI9" s="64"/>
      <c r="FQR9" s="64"/>
      <c r="FQW9" s="214"/>
      <c r="FQX9" s="64"/>
      <c r="FQY9" s="64"/>
      <c r="FRH9" s="64"/>
      <c r="FRM9" s="214"/>
      <c r="FRN9" s="64"/>
      <c r="FRO9" s="64"/>
      <c r="FRX9" s="64"/>
      <c r="FSC9" s="214"/>
      <c r="FSD9" s="64"/>
      <c r="FSE9" s="64"/>
      <c r="FSN9" s="64"/>
      <c r="FSS9" s="214"/>
      <c r="FST9" s="64"/>
      <c r="FSU9" s="64"/>
      <c r="FTD9" s="64"/>
      <c r="FTI9" s="214"/>
      <c r="FTJ9" s="64"/>
      <c r="FTK9" s="64"/>
      <c r="FTT9" s="64"/>
      <c r="FTY9" s="214"/>
      <c r="FTZ9" s="64"/>
      <c r="FUA9" s="64"/>
      <c r="FUJ9" s="64"/>
      <c r="FUO9" s="214"/>
      <c r="FUP9" s="64"/>
      <c r="FUQ9" s="64"/>
      <c r="FUZ9" s="64"/>
      <c r="FVE9" s="214"/>
      <c r="FVF9" s="64"/>
      <c r="FVG9" s="64"/>
      <c r="FVP9" s="64"/>
      <c r="FVU9" s="214"/>
      <c r="FVV9" s="64"/>
      <c r="FVW9" s="64"/>
      <c r="FWF9" s="64"/>
      <c r="FWK9" s="214"/>
      <c r="FWL9" s="64"/>
      <c r="FWM9" s="64"/>
      <c r="FWV9" s="64"/>
      <c r="FXA9" s="214"/>
      <c r="FXB9" s="64"/>
      <c r="FXC9" s="64"/>
      <c r="FXL9" s="64"/>
      <c r="FXQ9" s="214"/>
      <c r="FXR9" s="64"/>
      <c r="FXS9" s="64"/>
      <c r="FYB9" s="64"/>
      <c r="FYG9" s="214"/>
      <c r="FYH9" s="64"/>
      <c r="FYI9" s="64"/>
      <c r="FYR9" s="64"/>
      <c r="FYW9" s="214"/>
      <c r="FYX9" s="64"/>
      <c r="FYY9" s="64"/>
      <c r="FZH9" s="64"/>
      <c r="FZM9" s="214"/>
      <c r="FZN9" s="64"/>
      <c r="FZO9" s="64"/>
      <c r="FZX9" s="64"/>
      <c r="GAC9" s="214"/>
      <c r="GAD9" s="64"/>
      <c r="GAE9" s="64"/>
      <c r="GAN9" s="64"/>
      <c r="GAS9" s="214"/>
      <c r="GAT9" s="64"/>
      <c r="GAU9" s="64"/>
      <c r="GBD9" s="64"/>
      <c r="GBI9" s="214"/>
      <c r="GBJ9" s="64"/>
      <c r="GBK9" s="64"/>
      <c r="GBT9" s="64"/>
      <c r="GBY9" s="214"/>
      <c r="GBZ9" s="64"/>
      <c r="GCA9" s="64"/>
      <c r="GCJ9" s="64"/>
      <c r="GCO9" s="214"/>
      <c r="GCP9" s="64"/>
      <c r="GCQ9" s="64"/>
      <c r="GCZ9" s="64"/>
      <c r="GDE9" s="214"/>
      <c r="GDF9" s="64"/>
      <c r="GDG9" s="64"/>
      <c r="GDP9" s="64"/>
      <c r="GDU9" s="214"/>
      <c r="GDV9" s="64"/>
      <c r="GDW9" s="64"/>
      <c r="GEF9" s="64"/>
      <c r="GEK9" s="214"/>
      <c r="GEL9" s="64"/>
      <c r="GEM9" s="64"/>
      <c r="GEV9" s="64"/>
      <c r="GFA9" s="214"/>
      <c r="GFB9" s="64"/>
      <c r="GFC9" s="64"/>
      <c r="GFL9" s="64"/>
      <c r="GFQ9" s="214"/>
      <c r="GFR9" s="64"/>
      <c r="GFS9" s="64"/>
      <c r="GGB9" s="64"/>
      <c r="GGG9" s="214"/>
      <c r="GGH9" s="64"/>
      <c r="GGI9" s="64"/>
      <c r="GGR9" s="64"/>
      <c r="GGW9" s="214"/>
      <c r="GGX9" s="64"/>
      <c r="GGY9" s="64"/>
      <c r="GHH9" s="64"/>
      <c r="GHM9" s="214"/>
      <c r="GHN9" s="64"/>
      <c r="GHO9" s="64"/>
      <c r="GHX9" s="64"/>
      <c r="GIC9" s="214"/>
      <c r="GID9" s="64"/>
      <c r="GIE9" s="64"/>
      <c r="GIN9" s="64"/>
      <c r="GIS9" s="214"/>
      <c r="GIT9" s="64"/>
      <c r="GIU9" s="64"/>
      <c r="GJD9" s="64"/>
      <c r="GJI9" s="214"/>
      <c r="GJJ9" s="64"/>
      <c r="GJK9" s="64"/>
      <c r="GJT9" s="64"/>
      <c r="GJY9" s="214"/>
      <c r="GJZ9" s="64"/>
      <c r="GKA9" s="64"/>
      <c r="GKJ9" s="64"/>
      <c r="GKO9" s="214"/>
      <c r="GKP9" s="64"/>
      <c r="GKQ9" s="64"/>
      <c r="GKZ9" s="64"/>
      <c r="GLE9" s="214"/>
      <c r="GLF9" s="64"/>
      <c r="GLG9" s="64"/>
      <c r="GLP9" s="64"/>
      <c r="GLU9" s="214"/>
      <c r="GLV9" s="64"/>
      <c r="GLW9" s="64"/>
      <c r="GMF9" s="64"/>
      <c r="GMK9" s="214"/>
      <c r="GML9" s="64"/>
      <c r="GMM9" s="64"/>
      <c r="GMV9" s="64"/>
      <c r="GNA9" s="214"/>
      <c r="GNB9" s="64"/>
      <c r="GNC9" s="64"/>
      <c r="GNL9" s="64"/>
      <c r="GNQ9" s="214"/>
      <c r="GNR9" s="64"/>
      <c r="GNS9" s="64"/>
      <c r="GOB9" s="64"/>
      <c r="GOG9" s="214"/>
      <c r="GOH9" s="64"/>
      <c r="GOI9" s="64"/>
      <c r="GOR9" s="64"/>
      <c r="GOW9" s="214"/>
      <c r="GOX9" s="64"/>
      <c r="GOY9" s="64"/>
      <c r="GPH9" s="64"/>
      <c r="GPM9" s="214"/>
      <c r="GPN9" s="64"/>
      <c r="GPO9" s="64"/>
      <c r="GPX9" s="64"/>
      <c r="GQC9" s="214"/>
      <c r="GQD9" s="64"/>
      <c r="GQE9" s="64"/>
      <c r="GQN9" s="64"/>
      <c r="GQS9" s="214"/>
      <c r="GQT9" s="64"/>
      <c r="GQU9" s="64"/>
      <c r="GRD9" s="64"/>
      <c r="GRI9" s="214"/>
      <c r="GRJ9" s="64"/>
      <c r="GRK9" s="64"/>
      <c r="GRT9" s="64"/>
      <c r="GRY9" s="214"/>
      <c r="GRZ9" s="64"/>
      <c r="GSA9" s="64"/>
      <c r="GSJ9" s="64"/>
      <c r="GSO9" s="214"/>
      <c r="GSP9" s="64"/>
      <c r="GSQ9" s="64"/>
      <c r="GSZ9" s="64"/>
      <c r="GTE9" s="214"/>
      <c r="GTF9" s="64"/>
      <c r="GTG9" s="64"/>
      <c r="GTP9" s="64"/>
      <c r="GTU9" s="214"/>
      <c r="GTV9" s="64"/>
      <c r="GTW9" s="64"/>
      <c r="GUF9" s="64"/>
      <c r="GUK9" s="214"/>
      <c r="GUL9" s="64"/>
      <c r="GUM9" s="64"/>
      <c r="GUV9" s="64"/>
      <c r="GVA9" s="214"/>
      <c r="GVB9" s="64"/>
      <c r="GVC9" s="64"/>
      <c r="GVL9" s="64"/>
      <c r="GVQ9" s="214"/>
      <c r="GVR9" s="64"/>
      <c r="GVS9" s="64"/>
      <c r="GWB9" s="64"/>
      <c r="GWG9" s="214"/>
      <c r="GWH9" s="64"/>
      <c r="GWI9" s="64"/>
      <c r="GWR9" s="64"/>
      <c r="GWW9" s="214"/>
      <c r="GWX9" s="64"/>
      <c r="GWY9" s="64"/>
      <c r="GXH9" s="64"/>
      <c r="GXM9" s="214"/>
      <c r="GXN9" s="64"/>
      <c r="GXO9" s="64"/>
      <c r="GXX9" s="64"/>
      <c r="GYC9" s="214"/>
      <c r="GYD9" s="64"/>
      <c r="GYE9" s="64"/>
      <c r="GYN9" s="64"/>
      <c r="GYS9" s="214"/>
      <c r="GYT9" s="64"/>
      <c r="GYU9" s="64"/>
      <c r="GZD9" s="64"/>
      <c r="GZI9" s="214"/>
      <c r="GZJ9" s="64"/>
      <c r="GZK9" s="64"/>
      <c r="GZT9" s="64"/>
      <c r="GZY9" s="214"/>
      <c r="GZZ9" s="64"/>
      <c r="HAA9" s="64"/>
      <c r="HAJ9" s="64"/>
      <c r="HAO9" s="214"/>
      <c r="HAP9" s="64"/>
      <c r="HAQ9" s="64"/>
      <c r="HAZ9" s="64"/>
      <c r="HBE9" s="214"/>
      <c r="HBF9" s="64"/>
      <c r="HBG9" s="64"/>
      <c r="HBP9" s="64"/>
      <c r="HBU9" s="214"/>
      <c r="HBV9" s="64"/>
      <c r="HBW9" s="64"/>
      <c r="HCF9" s="64"/>
      <c r="HCK9" s="214"/>
      <c r="HCL9" s="64"/>
      <c r="HCM9" s="64"/>
      <c r="HCV9" s="64"/>
      <c r="HDA9" s="214"/>
      <c r="HDB9" s="64"/>
      <c r="HDC9" s="64"/>
      <c r="HDL9" s="64"/>
      <c r="HDQ9" s="214"/>
      <c r="HDR9" s="64"/>
      <c r="HDS9" s="64"/>
      <c r="HEB9" s="64"/>
      <c r="HEG9" s="214"/>
      <c r="HEH9" s="64"/>
      <c r="HEI9" s="64"/>
      <c r="HER9" s="64"/>
      <c r="HEW9" s="214"/>
      <c r="HEX9" s="64"/>
      <c r="HEY9" s="64"/>
      <c r="HFH9" s="64"/>
      <c r="HFM9" s="214"/>
      <c r="HFN9" s="64"/>
      <c r="HFO9" s="64"/>
      <c r="HFX9" s="64"/>
      <c r="HGC9" s="214"/>
      <c r="HGD9" s="64"/>
      <c r="HGE9" s="64"/>
      <c r="HGN9" s="64"/>
      <c r="HGS9" s="214"/>
      <c r="HGT9" s="64"/>
      <c r="HGU9" s="64"/>
      <c r="HHD9" s="64"/>
      <c r="HHI9" s="214"/>
      <c r="HHJ9" s="64"/>
      <c r="HHK9" s="64"/>
      <c r="HHT9" s="64"/>
      <c r="HHY9" s="214"/>
      <c r="HHZ9" s="64"/>
      <c r="HIA9" s="64"/>
      <c r="HIJ9" s="64"/>
      <c r="HIO9" s="214"/>
      <c r="HIP9" s="64"/>
      <c r="HIQ9" s="64"/>
      <c r="HIZ9" s="64"/>
      <c r="HJE9" s="214"/>
      <c r="HJF9" s="64"/>
      <c r="HJG9" s="64"/>
      <c r="HJP9" s="64"/>
      <c r="HJU9" s="214"/>
      <c r="HJV9" s="64"/>
      <c r="HJW9" s="64"/>
      <c r="HKF9" s="64"/>
      <c r="HKK9" s="214"/>
      <c r="HKL9" s="64"/>
      <c r="HKM9" s="64"/>
      <c r="HKV9" s="64"/>
      <c r="HLA9" s="214"/>
      <c r="HLB9" s="64"/>
      <c r="HLC9" s="64"/>
      <c r="HLL9" s="64"/>
      <c r="HLQ9" s="214"/>
      <c r="HLR9" s="64"/>
      <c r="HLS9" s="64"/>
      <c r="HMB9" s="64"/>
      <c r="HMG9" s="214"/>
      <c r="HMH9" s="64"/>
      <c r="HMI9" s="64"/>
      <c r="HMR9" s="64"/>
      <c r="HMW9" s="214"/>
      <c r="HMX9" s="64"/>
      <c r="HMY9" s="64"/>
      <c r="HNH9" s="64"/>
      <c r="HNM9" s="214"/>
      <c r="HNN9" s="64"/>
      <c r="HNO9" s="64"/>
      <c r="HNX9" s="64"/>
      <c r="HOC9" s="214"/>
      <c r="HOD9" s="64"/>
      <c r="HOE9" s="64"/>
      <c r="HON9" s="64"/>
      <c r="HOS9" s="214"/>
      <c r="HOT9" s="64"/>
      <c r="HOU9" s="64"/>
      <c r="HPD9" s="64"/>
      <c r="HPI9" s="214"/>
      <c r="HPJ9" s="64"/>
      <c r="HPK9" s="64"/>
      <c r="HPT9" s="64"/>
      <c r="HPY9" s="214"/>
      <c r="HPZ9" s="64"/>
      <c r="HQA9" s="64"/>
      <c r="HQJ9" s="64"/>
      <c r="HQO9" s="214"/>
      <c r="HQP9" s="64"/>
      <c r="HQQ9" s="64"/>
      <c r="HQZ9" s="64"/>
      <c r="HRE9" s="214"/>
      <c r="HRF9" s="64"/>
      <c r="HRG9" s="64"/>
      <c r="HRP9" s="64"/>
      <c r="HRU9" s="214"/>
      <c r="HRV9" s="64"/>
      <c r="HRW9" s="64"/>
      <c r="HSF9" s="64"/>
      <c r="HSK9" s="214"/>
      <c r="HSL9" s="64"/>
      <c r="HSM9" s="64"/>
      <c r="HSV9" s="64"/>
      <c r="HTA9" s="214"/>
      <c r="HTB9" s="64"/>
      <c r="HTC9" s="64"/>
      <c r="HTL9" s="64"/>
      <c r="HTQ9" s="214"/>
      <c r="HTR9" s="64"/>
      <c r="HTS9" s="64"/>
      <c r="HUB9" s="64"/>
      <c r="HUG9" s="214"/>
      <c r="HUH9" s="64"/>
      <c r="HUI9" s="64"/>
      <c r="HUR9" s="64"/>
      <c r="HUW9" s="214"/>
      <c r="HUX9" s="64"/>
      <c r="HUY9" s="64"/>
      <c r="HVH9" s="64"/>
      <c r="HVM9" s="214"/>
      <c r="HVN9" s="64"/>
      <c r="HVO9" s="64"/>
      <c r="HVX9" s="64"/>
      <c r="HWC9" s="214"/>
      <c r="HWD9" s="64"/>
      <c r="HWE9" s="64"/>
      <c r="HWN9" s="64"/>
      <c r="HWS9" s="214"/>
      <c r="HWT9" s="64"/>
      <c r="HWU9" s="64"/>
      <c r="HXD9" s="64"/>
      <c r="HXI9" s="214"/>
      <c r="HXJ9" s="64"/>
      <c r="HXK9" s="64"/>
      <c r="HXT9" s="64"/>
      <c r="HXY9" s="214"/>
      <c r="HXZ9" s="64"/>
      <c r="HYA9" s="64"/>
      <c r="HYJ9" s="64"/>
      <c r="HYO9" s="214"/>
      <c r="HYP9" s="64"/>
      <c r="HYQ9" s="64"/>
      <c r="HYZ9" s="64"/>
      <c r="HZE9" s="214"/>
      <c r="HZF9" s="64"/>
      <c r="HZG9" s="64"/>
      <c r="HZP9" s="64"/>
      <c r="HZU9" s="214"/>
      <c r="HZV9" s="64"/>
      <c r="HZW9" s="64"/>
      <c r="IAF9" s="64"/>
      <c r="IAK9" s="214"/>
      <c r="IAL9" s="64"/>
      <c r="IAM9" s="64"/>
      <c r="IAV9" s="64"/>
      <c r="IBA9" s="214"/>
      <c r="IBB9" s="64"/>
      <c r="IBC9" s="64"/>
      <c r="IBL9" s="64"/>
      <c r="IBQ9" s="214"/>
      <c r="IBR9" s="64"/>
      <c r="IBS9" s="64"/>
      <c r="ICB9" s="64"/>
      <c r="ICG9" s="214"/>
      <c r="ICH9" s="64"/>
      <c r="ICI9" s="64"/>
      <c r="ICR9" s="64"/>
      <c r="ICW9" s="214"/>
      <c r="ICX9" s="64"/>
      <c r="ICY9" s="64"/>
      <c r="IDH9" s="64"/>
      <c r="IDM9" s="214"/>
      <c r="IDN9" s="64"/>
      <c r="IDO9" s="64"/>
      <c r="IDX9" s="64"/>
      <c r="IEC9" s="214"/>
      <c r="IED9" s="64"/>
      <c r="IEE9" s="64"/>
      <c r="IEN9" s="64"/>
      <c r="IES9" s="214"/>
      <c r="IET9" s="64"/>
      <c r="IEU9" s="64"/>
      <c r="IFD9" s="64"/>
      <c r="IFI9" s="214"/>
      <c r="IFJ9" s="64"/>
      <c r="IFK9" s="64"/>
      <c r="IFT9" s="64"/>
      <c r="IFY9" s="214"/>
      <c r="IFZ9" s="64"/>
      <c r="IGA9" s="64"/>
      <c r="IGJ9" s="64"/>
      <c r="IGO9" s="214"/>
      <c r="IGP9" s="64"/>
      <c r="IGQ9" s="64"/>
      <c r="IGZ9" s="64"/>
      <c r="IHE9" s="214"/>
      <c r="IHF9" s="64"/>
      <c r="IHG9" s="64"/>
      <c r="IHP9" s="64"/>
      <c r="IHU9" s="214"/>
      <c r="IHV9" s="64"/>
      <c r="IHW9" s="64"/>
      <c r="IIF9" s="64"/>
      <c r="IIK9" s="214"/>
      <c r="IIL9" s="64"/>
      <c r="IIM9" s="64"/>
      <c r="IIV9" s="64"/>
      <c r="IJA9" s="214"/>
      <c r="IJB9" s="64"/>
      <c r="IJC9" s="64"/>
      <c r="IJL9" s="64"/>
      <c r="IJQ9" s="214"/>
      <c r="IJR9" s="64"/>
      <c r="IJS9" s="64"/>
      <c r="IKB9" s="64"/>
      <c r="IKG9" s="214"/>
      <c r="IKH9" s="64"/>
      <c r="IKI9" s="64"/>
      <c r="IKR9" s="64"/>
      <c r="IKW9" s="214"/>
      <c r="IKX9" s="64"/>
      <c r="IKY9" s="64"/>
      <c r="ILH9" s="64"/>
      <c r="ILM9" s="214"/>
      <c r="ILN9" s="64"/>
      <c r="ILO9" s="64"/>
      <c r="ILX9" s="64"/>
      <c r="IMC9" s="214"/>
      <c r="IMD9" s="64"/>
      <c r="IME9" s="64"/>
      <c r="IMN9" s="64"/>
      <c r="IMS9" s="214"/>
      <c r="IMT9" s="64"/>
      <c r="IMU9" s="64"/>
      <c r="IND9" s="64"/>
      <c r="INI9" s="214"/>
      <c r="INJ9" s="64"/>
      <c r="INK9" s="64"/>
      <c r="INT9" s="64"/>
      <c r="INY9" s="214"/>
      <c r="INZ9" s="64"/>
      <c r="IOA9" s="64"/>
      <c r="IOJ9" s="64"/>
      <c r="IOO9" s="214"/>
      <c r="IOP9" s="64"/>
      <c r="IOQ9" s="64"/>
      <c r="IOZ9" s="64"/>
      <c r="IPE9" s="214"/>
      <c r="IPF9" s="64"/>
      <c r="IPG9" s="64"/>
      <c r="IPP9" s="64"/>
      <c r="IPU9" s="214"/>
      <c r="IPV9" s="64"/>
      <c r="IPW9" s="64"/>
      <c r="IQF9" s="64"/>
      <c r="IQK9" s="214"/>
      <c r="IQL9" s="64"/>
      <c r="IQM9" s="64"/>
      <c r="IQV9" s="64"/>
      <c r="IRA9" s="214"/>
      <c r="IRB9" s="64"/>
      <c r="IRC9" s="64"/>
      <c r="IRL9" s="64"/>
      <c r="IRQ9" s="214"/>
      <c r="IRR9" s="64"/>
      <c r="IRS9" s="64"/>
      <c r="ISB9" s="64"/>
      <c r="ISG9" s="214"/>
      <c r="ISH9" s="64"/>
      <c r="ISI9" s="64"/>
      <c r="ISR9" s="64"/>
      <c r="ISW9" s="214"/>
      <c r="ISX9" s="64"/>
      <c r="ISY9" s="64"/>
      <c r="ITH9" s="64"/>
      <c r="ITM9" s="214"/>
      <c r="ITN9" s="64"/>
      <c r="ITO9" s="64"/>
      <c r="ITX9" s="64"/>
      <c r="IUC9" s="214"/>
      <c r="IUD9" s="64"/>
      <c r="IUE9" s="64"/>
      <c r="IUN9" s="64"/>
      <c r="IUS9" s="214"/>
      <c r="IUT9" s="64"/>
      <c r="IUU9" s="64"/>
      <c r="IVD9" s="64"/>
      <c r="IVI9" s="214"/>
      <c r="IVJ9" s="64"/>
      <c r="IVK9" s="64"/>
      <c r="IVT9" s="64"/>
      <c r="IVY9" s="214"/>
      <c r="IVZ9" s="64"/>
      <c r="IWA9" s="64"/>
      <c r="IWJ9" s="64"/>
      <c r="IWO9" s="214"/>
      <c r="IWP9" s="64"/>
      <c r="IWQ9" s="64"/>
      <c r="IWZ9" s="64"/>
      <c r="IXE9" s="214"/>
      <c r="IXF9" s="64"/>
      <c r="IXG9" s="64"/>
      <c r="IXP9" s="64"/>
      <c r="IXU9" s="214"/>
      <c r="IXV9" s="64"/>
      <c r="IXW9" s="64"/>
      <c r="IYF9" s="64"/>
      <c r="IYK9" s="214"/>
      <c r="IYL9" s="64"/>
      <c r="IYM9" s="64"/>
      <c r="IYV9" s="64"/>
      <c r="IZA9" s="214"/>
      <c r="IZB9" s="64"/>
      <c r="IZC9" s="64"/>
      <c r="IZL9" s="64"/>
      <c r="IZQ9" s="214"/>
      <c r="IZR9" s="64"/>
      <c r="IZS9" s="64"/>
      <c r="JAB9" s="64"/>
      <c r="JAG9" s="214"/>
      <c r="JAH9" s="64"/>
      <c r="JAI9" s="64"/>
      <c r="JAR9" s="64"/>
      <c r="JAW9" s="214"/>
      <c r="JAX9" s="64"/>
      <c r="JAY9" s="64"/>
      <c r="JBH9" s="64"/>
      <c r="JBM9" s="214"/>
      <c r="JBN9" s="64"/>
      <c r="JBO9" s="64"/>
      <c r="JBX9" s="64"/>
      <c r="JCC9" s="214"/>
      <c r="JCD9" s="64"/>
      <c r="JCE9" s="64"/>
      <c r="JCN9" s="64"/>
      <c r="JCS9" s="214"/>
      <c r="JCT9" s="64"/>
      <c r="JCU9" s="64"/>
      <c r="JDD9" s="64"/>
      <c r="JDI9" s="214"/>
      <c r="JDJ9" s="64"/>
      <c r="JDK9" s="64"/>
      <c r="JDT9" s="64"/>
      <c r="JDY9" s="214"/>
      <c r="JDZ9" s="64"/>
      <c r="JEA9" s="64"/>
      <c r="JEJ9" s="64"/>
      <c r="JEO9" s="214"/>
      <c r="JEP9" s="64"/>
      <c r="JEQ9" s="64"/>
      <c r="JEZ9" s="64"/>
      <c r="JFE9" s="214"/>
      <c r="JFF9" s="64"/>
      <c r="JFG9" s="64"/>
      <c r="JFP9" s="64"/>
      <c r="JFU9" s="214"/>
      <c r="JFV9" s="64"/>
      <c r="JFW9" s="64"/>
      <c r="JGF9" s="64"/>
      <c r="JGK9" s="214"/>
      <c r="JGL9" s="64"/>
      <c r="JGM9" s="64"/>
      <c r="JGV9" s="64"/>
      <c r="JHA9" s="214"/>
      <c r="JHB9" s="64"/>
      <c r="JHC9" s="64"/>
      <c r="JHL9" s="64"/>
      <c r="JHQ9" s="214"/>
      <c r="JHR9" s="64"/>
      <c r="JHS9" s="64"/>
      <c r="JIB9" s="64"/>
      <c r="JIG9" s="214"/>
      <c r="JIH9" s="64"/>
      <c r="JII9" s="64"/>
      <c r="JIR9" s="64"/>
      <c r="JIW9" s="214"/>
      <c r="JIX9" s="64"/>
      <c r="JIY9" s="64"/>
      <c r="JJH9" s="64"/>
      <c r="JJM9" s="214"/>
      <c r="JJN9" s="64"/>
      <c r="JJO9" s="64"/>
      <c r="JJX9" s="64"/>
      <c r="JKC9" s="214"/>
      <c r="JKD9" s="64"/>
      <c r="JKE9" s="64"/>
      <c r="JKN9" s="64"/>
      <c r="JKS9" s="214"/>
      <c r="JKT9" s="64"/>
      <c r="JKU9" s="64"/>
      <c r="JLD9" s="64"/>
      <c r="JLI9" s="214"/>
      <c r="JLJ9" s="64"/>
      <c r="JLK9" s="64"/>
      <c r="JLT9" s="64"/>
      <c r="JLY9" s="214"/>
      <c r="JLZ9" s="64"/>
      <c r="JMA9" s="64"/>
      <c r="JMJ9" s="64"/>
      <c r="JMO9" s="214"/>
      <c r="JMP9" s="64"/>
      <c r="JMQ9" s="64"/>
      <c r="JMZ9" s="64"/>
      <c r="JNE9" s="214"/>
      <c r="JNF9" s="64"/>
      <c r="JNG9" s="64"/>
      <c r="JNP9" s="64"/>
      <c r="JNU9" s="214"/>
      <c r="JNV9" s="64"/>
      <c r="JNW9" s="64"/>
      <c r="JOF9" s="64"/>
      <c r="JOK9" s="214"/>
      <c r="JOL9" s="64"/>
      <c r="JOM9" s="64"/>
      <c r="JOV9" s="64"/>
      <c r="JPA9" s="214"/>
      <c r="JPB9" s="64"/>
      <c r="JPC9" s="64"/>
      <c r="JPL9" s="64"/>
      <c r="JPQ9" s="214"/>
      <c r="JPR9" s="64"/>
      <c r="JPS9" s="64"/>
      <c r="JQB9" s="64"/>
      <c r="JQG9" s="214"/>
      <c r="JQH9" s="64"/>
      <c r="JQI9" s="64"/>
      <c r="JQR9" s="64"/>
      <c r="JQW9" s="214"/>
      <c r="JQX9" s="64"/>
      <c r="JQY9" s="64"/>
      <c r="JRH9" s="64"/>
      <c r="JRM9" s="214"/>
      <c r="JRN9" s="64"/>
      <c r="JRO9" s="64"/>
      <c r="JRX9" s="64"/>
      <c r="JSC9" s="214"/>
      <c r="JSD9" s="64"/>
      <c r="JSE9" s="64"/>
      <c r="JSN9" s="64"/>
      <c r="JSS9" s="214"/>
      <c r="JST9" s="64"/>
      <c r="JSU9" s="64"/>
      <c r="JTD9" s="64"/>
      <c r="JTI9" s="214"/>
      <c r="JTJ9" s="64"/>
      <c r="JTK9" s="64"/>
      <c r="JTT9" s="64"/>
      <c r="JTY9" s="214"/>
      <c r="JTZ9" s="64"/>
      <c r="JUA9" s="64"/>
      <c r="JUJ9" s="64"/>
      <c r="JUO9" s="214"/>
      <c r="JUP9" s="64"/>
      <c r="JUQ9" s="64"/>
      <c r="JUZ9" s="64"/>
      <c r="JVE9" s="214"/>
      <c r="JVF9" s="64"/>
      <c r="JVG9" s="64"/>
      <c r="JVP9" s="64"/>
      <c r="JVU9" s="214"/>
      <c r="JVV9" s="64"/>
      <c r="JVW9" s="64"/>
      <c r="JWF9" s="64"/>
      <c r="JWK9" s="214"/>
      <c r="JWL9" s="64"/>
      <c r="JWM9" s="64"/>
      <c r="JWV9" s="64"/>
      <c r="JXA9" s="214"/>
      <c r="JXB9" s="64"/>
      <c r="JXC9" s="64"/>
      <c r="JXL9" s="64"/>
      <c r="JXQ9" s="214"/>
      <c r="JXR9" s="64"/>
      <c r="JXS9" s="64"/>
      <c r="JYB9" s="64"/>
      <c r="JYG9" s="214"/>
      <c r="JYH9" s="64"/>
      <c r="JYI9" s="64"/>
      <c r="JYR9" s="64"/>
      <c r="JYW9" s="214"/>
      <c r="JYX9" s="64"/>
      <c r="JYY9" s="64"/>
      <c r="JZH9" s="64"/>
      <c r="JZM9" s="214"/>
      <c r="JZN9" s="64"/>
      <c r="JZO9" s="64"/>
      <c r="JZX9" s="64"/>
      <c r="KAC9" s="214"/>
      <c r="KAD9" s="64"/>
      <c r="KAE9" s="64"/>
      <c r="KAN9" s="64"/>
      <c r="KAS9" s="214"/>
      <c r="KAT9" s="64"/>
      <c r="KAU9" s="64"/>
      <c r="KBD9" s="64"/>
      <c r="KBI9" s="214"/>
      <c r="KBJ9" s="64"/>
      <c r="KBK9" s="64"/>
      <c r="KBT9" s="64"/>
      <c r="KBY9" s="214"/>
      <c r="KBZ9" s="64"/>
      <c r="KCA9" s="64"/>
      <c r="KCJ9" s="64"/>
      <c r="KCO9" s="214"/>
      <c r="KCP9" s="64"/>
      <c r="KCQ9" s="64"/>
      <c r="KCZ9" s="64"/>
      <c r="KDE9" s="214"/>
      <c r="KDF9" s="64"/>
      <c r="KDG9" s="64"/>
      <c r="KDP9" s="64"/>
      <c r="KDU9" s="214"/>
      <c r="KDV9" s="64"/>
      <c r="KDW9" s="64"/>
      <c r="KEF9" s="64"/>
      <c r="KEK9" s="214"/>
      <c r="KEL9" s="64"/>
      <c r="KEM9" s="64"/>
      <c r="KEV9" s="64"/>
      <c r="KFA9" s="214"/>
      <c r="KFB9" s="64"/>
      <c r="KFC9" s="64"/>
      <c r="KFL9" s="64"/>
      <c r="KFQ9" s="214"/>
      <c r="KFR9" s="64"/>
      <c r="KFS9" s="64"/>
      <c r="KGB9" s="64"/>
      <c r="KGG9" s="214"/>
      <c r="KGH9" s="64"/>
      <c r="KGI9" s="64"/>
      <c r="KGR9" s="64"/>
      <c r="KGW9" s="214"/>
      <c r="KGX9" s="64"/>
      <c r="KGY9" s="64"/>
      <c r="KHH9" s="64"/>
      <c r="KHM9" s="214"/>
      <c r="KHN9" s="64"/>
      <c r="KHO9" s="64"/>
      <c r="KHX9" s="64"/>
      <c r="KIC9" s="214"/>
      <c r="KID9" s="64"/>
      <c r="KIE9" s="64"/>
      <c r="KIN9" s="64"/>
      <c r="KIS9" s="214"/>
      <c r="KIT9" s="64"/>
      <c r="KIU9" s="64"/>
      <c r="KJD9" s="64"/>
      <c r="KJI9" s="214"/>
      <c r="KJJ9" s="64"/>
      <c r="KJK9" s="64"/>
      <c r="KJT9" s="64"/>
      <c r="KJY9" s="214"/>
      <c r="KJZ9" s="64"/>
      <c r="KKA9" s="64"/>
      <c r="KKJ9" s="64"/>
      <c r="KKO9" s="214"/>
      <c r="KKP9" s="64"/>
      <c r="KKQ9" s="64"/>
      <c r="KKZ9" s="64"/>
      <c r="KLE9" s="214"/>
      <c r="KLF9" s="64"/>
      <c r="KLG9" s="64"/>
      <c r="KLP9" s="64"/>
      <c r="KLU9" s="214"/>
      <c r="KLV9" s="64"/>
      <c r="KLW9" s="64"/>
      <c r="KMF9" s="64"/>
      <c r="KMK9" s="214"/>
      <c r="KML9" s="64"/>
      <c r="KMM9" s="64"/>
      <c r="KMV9" s="64"/>
      <c r="KNA9" s="214"/>
      <c r="KNB9" s="64"/>
      <c r="KNC9" s="64"/>
      <c r="KNL9" s="64"/>
      <c r="KNQ9" s="214"/>
      <c r="KNR9" s="64"/>
      <c r="KNS9" s="64"/>
      <c r="KOB9" s="64"/>
      <c r="KOG9" s="214"/>
      <c r="KOH9" s="64"/>
      <c r="KOI9" s="64"/>
      <c r="KOR9" s="64"/>
      <c r="KOW9" s="214"/>
      <c r="KOX9" s="64"/>
      <c r="KOY9" s="64"/>
      <c r="KPH9" s="64"/>
      <c r="KPM9" s="214"/>
      <c r="KPN9" s="64"/>
      <c r="KPO9" s="64"/>
      <c r="KPX9" s="64"/>
      <c r="KQC9" s="214"/>
      <c r="KQD9" s="64"/>
      <c r="KQE9" s="64"/>
      <c r="KQN9" s="64"/>
      <c r="KQS9" s="214"/>
      <c r="KQT9" s="64"/>
      <c r="KQU9" s="64"/>
      <c r="KRD9" s="64"/>
      <c r="KRI9" s="214"/>
      <c r="KRJ9" s="64"/>
      <c r="KRK9" s="64"/>
      <c r="KRT9" s="64"/>
      <c r="KRY9" s="214"/>
      <c r="KRZ9" s="64"/>
      <c r="KSA9" s="64"/>
      <c r="KSJ9" s="64"/>
      <c r="KSO9" s="214"/>
      <c r="KSP9" s="64"/>
      <c r="KSQ9" s="64"/>
      <c r="KSZ9" s="64"/>
      <c r="KTE9" s="214"/>
      <c r="KTF9" s="64"/>
      <c r="KTG9" s="64"/>
      <c r="KTP9" s="64"/>
      <c r="KTU9" s="214"/>
      <c r="KTV9" s="64"/>
      <c r="KTW9" s="64"/>
      <c r="KUF9" s="64"/>
      <c r="KUK9" s="214"/>
      <c r="KUL9" s="64"/>
      <c r="KUM9" s="64"/>
      <c r="KUV9" s="64"/>
      <c r="KVA9" s="214"/>
      <c r="KVB9" s="64"/>
      <c r="KVC9" s="64"/>
      <c r="KVL9" s="64"/>
      <c r="KVQ9" s="214"/>
      <c r="KVR9" s="64"/>
      <c r="KVS9" s="64"/>
      <c r="KWB9" s="64"/>
      <c r="KWG9" s="214"/>
      <c r="KWH9" s="64"/>
      <c r="KWI9" s="64"/>
      <c r="KWR9" s="64"/>
      <c r="KWW9" s="214"/>
      <c r="KWX9" s="64"/>
      <c r="KWY9" s="64"/>
      <c r="KXH9" s="64"/>
      <c r="KXM9" s="214"/>
      <c r="KXN9" s="64"/>
      <c r="KXO9" s="64"/>
      <c r="KXX9" s="64"/>
      <c r="KYC9" s="214"/>
      <c r="KYD9" s="64"/>
      <c r="KYE9" s="64"/>
      <c r="KYN9" s="64"/>
      <c r="KYS9" s="214"/>
      <c r="KYT9" s="64"/>
      <c r="KYU9" s="64"/>
      <c r="KZD9" s="64"/>
      <c r="KZI9" s="214"/>
      <c r="KZJ9" s="64"/>
      <c r="KZK9" s="64"/>
      <c r="KZT9" s="64"/>
      <c r="KZY9" s="214"/>
      <c r="KZZ9" s="64"/>
      <c r="LAA9" s="64"/>
      <c r="LAJ9" s="64"/>
      <c r="LAO9" s="214"/>
      <c r="LAP9" s="64"/>
      <c r="LAQ9" s="64"/>
      <c r="LAZ9" s="64"/>
      <c r="LBE9" s="214"/>
      <c r="LBF9" s="64"/>
      <c r="LBG9" s="64"/>
      <c r="LBP9" s="64"/>
      <c r="LBU9" s="214"/>
      <c r="LBV9" s="64"/>
      <c r="LBW9" s="64"/>
      <c r="LCF9" s="64"/>
      <c r="LCK9" s="214"/>
      <c r="LCL9" s="64"/>
      <c r="LCM9" s="64"/>
      <c r="LCV9" s="64"/>
      <c r="LDA9" s="214"/>
      <c r="LDB9" s="64"/>
      <c r="LDC9" s="64"/>
      <c r="LDL9" s="64"/>
      <c r="LDQ9" s="214"/>
      <c r="LDR9" s="64"/>
      <c r="LDS9" s="64"/>
      <c r="LEB9" s="64"/>
      <c r="LEG9" s="214"/>
      <c r="LEH9" s="64"/>
      <c r="LEI9" s="64"/>
      <c r="LER9" s="64"/>
      <c r="LEW9" s="214"/>
      <c r="LEX9" s="64"/>
      <c r="LEY9" s="64"/>
      <c r="LFH9" s="64"/>
      <c r="LFM9" s="214"/>
      <c r="LFN9" s="64"/>
      <c r="LFO9" s="64"/>
      <c r="LFX9" s="64"/>
      <c r="LGC9" s="214"/>
      <c r="LGD9" s="64"/>
      <c r="LGE9" s="64"/>
      <c r="LGN9" s="64"/>
      <c r="LGS9" s="214"/>
      <c r="LGT9" s="64"/>
      <c r="LGU9" s="64"/>
      <c r="LHD9" s="64"/>
      <c r="LHI9" s="214"/>
      <c r="LHJ9" s="64"/>
      <c r="LHK9" s="64"/>
      <c r="LHT9" s="64"/>
      <c r="LHY9" s="214"/>
      <c r="LHZ9" s="64"/>
      <c r="LIA9" s="64"/>
      <c r="LIJ9" s="64"/>
      <c r="LIO9" s="214"/>
      <c r="LIP9" s="64"/>
      <c r="LIQ9" s="64"/>
      <c r="LIZ9" s="64"/>
      <c r="LJE9" s="214"/>
      <c r="LJF9" s="64"/>
      <c r="LJG9" s="64"/>
      <c r="LJP9" s="64"/>
      <c r="LJU9" s="214"/>
      <c r="LJV9" s="64"/>
      <c r="LJW9" s="64"/>
      <c r="LKF9" s="64"/>
      <c r="LKK9" s="214"/>
      <c r="LKL9" s="64"/>
      <c r="LKM9" s="64"/>
      <c r="LKV9" s="64"/>
      <c r="LLA9" s="214"/>
      <c r="LLB9" s="64"/>
      <c r="LLC9" s="64"/>
      <c r="LLL9" s="64"/>
      <c r="LLQ9" s="214"/>
      <c r="LLR9" s="64"/>
      <c r="LLS9" s="64"/>
      <c r="LMB9" s="64"/>
      <c r="LMG9" s="214"/>
      <c r="LMH9" s="64"/>
      <c r="LMI9" s="64"/>
      <c r="LMR9" s="64"/>
      <c r="LMW9" s="214"/>
      <c r="LMX9" s="64"/>
      <c r="LMY9" s="64"/>
      <c r="LNH9" s="64"/>
      <c r="LNM9" s="214"/>
      <c r="LNN9" s="64"/>
      <c r="LNO9" s="64"/>
      <c r="LNX9" s="64"/>
      <c r="LOC9" s="214"/>
      <c r="LOD9" s="64"/>
      <c r="LOE9" s="64"/>
      <c r="LON9" s="64"/>
      <c r="LOS9" s="214"/>
      <c r="LOT9" s="64"/>
      <c r="LOU9" s="64"/>
      <c r="LPD9" s="64"/>
      <c r="LPI9" s="214"/>
      <c r="LPJ9" s="64"/>
      <c r="LPK9" s="64"/>
      <c r="LPT9" s="64"/>
      <c r="LPY9" s="214"/>
      <c r="LPZ9" s="64"/>
      <c r="LQA9" s="64"/>
      <c r="LQJ9" s="64"/>
      <c r="LQO9" s="214"/>
      <c r="LQP9" s="64"/>
      <c r="LQQ9" s="64"/>
      <c r="LQZ9" s="64"/>
      <c r="LRE9" s="214"/>
      <c r="LRF9" s="64"/>
      <c r="LRG9" s="64"/>
      <c r="LRP9" s="64"/>
      <c r="LRU9" s="214"/>
      <c r="LRV9" s="64"/>
      <c r="LRW9" s="64"/>
      <c r="LSF9" s="64"/>
      <c r="LSK9" s="214"/>
      <c r="LSL9" s="64"/>
      <c r="LSM9" s="64"/>
      <c r="LSV9" s="64"/>
      <c r="LTA9" s="214"/>
      <c r="LTB9" s="64"/>
      <c r="LTC9" s="64"/>
      <c r="LTL9" s="64"/>
      <c r="LTQ9" s="214"/>
      <c r="LTR9" s="64"/>
      <c r="LTS9" s="64"/>
      <c r="LUB9" s="64"/>
      <c r="LUG9" s="214"/>
      <c r="LUH9" s="64"/>
      <c r="LUI9" s="64"/>
      <c r="LUR9" s="64"/>
      <c r="LUW9" s="214"/>
      <c r="LUX9" s="64"/>
      <c r="LUY9" s="64"/>
      <c r="LVH9" s="64"/>
      <c r="LVM9" s="214"/>
      <c r="LVN9" s="64"/>
      <c r="LVO9" s="64"/>
      <c r="LVX9" s="64"/>
      <c r="LWC9" s="214"/>
      <c r="LWD9" s="64"/>
      <c r="LWE9" s="64"/>
      <c r="LWN9" s="64"/>
      <c r="LWS9" s="214"/>
      <c r="LWT9" s="64"/>
      <c r="LWU9" s="64"/>
      <c r="LXD9" s="64"/>
      <c r="LXI9" s="214"/>
      <c r="LXJ9" s="64"/>
      <c r="LXK9" s="64"/>
      <c r="LXT9" s="64"/>
      <c r="LXY9" s="214"/>
      <c r="LXZ9" s="64"/>
      <c r="LYA9" s="64"/>
      <c r="LYJ9" s="64"/>
      <c r="LYO9" s="214"/>
      <c r="LYP9" s="64"/>
      <c r="LYQ9" s="64"/>
      <c r="LYZ9" s="64"/>
      <c r="LZE9" s="214"/>
      <c r="LZF9" s="64"/>
      <c r="LZG9" s="64"/>
      <c r="LZP9" s="64"/>
      <c r="LZU9" s="214"/>
      <c r="LZV9" s="64"/>
      <c r="LZW9" s="64"/>
      <c r="MAF9" s="64"/>
      <c r="MAK9" s="214"/>
      <c r="MAL9" s="64"/>
      <c r="MAM9" s="64"/>
      <c r="MAV9" s="64"/>
      <c r="MBA9" s="214"/>
      <c r="MBB9" s="64"/>
      <c r="MBC9" s="64"/>
      <c r="MBL9" s="64"/>
      <c r="MBQ9" s="214"/>
      <c r="MBR9" s="64"/>
      <c r="MBS9" s="64"/>
      <c r="MCB9" s="64"/>
      <c r="MCG9" s="214"/>
      <c r="MCH9" s="64"/>
      <c r="MCI9" s="64"/>
      <c r="MCR9" s="64"/>
      <c r="MCW9" s="214"/>
      <c r="MCX9" s="64"/>
      <c r="MCY9" s="64"/>
      <c r="MDH9" s="64"/>
      <c r="MDM9" s="214"/>
      <c r="MDN9" s="64"/>
      <c r="MDO9" s="64"/>
      <c r="MDX9" s="64"/>
      <c r="MEC9" s="214"/>
      <c r="MED9" s="64"/>
      <c r="MEE9" s="64"/>
      <c r="MEN9" s="64"/>
      <c r="MES9" s="214"/>
      <c r="MET9" s="64"/>
      <c r="MEU9" s="64"/>
      <c r="MFD9" s="64"/>
      <c r="MFI9" s="214"/>
      <c r="MFJ9" s="64"/>
      <c r="MFK9" s="64"/>
      <c r="MFT9" s="64"/>
      <c r="MFY9" s="214"/>
      <c r="MFZ9" s="64"/>
      <c r="MGA9" s="64"/>
      <c r="MGJ9" s="64"/>
      <c r="MGO9" s="214"/>
      <c r="MGP9" s="64"/>
      <c r="MGQ9" s="64"/>
      <c r="MGZ9" s="64"/>
      <c r="MHE9" s="214"/>
      <c r="MHF9" s="64"/>
      <c r="MHG9" s="64"/>
      <c r="MHP9" s="64"/>
      <c r="MHU9" s="214"/>
      <c r="MHV9" s="64"/>
      <c r="MHW9" s="64"/>
      <c r="MIF9" s="64"/>
      <c r="MIK9" s="214"/>
      <c r="MIL9" s="64"/>
      <c r="MIM9" s="64"/>
      <c r="MIV9" s="64"/>
      <c r="MJA9" s="214"/>
      <c r="MJB9" s="64"/>
      <c r="MJC9" s="64"/>
      <c r="MJL9" s="64"/>
      <c r="MJQ9" s="214"/>
      <c r="MJR9" s="64"/>
      <c r="MJS9" s="64"/>
      <c r="MKB9" s="64"/>
      <c r="MKG9" s="214"/>
      <c r="MKH9" s="64"/>
      <c r="MKI9" s="64"/>
      <c r="MKR9" s="64"/>
      <c r="MKW9" s="214"/>
      <c r="MKX9" s="64"/>
      <c r="MKY9" s="64"/>
      <c r="MLH9" s="64"/>
      <c r="MLM9" s="214"/>
      <c r="MLN9" s="64"/>
      <c r="MLO9" s="64"/>
      <c r="MLX9" s="64"/>
      <c r="MMC9" s="214"/>
      <c r="MMD9" s="64"/>
      <c r="MME9" s="64"/>
      <c r="MMN9" s="64"/>
      <c r="MMS9" s="214"/>
      <c r="MMT9" s="64"/>
      <c r="MMU9" s="64"/>
      <c r="MND9" s="64"/>
      <c r="MNI9" s="214"/>
      <c r="MNJ9" s="64"/>
      <c r="MNK9" s="64"/>
      <c r="MNT9" s="64"/>
      <c r="MNY9" s="214"/>
      <c r="MNZ9" s="64"/>
      <c r="MOA9" s="64"/>
      <c r="MOJ9" s="64"/>
      <c r="MOO9" s="214"/>
      <c r="MOP9" s="64"/>
      <c r="MOQ9" s="64"/>
      <c r="MOZ9" s="64"/>
      <c r="MPE9" s="214"/>
      <c r="MPF9" s="64"/>
      <c r="MPG9" s="64"/>
      <c r="MPP9" s="64"/>
      <c r="MPU9" s="214"/>
      <c r="MPV9" s="64"/>
      <c r="MPW9" s="64"/>
      <c r="MQF9" s="64"/>
      <c r="MQK9" s="214"/>
      <c r="MQL9" s="64"/>
      <c r="MQM9" s="64"/>
      <c r="MQV9" s="64"/>
      <c r="MRA9" s="214"/>
      <c r="MRB9" s="64"/>
      <c r="MRC9" s="64"/>
      <c r="MRL9" s="64"/>
      <c r="MRQ9" s="214"/>
      <c r="MRR9" s="64"/>
      <c r="MRS9" s="64"/>
      <c r="MSB9" s="64"/>
      <c r="MSG9" s="214"/>
      <c r="MSH9" s="64"/>
      <c r="MSI9" s="64"/>
      <c r="MSR9" s="64"/>
      <c r="MSW9" s="214"/>
      <c r="MSX9" s="64"/>
      <c r="MSY9" s="64"/>
      <c r="MTH9" s="64"/>
      <c r="MTM9" s="214"/>
      <c r="MTN9" s="64"/>
      <c r="MTO9" s="64"/>
      <c r="MTX9" s="64"/>
      <c r="MUC9" s="214"/>
      <c r="MUD9" s="64"/>
      <c r="MUE9" s="64"/>
      <c r="MUN9" s="64"/>
      <c r="MUS9" s="214"/>
      <c r="MUT9" s="64"/>
      <c r="MUU9" s="64"/>
      <c r="MVD9" s="64"/>
      <c r="MVI9" s="214"/>
      <c r="MVJ9" s="64"/>
      <c r="MVK9" s="64"/>
      <c r="MVT9" s="64"/>
      <c r="MVY9" s="214"/>
      <c r="MVZ9" s="64"/>
      <c r="MWA9" s="64"/>
      <c r="MWJ9" s="64"/>
      <c r="MWO9" s="214"/>
      <c r="MWP9" s="64"/>
      <c r="MWQ9" s="64"/>
      <c r="MWZ9" s="64"/>
      <c r="MXE9" s="214"/>
      <c r="MXF9" s="64"/>
      <c r="MXG9" s="64"/>
      <c r="MXP9" s="64"/>
      <c r="MXU9" s="214"/>
      <c r="MXV9" s="64"/>
      <c r="MXW9" s="64"/>
      <c r="MYF9" s="64"/>
      <c r="MYK9" s="214"/>
      <c r="MYL9" s="64"/>
      <c r="MYM9" s="64"/>
      <c r="MYV9" s="64"/>
      <c r="MZA9" s="214"/>
      <c r="MZB9" s="64"/>
      <c r="MZC9" s="64"/>
      <c r="MZL9" s="64"/>
      <c r="MZQ9" s="214"/>
      <c r="MZR9" s="64"/>
      <c r="MZS9" s="64"/>
      <c r="NAB9" s="64"/>
      <c r="NAG9" s="214"/>
      <c r="NAH9" s="64"/>
      <c r="NAI9" s="64"/>
      <c r="NAR9" s="64"/>
      <c r="NAW9" s="214"/>
      <c r="NAX9" s="64"/>
      <c r="NAY9" s="64"/>
      <c r="NBH9" s="64"/>
      <c r="NBM9" s="214"/>
      <c r="NBN9" s="64"/>
      <c r="NBO9" s="64"/>
      <c r="NBX9" s="64"/>
      <c r="NCC9" s="214"/>
      <c r="NCD9" s="64"/>
      <c r="NCE9" s="64"/>
      <c r="NCN9" s="64"/>
      <c r="NCS9" s="214"/>
      <c r="NCT9" s="64"/>
      <c r="NCU9" s="64"/>
      <c r="NDD9" s="64"/>
      <c r="NDI9" s="214"/>
      <c r="NDJ9" s="64"/>
      <c r="NDK9" s="64"/>
      <c r="NDT9" s="64"/>
      <c r="NDY9" s="214"/>
      <c r="NDZ9" s="64"/>
      <c r="NEA9" s="64"/>
      <c r="NEJ9" s="64"/>
      <c r="NEO9" s="214"/>
      <c r="NEP9" s="64"/>
      <c r="NEQ9" s="64"/>
      <c r="NEZ9" s="64"/>
      <c r="NFE9" s="214"/>
      <c r="NFF9" s="64"/>
      <c r="NFG9" s="64"/>
      <c r="NFP9" s="64"/>
      <c r="NFU9" s="214"/>
      <c r="NFV9" s="64"/>
      <c r="NFW9" s="64"/>
      <c r="NGF9" s="64"/>
      <c r="NGK9" s="214"/>
      <c r="NGL9" s="64"/>
      <c r="NGM9" s="64"/>
      <c r="NGV9" s="64"/>
      <c r="NHA9" s="214"/>
      <c r="NHB9" s="64"/>
      <c r="NHC9" s="64"/>
      <c r="NHL9" s="64"/>
      <c r="NHQ9" s="214"/>
      <c r="NHR9" s="64"/>
      <c r="NHS9" s="64"/>
      <c r="NIB9" s="64"/>
      <c r="NIG9" s="214"/>
      <c r="NIH9" s="64"/>
      <c r="NII9" s="64"/>
      <c r="NIR9" s="64"/>
      <c r="NIW9" s="214"/>
      <c r="NIX9" s="64"/>
      <c r="NIY9" s="64"/>
      <c r="NJH9" s="64"/>
      <c r="NJM9" s="214"/>
      <c r="NJN9" s="64"/>
      <c r="NJO9" s="64"/>
      <c r="NJX9" s="64"/>
      <c r="NKC9" s="214"/>
      <c r="NKD9" s="64"/>
      <c r="NKE9" s="64"/>
      <c r="NKN9" s="64"/>
      <c r="NKS9" s="214"/>
      <c r="NKT9" s="64"/>
      <c r="NKU9" s="64"/>
      <c r="NLD9" s="64"/>
      <c r="NLI9" s="214"/>
      <c r="NLJ9" s="64"/>
      <c r="NLK9" s="64"/>
      <c r="NLT9" s="64"/>
      <c r="NLY9" s="214"/>
      <c r="NLZ9" s="64"/>
      <c r="NMA9" s="64"/>
      <c r="NMJ9" s="64"/>
      <c r="NMO9" s="214"/>
      <c r="NMP9" s="64"/>
      <c r="NMQ9" s="64"/>
      <c r="NMZ9" s="64"/>
      <c r="NNE9" s="214"/>
      <c r="NNF9" s="64"/>
      <c r="NNG9" s="64"/>
      <c r="NNP9" s="64"/>
      <c r="NNU9" s="214"/>
      <c r="NNV9" s="64"/>
      <c r="NNW9" s="64"/>
      <c r="NOF9" s="64"/>
      <c r="NOK9" s="214"/>
      <c r="NOL9" s="64"/>
      <c r="NOM9" s="64"/>
      <c r="NOV9" s="64"/>
      <c r="NPA9" s="214"/>
      <c r="NPB9" s="64"/>
      <c r="NPC9" s="64"/>
      <c r="NPL9" s="64"/>
      <c r="NPQ9" s="214"/>
      <c r="NPR9" s="64"/>
      <c r="NPS9" s="64"/>
      <c r="NQB9" s="64"/>
      <c r="NQG9" s="214"/>
      <c r="NQH9" s="64"/>
      <c r="NQI9" s="64"/>
      <c r="NQR9" s="64"/>
      <c r="NQW9" s="214"/>
      <c r="NQX9" s="64"/>
      <c r="NQY9" s="64"/>
      <c r="NRH9" s="64"/>
      <c r="NRM9" s="214"/>
      <c r="NRN9" s="64"/>
      <c r="NRO9" s="64"/>
      <c r="NRX9" s="64"/>
      <c r="NSC9" s="214"/>
      <c r="NSD9" s="64"/>
      <c r="NSE9" s="64"/>
      <c r="NSN9" s="64"/>
      <c r="NSS9" s="214"/>
      <c r="NST9" s="64"/>
      <c r="NSU9" s="64"/>
      <c r="NTD9" s="64"/>
      <c r="NTI9" s="214"/>
      <c r="NTJ9" s="64"/>
      <c r="NTK9" s="64"/>
      <c r="NTT9" s="64"/>
      <c r="NTY9" s="214"/>
      <c r="NTZ9" s="64"/>
      <c r="NUA9" s="64"/>
      <c r="NUJ9" s="64"/>
      <c r="NUO9" s="214"/>
      <c r="NUP9" s="64"/>
      <c r="NUQ9" s="64"/>
      <c r="NUZ9" s="64"/>
      <c r="NVE9" s="214"/>
      <c r="NVF9" s="64"/>
      <c r="NVG9" s="64"/>
      <c r="NVP9" s="64"/>
      <c r="NVU9" s="214"/>
      <c r="NVV9" s="64"/>
      <c r="NVW9" s="64"/>
      <c r="NWF9" s="64"/>
      <c r="NWK9" s="214"/>
      <c r="NWL9" s="64"/>
      <c r="NWM9" s="64"/>
      <c r="NWV9" s="64"/>
      <c r="NXA9" s="214"/>
      <c r="NXB9" s="64"/>
      <c r="NXC9" s="64"/>
      <c r="NXL9" s="64"/>
      <c r="NXQ9" s="214"/>
      <c r="NXR9" s="64"/>
      <c r="NXS9" s="64"/>
      <c r="NYB9" s="64"/>
      <c r="NYG9" s="214"/>
      <c r="NYH9" s="64"/>
      <c r="NYI9" s="64"/>
      <c r="NYR9" s="64"/>
      <c r="NYW9" s="214"/>
      <c r="NYX9" s="64"/>
      <c r="NYY9" s="64"/>
      <c r="NZH9" s="64"/>
      <c r="NZM9" s="214"/>
      <c r="NZN9" s="64"/>
      <c r="NZO9" s="64"/>
      <c r="NZX9" s="64"/>
      <c r="OAC9" s="214"/>
      <c r="OAD9" s="64"/>
      <c r="OAE9" s="64"/>
      <c r="OAN9" s="64"/>
      <c r="OAS9" s="214"/>
      <c r="OAT9" s="64"/>
      <c r="OAU9" s="64"/>
      <c r="OBD9" s="64"/>
      <c r="OBI9" s="214"/>
      <c r="OBJ9" s="64"/>
      <c r="OBK9" s="64"/>
      <c r="OBT9" s="64"/>
      <c r="OBY9" s="214"/>
      <c r="OBZ9" s="64"/>
      <c r="OCA9" s="64"/>
      <c r="OCJ9" s="64"/>
      <c r="OCO9" s="214"/>
      <c r="OCP9" s="64"/>
      <c r="OCQ9" s="64"/>
      <c r="OCZ9" s="64"/>
      <c r="ODE9" s="214"/>
      <c r="ODF9" s="64"/>
      <c r="ODG9" s="64"/>
      <c r="ODP9" s="64"/>
      <c r="ODU9" s="214"/>
      <c r="ODV9" s="64"/>
      <c r="ODW9" s="64"/>
      <c r="OEF9" s="64"/>
      <c r="OEK9" s="214"/>
      <c r="OEL9" s="64"/>
      <c r="OEM9" s="64"/>
      <c r="OEV9" s="64"/>
      <c r="OFA9" s="214"/>
      <c r="OFB9" s="64"/>
      <c r="OFC9" s="64"/>
      <c r="OFL9" s="64"/>
      <c r="OFQ9" s="214"/>
      <c r="OFR9" s="64"/>
      <c r="OFS9" s="64"/>
      <c r="OGB9" s="64"/>
      <c r="OGG9" s="214"/>
      <c r="OGH9" s="64"/>
      <c r="OGI9" s="64"/>
      <c r="OGR9" s="64"/>
      <c r="OGW9" s="214"/>
      <c r="OGX9" s="64"/>
      <c r="OGY9" s="64"/>
      <c r="OHH9" s="64"/>
      <c r="OHM9" s="214"/>
      <c r="OHN9" s="64"/>
      <c r="OHO9" s="64"/>
      <c r="OHX9" s="64"/>
      <c r="OIC9" s="214"/>
      <c r="OID9" s="64"/>
      <c r="OIE9" s="64"/>
      <c r="OIN9" s="64"/>
      <c r="OIS9" s="214"/>
      <c r="OIT9" s="64"/>
      <c r="OIU9" s="64"/>
      <c r="OJD9" s="64"/>
      <c r="OJI9" s="214"/>
      <c r="OJJ9" s="64"/>
      <c r="OJK9" s="64"/>
      <c r="OJT9" s="64"/>
      <c r="OJY9" s="214"/>
      <c r="OJZ9" s="64"/>
      <c r="OKA9" s="64"/>
      <c r="OKJ9" s="64"/>
      <c r="OKO9" s="214"/>
      <c r="OKP9" s="64"/>
      <c r="OKQ9" s="64"/>
      <c r="OKZ9" s="64"/>
      <c r="OLE9" s="214"/>
      <c r="OLF9" s="64"/>
      <c r="OLG9" s="64"/>
      <c r="OLP9" s="64"/>
      <c r="OLU9" s="214"/>
      <c r="OLV9" s="64"/>
      <c r="OLW9" s="64"/>
      <c r="OMF9" s="64"/>
      <c r="OMK9" s="214"/>
      <c r="OML9" s="64"/>
      <c r="OMM9" s="64"/>
      <c r="OMV9" s="64"/>
      <c r="ONA9" s="214"/>
      <c r="ONB9" s="64"/>
      <c r="ONC9" s="64"/>
      <c r="ONL9" s="64"/>
      <c r="ONQ9" s="214"/>
      <c r="ONR9" s="64"/>
      <c r="ONS9" s="64"/>
      <c r="OOB9" s="64"/>
      <c r="OOG9" s="214"/>
      <c r="OOH9" s="64"/>
      <c r="OOI9" s="64"/>
      <c r="OOR9" s="64"/>
      <c r="OOW9" s="214"/>
      <c r="OOX9" s="64"/>
      <c r="OOY9" s="64"/>
      <c r="OPH9" s="64"/>
      <c r="OPM9" s="214"/>
      <c r="OPN9" s="64"/>
      <c r="OPO9" s="64"/>
      <c r="OPX9" s="64"/>
      <c r="OQC9" s="214"/>
      <c r="OQD9" s="64"/>
      <c r="OQE9" s="64"/>
      <c r="OQN9" s="64"/>
      <c r="OQS9" s="214"/>
      <c r="OQT9" s="64"/>
      <c r="OQU9" s="64"/>
      <c r="ORD9" s="64"/>
      <c r="ORI9" s="214"/>
      <c r="ORJ9" s="64"/>
      <c r="ORK9" s="64"/>
      <c r="ORT9" s="64"/>
      <c r="ORY9" s="214"/>
      <c r="ORZ9" s="64"/>
      <c r="OSA9" s="64"/>
      <c r="OSJ9" s="64"/>
      <c r="OSO9" s="214"/>
      <c r="OSP9" s="64"/>
      <c r="OSQ9" s="64"/>
      <c r="OSZ9" s="64"/>
      <c r="OTE9" s="214"/>
      <c r="OTF9" s="64"/>
      <c r="OTG9" s="64"/>
      <c r="OTP9" s="64"/>
      <c r="OTU9" s="214"/>
      <c r="OTV9" s="64"/>
      <c r="OTW9" s="64"/>
      <c r="OUF9" s="64"/>
      <c r="OUK9" s="214"/>
      <c r="OUL9" s="64"/>
      <c r="OUM9" s="64"/>
      <c r="OUV9" s="64"/>
      <c r="OVA9" s="214"/>
      <c r="OVB9" s="64"/>
      <c r="OVC9" s="64"/>
      <c r="OVL9" s="64"/>
      <c r="OVQ9" s="214"/>
      <c r="OVR9" s="64"/>
      <c r="OVS9" s="64"/>
      <c r="OWB9" s="64"/>
      <c r="OWG9" s="214"/>
      <c r="OWH9" s="64"/>
      <c r="OWI9" s="64"/>
      <c r="OWR9" s="64"/>
      <c r="OWW9" s="214"/>
      <c r="OWX9" s="64"/>
      <c r="OWY9" s="64"/>
      <c r="OXH9" s="64"/>
      <c r="OXM9" s="214"/>
      <c r="OXN9" s="64"/>
      <c r="OXO9" s="64"/>
      <c r="OXX9" s="64"/>
      <c r="OYC9" s="214"/>
      <c r="OYD9" s="64"/>
      <c r="OYE9" s="64"/>
      <c r="OYN9" s="64"/>
      <c r="OYS9" s="214"/>
      <c r="OYT9" s="64"/>
      <c r="OYU9" s="64"/>
      <c r="OZD9" s="64"/>
      <c r="OZI9" s="214"/>
      <c r="OZJ9" s="64"/>
      <c r="OZK9" s="64"/>
      <c r="OZT9" s="64"/>
      <c r="OZY9" s="214"/>
      <c r="OZZ9" s="64"/>
      <c r="PAA9" s="64"/>
      <c r="PAJ9" s="64"/>
      <c r="PAO9" s="214"/>
      <c r="PAP9" s="64"/>
      <c r="PAQ9" s="64"/>
      <c r="PAZ9" s="64"/>
      <c r="PBE9" s="214"/>
      <c r="PBF9" s="64"/>
      <c r="PBG9" s="64"/>
      <c r="PBP9" s="64"/>
      <c r="PBU9" s="214"/>
      <c r="PBV9" s="64"/>
      <c r="PBW9" s="64"/>
      <c r="PCF9" s="64"/>
      <c r="PCK9" s="214"/>
      <c r="PCL9" s="64"/>
      <c r="PCM9" s="64"/>
      <c r="PCV9" s="64"/>
      <c r="PDA9" s="214"/>
      <c r="PDB9" s="64"/>
      <c r="PDC9" s="64"/>
      <c r="PDL9" s="64"/>
      <c r="PDQ9" s="214"/>
      <c r="PDR9" s="64"/>
      <c r="PDS9" s="64"/>
      <c r="PEB9" s="64"/>
      <c r="PEG9" s="214"/>
      <c r="PEH9" s="64"/>
      <c r="PEI9" s="64"/>
      <c r="PER9" s="64"/>
      <c r="PEW9" s="214"/>
      <c r="PEX9" s="64"/>
      <c r="PEY9" s="64"/>
      <c r="PFH9" s="64"/>
      <c r="PFM9" s="214"/>
      <c r="PFN9" s="64"/>
      <c r="PFO9" s="64"/>
      <c r="PFX9" s="64"/>
      <c r="PGC9" s="214"/>
      <c r="PGD9" s="64"/>
      <c r="PGE9" s="64"/>
      <c r="PGN9" s="64"/>
      <c r="PGS9" s="214"/>
      <c r="PGT9" s="64"/>
      <c r="PGU9" s="64"/>
      <c r="PHD9" s="64"/>
      <c r="PHI9" s="214"/>
      <c r="PHJ9" s="64"/>
      <c r="PHK9" s="64"/>
      <c r="PHT9" s="64"/>
      <c r="PHY9" s="214"/>
      <c r="PHZ9" s="64"/>
      <c r="PIA9" s="64"/>
      <c r="PIJ9" s="64"/>
      <c r="PIO9" s="214"/>
      <c r="PIP9" s="64"/>
      <c r="PIQ9" s="64"/>
      <c r="PIZ9" s="64"/>
      <c r="PJE9" s="214"/>
      <c r="PJF9" s="64"/>
      <c r="PJG9" s="64"/>
      <c r="PJP9" s="64"/>
      <c r="PJU9" s="214"/>
      <c r="PJV9" s="64"/>
      <c r="PJW9" s="64"/>
      <c r="PKF9" s="64"/>
      <c r="PKK9" s="214"/>
      <c r="PKL9" s="64"/>
      <c r="PKM9" s="64"/>
      <c r="PKV9" s="64"/>
      <c r="PLA9" s="214"/>
      <c r="PLB9" s="64"/>
      <c r="PLC9" s="64"/>
      <c r="PLL9" s="64"/>
      <c r="PLQ9" s="214"/>
      <c r="PLR9" s="64"/>
      <c r="PLS9" s="64"/>
      <c r="PMB9" s="64"/>
      <c r="PMG9" s="214"/>
      <c r="PMH9" s="64"/>
      <c r="PMI9" s="64"/>
      <c r="PMR9" s="64"/>
      <c r="PMW9" s="214"/>
      <c r="PMX9" s="64"/>
      <c r="PMY9" s="64"/>
      <c r="PNH9" s="64"/>
      <c r="PNM9" s="214"/>
      <c r="PNN9" s="64"/>
      <c r="PNO9" s="64"/>
      <c r="PNX9" s="64"/>
      <c r="POC9" s="214"/>
      <c r="POD9" s="64"/>
      <c r="POE9" s="64"/>
      <c r="PON9" s="64"/>
      <c r="POS9" s="214"/>
      <c r="POT9" s="64"/>
      <c r="POU9" s="64"/>
      <c r="PPD9" s="64"/>
      <c r="PPI9" s="214"/>
      <c r="PPJ9" s="64"/>
      <c r="PPK9" s="64"/>
      <c r="PPT9" s="64"/>
      <c r="PPY9" s="214"/>
      <c r="PPZ9" s="64"/>
      <c r="PQA9" s="64"/>
      <c r="PQJ9" s="64"/>
      <c r="PQO9" s="214"/>
      <c r="PQP9" s="64"/>
      <c r="PQQ9" s="64"/>
      <c r="PQZ9" s="64"/>
      <c r="PRE9" s="214"/>
      <c r="PRF9" s="64"/>
      <c r="PRG9" s="64"/>
      <c r="PRP9" s="64"/>
      <c r="PRU9" s="214"/>
      <c r="PRV9" s="64"/>
      <c r="PRW9" s="64"/>
      <c r="PSF9" s="64"/>
      <c r="PSK9" s="214"/>
      <c r="PSL9" s="64"/>
      <c r="PSM9" s="64"/>
      <c r="PSV9" s="64"/>
      <c r="PTA9" s="214"/>
      <c r="PTB9" s="64"/>
      <c r="PTC9" s="64"/>
      <c r="PTL9" s="64"/>
      <c r="PTQ9" s="214"/>
      <c r="PTR9" s="64"/>
      <c r="PTS9" s="64"/>
      <c r="PUB9" s="64"/>
      <c r="PUG9" s="214"/>
      <c r="PUH9" s="64"/>
      <c r="PUI9" s="64"/>
      <c r="PUR9" s="64"/>
      <c r="PUW9" s="214"/>
      <c r="PUX9" s="64"/>
      <c r="PUY9" s="64"/>
      <c r="PVH9" s="64"/>
      <c r="PVM9" s="214"/>
      <c r="PVN9" s="64"/>
      <c r="PVO9" s="64"/>
      <c r="PVX9" s="64"/>
      <c r="PWC9" s="214"/>
      <c r="PWD9" s="64"/>
      <c r="PWE9" s="64"/>
      <c r="PWN9" s="64"/>
      <c r="PWS9" s="214"/>
      <c r="PWT9" s="64"/>
      <c r="PWU9" s="64"/>
      <c r="PXD9" s="64"/>
      <c r="PXI9" s="214"/>
      <c r="PXJ9" s="64"/>
      <c r="PXK9" s="64"/>
      <c r="PXT9" s="64"/>
      <c r="PXY9" s="214"/>
      <c r="PXZ9" s="64"/>
      <c r="PYA9" s="64"/>
      <c r="PYJ9" s="64"/>
      <c r="PYO9" s="214"/>
      <c r="PYP9" s="64"/>
      <c r="PYQ9" s="64"/>
      <c r="PYZ9" s="64"/>
      <c r="PZE9" s="214"/>
      <c r="PZF9" s="64"/>
      <c r="PZG9" s="64"/>
      <c r="PZP9" s="64"/>
      <c r="PZU9" s="214"/>
      <c r="PZV9" s="64"/>
      <c r="PZW9" s="64"/>
      <c r="QAF9" s="64"/>
      <c r="QAK9" s="214"/>
      <c r="QAL9" s="64"/>
      <c r="QAM9" s="64"/>
      <c r="QAV9" s="64"/>
      <c r="QBA9" s="214"/>
      <c r="QBB9" s="64"/>
      <c r="QBC9" s="64"/>
      <c r="QBL9" s="64"/>
      <c r="QBQ9" s="214"/>
      <c r="QBR9" s="64"/>
      <c r="QBS9" s="64"/>
      <c r="QCB9" s="64"/>
      <c r="QCG9" s="214"/>
      <c r="QCH9" s="64"/>
      <c r="QCI9" s="64"/>
      <c r="QCR9" s="64"/>
      <c r="QCW9" s="214"/>
      <c r="QCX9" s="64"/>
      <c r="QCY9" s="64"/>
      <c r="QDH9" s="64"/>
      <c r="QDM9" s="214"/>
      <c r="QDN9" s="64"/>
      <c r="QDO9" s="64"/>
      <c r="QDX9" s="64"/>
      <c r="QEC9" s="214"/>
      <c r="QED9" s="64"/>
      <c r="QEE9" s="64"/>
      <c r="QEN9" s="64"/>
      <c r="QES9" s="214"/>
      <c r="QET9" s="64"/>
      <c r="QEU9" s="64"/>
      <c r="QFD9" s="64"/>
      <c r="QFI9" s="214"/>
      <c r="QFJ9" s="64"/>
      <c r="QFK9" s="64"/>
      <c r="QFT9" s="64"/>
      <c r="QFY9" s="214"/>
      <c r="QFZ9" s="64"/>
      <c r="QGA9" s="64"/>
      <c r="QGJ9" s="64"/>
      <c r="QGO9" s="214"/>
      <c r="QGP9" s="64"/>
      <c r="QGQ9" s="64"/>
      <c r="QGZ9" s="64"/>
      <c r="QHE9" s="214"/>
      <c r="QHF9" s="64"/>
      <c r="QHG9" s="64"/>
      <c r="QHP9" s="64"/>
      <c r="QHU9" s="214"/>
      <c r="QHV9" s="64"/>
      <c r="QHW9" s="64"/>
      <c r="QIF9" s="64"/>
      <c r="QIK9" s="214"/>
      <c r="QIL9" s="64"/>
      <c r="QIM9" s="64"/>
      <c r="QIV9" s="64"/>
      <c r="QJA9" s="214"/>
      <c r="QJB9" s="64"/>
      <c r="QJC9" s="64"/>
      <c r="QJL9" s="64"/>
      <c r="QJQ9" s="214"/>
      <c r="QJR9" s="64"/>
      <c r="QJS9" s="64"/>
      <c r="QKB9" s="64"/>
      <c r="QKG9" s="214"/>
      <c r="QKH9" s="64"/>
      <c r="QKI9" s="64"/>
      <c r="QKR9" s="64"/>
      <c r="QKW9" s="214"/>
      <c r="QKX9" s="64"/>
      <c r="QKY9" s="64"/>
      <c r="QLH9" s="64"/>
      <c r="QLM9" s="214"/>
      <c r="QLN9" s="64"/>
      <c r="QLO9" s="64"/>
      <c r="QLX9" s="64"/>
      <c r="QMC9" s="214"/>
      <c r="QMD9" s="64"/>
      <c r="QME9" s="64"/>
      <c r="QMN9" s="64"/>
      <c r="QMS9" s="214"/>
      <c r="QMT9" s="64"/>
      <c r="QMU9" s="64"/>
      <c r="QND9" s="64"/>
      <c r="QNI9" s="214"/>
      <c r="QNJ9" s="64"/>
      <c r="QNK9" s="64"/>
      <c r="QNT9" s="64"/>
      <c r="QNY9" s="214"/>
      <c r="QNZ9" s="64"/>
      <c r="QOA9" s="64"/>
      <c r="QOJ9" s="64"/>
      <c r="QOO9" s="214"/>
      <c r="QOP9" s="64"/>
      <c r="QOQ9" s="64"/>
      <c r="QOZ9" s="64"/>
      <c r="QPE9" s="214"/>
      <c r="QPF9" s="64"/>
      <c r="QPG9" s="64"/>
      <c r="QPP9" s="64"/>
      <c r="QPU9" s="214"/>
      <c r="QPV9" s="64"/>
      <c r="QPW9" s="64"/>
      <c r="QQF9" s="64"/>
      <c r="QQK9" s="214"/>
      <c r="QQL9" s="64"/>
      <c r="QQM9" s="64"/>
      <c r="QQV9" s="64"/>
      <c r="QRA9" s="214"/>
      <c r="QRB9" s="64"/>
      <c r="QRC9" s="64"/>
      <c r="QRL9" s="64"/>
      <c r="QRQ9" s="214"/>
      <c r="QRR9" s="64"/>
      <c r="QRS9" s="64"/>
      <c r="QSB9" s="64"/>
      <c r="QSG9" s="214"/>
      <c r="QSH9" s="64"/>
      <c r="QSI9" s="64"/>
      <c r="QSR9" s="64"/>
      <c r="QSW9" s="214"/>
      <c r="QSX9" s="64"/>
      <c r="QSY9" s="64"/>
      <c r="QTH9" s="64"/>
      <c r="QTM9" s="214"/>
      <c r="QTN9" s="64"/>
      <c r="QTO9" s="64"/>
      <c r="QTX9" s="64"/>
      <c r="QUC9" s="214"/>
      <c r="QUD9" s="64"/>
      <c r="QUE9" s="64"/>
      <c r="QUN9" s="64"/>
      <c r="QUS9" s="214"/>
      <c r="QUT9" s="64"/>
      <c r="QUU9" s="64"/>
      <c r="QVD9" s="64"/>
      <c r="QVI9" s="214"/>
      <c r="QVJ9" s="64"/>
      <c r="QVK9" s="64"/>
      <c r="QVT9" s="64"/>
      <c r="QVY9" s="214"/>
      <c r="QVZ9" s="64"/>
      <c r="QWA9" s="64"/>
      <c r="QWJ9" s="64"/>
      <c r="QWO9" s="214"/>
      <c r="QWP9" s="64"/>
      <c r="QWQ9" s="64"/>
      <c r="QWZ9" s="64"/>
      <c r="QXE9" s="214"/>
      <c r="QXF9" s="64"/>
      <c r="QXG9" s="64"/>
      <c r="QXP9" s="64"/>
      <c r="QXU9" s="214"/>
      <c r="QXV9" s="64"/>
      <c r="QXW9" s="64"/>
      <c r="QYF9" s="64"/>
      <c r="QYK9" s="214"/>
      <c r="QYL9" s="64"/>
      <c r="QYM9" s="64"/>
      <c r="QYV9" s="64"/>
      <c r="QZA9" s="214"/>
      <c r="QZB9" s="64"/>
      <c r="QZC9" s="64"/>
      <c r="QZL9" s="64"/>
      <c r="QZQ9" s="214"/>
      <c r="QZR9" s="64"/>
      <c r="QZS9" s="64"/>
      <c r="RAB9" s="64"/>
      <c r="RAG9" s="214"/>
      <c r="RAH9" s="64"/>
      <c r="RAI9" s="64"/>
      <c r="RAR9" s="64"/>
      <c r="RAW9" s="214"/>
      <c r="RAX9" s="64"/>
      <c r="RAY9" s="64"/>
      <c r="RBH9" s="64"/>
      <c r="RBM9" s="214"/>
      <c r="RBN9" s="64"/>
      <c r="RBO9" s="64"/>
      <c r="RBX9" s="64"/>
      <c r="RCC9" s="214"/>
      <c r="RCD9" s="64"/>
      <c r="RCE9" s="64"/>
      <c r="RCN9" s="64"/>
      <c r="RCS9" s="214"/>
      <c r="RCT9" s="64"/>
      <c r="RCU9" s="64"/>
      <c r="RDD9" s="64"/>
      <c r="RDI9" s="214"/>
      <c r="RDJ9" s="64"/>
      <c r="RDK9" s="64"/>
      <c r="RDT9" s="64"/>
      <c r="RDY9" s="214"/>
      <c r="RDZ9" s="64"/>
      <c r="REA9" s="64"/>
      <c r="REJ9" s="64"/>
      <c r="REO9" s="214"/>
      <c r="REP9" s="64"/>
      <c r="REQ9" s="64"/>
      <c r="REZ9" s="64"/>
      <c r="RFE9" s="214"/>
      <c r="RFF9" s="64"/>
      <c r="RFG9" s="64"/>
      <c r="RFP9" s="64"/>
      <c r="RFU9" s="214"/>
      <c r="RFV9" s="64"/>
      <c r="RFW9" s="64"/>
      <c r="RGF9" s="64"/>
      <c r="RGK9" s="214"/>
      <c r="RGL9" s="64"/>
      <c r="RGM9" s="64"/>
      <c r="RGV9" s="64"/>
      <c r="RHA9" s="214"/>
      <c r="RHB9" s="64"/>
      <c r="RHC9" s="64"/>
      <c r="RHL9" s="64"/>
      <c r="RHQ9" s="214"/>
      <c r="RHR9" s="64"/>
      <c r="RHS9" s="64"/>
      <c r="RIB9" s="64"/>
      <c r="RIG9" s="214"/>
      <c r="RIH9" s="64"/>
      <c r="RII9" s="64"/>
      <c r="RIR9" s="64"/>
      <c r="RIW9" s="214"/>
      <c r="RIX9" s="64"/>
      <c r="RIY9" s="64"/>
      <c r="RJH9" s="64"/>
      <c r="RJM9" s="214"/>
      <c r="RJN9" s="64"/>
      <c r="RJO9" s="64"/>
      <c r="RJX9" s="64"/>
      <c r="RKC9" s="214"/>
      <c r="RKD9" s="64"/>
      <c r="RKE9" s="64"/>
      <c r="RKN9" s="64"/>
      <c r="RKS9" s="214"/>
      <c r="RKT9" s="64"/>
      <c r="RKU9" s="64"/>
      <c r="RLD9" s="64"/>
      <c r="RLI9" s="214"/>
      <c r="RLJ9" s="64"/>
      <c r="RLK9" s="64"/>
      <c r="RLT9" s="64"/>
      <c r="RLY9" s="214"/>
      <c r="RLZ9" s="64"/>
      <c r="RMA9" s="64"/>
      <c r="RMJ9" s="64"/>
      <c r="RMO9" s="214"/>
      <c r="RMP9" s="64"/>
      <c r="RMQ9" s="64"/>
      <c r="RMZ9" s="64"/>
      <c r="RNE9" s="214"/>
      <c r="RNF9" s="64"/>
      <c r="RNG9" s="64"/>
      <c r="RNP9" s="64"/>
      <c r="RNU9" s="214"/>
      <c r="RNV9" s="64"/>
      <c r="RNW9" s="64"/>
      <c r="ROF9" s="64"/>
      <c r="ROK9" s="214"/>
      <c r="ROL9" s="64"/>
      <c r="ROM9" s="64"/>
      <c r="ROV9" s="64"/>
      <c r="RPA9" s="214"/>
      <c r="RPB9" s="64"/>
      <c r="RPC9" s="64"/>
      <c r="RPL9" s="64"/>
      <c r="RPQ9" s="214"/>
      <c r="RPR9" s="64"/>
      <c r="RPS9" s="64"/>
      <c r="RQB9" s="64"/>
      <c r="RQG9" s="214"/>
      <c r="RQH9" s="64"/>
      <c r="RQI9" s="64"/>
      <c r="RQR9" s="64"/>
      <c r="RQW9" s="214"/>
      <c r="RQX9" s="64"/>
      <c r="RQY9" s="64"/>
      <c r="RRH9" s="64"/>
      <c r="RRM9" s="214"/>
      <c r="RRN9" s="64"/>
      <c r="RRO9" s="64"/>
      <c r="RRX9" s="64"/>
      <c r="RSC9" s="214"/>
      <c r="RSD9" s="64"/>
      <c r="RSE9" s="64"/>
      <c r="RSN9" s="64"/>
      <c r="RSS9" s="214"/>
      <c r="RST9" s="64"/>
      <c r="RSU9" s="64"/>
      <c r="RTD9" s="64"/>
      <c r="RTI9" s="214"/>
      <c r="RTJ9" s="64"/>
      <c r="RTK9" s="64"/>
      <c r="RTT9" s="64"/>
      <c r="RTY9" s="214"/>
      <c r="RTZ9" s="64"/>
      <c r="RUA9" s="64"/>
      <c r="RUJ9" s="64"/>
      <c r="RUO9" s="214"/>
      <c r="RUP9" s="64"/>
      <c r="RUQ9" s="64"/>
      <c r="RUZ9" s="64"/>
      <c r="RVE9" s="214"/>
      <c r="RVF9" s="64"/>
      <c r="RVG9" s="64"/>
      <c r="RVP9" s="64"/>
      <c r="RVU9" s="214"/>
      <c r="RVV9" s="64"/>
      <c r="RVW9" s="64"/>
      <c r="RWF9" s="64"/>
      <c r="RWK9" s="214"/>
      <c r="RWL9" s="64"/>
      <c r="RWM9" s="64"/>
      <c r="RWV9" s="64"/>
      <c r="RXA9" s="214"/>
      <c r="RXB9" s="64"/>
      <c r="RXC9" s="64"/>
      <c r="RXL9" s="64"/>
      <c r="RXQ9" s="214"/>
      <c r="RXR9" s="64"/>
      <c r="RXS9" s="64"/>
      <c r="RYB9" s="64"/>
      <c r="RYG9" s="214"/>
      <c r="RYH9" s="64"/>
      <c r="RYI9" s="64"/>
      <c r="RYR9" s="64"/>
      <c r="RYW9" s="214"/>
      <c r="RYX9" s="64"/>
      <c r="RYY9" s="64"/>
      <c r="RZH9" s="64"/>
      <c r="RZM9" s="214"/>
      <c r="RZN9" s="64"/>
      <c r="RZO9" s="64"/>
      <c r="RZX9" s="64"/>
      <c r="SAC9" s="214"/>
      <c r="SAD9" s="64"/>
      <c r="SAE9" s="64"/>
      <c r="SAN9" s="64"/>
      <c r="SAS9" s="214"/>
      <c r="SAT9" s="64"/>
      <c r="SAU9" s="64"/>
      <c r="SBD9" s="64"/>
      <c r="SBI9" s="214"/>
      <c r="SBJ9" s="64"/>
      <c r="SBK9" s="64"/>
      <c r="SBT9" s="64"/>
      <c r="SBY9" s="214"/>
      <c r="SBZ9" s="64"/>
      <c r="SCA9" s="64"/>
      <c r="SCJ9" s="64"/>
      <c r="SCO9" s="214"/>
      <c r="SCP9" s="64"/>
      <c r="SCQ9" s="64"/>
      <c r="SCZ9" s="64"/>
      <c r="SDE9" s="214"/>
      <c r="SDF9" s="64"/>
      <c r="SDG9" s="64"/>
      <c r="SDP9" s="64"/>
      <c r="SDU9" s="214"/>
      <c r="SDV9" s="64"/>
      <c r="SDW9" s="64"/>
      <c r="SEF9" s="64"/>
      <c r="SEK9" s="214"/>
      <c r="SEL9" s="64"/>
      <c r="SEM9" s="64"/>
      <c r="SEV9" s="64"/>
      <c r="SFA9" s="214"/>
      <c r="SFB9" s="64"/>
      <c r="SFC9" s="64"/>
      <c r="SFL9" s="64"/>
      <c r="SFQ9" s="214"/>
      <c r="SFR9" s="64"/>
      <c r="SFS9" s="64"/>
      <c r="SGB9" s="64"/>
      <c r="SGG9" s="214"/>
      <c r="SGH9" s="64"/>
      <c r="SGI9" s="64"/>
      <c r="SGR9" s="64"/>
      <c r="SGW9" s="214"/>
      <c r="SGX9" s="64"/>
      <c r="SGY9" s="64"/>
      <c r="SHH9" s="64"/>
      <c r="SHM9" s="214"/>
      <c r="SHN9" s="64"/>
      <c r="SHO9" s="64"/>
      <c r="SHX9" s="64"/>
      <c r="SIC9" s="214"/>
      <c r="SID9" s="64"/>
      <c r="SIE9" s="64"/>
      <c r="SIN9" s="64"/>
      <c r="SIS9" s="214"/>
      <c r="SIT9" s="64"/>
      <c r="SIU9" s="64"/>
      <c r="SJD9" s="64"/>
      <c r="SJI9" s="214"/>
      <c r="SJJ9" s="64"/>
      <c r="SJK9" s="64"/>
      <c r="SJT9" s="64"/>
      <c r="SJY9" s="214"/>
      <c r="SJZ9" s="64"/>
      <c r="SKA9" s="64"/>
      <c r="SKJ9" s="64"/>
      <c r="SKO9" s="214"/>
      <c r="SKP9" s="64"/>
      <c r="SKQ9" s="64"/>
      <c r="SKZ9" s="64"/>
      <c r="SLE9" s="214"/>
      <c r="SLF9" s="64"/>
      <c r="SLG9" s="64"/>
      <c r="SLP9" s="64"/>
      <c r="SLU9" s="214"/>
      <c r="SLV9" s="64"/>
      <c r="SLW9" s="64"/>
      <c r="SMF9" s="64"/>
      <c r="SMK9" s="214"/>
      <c r="SML9" s="64"/>
      <c r="SMM9" s="64"/>
      <c r="SMV9" s="64"/>
      <c r="SNA9" s="214"/>
      <c r="SNB9" s="64"/>
      <c r="SNC9" s="64"/>
      <c r="SNL9" s="64"/>
      <c r="SNQ9" s="214"/>
      <c r="SNR9" s="64"/>
      <c r="SNS9" s="64"/>
      <c r="SOB9" s="64"/>
      <c r="SOG9" s="214"/>
      <c r="SOH9" s="64"/>
      <c r="SOI9" s="64"/>
      <c r="SOR9" s="64"/>
      <c r="SOW9" s="214"/>
      <c r="SOX9" s="64"/>
      <c r="SOY9" s="64"/>
      <c r="SPH9" s="64"/>
      <c r="SPM9" s="214"/>
      <c r="SPN9" s="64"/>
      <c r="SPO9" s="64"/>
      <c r="SPX9" s="64"/>
      <c r="SQC9" s="214"/>
      <c r="SQD9" s="64"/>
      <c r="SQE9" s="64"/>
      <c r="SQN9" s="64"/>
      <c r="SQS9" s="214"/>
      <c r="SQT9" s="64"/>
      <c r="SQU9" s="64"/>
      <c r="SRD9" s="64"/>
      <c r="SRI9" s="214"/>
      <c r="SRJ9" s="64"/>
      <c r="SRK9" s="64"/>
      <c r="SRT9" s="64"/>
      <c r="SRY9" s="214"/>
      <c r="SRZ9" s="64"/>
      <c r="SSA9" s="64"/>
      <c r="SSJ9" s="64"/>
      <c r="SSO9" s="214"/>
      <c r="SSP9" s="64"/>
      <c r="SSQ9" s="64"/>
      <c r="SSZ9" s="64"/>
      <c r="STE9" s="214"/>
      <c r="STF9" s="64"/>
      <c r="STG9" s="64"/>
      <c r="STP9" s="64"/>
      <c r="STU9" s="214"/>
      <c r="STV9" s="64"/>
      <c r="STW9" s="64"/>
      <c r="SUF9" s="64"/>
      <c r="SUK9" s="214"/>
      <c r="SUL9" s="64"/>
      <c r="SUM9" s="64"/>
      <c r="SUV9" s="64"/>
      <c r="SVA9" s="214"/>
      <c r="SVB9" s="64"/>
      <c r="SVC9" s="64"/>
      <c r="SVL9" s="64"/>
      <c r="SVQ9" s="214"/>
      <c r="SVR9" s="64"/>
      <c r="SVS9" s="64"/>
      <c r="SWB9" s="64"/>
      <c r="SWG9" s="214"/>
      <c r="SWH9" s="64"/>
      <c r="SWI9" s="64"/>
      <c r="SWR9" s="64"/>
      <c r="SWW9" s="214"/>
      <c r="SWX9" s="64"/>
      <c r="SWY9" s="64"/>
      <c r="SXH9" s="64"/>
      <c r="SXM9" s="214"/>
      <c r="SXN9" s="64"/>
      <c r="SXO9" s="64"/>
      <c r="SXX9" s="64"/>
      <c r="SYC9" s="214"/>
      <c r="SYD9" s="64"/>
      <c r="SYE9" s="64"/>
      <c r="SYN9" s="64"/>
      <c r="SYS9" s="214"/>
      <c r="SYT9" s="64"/>
      <c r="SYU9" s="64"/>
      <c r="SZD9" s="64"/>
      <c r="SZI9" s="214"/>
      <c r="SZJ9" s="64"/>
      <c r="SZK9" s="64"/>
      <c r="SZT9" s="64"/>
      <c r="SZY9" s="214"/>
      <c r="SZZ9" s="64"/>
      <c r="TAA9" s="64"/>
      <c r="TAJ9" s="64"/>
      <c r="TAO9" s="214"/>
      <c r="TAP9" s="64"/>
      <c r="TAQ9" s="64"/>
      <c r="TAZ9" s="64"/>
      <c r="TBE9" s="214"/>
      <c r="TBF9" s="64"/>
      <c r="TBG9" s="64"/>
      <c r="TBP9" s="64"/>
      <c r="TBU9" s="214"/>
      <c r="TBV9" s="64"/>
      <c r="TBW9" s="64"/>
      <c r="TCF9" s="64"/>
      <c r="TCK9" s="214"/>
      <c r="TCL9" s="64"/>
      <c r="TCM9" s="64"/>
      <c r="TCV9" s="64"/>
      <c r="TDA9" s="214"/>
      <c r="TDB9" s="64"/>
      <c r="TDC9" s="64"/>
      <c r="TDL9" s="64"/>
      <c r="TDQ9" s="214"/>
      <c r="TDR9" s="64"/>
      <c r="TDS9" s="64"/>
      <c r="TEB9" s="64"/>
      <c r="TEG9" s="214"/>
      <c r="TEH9" s="64"/>
      <c r="TEI9" s="64"/>
      <c r="TER9" s="64"/>
      <c r="TEW9" s="214"/>
      <c r="TEX9" s="64"/>
      <c r="TEY9" s="64"/>
      <c r="TFH9" s="64"/>
      <c r="TFM9" s="214"/>
      <c r="TFN9" s="64"/>
      <c r="TFO9" s="64"/>
      <c r="TFX9" s="64"/>
      <c r="TGC9" s="214"/>
      <c r="TGD9" s="64"/>
      <c r="TGE9" s="64"/>
      <c r="TGN9" s="64"/>
      <c r="TGS9" s="214"/>
      <c r="TGT9" s="64"/>
      <c r="TGU9" s="64"/>
      <c r="THD9" s="64"/>
      <c r="THI9" s="214"/>
      <c r="THJ9" s="64"/>
      <c r="THK9" s="64"/>
      <c r="THT9" s="64"/>
      <c r="THY9" s="214"/>
      <c r="THZ9" s="64"/>
      <c r="TIA9" s="64"/>
      <c r="TIJ9" s="64"/>
      <c r="TIO9" s="214"/>
      <c r="TIP9" s="64"/>
      <c r="TIQ9" s="64"/>
      <c r="TIZ9" s="64"/>
      <c r="TJE9" s="214"/>
      <c r="TJF9" s="64"/>
      <c r="TJG9" s="64"/>
      <c r="TJP9" s="64"/>
      <c r="TJU9" s="214"/>
      <c r="TJV9" s="64"/>
      <c r="TJW9" s="64"/>
      <c r="TKF9" s="64"/>
      <c r="TKK9" s="214"/>
      <c r="TKL9" s="64"/>
      <c r="TKM9" s="64"/>
      <c r="TKV9" s="64"/>
      <c r="TLA9" s="214"/>
      <c r="TLB9" s="64"/>
      <c r="TLC9" s="64"/>
      <c r="TLL9" s="64"/>
      <c r="TLQ9" s="214"/>
      <c r="TLR9" s="64"/>
      <c r="TLS9" s="64"/>
      <c r="TMB9" s="64"/>
      <c r="TMG9" s="214"/>
      <c r="TMH9" s="64"/>
      <c r="TMI9" s="64"/>
      <c r="TMR9" s="64"/>
      <c r="TMW9" s="214"/>
      <c r="TMX9" s="64"/>
      <c r="TMY9" s="64"/>
      <c r="TNH9" s="64"/>
      <c r="TNM9" s="214"/>
      <c r="TNN9" s="64"/>
      <c r="TNO9" s="64"/>
      <c r="TNX9" s="64"/>
      <c r="TOC9" s="214"/>
      <c r="TOD9" s="64"/>
      <c r="TOE9" s="64"/>
      <c r="TON9" s="64"/>
      <c r="TOS9" s="214"/>
      <c r="TOT9" s="64"/>
      <c r="TOU9" s="64"/>
      <c r="TPD9" s="64"/>
      <c r="TPI9" s="214"/>
      <c r="TPJ9" s="64"/>
      <c r="TPK9" s="64"/>
      <c r="TPT9" s="64"/>
      <c r="TPY9" s="214"/>
      <c r="TPZ9" s="64"/>
      <c r="TQA9" s="64"/>
      <c r="TQJ9" s="64"/>
      <c r="TQO9" s="214"/>
      <c r="TQP9" s="64"/>
      <c r="TQQ9" s="64"/>
      <c r="TQZ9" s="64"/>
      <c r="TRE9" s="214"/>
      <c r="TRF9" s="64"/>
      <c r="TRG9" s="64"/>
      <c r="TRP9" s="64"/>
      <c r="TRU9" s="214"/>
      <c r="TRV9" s="64"/>
      <c r="TRW9" s="64"/>
      <c r="TSF9" s="64"/>
      <c r="TSK9" s="214"/>
      <c r="TSL9" s="64"/>
      <c r="TSM9" s="64"/>
      <c r="TSV9" s="64"/>
      <c r="TTA9" s="214"/>
      <c r="TTB9" s="64"/>
      <c r="TTC9" s="64"/>
      <c r="TTL9" s="64"/>
      <c r="TTQ9" s="214"/>
      <c r="TTR9" s="64"/>
      <c r="TTS9" s="64"/>
      <c r="TUB9" s="64"/>
      <c r="TUG9" s="214"/>
      <c r="TUH9" s="64"/>
      <c r="TUI9" s="64"/>
      <c r="TUR9" s="64"/>
      <c r="TUW9" s="214"/>
      <c r="TUX9" s="64"/>
      <c r="TUY9" s="64"/>
      <c r="TVH9" s="64"/>
      <c r="TVM9" s="214"/>
      <c r="TVN9" s="64"/>
      <c r="TVO9" s="64"/>
      <c r="TVX9" s="64"/>
      <c r="TWC9" s="214"/>
      <c r="TWD9" s="64"/>
      <c r="TWE9" s="64"/>
      <c r="TWN9" s="64"/>
      <c r="TWS9" s="214"/>
      <c r="TWT9" s="64"/>
      <c r="TWU9" s="64"/>
      <c r="TXD9" s="64"/>
      <c r="TXI9" s="214"/>
      <c r="TXJ9" s="64"/>
      <c r="TXK9" s="64"/>
      <c r="TXT9" s="64"/>
      <c r="TXY9" s="214"/>
      <c r="TXZ9" s="64"/>
      <c r="TYA9" s="64"/>
      <c r="TYJ9" s="64"/>
      <c r="TYO9" s="214"/>
      <c r="TYP9" s="64"/>
      <c r="TYQ9" s="64"/>
      <c r="TYZ9" s="64"/>
      <c r="TZE9" s="214"/>
      <c r="TZF9" s="64"/>
      <c r="TZG9" s="64"/>
      <c r="TZP9" s="64"/>
      <c r="TZU9" s="214"/>
      <c r="TZV9" s="64"/>
      <c r="TZW9" s="64"/>
      <c r="UAF9" s="64"/>
      <c r="UAK9" s="214"/>
      <c r="UAL9" s="64"/>
      <c r="UAM9" s="64"/>
      <c r="UAV9" s="64"/>
      <c r="UBA9" s="214"/>
      <c r="UBB9" s="64"/>
      <c r="UBC9" s="64"/>
      <c r="UBL9" s="64"/>
      <c r="UBQ9" s="214"/>
      <c r="UBR9" s="64"/>
      <c r="UBS9" s="64"/>
      <c r="UCB9" s="64"/>
      <c r="UCG9" s="214"/>
      <c r="UCH9" s="64"/>
      <c r="UCI9" s="64"/>
      <c r="UCR9" s="64"/>
      <c r="UCW9" s="214"/>
      <c r="UCX9" s="64"/>
      <c r="UCY9" s="64"/>
      <c r="UDH9" s="64"/>
      <c r="UDM9" s="214"/>
      <c r="UDN9" s="64"/>
      <c r="UDO9" s="64"/>
      <c r="UDX9" s="64"/>
      <c r="UEC9" s="214"/>
      <c r="UED9" s="64"/>
      <c r="UEE9" s="64"/>
      <c r="UEN9" s="64"/>
      <c r="UES9" s="214"/>
      <c r="UET9" s="64"/>
      <c r="UEU9" s="64"/>
      <c r="UFD9" s="64"/>
      <c r="UFI9" s="214"/>
      <c r="UFJ9" s="64"/>
      <c r="UFK9" s="64"/>
      <c r="UFT9" s="64"/>
      <c r="UFY9" s="214"/>
      <c r="UFZ9" s="64"/>
      <c r="UGA9" s="64"/>
      <c r="UGJ9" s="64"/>
      <c r="UGO9" s="214"/>
      <c r="UGP9" s="64"/>
      <c r="UGQ9" s="64"/>
      <c r="UGZ9" s="64"/>
      <c r="UHE9" s="214"/>
      <c r="UHF9" s="64"/>
      <c r="UHG9" s="64"/>
      <c r="UHP9" s="64"/>
      <c r="UHU9" s="214"/>
      <c r="UHV9" s="64"/>
      <c r="UHW9" s="64"/>
      <c r="UIF9" s="64"/>
      <c r="UIK9" s="214"/>
      <c r="UIL9" s="64"/>
      <c r="UIM9" s="64"/>
      <c r="UIV9" s="64"/>
      <c r="UJA9" s="214"/>
      <c r="UJB9" s="64"/>
      <c r="UJC9" s="64"/>
      <c r="UJL9" s="64"/>
      <c r="UJQ9" s="214"/>
      <c r="UJR9" s="64"/>
      <c r="UJS9" s="64"/>
      <c r="UKB9" s="64"/>
      <c r="UKG9" s="214"/>
      <c r="UKH9" s="64"/>
      <c r="UKI9" s="64"/>
      <c r="UKR9" s="64"/>
      <c r="UKW9" s="214"/>
      <c r="UKX9" s="64"/>
      <c r="UKY9" s="64"/>
      <c r="ULH9" s="64"/>
      <c r="ULM9" s="214"/>
      <c r="ULN9" s="64"/>
      <c r="ULO9" s="64"/>
      <c r="ULX9" s="64"/>
      <c r="UMC9" s="214"/>
      <c r="UMD9" s="64"/>
      <c r="UME9" s="64"/>
      <c r="UMN9" s="64"/>
      <c r="UMS9" s="214"/>
      <c r="UMT9" s="64"/>
      <c r="UMU9" s="64"/>
      <c r="UND9" s="64"/>
      <c r="UNI9" s="214"/>
      <c r="UNJ9" s="64"/>
      <c r="UNK9" s="64"/>
      <c r="UNT9" s="64"/>
      <c r="UNY9" s="214"/>
      <c r="UNZ9" s="64"/>
      <c r="UOA9" s="64"/>
      <c r="UOJ9" s="64"/>
      <c r="UOO9" s="214"/>
      <c r="UOP9" s="64"/>
      <c r="UOQ9" s="64"/>
      <c r="UOZ9" s="64"/>
      <c r="UPE9" s="214"/>
      <c r="UPF9" s="64"/>
      <c r="UPG9" s="64"/>
      <c r="UPP9" s="64"/>
      <c r="UPU9" s="214"/>
      <c r="UPV9" s="64"/>
      <c r="UPW9" s="64"/>
      <c r="UQF9" s="64"/>
      <c r="UQK9" s="214"/>
      <c r="UQL9" s="64"/>
      <c r="UQM9" s="64"/>
      <c r="UQV9" s="64"/>
      <c r="URA9" s="214"/>
      <c r="URB9" s="64"/>
      <c r="URC9" s="64"/>
      <c r="URL9" s="64"/>
      <c r="URQ9" s="214"/>
      <c r="URR9" s="64"/>
      <c r="URS9" s="64"/>
      <c r="USB9" s="64"/>
      <c r="USG9" s="214"/>
      <c r="USH9" s="64"/>
      <c r="USI9" s="64"/>
      <c r="USR9" s="64"/>
      <c r="USW9" s="214"/>
      <c r="USX9" s="64"/>
      <c r="USY9" s="64"/>
      <c r="UTH9" s="64"/>
      <c r="UTM9" s="214"/>
      <c r="UTN9" s="64"/>
      <c r="UTO9" s="64"/>
      <c r="UTX9" s="64"/>
      <c r="UUC9" s="214"/>
      <c r="UUD9" s="64"/>
      <c r="UUE9" s="64"/>
      <c r="UUN9" s="64"/>
      <c r="UUS9" s="214"/>
      <c r="UUT9" s="64"/>
      <c r="UUU9" s="64"/>
      <c r="UVD9" s="64"/>
      <c r="UVI9" s="214"/>
      <c r="UVJ9" s="64"/>
      <c r="UVK9" s="64"/>
      <c r="UVT9" s="64"/>
      <c r="UVY9" s="214"/>
      <c r="UVZ9" s="64"/>
      <c r="UWA9" s="64"/>
      <c r="UWJ9" s="64"/>
      <c r="UWO9" s="214"/>
      <c r="UWP9" s="64"/>
      <c r="UWQ9" s="64"/>
      <c r="UWZ9" s="64"/>
      <c r="UXE9" s="214"/>
      <c r="UXF9" s="64"/>
      <c r="UXG9" s="64"/>
      <c r="UXP9" s="64"/>
      <c r="UXU9" s="214"/>
      <c r="UXV9" s="64"/>
      <c r="UXW9" s="64"/>
      <c r="UYF9" s="64"/>
      <c r="UYK9" s="214"/>
      <c r="UYL9" s="64"/>
      <c r="UYM9" s="64"/>
      <c r="UYV9" s="64"/>
      <c r="UZA9" s="214"/>
      <c r="UZB9" s="64"/>
      <c r="UZC9" s="64"/>
      <c r="UZL9" s="64"/>
      <c r="UZQ9" s="214"/>
      <c r="UZR9" s="64"/>
      <c r="UZS9" s="64"/>
      <c r="VAB9" s="64"/>
      <c r="VAG9" s="214"/>
      <c r="VAH9" s="64"/>
      <c r="VAI9" s="64"/>
      <c r="VAR9" s="64"/>
      <c r="VAW9" s="214"/>
      <c r="VAX9" s="64"/>
      <c r="VAY9" s="64"/>
      <c r="VBH9" s="64"/>
      <c r="VBM9" s="214"/>
      <c r="VBN9" s="64"/>
      <c r="VBO9" s="64"/>
      <c r="VBX9" s="64"/>
      <c r="VCC9" s="214"/>
      <c r="VCD9" s="64"/>
      <c r="VCE9" s="64"/>
      <c r="VCN9" s="64"/>
      <c r="VCS9" s="214"/>
      <c r="VCT9" s="64"/>
      <c r="VCU9" s="64"/>
      <c r="VDD9" s="64"/>
      <c r="VDI9" s="214"/>
      <c r="VDJ9" s="64"/>
      <c r="VDK9" s="64"/>
      <c r="VDT9" s="64"/>
      <c r="VDY9" s="214"/>
      <c r="VDZ9" s="64"/>
      <c r="VEA9" s="64"/>
      <c r="VEJ9" s="64"/>
      <c r="VEO9" s="214"/>
      <c r="VEP9" s="64"/>
      <c r="VEQ9" s="64"/>
      <c r="VEZ9" s="64"/>
      <c r="VFE9" s="214"/>
      <c r="VFF9" s="64"/>
      <c r="VFG9" s="64"/>
      <c r="VFP9" s="64"/>
      <c r="VFU9" s="214"/>
      <c r="VFV9" s="64"/>
      <c r="VFW9" s="64"/>
      <c r="VGF9" s="64"/>
      <c r="VGK9" s="214"/>
      <c r="VGL9" s="64"/>
      <c r="VGM9" s="64"/>
      <c r="VGV9" s="64"/>
      <c r="VHA9" s="214"/>
      <c r="VHB9" s="64"/>
      <c r="VHC9" s="64"/>
      <c r="VHL9" s="64"/>
      <c r="VHQ9" s="214"/>
      <c r="VHR9" s="64"/>
      <c r="VHS9" s="64"/>
      <c r="VIB9" s="64"/>
      <c r="VIG9" s="214"/>
      <c r="VIH9" s="64"/>
      <c r="VII9" s="64"/>
      <c r="VIR9" s="64"/>
      <c r="VIW9" s="214"/>
      <c r="VIX9" s="64"/>
      <c r="VIY9" s="64"/>
      <c r="VJH9" s="64"/>
      <c r="VJM9" s="214"/>
      <c r="VJN9" s="64"/>
      <c r="VJO9" s="64"/>
      <c r="VJX9" s="64"/>
      <c r="VKC9" s="214"/>
      <c r="VKD9" s="64"/>
      <c r="VKE9" s="64"/>
      <c r="VKN9" s="64"/>
      <c r="VKS9" s="214"/>
      <c r="VKT9" s="64"/>
      <c r="VKU9" s="64"/>
      <c r="VLD9" s="64"/>
      <c r="VLI9" s="214"/>
      <c r="VLJ9" s="64"/>
      <c r="VLK9" s="64"/>
      <c r="VLT9" s="64"/>
      <c r="VLY9" s="214"/>
      <c r="VLZ9" s="64"/>
      <c r="VMA9" s="64"/>
      <c r="VMJ9" s="64"/>
      <c r="VMO9" s="214"/>
      <c r="VMP9" s="64"/>
      <c r="VMQ9" s="64"/>
      <c r="VMZ9" s="64"/>
      <c r="VNE9" s="214"/>
      <c r="VNF9" s="64"/>
      <c r="VNG9" s="64"/>
      <c r="VNP9" s="64"/>
      <c r="VNU9" s="214"/>
      <c r="VNV9" s="64"/>
      <c r="VNW9" s="64"/>
      <c r="VOF9" s="64"/>
      <c r="VOK9" s="214"/>
      <c r="VOL9" s="64"/>
      <c r="VOM9" s="64"/>
      <c r="VOV9" s="64"/>
      <c r="VPA9" s="214"/>
      <c r="VPB9" s="64"/>
      <c r="VPC9" s="64"/>
      <c r="VPL9" s="64"/>
      <c r="VPQ9" s="214"/>
      <c r="VPR9" s="64"/>
      <c r="VPS9" s="64"/>
      <c r="VQB9" s="64"/>
      <c r="VQG9" s="214"/>
      <c r="VQH9" s="64"/>
      <c r="VQI9" s="64"/>
      <c r="VQR9" s="64"/>
      <c r="VQW9" s="214"/>
      <c r="VQX9" s="64"/>
      <c r="VQY9" s="64"/>
      <c r="VRH9" s="64"/>
      <c r="VRM9" s="214"/>
      <c r="VRN9" s="64"/>
      <c r="VRO9" s="64"/>
      <c r="VRX9" s="64"/>
      <c r="VSC9" s="214"/>
      <c r="VSD9" s="64"/>
      <c r="VSE9" s="64"/>
      <c r="VSN9" s="64"/>
      <c r="VSS9" s="214"/>
      <c r="VST9" s="64"/>
      <c r="VSU9" s="64"/>
      <c r="VTD9" s="64"/>
      <c r="VTI9" s="214"/>
      <c r="VTJ9" s="64"/>
      <c r="VTK9" s="64"/>
      <c r="VTT9" s="64"/>
      <c r="VTY9" s="214"/>
      <c r="VTZ9" s="64"/>
      <c r="VUA9" s="64"/>
      <c r="VUJ9" s="64"/>
      <c r="VUO9" s="214"/>
      <c r="VUP9" s="64"/>
      <c r="VUQ9" s="64"/>
      <c r="VUZ9" s="64"/>
      <c r="VVE9" s="214"/>
      <c r="VVF9" s="64"/>
      <c r="VVG9" s="64"/>
      <c r="VVP9" s="64"/>
      <c r="VVU9" s="214"/>
      <c r="VVV9" s="64"/>
      <c r="VVW9" s="64"/>
      <c r="VWF9" s="64"/>
      <c r="VWK9" s="214"/>
      <c r="VWL9" s="64"/>
      <c r="VWM9" s="64"/>
      <c r="VWV9" s="64"/>
      <c r="VXA9" s="214"/>
      <c r="VXB9" s="64"/>
      <c r="VXC9" s="64"/>
      <c r="VXL9" s="64"/>
      <c r="VXQ9" s="214"/>
      <c r="VXR9" s="64"/>
      <c r="VXS9" s="64"/>
      <c r="VYB9" s="64"/>
      <c r="VYG9" s="214"/>
      <c r="VYH9" s="64"/>
      <c r="VYI9" s="64"/>
      <c r="VYR9" s="64"/>
      <c r="VYW9" s="214"/>
      <c r="VYX9" s="64"/>
      <c r="VYY9" s="64"/>
      <c r="VZH9" s="64"/>
      <c r="VZM9" s="214"/>
      <c r="VZN9" s="64"/>
      <c r="VZO9" s="64"/>
      <c r="VZX9" s="64"/>
      <c r="WAC9" s="214"/>
      <c r="WAD9" s="64"/>
      <c r="WAE9" s="64"/>
      <c r="WAN9" s="64"/>
      <c r="WAS9" s="214"/>
      <c r="WAT9" s="64"/>
      <c r="WAU9" s="64"/>
      <c r="WBD9" s="64"/>
      <c r="WBI9" s="214"/>
      <c r="WBJ9" s="64"/>
      <c r="WBK9" s="64"/>
      <c r="WBT9" s="64"/>
      <c r="WBY9" s="214"/>
      <c r="WBZ9" s="64"/>
      <c r="WCA9" s="64"/>
      <c r="WCJ9" s="64"/>
      <c r="WCO9" s="214"/>
      <c r="WCP9" s="64"/>
      <c r="WCQ9" s="64"/>
      <c r="WCZ9" s="64"/>
      <c r="WDE9" s="214"/>
      <c r="WDF9" s="64"/>
      <c r="WDG9" s="64"/>
      <c r="WDP9" s="64"/>
      <c r="WDU9" s="214"/>
      <c r="WDV9" s="64"/>
      <c r="WDW9" s="64"/>
      <c r="WEF9" s="64"/>
      <c r="WEK9" s="214"/>
      <c r="WEL9" s="64"/>
      <c r="WEM9" s="64"/>
      <c r="WEV9" s="64"/>
      <c r="WFA9" s="214"/>
      <c r="WFB9" s="64"/>
      <c r="WFC9" s="64"/>
      <c r="WFL9" s="64"/>
      <c r="WFQ9" s="214"/>
      <c r="WFR9" s="64"/>
      <c r="WFS9" s="64"/>
      <c r="WGB9" s="64"/>
      <c r="WGG9" s="214"/>
      <c r="WGH9" s="64"/>
      <c r="WGI9" s="64"/>
      <c r="WGR9" s="64"/>
      <c r="WGW9" s="214"/>
      <c r="WGX9" s="64"/>
      <c r="WGY9" s="64"/>
      <c r="WHH9" s="64"/>
      <c r="WHM9" s="214"/>
      <c r="WHN9" s="64"/>
      <c r="WHO9" s="64"/>
      <c r="WHX9" s="64"/>
      <c r="WIC9" s="214"/>
      <c r="WID9" s="64"/>
      <c r="WIE9" s="64"/>
      <c r="WIN9" s="64"/>
      <c r="WIS9" s="214"/>
      <c r="WIT9" s="64"/>
      <c r="WIU9" s="64"/>
      <c r="WJD9" s="64"/>
      <c r="WJI9" s="214"/>
      <c r="WJJ9" s="64"/>
      <c r="WJK9" s="64"/>
      <c r="WJT9" s="64"/>
      <c r="WJY9" s="214"/>
      <c r="WJZ9" s="64"/>
      <c r="WKA9" s="64"/>
      <c r="WKJ9" s="64"/>
      <c r="WKO9" s="214"/>
      <c r="WKP9" s="64"/>
      <c r="WKQ9" s="64"/>
      <c r="WKZ9" s="64"/>
      <c r="WLE9" s="214"/>
      <c r="WLF9" s="64"/>
      <c r="WLG9" s="64"/>
      <c r="WLP9" s="64"/>
      <c r="WLU9" s="214"/>
      <c r="WLV9" s="64"/>
      <c r="WLW9" s="64"/>
      <c r="WMF9" s="64"/>
      <c r="WMK9" s="214"/>
      <c r="WML9" s="64"/>
      <c r="WMM9" s="64"/>
      <c r="WMV9" s="64"/>
      <c r="WNA9" s="214"/>
      <c r="WNB9" s="64"/>
      <c r="WNC9" s="64"/>
      <c r="WNL9" s="64"/>
      <c r="WNQ9" s="214"/>
      <c r="WNR9" s="64"/>
      <c r="WNS9" s="64"/>
      <c r="WOB9" s="64"/>
      <c r="WOG9" s="214"/>
      <c r="WOH9" s="64"/>
      <c r="WOI9" s="64"/>
      <c r="WOR9" s="64"/>
      <c r="WOW9" s="214"/>
      <c r="WOX9" s="64"/>
      <c r="WOY9" s="64"/>
      <c r="WPH9" s="64"/>
      <c r="WPM9" s="214"/>
      <c r="WPN9" s="64"/>
      <c r="WPO9" s="64"/>
      <c r="WPX9" s="64"/>
      <c r="WQC9" s="214"/>
      <c r="WQD9" s="64"/>
      <c r="WQE9" s="64"/>
      <c r="WQN9" s="64"/>
      <c r="WQS9" s="214"/>
      <c r="WQT9" s="64"/>
      <c r="WQU9" s="64"/>
      <c r="WRD9" s="64"/>
      <c r="WRI9" s="214"/>
      <c r="WRJ9" s="64"/>
      <c r="WRK9" s="64"/>
      <c r="WRT9" s="64"/>
      <c r="WRY9" s="214"/>
      <c r="WRZ9" s="64"/>
      <c r="WSA9" s="64"/>
      <c r="WSJ9" s="64"/>
      <c r="WSO9" s="214"/>
      <c r="WSP9" s="64"/>
      <c r="WSQ9" s="64"/>
      <c r="WSZ9" s="64"/>
      <c r="WTE9" s="214"/>
      <c r="WTF9" s="64"/>
      <c r="WTG9" s="64"/>
      <c r="WTP9" s="64"/>
      <c r="WTU9" s="214"/>
      <c r="WTV9" s="64"/>
      <c r="WTW9" s="64"/>
      <c r="WUF9" s="64"/>
      <c r="WUK9" s="214"/>
      <c r="WUL9" s="64"/>
      <c r="WUM9" s="64"/>
      <c r="WUV9" s="64"/>
      <c r="WVA9" s="214"/>
      <c r="WVB9" s="64"/>
      <c r="WVC9" s="64"/>
      <c r="WVL9" s="64"/>
      <c r="WVQ9" s="214"/>
      <c r="WVR9" s="64"/>
      <c r="WVS9" s="64"/>
      <c r="WWB9" s="64"/>
      <c r="WWG9" s="214"/>
      <c r="WWH9" s="64"/>
      <c r="WWI9" s="64"/>
      <c r="WWR9" s="64"/>
      <c r="WWW9" s="214"/>
      <c r="WWX9" s="64"/>
      <c r="WWY9" s="64"/>
      <c r="WXH9" s="64"/>
      <c r="WXM9" s="214"/>
      <c r="WXN9" s="64"/>
      <c r="WXO9" s="64"/>
      <c r="WXX9" s="64"/>
      <c r="WYC9" s="214"/>
      <c r="WYD9" s="64"/>
      <c r="WYE9" s="64"/>
      <c r="WYN9" s="64"/>
      <c r="WYS9" s="214"/>
      <c r="WYT9" s="64"/>
      <c r="WYU9" s="64"/>
      <c r="WZD9" s="64"/>
      <c r="WZI9" s="214"/>
      <c r="WZJ9" s="64"/>
      <c r="WZK9" s="64"/>
      <c r="WZT9" s="64"/>
      <c r="WZY9" s="214"/>
      <c r="WZZ9" s="64"/>
      <c r="XAA9" s="64"/>
      <c r="XAJ9" s="64"/>
      <c r="XAO9" s="214"/>
      <c r="XAP9" s="64"/>
      <c r="XAQ9" s="64"/>
      <c r="XAZ9" s="64"/>
      <c r="XBE9" s="214"/>
      <c r="XBF9" s="64"/>
      <c r="XBG9" s="64"/>
      <c r="XBP9" s="64"/>
      <c r="XBU9" s="214"/>
      <c r="XBV9" s="64"/>
      <c r="XBW9" s="64"/>
      <c r="XCF9" s="64"/>
      <c r="XCK9" s="214"/>
      <c r="XCL9" s="64"/>
      <c r="XCM9" s="64"/>
      <c r="XCV9" s="64"/>
      <c r="XDA9" s="214"/>
      <c r="XDB9" s="64"/>
      <c r="XDC9" s="64"/>
      <c r="XDL9" s="64"/>
      <c r="XDQ9" s="214"/>
      <c r="XDR9" s="64"/>
      <c r="XDS9" s="64"/>
      <c r="XEB9" s="64"/>
      <c r="XEG9" s="214"/>
      <c r="XEH9" s="64"/>
      <c r="XEI9" s="64"/>
      <c r="XER9" s="64"/>
    </row>
    <row r="10" spans="1:1019 1028:2043 2052:3067 3076:4091 4100:5115 5124:6139 6148:7163 7172:8187 8196:9211 9220:10235 10244:11259 11268:12283 12292:13307 13316:14331 14340:15355 15364:16372" ht="31.5" x14ac:dyDescent="0.2">
      <c r="A10" s="214"/>
      <c r="B10" s="67" t="s">
        <v>1292</v>
      </c>
      <c r="C10" s="68">
        <v>0</v>
      </c>
      <c r="D10" s="68">
        <v>0</v>
      </c>
      <c r="E10" s="69">
        <v>96.410388429999998</v>
      </c>
      <c r="F10" s="70" t="s">
        <v>1293</v>
      </c>
      <c r="G10" s="71">
        <v>0</v>
      </c>
      <c r="H10" s="72">
        <v>0</v>
      </c>
      <c r="I10" s="63"/>
      <c r="J10" s="63"/>
      <c r="K10" s="64"/>
      <c r="T10" s="64"/>
      <c r="Y10" s="214"/>
      <c r="Z10" s="64"/>
      <c r="AA10" s="64"/>
      <c r="AD10" s="534"/>
      <c r="AJ10" s="64"/>
      <c r="AO10" s="214"/>
      <c r="AP10" s="64"/>
      <c r="AQ10" s="64"/>
      <c r="AZ10" s="64"/>
      <c r="BE10" s="214"/>
      <c r="BF10" s="64"/>
      <c r="BG10" s="64"/>
      <c r="BP10" s="64"/>
      <c r="BU10" s="214"/>
      <c r="BV10" s="64"/>
      <c r="BW10" s="64"/>
      <c r="CF10" s="64"/>
      <c r="CK10" s="214"/>
      <c r="CL10" s="64"/>
      <c r="CM10" s="64"/>
      <c r="CV10" s="64"/>
      <c r="DA10" s="214"/>
      <c r="DB10" s="64"/>
      <c r="DC10" s="64"/>
      <c r="DL10" s="64"/>
      <c r="DQ10" s="214"/>
      <c r="DR10" s="64"/>
      <c r="DS10" s="64"/>
      <c r="EB10" s="64"/>
      <c r="EG10" s="214"/>
      <c r="EH10" s="64"/>
      <c r="EI10" s="64"/>
      <c r="ER10" s="64"/>
      <c r="EW10" s="214"/>
      <c r="EX10" s="64"/>
      <c r="EY10" s="64"/>
      <c r="FH10" s="64"/>
      <c r="FM10" s="214"/>
      <c r="FN10" s="64"/>
      <c r="FO10" s="64"/>
      <c r="FX10" s="64"/>
      <c r="GC10" s="214"/>
      <c r="GD10" s="64"/>
      <c r="GE10" s="64"/>
      <c r="GN10" s="64"/>
      <c r="GS10" s="214"/>
      <c r="GT10" s="64"/>
      <c r="GU10" s="64"/>
      <c r="HD10" s="64"/>
      <c r="HI10" s="214"/>
      <c r="HJ10" s="64"/>
      <c r="HK10" s="64"/>
      <c r="HT10" s="64"/>
      <c r="HY10" s="214"/>
      <c r="HZ10" s="64"/>
      <c r="IA10" s="64"/>
      <c r="IJ10" s="64"/>
      <c r="IO10" s="214"/>
      <c r="IP10" s="64"/>
      <c r="IQ10" s="64"/>
      <c r="IZ10" s="64"/>
      <c r="JE10" s="214"/>
      <c r="JF10" s="64"/>
      <c r="JG10" s="64"/>
      <c r="JP10" s="64"/>
      <c r="JU10" s="214"/>
      <c r="JV10" s="64"/>
      <c r="JW10" s="64"/>
      <c r="KF10" s="64"/>
      <c r="KK10" s="214"/>
      <c r="KL10" s="64"/>
      <c r="KM10" s="64"/>
      <c r="KV10" s="64"/>
      <c r="LA10" s="214"/>
      <c r="LB10" s="64"/>
      <c r="LC10" s="64"/>
      <c r="LL10" s="64"/>
      <c r="LQ10" s="214"/>
      <c r="LR10" s="64"/>
      <c r="LS10" s="64"/>
      <c r="MB10" s="64"/>
      <c r="MG10" s="214"/>
      <c r="MH10" s="64"/>
      <c r="MI10" s="64"/>
      <c r="MR10" s="64"/>
      <c r="MW10" s="214"/>
      <c r="MX10" s="64"/>
      <c r="MY10" s="64"/>
      <c r="NH10" s="64"/>
      <c r="NM10" s="214"/>
      <c r="NN10" s="64"/>
      <c r="NO10" s="64"/>
      <c r="NX10" s="64"/>
      <c r="OC10" s="214"/>
      <c r="OD10" s="64"/>
      <c r="OE10" s="64"/>
      <c r="ON10" s="64"/>
      <c r="OS10" s="214"/>
      <c r="OT10" s="64"/>
      <c r="OU10" s="64"/>
      <c r="PD10" s="64"/>
      <c r="PI10" s="214"/>
      <c r="PJ10" s="64"/>
      <c r="PK10" s="64"/>
      <c r="PT10" s="64"/>
      <c r="PY10" s="214"/>
      <c r="PZ10" s="64"/>
      <c r="QA10" s="64"/>
      <c r="QJ10" s="64"/>
      <c r="QO10" s="214"/>
      <c r="QP10" s="64"/>
      <c r="QQ10" s="64"/>
      <c r="QZ10" s="64"/>
      <c r="RE10" s="214"/>
      <c r="RF10" s="64"/>
      <c r="RG10" s="64"/>
      <c r="RP10" s="64"/>
      <c r="RU10" s="214"/>
      <c r="RV10" s="64"/>
      <c r="RW10" s="64"/>
      <c r="SF10" s="64"/>
      <c r="SK10" s="214"/>
      <c r="SL10" s="64"/>
      <c r="SM10" s="64"/>
      <c r="SV10" s="64"/>
      <c r="TA10" s="214"/>
      <c r="TB10" s="64"/>
      <c r="TC10" s="64"/>
      <c r="TL10" s="64"/>
      <c r="TQ10" s="214"/>
      <c r="TR10" s="64"/>
      <c r="TS10" s="64"/>
      <c r="UB10" s="64"/>
      <c r="UG10" s="214"/>
      <c r="UH10" s="64"/>
      <c r="UI10" s="64"/>
      <c r="UR10" s="64"/>
      <c r="UW10" s="214"/>
      <c r="UX10" s="64"/>
      <c r="UY10" s="64"/>
      <c r="VH10" s="64"/>
      <c r="VM10" s="214"/>
      <c r="VN10" s="64"/>
      <c r="VO10" s="64"/>
      <c r="VX10" s="64"/>
      <c r="WC10" s="214"/>
      <c r="WD10" s="64"/>
      <c r="WE10" s="64"/>
      <c r="WN10" s="64"/>
      <c r="WS10" s="214"/>
      <c r="WT10" s="64"/>
      <c r="WU10" s="64"/>
      <c r="XD10" s="64"/>
      <c r="XI10" s="214"/>
      <c r="XJ10" s="64"/>
      <c r="XK10" s="64"/>
      <c r="XT10" s="64"/>
      <c r="XY10" s="214"/>
      <c r="XZ10" s="64"/>
      <c r="YA10" s="64"/>
      <c r="YJ10" s="64"/>
      <c r="YO10" s="214"/>
      <c r="YP10" s="64"/>
      <c r="YQ10" s="64"/>
      <c r="YZ10" s="64"/>
      <c r="ZE10" s="214"/>
      <c r="ZF10" s="64"/>
      <c r="ZG10" s="64"/>
      <c r="ZP10" s="64"/>
      <c r="ZU10" s="214"/>
      <c r="ZV10" s="64"/>
      <c r="ZW10" s="64"/>
      <c r="AAF10" s="64"/>
      <c r="AAK10" s="214"/>
      <c r="AAL10" s="64"/>
      <c r="AAM10" s="64"/>
      <c r="AAV10" s="64"/>
      <c r="ABA10" s="214"/>
      <c r="ABB10" s="64"/>
      <c r="ABC10" s="64"/>
      <c r="ABL10" s="64"/>
      <c r="ABQ10" s="214"/>
      <c r="ABR10" s="64"/>
      <c r="ABS10" s="64"/>
      <c r="ACB10" s="64"/>
      <c r="ACG10" s="214"/>
      <c r="ACH10" s="64"/>
      <c r="ACI10" s="64"/>
      <c r="ACR10" s="64"/>
      <c r="ACW10" s="214"/>
      <c r="ACX10" s="64"/>
      <c r="ACY10" s="64"/>
      <c r="ADH10" s="64"/>
      <c r="ADM10" s="214"/>
      <c r="ADN10" s="64"/>
      <c r="ADO10" s="64"/>
      <c r="ADX10" s="64"/>
      <c r="AEC10" s="214"/>
      <c r="AED10" s="64"/>
      <c r="AEE10" s="64"/>
      <c r="AEN10" s="64"/>
      <c r="AES10" s="214"/>
      <c r="AET10" s="64"/>
      <c r="AEU10" s="64"/>
      <c r="AFD10" s="64"/>
      <c r="AFI10" s="214"/>
      <c r="AFJ10" s="64"/>
      <c r="AFK10" s="64"/>
      <c r="AFT10" s="64"/>
      <c r="AFY10" s="214"/>
      <c r="AFZ10" s="64"/>
      <c r="AGA10" s="64"/>
      <c r="AGJ10" s="64"/>
      <c r="AGO10" s="214"/>
      <c r="AGP10" s="64"/>
      <c r="AGQ10" s="64"/>
      <c r="AGZ10" s="64"/>
      <c r="AHE10" s="214"/>
      <c r="AHF10" s="64"/>
      <c r="AHG10" s="64"/>
      <c r="AHP10" s="64"/>
      <c r="AHU10" s="214"/>
      <c r="AHV10" s="64"/>
      <c r="AHW10" s="64"/>
      <c r="AIF10" s="64"/>
      <c r="AIK10" s="214"/>
      <c r="AIL10" s="64"/>
      <c r="AIM10" s="64"/>
      <c r="AIV10" s="64"/>
      <c r="AJA10" s="214"/>
      <c r="AJB10" s="64"/>
      <c r="AJC10" s="64"/>
      <c r="AJL10" s="64"/>
      <c r="AJQ10" s="214"/>
      <c r="AJR10" s="64"/>
      <c r="AJS10" s="64"/>
      <c r="AKB10" s="64"/>
      <c r="AKG10" s="214"/>
      <c r="AKH10" s="64"/>
      <c r="AKI10" s="64"/>
      <c r="AKR10" s="64"/>
      <c r="AKW10" s="214"/>
      <c r="AKX10" s="64"/>
      <c r="AKY10" s="64"/>
      <c r="ALH10" s="64"/>
      <c r="ALM10" s="214"/>
      <c r="ALN10" s="64"/>
      <c r="ALO10" s="64"/>
      <c r="ALX10" s="64"/>
      <c r="AMC10" s="214"/>
      <c r="AMD10" s="64"/>
      <c r="AME10" s="64"/>
      <c r="AMN10" s="64"/>
      <c r="AMS10" s="214"/>
      <c r="AMT10" s="64"/>
      <c r="AMU10" s="64"/>
      <c r="AND10" s="64"/>
      <c r="ANI10" s="214"/>
      <c r="ANJ10" s="64"/>
      <c r="ANK10" s="64"/>
      <c r="ANT10" s="64"/>
      <c r="ANY10" s="214"/>
      <c r="ANZ10" s="64"/>
      <c r="AOA10" s="64"/>
      <c r="AOJ10" s="64"/>
      <c r="AOO10" s="214"/>
      <c r="AOP10" s="64"/>
      <c r="AOQ10" s="64"/>
      <c r="AOZ10" s="64"/>
      <c r="APE10" s="214"/>
      <c r="APF10" s="64"/>
      <c r="APG10" s="64"/>
      <c r="APP10" s="64"/>
      <c r="APU10" s="214"/>
      <c r="APV10" s="64"/>
      <c r="APW10" s="64"/>
      <c r="AQF10" s="64"/>
      <c r="AQK10" s="214"/>
      <c r="AQL10" s="64"/>
      <c r="AQM10" s="64"/>
      <c r="AQV10" s="64"/>
      <c r="ARA10" s="214"/>
      <c r="ARB10" s="64"/>
      <c r="ARC10" s="64"/>
      <c r="ARL10" s="64"/>
      <c r="ARQ10" s="214"/>
      <c r="ARR10" s="64"/>
      <c r="ARS10" s="64"/>
      <c r="ASB10" s="64"/>
      <c r="ASG10" s="214"/>
      <c r="ASH10" s="64"/>
      <c r="ASI10" s="64"/>
      <c r="ASR10" s="64"/>
      <c r="ASW10" s="214"/>
      <c r="ASX10" s="64"/>
      <c r="ASY10" s="64"/>
      <c r="ATH10" s="64"/>
      <c r="ATM10" s="214"/>
      <c r="ATN10" s="64"/>
      <c r="ATO10" s="64"/>
      <c r="ATX10" s="64"/>
      <c r="AUC10" s="214"/>
      <c r="AUD10" s="64"/>
      <c r="AUE10" s="64"/>
      <c r="AUN10" s="64"/>
      <c r="AUS10" s="214"/>
      <c r="AUT10" s="64"/>
      <c r="AUU10" s="64"/>
      <c r="AVD10" s="64"/>
      <c r="AVI10" s="214"/>
      <c r="AVJ10" s="64"/>
      <c r="AVK10" s="64"/>
      <c r="AVT10" s="64"/>
      <c r="AVY10" s="214"/>
      <c r="AVZ10" s="64"/>
      <c r="AWA10" s="64"/>
      <c r="AWJ10" s="64"/>
      <c r="AWO10" s="214"/>
      <c r="AWP10" s="64"/>
      <c r="AWQ10" s="64"/>
      <c r="AWZ10" s="64"/>
      <c r="AXE10" s="214"/>
      <c r="AXF10" s="64"/>
      <c r="AXG10" s="64"/>
      <c r="AXP10" s="64"/>
      <c r="AXU10" s="214"/>
      <c r="AXV10" s="64"/>
      <c r="AXW10" s="64"/>
      <c r="AYF10" s="64"/>
      <c r="AYK10" s="214"/>
      <c r="AYL10" s="64"/>
      <c r="AYM10" s="64"/>
      <c r="AYV10" s="64"/>
      <c r="AZA10" s="214"/>
      <c r="AZB10" s="64"/>
      <c r="AZC10" s="64"/>
      <c r="AZL10" s="64"/>
      <c r="AZQ10" s="214"/>
      <c r="AZR10" s="64"/>
      <c r="AZS10" s="64"/>
      <c r="BAB10" s="64"/>
      <c r="BAG10" s="214"/>
      <c r="BAH10" s="64"/>
      <c r="BAI10" s="64"/>
      <c r="BAR10" s="64"/>
      <c r="BAW10" s="214"/>
      <c r="BAX10" s="64"/>
      <c r="BAY10" s="64"/>
      <c r="BBH10" s="64"/>
      <c r="BBM10" s="214"/>
      <c r="BBN10" s="64"/>
      <c r="BBO10" s="64"/>
      <c r="BBX10" s="64"/>
      <c r="BCC10" s="214"/>
      <c r="BCD10" s="64"/>
      <c r="BCE10" s="64"/>
      <c r="BCN10" s="64"/>
      <c r="BCS10" s="214"/>
      <c r="BCT10" s="64"/>
      <c r="BCU10" s="64"/>
      <c r="BDD10" s="64"/>
      <c r="BDI10" s="214"/>
      <c r="BDJ10" s="64"/>
      <c r="BDK10" s="64"/>
      <c r="BDT10" s="64"/>
      <c r="BDY10" s="214"/>
      <c r="BDZ10" s="64"/>
      <c r="BEA10" s="64"/>
      <c r="BEJ10" s="64"/>
      <c r="BEO10" s="214"/>
      <c r="BEP10" s="64"/>
      <c r="BEQ10" s="64"/>
      <c r="BEZ10" s="64"/>
      <c r="BFE10" s="214"/>
      <c r="BFF10" s="64"/>
      <c r="BFG10" s="64"/>
      <c r="BFP10" s="64"/>
      <c r="BFU10" s="214"/>
      <c r="BFV10" s="64"/>
      <c r="BFW10" s="64"/>
      <c r="BGF10" s="64"/>
      <c r="BGK10" s="214"/>
      <c r="BGL10" s="64"/>
      <c r="BGM10" s="64"/>
      <c r="BGV10" s="64"/>
      <c r="BHA10" s="214"/>
      <c r="BHB10" s="64"/>
      <c r="BHC10" s="64"/>
      <c r="BHL10" s="64"/>
      <c r="BHQ10" s="214"/>
      <c r="BHR10" s="64"/>
      <c r="BHS10" s="64"/>
      <c r="BIB10" s="64"/>
      <c r="BIG10" s="214"/>
      <c r="BIH10" s="64"/>
      <c r="BII10" s="64"/>
      <c r="BIR10" s="64"/>
      <c r="BIW10" s="214"/>
      <c r="BIX10" s="64"/>
      <c r="BIY10" s="64"/>
      <c r="BJH10" s="64"/>
      <c r="BJM10" s="214"/>
      <c r="BJN10" s="64"/>
      <c r="BJO10" s="64"/>
      <c r="BJX10" s="64"/>
      <c r="BKC10" s="214"/>
      <c r="BKD10" s="64"/>
      <c r="BKE10" s="64"/>
      <c r="BKN10" s="64"/>
      <c r="BKS10" s="214"/>
      <c r="BKT10" s="64"/>
      <c r="BKU10" s="64"/>
      <c r="BLD10" s="64"/>
      <c r="BLI10" s="214"/>
      <c r="BLJ10" s="64"/>
      <c r="BLK10" s="64"/>
      <c r="BLT10" s="64"/>
      <c r="BLY10" s="214"/>
      <c r="BLZ10" s="64"/>
      <c r="BMA10" s="64"/>
      <c r="BMJ10" s="64"/>
      <c r="BMO10" s="214"/>
      <c r="BMP10" s="64"/>
      <c r="BMQ10" s="64"/>
      <c r="BMZ10" s="64"/>
      <c r="BNE10" s="214"/>
      <c r="BNF10" s="64"/>
      <c r="BNG10" s="64"/>
      <c r="BNP10" s="64"/>
      <c r="BNU10" s="214"/>
      <c r="BNV10" s="64"/>
      <c r="BNW10" s="64"/>
      <c r="BOF10" s="64"/>
      <c r="BOK10" s="214"/>
      <c r="BOL10" s="64"/>
      <c r="BOM10" s="64"/>
      <c r="BOV10" s="64"/>
      <c r="BPA10" s="214"/>
      <c r="BPB10" s="64"/>
      <c r="BPC10" s="64"/>
      <c r="BPL10" s="64"/>
      <c r="BPQ10" s="214"/>
      <c r="BPR10" s="64"/>
      <c r="BPS10" s="64"/>
      <c r="BQB10" s="64"/>
      <c r="BQG10" s="214"/>
      <c r="BQH10" s="64"/>
      <c r="BQI10" s="64"/>
      <c r="BQR10" s="64"/>
      <c r="BQW10" s="214"/>
      <c r="BQX10" s="64"/>
      <c r="BQY10" s="64"/>
      <c r="BRH10" s="64"/>
      <c r="BRM10" s="214"/>
      <c r="BRN10" s="64"/>
      <c r="BRO10" s="64"/>
      <c r="BRX10" s="64"/>
      <c r="BSC10" s="214"/>
      <c r="BSD10" s="64"/>
      <c r="BSE10" s="64"/>
      <c r="BSN10" s="64"/>
      <c r="BSS10" s="214"/>
      <c r="BST10" s="64"/>
      <c r="BSU10" s="64"/>
      <c r="BTD10" s="64"/>
      <c r="BTI10" s="214"/>
      <c r="BTJ10" s="64"/>
      <c r="BTK10" s="64"/>
      <c r="BTT10" s="64"/>
      <c r="BTY10" s="214"/>
      <c r="BTZ10" s="64"/>
      <c r="BUA10" s="64"/>
      <c r="BUJ10" s="64"/>
      <c r="BUO10" s="214"/>
      <c r="BUP10" s="64"/>
      <c r="BUQ10" s="64"/>
      <c r="BUZ10" s="64"/>
      <c r="BVE10" s="214"/>
      <c r="BVF10" s="64"/>
      <c r="BVG10" s="64"/>
      <c r="BVP10" s="64"/>
      <c r="BVU10" s="214"/>
      <c r="BVV10" s="64"/>
      <c r="BVW10" s="64"/>
      <c r="BWF10" s="64"/>
      <c r="BWK10" s="214"/>
      <c r="BWL10" s="64"/>
      <c r="BWM10" s="64"/>
      <c r="BWV10" s="64"/>
      <c r="BXA10" s="214"/>
      <c r="BXB10" s="64"/>
      <c r="BXC10" s="64"/>
      <c r="BXL10" s="64"/>
      <c r="BXQ10" s="214"/>
      <c r="BXR10" s="64"/>
      <c r="BXS10" s="64"/>
      <c r="BYB10" s="64"/>
      <c r="BYG10" s="214"/>
      <c r="BYH10" s="64"/>
      <c r="BYI10" s="64"/>
      <c r="BYR10" s="64"/>
      <c r="BYW10" s="214"/>
      <c r="BYX10" s="64"/>
      <c r="BYY10" s="64"/>
      <c r="BZH10" s="64"/>
      <c r="BZM10" s="214"/>
      <c r="BZN10" s="64"/>
      <c r="BZO10" s="64"/>
      <c r="BZX10" s="64"/>
      <c r="CAC10" s="214"/>
      <c r="CAD10" s="64"/>
      <c r="CAE10" s="64"/>
      <c r="CAN10" s="64"/>
      <c r="CAS10" s="214"/>
      <c r="CAT10" s="64"/>
      <c r="CAU10" s="64"/>
      <c r="CBD10" s="64"/>
      <c r="CBI10" s="214"/>
      <c r="CBJ10" s="64"/>
      <c r="CBK10" s="64"/>
      <c r="CBT10" s="64"/>
      <c r="CBY10" s="214"/>
      <c r="CBZ10" s="64"/>
      <c r="CCA10" s="64"/>
      <c r="CCJ10" s="64"/>
      <c r="CCO10" s="214"/>
      <c r="CCP10" s="64"/>
      <c r="CCQ10" s="64"/>
      <c r="CCZ10" s="64"/>
      <c r="CDE10" s="214"/>
      <c r="CDF10" s="64"/>
      <c r="CDG10" s="64"/>
      <c r="CDP10" s="64"/>
      <c r="CDU10" s="214"/>
      <c r="CDV10" s="64"/>
      <c r="CDW10" s="64"/>
      <c r="CEF10" s="64"/>
      <c r="CEK10" s="214"/>
      <c r="CEL10" s="64"/>
      <c r="CEM10" s="64"/>
      <c r="CEV10" s="64"/>
      <c r="CFA10" s="214"/>
      <c r="CFB10" s="64"/>
      <c r="CFC10" s="64"/>
      <c r="CFL10" s="64"/>
      <c r="CFQ10" s="214"/>
      <c r="CFR10" s="64"/>
      <c r="CFS10" s="64"/>
      <c r="CGB10" s="64"/>
      <c r="CGG10" s="214"/>
      <c r="CGH10" s="64"/>
      <c r="CGI10" s="64"/>
      <c r="CGR10" s="64"/>
      <c r="CGW10" s="214"/>
      <c r="CGX10" s="64"/>
      <c r="CGY10" s="64"/>
      <c r="CHH10" s="64"/>
      <c r="CHM10" s="214"/>
      <c r="CHN10" s="64"/>
      <c r="CHO10" s="64"/>
      <c r="CHX10" s="64"/>
      <c r="CIC10" s="214"/>
      <c r="CID10" s="64"/>
      <c r="CIE10" s="64"/>
      <c r="CIN10" s="64"/>
      <c r="CIS10" s="214"/>
      <c r="CIT10" s="64"/>
      <c r="CIU10" s="64"/>
      <c r="CJD10" s="64"/>
      <c r="CJI10" s="214"/>
      <c r="CJJ10" s="64"/>
      <c r="CJK10" s="64"/>
      <c r="CJT10" s="64"/>
      <c r="CJY10" s="214"/>
      <c r="CJZ10" s="64"/>
      <c r="CKA10" s="64"/>
      <c r="CKJ10" s="64"/>
      <c r="CKO10" s="214"/>
      <c r="CKP10" s="64"/>
      <c r="CKQ10" s="64"/>
      <c r="CKZ10" s="64"/>
      <c r="CLE10" s="214"/>
      <c r="CLF10" s="64"/>
      <c r="CLG10" s="64"/>
      <c r="CLP10" s="64"/>
      <c r="CLU10" s="214"/>
      <c r="CLV10" s="64"/>
      <c r="CLW10" s="64"/>
      <c r="CMF10" s="64"/>
      <c r="CMK10" s="214"/>
      <c r="CML10" s="64"/>
      <c r="CMM10" s="64"/>
      <c r="CMV10" s="64"/>
      <c r="CNA10" s="214"/>
      <c r="CNB10" s="64"/>
      <c r="CNC10" s="64"/>
      <c r="CNL10" s="64"/>
      <c r="CNQ10" s="214"/>
      <c r="CNR10" s="64"/>
      <c r="CNS10" s="64"/>
      <c r="COB10" s="64"/>
      <c r="COG10" s="214"/>
      <c r="COH10" s="64"/>
      <c r="COI10" s="64"/>
      <c r="COR10" s="64"/>
      <c r="COW10" s="214"/>
      <c r="COX10" s="64"/>
      <c r="COY10" s="64"/>
      <c r="CPH10" s="64"/>
      <c r="CPM10" s="214"/>
      <c r="CPN10" s="64"/>
      <c r="CPO10" s="64"/>
      <c r="CPX10" s="64"/>
      <c r="CQC10" s="214"/>
      <c r="CQD10" s="64"/>
      <c r="CQE10" s="64"/>
      <c r="CQN10" s="64"/>
      <c r="CQS10" s="214"/>
      <c r="CQT10" s="64"/>
      <c r="CQU10" s="64"/>
      <c r="CRD10" s="64"/>
      <c r="CRI10" s="214"/>
      <c r="CRJ10" s="64"/>
      <c r="CRK10" s="64"/>
      <c r="CRT10" s="64"/>
      <c r="CRY10" s="214"/>
      <c r="CRZ10" s="64"/>
      <c r="CSA10" s="64"/>
      <c r="CSJ10" s="64"/>
      <c r="CSO10" s="214"/>
      <c r="CSP10" s="64"/>
      <c r="CSQ10" s="64"/>
      <c r="CSZ10" s="64"/>
      <c r="CTE10" s="214"/>
      <c r="CTF10" s="64"/>
      <c r="CTG10" s="64"/>
      <c r="CTP10" s="64"/>
      <c r="CTU10" s="214"/>
      <c r="CTV10" s="64"/>
      <c r="CTW10" s="64"/>
      <c r="CUF10" s="64"/>
      <c r="CUK10" s="214"/>
      <c r="CUL10" s="64"/>
      <c r="CUM10" s="64"/>
      <c r="CUV10" s="64"/>
      <c r="CVA10" s="214"/>
      <c r="CVB10" s="64"/>
      <c r="CVC10" s="64"/>
      <c r="CVL10" s="64"/>
      <c r="CVQ10" s="214"/>
      <c r="CVR10" s="64"/>
      <c r="CVS10" s="64"/>
      <c r="CWB10" s="64"/>
      <c r="CWG10" s="214"/>
      <c r="CWH10" s="64"/>
      <c r="CWI10" s="64"/>
      <c r="CWR10" s="64"/>
      <c r="CWW10" s="214"/>
      <c r="CWX10" s="64"/>
      <c r="CWY10" s="64"/>
      <c r="CXH10" s="64"/>
      <c r="CXM10" s="214"/>
      <c r="CXN10" s="64"/>
      <c r="CXO10" s="64"/>
      <c r="CXX10" s="64"/>
      <c r="CYC10" s="214"/>
      <c r="CYD10" s="64"/>
      <c r="CYE10" s="64"/>
      <c r="CYN10" s="64"/>
      <c r="CYS10" s="214"/>
      <c r="CYT10" s="64"/>
      <c r="CYU10" s="64"/>
      <c r="CZD10" s="64"/>
      <c r="CZI10" s="214"/>
      <c r="CZJ10" s="64"/>
      <c r="CZK10" s="64"/>
      <c r="CZT10" s="64"/>
      <c r="CZY10" s="214"/>
      <c r="CZZ10" s="64"/>
      <c r="DAA10" s="64"/>
      <c r="DAJ10" s="64"/>
      <c r="DAO10" s="214"/>
      <c r="DAP10" s="64"/>
      <c r="DAQ10" s="64"/>
      <c r="DAZ10" s="64"/>
      <c r="DBE10" s="214"/>
      <c r="DBF10" s="64"/>
      <c r="DBG10" s="64"/>
      <c r="DBP10" s="64"/>
      <c r="DBU10" s="214"/>
      <c r="DBV10" s="64"/>
      <c r="DBW10" s="64"/>
      <c r="DCF10" s="64"/>
      <c r="DCK10" s="214"/>
      <c r="DCL10" s="64"/>
      <c r="DCM10" s="64"/>
      <c r="DCV10" s="64"/>
      <c r="DDA10" s="214"/>
      <c r="DDB10" s="64"/>
      <c r="DDC10" s="64"/>
      <c r="DDL10" s="64"/>
      <c r="DDQ10" s="214"/>
      <c r="DDR10" s="64"/>
      <c r="DDS10" s="64"/>
      <c r="DEB10" s="64"/>
      <c r="DEG10" s="214"/>
      <c r="DEH10" s="64"/>
      <c r="DEI10" s="64"/>
      <c r="DER10" s="64"/>
      <c r="DEW10" s="214"/>
      <c r="DEX10" s="64"/>
      <c r="DEY10" s="64"/>
      <c r="DFH10" s="64"/>
      <c r="DFM10" s="214"/>
      <c r="DFN10" s="64"/>
      <c r="DFO10" s="64"/>
      <c r="DFX10" s="64"/>
      <c r="DGC10" s="214"/>
      <c r="DGD10" s="64"/>
      <c r="DGE10" s="64"/>
      <c r="DGN10" s="64"/>
      <c r="DGS10" s="214"/>
      <c r="DGT10" s="64"/>
      <c r="DGU10" s="64"/>
      <c r="DHD10" s="64"/>
      <c r="DHI10" s="214"/>
      <c r="DHJ10" s="64"/>
      <c r="DHK10" s="64"/>
      <c r="DHT10" s="64"/>
      <c r="DHY10" s="214"/>
      <c r="DHZ10" s="64"/>
      <c r="DIA10" s="64"/>
      <c r="DIJ10" s="64"/>
      <c r="DIO10" s="214"/>
      <c r="DIP10" s="64"/>
      <c r="DIQ10" s="64"/>
      <c r="DIZ10" s="64"/>
      <c r="DJE10" s="214"/>
      <c r="DJF10" s="64"/>
      <c r="DJG10" s="64"/>
      <c r="DJP10" s="64"/>
      <c r="DJU10" s="214"/>
      <c r="DJV10" s="64"/>
      <c r="DJW10" s="64"/>
      <c r="DKF10" s="64"/>
      <c r="DKK10" s="214"/>
      <c r="DKL10" s="64"/>
      <c r="DKM10" s="64"/>
      <c r="DKV10" s="64"/>
      <c r="DLA10" s="214"/>
      <c r="DLB10" s="64"/>
      <c r="DLC10" s="64"/>
      <c r="DLL10" s="64"/>
      <c r="DLQ10" s="214"/>
      <c r="DLR10" s="64"/>
      <c r="DLS10" s="64"/>
      <c r="DMB10" s="64"/>
      <c r="DMG10" s="214"/>
      <c r="DMH10" s="64"/>
      <c r="DMI10" s="64"/>
      <c r="DMR10" s="64"/>
      <c r="DMW10" s="214"/>
      <c r="DMX10" s="64"/>
      <c r="DMY10" s="64"/>
      <c r="DNH10" s="64"/>
      <c r="DNM10" s="214"/>
      <c r="DNN10" s="64"/>
      <c r="DNO10" s="64"/>
      <c r="DNX10" s="64"/>
      <c r="DOC10" s="214"/>
      <c r="DOD10" s="64"/>
      <c r="DOE10" s="64"/>
      <c r="DON10" s="64"/>
      <c r="DOS10" s="214"/>
      <c r="DOT10" s="64"/>
      <c r="DOU10" s="64"/>
      <c r="DPD10" s="64"/>
      <c r="DPI10" s="214"/>
      <c r="DPJ10" s="64"/>
      <c r="DPK10" s="64"/>
      <c r="DPT10" s="64"/>
      <c r="DPY10" s="214"/>
      <c r="DPZ10" s="64"/>
      <c r="DQA10" s="64"/>
      <c r="DQJ10" s="64"/>
      <c r="DQO10" s="214"/>
      <c r="DQP10" s="64"/>
      <c r="DQQ10" s="64"/>
      <c r="DQZ10" s="64"/>
      <c r="DRE10" s="214"/>
      <c r="DRF10" s="64"/>
      <c r="DRG10" s="64"/>
      <c r="DRP10" s="64"/>
      <c r="DRU10" s="214"/>
      <c r="DRV10" s="64"/>
      <c r="DRW10" s="64"/>
      <c r="DSF10" s="64"/>
      <c r="DSK10" s="214"/>
      <c r="DSL10" s="64"/>
      <c r="DSM10" s="64"/>
      <c r="DSV10" s="64"/>
      <c r="DTA10" s="214"/>
      <c r="DTB10" s="64"/>
      <c r="DTC10" s="64"/>
      <c r="DTL10" s="64"/>
      <c r="DTQ10" s="214"/>
      <c r="DTR10" s="64"/>
      <c r="DTS10" s="64"/>
      <c r="DUB10" s="64"/>
      <c r="DUG10" s="214"/>
      <c r="DUH10" s="64"/>
      <c r="DUI10" s="64"/>
      <c r="DUR10" s="64"/>
      <c r="DUW10" s="214"/>
      <c r="DUX10" s="64"/>
      <c r="DUY10" s="64"/>
      <c r="DVH10" s="64"/>
      <c r="DVM10" s="214"/>
      <c r="DVN10" s="64"/>
      <c r="DVO10" s="64"/>
      <c r="DVX10" s="64"/>
      <c r="DWC10" s="214"/>
      <c r="DWD10" s="64"/>
      <c r="DWE10" s="64"/>
      <c r="DWN10" s="64"/>
      <c r="DWS10" s="214"/>
      <c r="DWT10" s="64"/>
      <c r="DWU10" s="64"/>
      <c r="DXD10" s="64"/>
      <c r="DXI10" s="214"/>
      <c r="DXJ10" s="64"/>
      <c r="DXK10" s="64"/>
      <c r="DXT10" s="64"/>
      <c r="DXY10" s="214"/>
      <c r="DXZ10" s="64"/>
      <c r="DYA10" s="64"/>
      <c r="DYJ10" s="64"/>
      <c r="DYO10" s="214"/>
      <c r="DYP10" s="64"/>
      <c r="DYQ10" s="64"/>
      <c r="DYZ10" s="64"/>
      <c r="DZE10" s="214"/>
      <c r="DZF10" s="64"/>
      <c r="DZG10" s="64"/>
      <c r="DZP10" s="64"/>
      <c r="DZU10" s="214"/>
      <c r="DZV10" s="64"/>
      <c r="DZW10" s="64"/>
      <c r="EAF10" s="64"/>
      <c r="EAK10" s="214"/>
      <c r="EAL10" s="64"/>
      <c r="EAM10" s="64"/>
      <c r="EAV10" s="64"/>
      <c r="EBA10" s="214"/>
      <c r="EBB10" s="64"/>
      <c r="EBC10" s="64"/>
      <c r="EBL10" s="64"/>
      <c r="EBQ10" s="214"/>
      <c r="EBR10" s="64"/>
      <c r="EBS10" s="64"/>
      <c r="ECB10" s="64"/>
      <c r="ECG10" s="214"/>
      <c r="ECH10" s="64"/>
      <c r="ECI10" s="64"/>
      <c r="ECR10" s="64"/>
      <c r="ECW10" s="214"/>
      <c r="ECX10" s="64"/>
      <c r="ECY10" s="64"/>
      <c r="EDH10" s="64"/>
      <c r="EDM10" s="214"/>
      <c r="EDN10" s="64"/>
      <c r="EDO10" s="64"/>
      <c r="EDX10" s="64"/>
      <c r="EEC10" s="214"/>
      <c r="EED10" s="64"/>
      <c r="EEE10" s="64"/>
      <c r="EEN10" s="64"/>
      <c r="EES10" s="214"/>
      <c r="EET10" s="64"/>
      <c r="EEU10" s="64"/>
      <c r="EFD10" s="64"/>
      <c r="EFI10" s="214"/>
      <c r="EFJ10" s="64"/>
      <c r="EFK10" s="64"/>
      <c r="EFT10" s="64"/>
      <c r="EFY10" s="214"/>
      <c r="EFZ10" s="64"/>
      <c r="EGA10" s="64"/>
      <c r="EGJ10" s="64"/>
      <c r="EGO10" s="214"/>
      <c r="EGP10" s="64"/>
      <c r="EGQ10" s="64"/>
      <c r="EGZ10" s="64"/>
      <c r="EHE10" s="214"/>
      <c r="EHF10" s="64"/>
      <c r="EHG10" s="64"/>
      <c r="EHP10" s="64"/>
      <c r="EHU10" s="214"/>
      <c r="EHV10" s="64"/>
      <c r="EHW10" s="64"/>
      <c r="EIF10" s="64"/>
      <c r="EIK10" s="214"/>
      <c r="EIL10" s="64"/>
      <c r="EIM10" s="64"/>
      <c r="EIV10" s="64"/>
      <c r="EJA10" s="214"/>
      <c r="EJB10" s="64"/>
      <c r="EJC10" s="64"/>
      <c r="EJL10" s="64"/>
      <c r="EJQ10" s="214"/>
      <c r="EJR10" s="64"/>
      <c r="EJS10" s="64"/>
      <c r="EKB10" s="64"/>
      <c r="EKG10" s="214"/>
      <c r="EKH10" s="64"/>
      <c r="EKI10" s="64"/>
      <c r="EKR10" s="64"/>
      <c r="EKW10" s="214"/>
      <c r="EKX10" s="64"/>
      <c r="EKY10" s="64"/>
      <c r="ELH10" s="64"/>
      <c r="ELM10" s="214"/>
      <c r="ELN10" s="64"/>
      <c r="ELO10" s="64"/>
      <c r="ELX10" s="64"/>
      <c r="EMC10" s="214"/>
      <c r="EMD10" s="64"/>
      <c r="EME10" s="64"/>
      <c r="EMN10" s="64"/>
      <c r="EMS10" s="214"/>
      <c r="EMT10" s="64"/>
      <c r="EMU10" s="64"/>
      <c r="END10" s="64"/>
      <c r="ENI10" s="214"/>
      <c r="ENJ10" s="64"/>
      <c r="ENK10" s="64"/>
      <c r="ENT10" s="64"/>
      <c r="ENY10" s="214"/>
      <c r="ENZ10" s="64"/>
      <c r="EOA10" s="64"/>
      <c r="EOJ10" s="64"/>
      <c r="EOO10" s="214"/>
      <c r="EOP10" s="64"/>
      <c r="EOQ10" s="64"/>
      <c r="EOZ10" s="64"/>
      <c r="EPE10" s="214"/>
      <c r="EPF10" s="64"/>
      <c r="EPG10" s="64"/>
      <c r="EPP10" s="64"/>
      <c r="EPU10" s="214"/>
      <c r="EPV10" s="64"/>
      <c r="EPW10" s="64"/>
      <c r="EQF10" s="64"/>
      <c r="EQK10" s="214"/>
      <c r="EQL10" s="64"/>
      <c r="EQM10" s="64"/>
      <c r="EQV10" s="64"/>
      <c r="ERA10" s="214"/>
      <c r="ERB10" s="64"/>
      <c r="ERC10" s="64"/>
      <c r="ERL10" s="64"/>
      <c r="ERQ10" s="214"/>
      <c r="ERR10" s="64"/>
      <c r="ERS10" s="64"/>
      <c r="ESB10" s="64"/>
      <c r="ESG10" s="214"/>
      <c r="ESH10" s="64"/>
      <c r="ESI10" s="64"/>
      <c r="ESR10" s="64"/>
      <c r="ESW10" s="214"/>
      <c r="ESX10" s="64"/>
      <c r="ESY10" s="64"/>
      <c r="ETH10" s="64"/>
      <c r="ETM10" s="214"/>
      <c r="ETN10" s="64"/>
      <c r="ETO10" s="64"/>
      <c r="ETX10" s="64"/>
      <c r="EUC10" s="214"/>
      <c r="EUD10" s="64"/>
      <c r="EUE10" s="64"/>
      <c r="EUN10" s="64"/>
      <c r="EUS10" s="214"/>
      <c r="EUT10" s="64"/>
      <c r="EUU10" s="64"/>
      <c r="EVD10" s="64"/>
      <c r="EVI10" s="214"/>
      <c r="EVJ10" s="64"/>
      <c r="EVK10" s="64"/>
      <c r="EVT10" s="64"/>
      <c r="EVY10" s="214"/>
      <c r="EVZ10" s="64"/>
      <c r="EWA10" s="64"/>
      <c r="EWJ10" s="64"/>
      <c r="EWO10" s="214"/>
      <c r="EWP10" s="64"/>
      <c r="EWQ10" s="64"/>
      <c r="EWZ10" s="64"/>
      <c r="EXE10" s="214"/>
      <c r="EXF10" s="64"/>
      <c r="EXG10" s="64"/>
      <c r="EXP10" s="64"/>
      <c r="EXU10" s="214"/>
      <c r="EXV10" s="64"/>
      <c r="EXW10" s="64"/>
      <c r="EYF10" s="64"/>
      <c r="EYK10" s="214"/>
      <c r="EYL10" s="64"/>
      <c r="EYM10" s="64"/>
      <c r="EYV10" s="64"/>
      <c r="EZA10" s="214"/>
      <c r="EZB10" s="64"/>
      <c r="EZC10" s="64"/>
      <c r="EZL10" s="64"/>
      <c r="EZQ10" s="214"/>
      <c r="EZR10" s="64"/>
      <c r="EZS10" s="64"/>
      <c r="FAB10" s="64"/>
      <c r="FAG10" s="214"/>
      <c r="FAH10" s="64"/>
      <c r="FAI10" s="64"/>
      <c r="FAR10" s="64"/>
      <c r="FAW10" s="214"/>
      <c r="FAX10" s="64"/>
      <c r="FAY10" s="64"/>
      <c r="FBH10" s="64"/>
      <c r="FBM10" s="214"/>
      <c r="FBN10" s="64"/>
      <c r="FBO10" s="64"/>
      <c r="FBX10" s="64"/>
      <c r="FCC10" s="214"/>
      <c r="FCD10" s="64"/>
      <c r="FCE10" s="64"/>
      <c r="FCN10" s="64"/>
      <c r="FCS10" s="214"/>
      <c r="FCT10" s="64"/>
      <c r="FCU10" s="64"/>
      <c r="FDD10" s="64"/>
      <c r="FDI10" s="214"/>
      <c r="FDJ10" s="64"/>
      <c r="FDK10" s="64"/>
      <c r="FDT10" s="64"/>
      <c r="FDY10" s="214"/>
      <c r="FDZ10" s="64"/>
      <c r="FEA10" s="64"/>
      <c r="FEJ10" s="64"/>
      <c r="FEO10" s="214"/>
      <c r="FEP10" s="64"/>
      <c r="FEQ10" s="64"/>
      <c r="FEZ10" s="64"/>
      <c r="FFE10" s="214"/>
      <c r="FFF10" s="64"/>
      <c r="FFG10" s="64"/>
      <c r="FFP10" s="64"/>
      <c r="FFU10" s="214"/>
      <c r="FFV10" s="64"/>
      <c r="FFW10" s="64"/>
      <c r="FGF10" s="64"/>
      <c r="FGK10" s="214"/>
      <c r="FGL10" s="64"/>
      <c r="FGM10" s="64"/>
      <c r="FGV10" s="64"/>
      <c r="FHA10" s="214"/>
      <c r="FHB10" s="64"/>
      <c r="FHC10" s="64"/>
      <c r="FHL10" s="64"/>
      <c r="FHQ10" s="214"/>
      <c r="FHR10" s="64"/>
      <c r="FHS10" s="64"/>
      <c r="FIB10" s="64"/>
      <c r="FIG10" s="214"/>
      <c r="FIH10" s="64"/>
      <c r="FII10" s="64"/>
      <c r="FIR10" s="64"/>
      <c r="FIW10" s="214"/>
      <c r="FIX10" s="64"/>
      <c r="FIY10" s="64"/>
      <c r="FJH10" s="64"/>
      <c r="FJM10" s="214"/>
      <c r="FJN10" s="64"/>
      <c r="FJO10" s="64"/>
      <c r="FJX10" s="64"/>
      <c r="FKC10" s="214"/>
      <c r="FKD10" s="64"/>
      <c r="FKE10" s="64"/>
      <c r="FKN10" s="64"/>
      <c r="FKS10" s="214"/>
      <c r="FKT10" s="64"/>
      <c r="FKU10" s="64"/>
      <c r="FLD10" s="64"/>
      <c r="FLI10" s="214"/>
      <c r="FLJ10" s="64"/>
      <c r="FLK10" s="64"/>
      <c r="FLT10" s="64"/>
      <c r="FLY10" s="214"/>
      <c r="FLZ10" s="64"/>
      <c r="FMA10" s="64"/>
      <c r="FMJ10" s="64"/>
      <c r="FMO10" s="214"/>
      <c r="FMP10" s="64"/>
      <c r="FMQ10" s="64"/>
      <c r="FMZ10" s="64"/>
      <c r="FNE10" s="214"/>
      <c r="FNF10" s="64"/>
      <c r="FNG10" s="64"/>
      <c r="FNP10" s="64"/>
      <c r="FNU10" s="214"/>
      <c r="FNV10" s="64"/>
      <c r="FNW10" s="64"/>
      <c r="FOF10" s="64"/>
      <c r="FOK10" s="214"/>
      <c r="FOL10" s="64"/>
      <c r="FOM10" s="64"/>
      <c r="FOV10" s="64"/>
      <c r="FPA10" s="214"/>
      <c r="FPB10" s="64"/>
      <c r="FPC10" s="64"/>
      <c r="FPL10" s="64"/>
      <c r="FPQ10" s="214"/>
      <c r="FPR10" s="64"/>
      <c r="FPS10" s="64"/>
      <c r="FQB10" s="64"/>
      <c r="FQG10" s="214"/>
      <c r="FQH10" s="64"/>
      <c r="FQI10" s="64"/>
      <c r="FQR10" s="64"/>
      <c r="FQW10" s="214"/>
      <c r="FQX10" s="64"/>
      <c r="FQY10" s="64"/>
      <c r="FRH10" s="64"/>
      <c r="FRM10" s="214"/>
      <c r="FRN10" s="64"/>
      <c r="FRO10" s="64"/>
      <c r="FRX10" s="64"/>
      <c r="FSC10" s="214"/>
      <c r="FSD10" s="64"/>
      <c r="FSE10" s="64"/>
      <c r="FSN10" s="64"/>
      <c r="FSS10" s="214"/>
      <c r="FST10" s="64"/>
      <c r="FSU10" s="64"/>
      <c r="FTD10" s="64"/>
      <c r="FTI10" s="214"/>
      <c r="FTJ10" s="64"/>
      <c r="FTK10" s="64"/>
      <c r="FTT10" s="64"/>
      <c r="FTY10" s="214"/>
      <c r="FTZ10" s="64"/>
      <c r="FUA10" s="64"/>
      <c r="FUJ10" s="64"/>
      <c r="FUO10" s="214"/>
      <c r="FUP10" s="64"/>
      <c r="FUQ10" s="64"/>
      <c r="FUZ10" s="64"/>
      <c r="FVE10" s="214"/>
      <c r="FVF10" s="64"/>
      <c r="FVG10" s="64"/>
      <c r="FVP10" s="64"/>
      <c r="FVU10" s="214"/>
      <c r="FVV10" s="64"/>
      <c r="FVW10" s="64"/>
      <c r="FWF10" s="64"/>
      <c r="FWK10" s="214"/>
      <c r="FWL10" s="64"/>
      <c r="FWM10" s="64"/>
      <c r="FWV10" s="64"/>
      <c r="FXA10" s="214"/>
      <c r="FXB10" s="64"/>
      <c r="FXC10" s="64"/>
      <c r="FXL10" s="64"/>
      <c r="FXQ10" s="214"/>
      <c r="FXR10" s="64"/>
      <c r="FXS10" s="64"/>
      <c r="FYB10" s="64"/>
      <c r="FYG10" s="214"/>
      <c r="FYH10" s="64"/>
      <c r="FYI10" s="64"/>
      <c r="FYR10" s="64"/>
      <c r="FYW10" s="214"/>
      <c r="FYX10" s="64"/>
      <c r="FYY10" s="64"/>
      <c r="FZH10" s="64"/>
      <c r="FZM10" s="214"/>
      <c r="FZN10" s="64"/>
      <c r="FZO10" s="64"/>
      <c r="FZX10" s="64"/>
      <c r="GAC10" s="214"/>
      <c r="GAD10" s="64"/>
      <c r="GAE10" s="64"/>
      <c r="GAN10" s="64"/>
      <c r="GAS10" s="214"/>
      <c r="GAT10" s="64"/>
      <c r="GAU10" s="64"/>
      <c r="GBD10" s="64"/>
      <c r="GBI10" s="214"/>
      <c r="GBJ10" s="64"/>
      <c r="GBK10" s="64"/>
      <c r="GBT10" s="64"/>
      <c r="GBY10" s="214"/>
      <c r="GBZ10" s="64"/>
      <c r="GCA10" s="64"/>
      <c r="GCJ10" s="64"/>
      <c r="GCO10" s="214"/>
      <c r="GCP10" s="64"/>
      <c r="GCQ10" s="64"/>
      <c r="GCZ10" s="64"/>
      <c r="GDE10" s="214"/>
      <c r="GDF10" s="64"/>
      <c r="GDG10" s="64"/>
      <c r="GDP10" s="64"/>
      <c r="GDU10" s="214"/>
      <c r="GDV10" s="64"/>
      <c r="GDW10" s="64"/>
      <c r="GEF10" s="64"/>
      <c r="GEK10" s="214"/>
      <c r="GEL10" s="64"/>
      <c r="GEM10" s="64"/>
      <c r="GEV10" s="64"/>
      <c r="GFA10" s="214"/>
      <c r="GFB10" s="64"/>
      <c r="GFC10" s="64"/>
      <c r="GFL10" s="64"/>
      <c r="GFQ10" s="214"/>
      <c r="GFR10" s="64"/>
      <c r="GFS10" s="64"/>
      <c r="GGB10" s="64"/>
      <c r="GGG10" s="214"/>
      <c r="GGH10" s="64"/>
      <c r="GGI10" s="64"/>
      <c r="GGR10" s="64"/>
      <c r="GGW10" s="214"/>
      <c r="GGX10" s="64"/>
      <c r="GGY10" s="64"/>
      <c r="GHH10" s="64"/>
      <c r="GHM10" s="214"/>
      <c r="GHN10" s="64"/>
      <c r="GHO10" s="64"/>
      <c r="GHX10" s="64"/>
      <c r="GIC10" s="214"/>
      <c r="GID10" s="64"/>
      <c r="GIE10" s="64"/>
      <c r="GIN10" s="64"/>
      <c r="GIS10" s="214"/>
      <c r="GIT10" s="64"/>
      <c r="GIU10" s="64"/>
      <c r="GJD10" s="64"/>
      <c r="GJI10" s="214"/>
      <c r="GJJ10" s="64"/>
      <c r="GJK10" s="64"/>
      <c r="GJT10" s="64"/>
      <c r="GJY10" s="214"/>
      <c r="GJZ10" s="64"/>
      <c r="GKA10" s="64"/>
      <c r="GKJ10" s="64"/>
      <c r="GKO10" s="214"/>
      <c r="GKP10" s="64"/>
      <c r="GKQ10" s="64"/>
      <c r="GKZ10" s="64"/>
      <c r="GLE10" s="214"/>
      <c r="GLF10" s="64"/>
      <c r="GLG10" s="64"/>
      <c r="GLP10" s="64"/>
      <c r="GLU10" s="214"/>
      <c r="GLV10" s="64"/>
      <c r="GLW10" s="64"/>
      <c r="GMF10" s="64"/>
      <c r="GMK10" s="214"/>
      <c r="GML10" s="64"/>
      <c r="GMM10" s="64"/>
      <c r="GMV10" s="64"/>
      <c r="GNA10" s="214"/>
      <c r="GNB10" s="64"/>
      <c r="GNC10" s="64"/>
      <c r="GNL10" s="64"/>
      <c r="GNQ10" s="214"/>
      <c r="GNR10" s="64"/>
      <c r="GNS10" s="64"/>
      <c r="GOB10" s="64"/>
      <c r="GOG10" s="214"/>
      <c r="GOH10" s="64"/>
      <c r="GOI10" s="64"/>
      <c r="GOR10" s="64"/>
      <c r="GOW10" s="214"/>
      <c r="GOX10" s="64"/>
      <c r="GOY10" s="64"/>
      <c r="GPH10" s="64"/>
      <c r="GPM10" s="214"/>
      <c r="GPN10" s="64"/>
      <c r="GPO10" s="64"/>
      <c r="GPX10" s="64"/>
      <c r="GQC10" s="214"/>
      <c r="GQD10" s="64"/>
      <c r="GQE10" s="64"/>
      <c r="GQN10" s="64"/>
      <c r="GQS10" s="214"/>
      <c r="GQT10" s="64"/>
      <c r="GQU10" s="64"/>
      <c r="GRD10" s="64"/>
      <c r="GRI10" s="214"/>
      <c r="GRJ10" s="64"/>
      <c r="GRK10" s="64"/>
      <c r="GRT10" s="64"/>
      <c r="GRY10" s="214"/>
      <c r="GRZ10" s="64"/>
      <c r="GSA10" s="64"/>
      <c r="GSJ10" s="64"/>
      <c r="GSO10" s="214"/>
      <c r="GSP10" s="64"/>
      <c r="GSQ10" s="64"/>
      <c r="GSZ10" s="64"/>
      <c r="GTE10" s="214"/>
      <c r="GTF10" s="64"/>
      <c r="GTG10" s="64"/>
      <c r="GTP10" s="64"/>
      <c r="GTU10" s="214"/>
      <c r="GTV10" s="64"/>
      <c r="GTW10" s="64"/>
      <c r="GUF10" s="64"/>
      <c r="GUK10" s="214"/>
      <c r="GUL10" s="64"/>
      <c r="GUM10" s="64"/>
      <c r="GUV10" s="64"/>
      <c r="GVA10" s="214"/>
      <c r="GVB10" s="64"/>
      <c r="GVC10" s="64"/>
      <c r="GVL10" s="64"/>
      <c r="GVQ10" s="214"/>
      <c r="GVR10" s="64"/>
      <c r="GVS10" s="64"/>
      <c r="GWB10" s="64"/>
      <c r="GWG10" s="214"/>
      <c r="GWH10" s="64"/>
      <c r="GWI10" s="64"/>
      <c r="GWR10" s="64"/>
      <c r="GWW10" s="214"/>
      <c r="GWX10" s="64"/>
      <c r="GWY10" s="64"/>
      <c r="GXH10" s="64"/>
      <c r="GXM10" s="214"/>
      <c r="GXN10" s="64"/>
      <c r="GXO10" s="64"/>
      <c r="GXX10" s="64"/>
      <c r="GYC10" s="214"/>
      <c r="GYD10" s="64"/>
      <c r="GYE10" s="64"/>
      <c r="GYN10" s="64"/>
      <c r="GYS10" s="214"/>
      <c r="GYT10" s="64"/>
      <c r="GYU10" s="64"/>
      <c r="GZD10" s="64"/>
      <c r="GZI10" s="214"/>
      <c r="GZJ10" s="64"/>
      <c r="GZK10" s="64"/>
      <c r="GZT10" s="64"/>
      <c r="GZY10" s="214"/>
      <c r="GZZ10" s="64"/>
      <c r="HAA10" s="64"/>
      <c r="HAJ10" s="64"/>
      <c r="HAO10" s="214"/>
      <c r="HAP10" s="64"/>
      <c r="HAQ10" s="64"/>
      <c r="HAZ10" s="64"/>
      <c r="HBE10" s="214"/>
      <c r="HBF10" s="64"/>
      <c r="HBG10" s="64"/>
      <c r="HBP10" s="64"/>
      <c r="HBU10" s="214"/>
      <c r="HBV10" s="64"/>
      <c r="HBW10" s="64"/>
      <c r="HCF10" s="64"/>
      <c r="HCK10" s="214"/>
      <c r="HCL10" s="64"/>
      <c r="HCM10" s="64"/>
      <c r="HCV10" s="64"/>
      <c r="HDA10" s="214"/>
      <c r="HDB10" s="64"/>
      <c r="HDC10" s="64"/>
      <c r="HDL10" s="64"/>
      <c r="HDQ10" s="214"/>
      <c r="HDR10" s="64"/>
      <c r="HDS10" s="64"/>
      <c r="HEB10" s="64"/>
      <c r="HEG10" s="214"/>
      <c r="HEH10" s="64"/>
      <c r="HEI10" s="64"/>
      <c r="HER10" s="64"/>
      <c r="HEW10" s="214"/>
      <c r="HEX10" s="64"/>
      <c r="HEY10" s="64"/>
      <c r="HFH10" s="64"/>
      <c r="HFM10" s="214"/>
      <c r="HFN10" s="64"/>
      <c r="HFO10" s="64"/>
      <c r="HFX10" s="64"/>
      <c r="HGC10" s="214"/>
      <c r="HGD10" s="64"/>
      <c r="HGE10" s="64"/>
      <c r="HGN10" s="64"/>
      <c r="HGS10" s="214"/>
      <c r="HGT10" s="64"/>
      <c r="HGU10" s="64"/>
      <c r="HHD10" s="64"/>
      <c r="HHI10" s="214"/>
      <c r="HHJ10" s="64"/>
      <c r="HHK10" s="64"/>
      <c r="HHT10" s="64"/>
      <c r="HHY10" s="214"/>
      <c r="HHZ10" s="64"/>
      <c r="HIA10" s="64"/>
      <c r="HIJ10" s="64"/>
      <c r="HIO10" s="214"/>
      <c r="HIP10" s="64"/>
      <c r="HIQ10" s="64"/>
      <c r="HIZ10" s="64"/>
      <c r="HJE10" s="214"/>
      <c r="HJF10" s="64"/>
      <c r="HJG10" s="64"/>
      <c r="HJP10" s="64"/>
      <c r="HJU10" s="214"/>
      <c r="HJV10" s="64"/>
      <c r="HJW10" s="64"/>
      <c r="HKF10" s="64"/>
      <c r="HKK10" s="214"/>
      <c r="HKL10" s="64"/>
      <c r="HKM10" s="64"/>
      <c r="HKV10" s="64"/>
      <c r="HLA10" s="214"/>
      <c r="HLB10" s="64"/>
      <c r="HLC10" s="64"/>
      <c r="HLL10" s="64"/>
      <c r="HLQ10" s="214"/>
      <c r="HLR10" s="64"/>
      <c r="HLS10" s="64"/>
      <c r="HMB10" s="64"/>
      <c r="HMG10" s="214"/>
      <c r="HMH10" s="64"/>
      <c r="HMI10" s="64"/>
      <c r="HMR10" s="64"/>
      <c r="HMW10" s="214"/>
      <c r="HMX10" s="64"/>
      <c r="HMY10" s="64"/>
      <c r="HNH10" s="64"/>
      <c r="HNM10" s="214"/>
      <c r="HNN10" s="64"/>
      <c r="HNO10" s="64"/>
      <c r="HNX10" s="64"/>
      <c r="HOC10" s="214"/>
      <c r="HOD10" s="64"/>
      <c r="HOE10" s="64"/>
      <c r="HON10" s="64"/>
      <c r="HOS10" s="214"/>
      <c r="HOT10" s="64"/>
      <c r="HOU10" s="64"/>
      <c r="HPD10" s="64"/>
      <c r="HPI10" s="214"/>
      <c r="HPJ10" s="64"/>
      <c r="HPK10" s="64"/>
      <c r="HPT10" s="64"/>
      <c r="HPY10" s="214"/>
      <c r="HPZ10" s="64"/>
      <c r="HQA10" s="64"/>
      <c r="HQJ10" s="64"/>
      <c r="HQO10" s="214"/>
      <c r="HQP10" s="64"/>
      <c r="HQQ10" s="64"/>
      <c r="HQZ10" s="64"/>
      <c r="HRE10" s="214"/>
      <c r="HRF10" s="64"/>
      <c r="HRG10" s="64"/>
      <c r="HRP10" s="64"/>
      <c r="HRU10" s="214"/>
      <c r="HRV10" s="64"/>
      <c r="HRW10" s="64"/>
      <c r="HSF10" s="64"/>
      <c r="HSK10" s="214"/>
      <c r="HSL10" s="64"/>
      <c r="HSM10" s="64"/>
      <c r="HSV10" s="64"/>
      <c r="HTA10" s="214"/>
      <c r="HTB10" s="64"/>
      <c r="HTC10" s="64"/>
      <c r="HTL10" s="64"/>
      <c r="HTQ10" s="214"/>
      <c r="HTR10" s="64"/>
      <c r="HTS10" s="64"/>
      <c r="HUB10" s="64"/>
      <c r="HUG10" s="214"/>
      <c r="HUH10" s="64"/>
      <c r="HUI10" s="64"/>
      <c r="HUR10" s="64"/>
      <c r="HUW10" s="214"/>
      <c r="HUX10" s="64"/>
      <c r="HUY10" s="64"/>
      <c r="HVH10" s="64"/>
      <c r="HVM10" s="214"/>
      <c r="HVN10" s="64"/>
      <c r="HVO10" s="64"/>
      <c r="HVX10" s="64"/>
      <c r="HWC10" s="214"/>
      <c r="HWD10" s="64"/>
      <c r="HWE10" s="64"/>
      <c r="HWN10" s="64"/>
      <c r="HWS10" s="214"/>
      <c r="HWT10" s="64"/>
      <c r="HWU10" s="64"/>
      <c r="HXD10" s="64"/>
      <c r="HXI10" s="214"/>
      <c r="HXJ10" s="64"/>
      <c r="HXK10" s="64"/>
      <c r="HXT10" s="64"/>
      <c r="HXY10" s="214"/>
      <c r="HXZ10" s="64"/>
      <c r="HYA10" s="64"/>
      <c r="HYJ10" s="64"/>
      <c r="HYO10" s="214"/>
      <c r="HYP10" s="64"/>
      <c r="HYQ10" s="64"/>
      <c r="HYZ10" s="64"/>
      <c r="HZE10" s="214"/>
      <c r="HZF10" s="64"/>
      <c r="HZG10" s="64"/>
      <c r="HZP10" s="64"/>
      <c r="HZU10" s="214"/>
      <c r="HZV10" s="64"/>
      <c r="HZW10" s="64"/>
      <c r="IAF10" s="64"/>
      <c r="IAK10" s="214"/>
      <c r="IAL10" s="64"/>
      <c r="IAM10" s="64"/>
      <c r="IAV10" s="64"/>
      <c r="IBA10" s="214"/>
      <c r="IBB10" s="64"/>
      <c r="IBC10" s="64"/>
      <c r="IBL10" s="64"/>
      <c r="IBQ10" s="214"/>
      <c r="IBR10" s="64"/>
      <c r="IBS10" s="64"/>
      <c r="ICB10" s="64"/>
      <c r="ICG10" s="214"/>
      <c r="ICH10" s="64"/>
      <c r="ICI10" s="64"/>
      <c r="ICR10" s="64"/>
      <c r="ICW10" s="214"/>
      <c r="ICX10" s="64"/>
      <c r="ICY10" s="64"/>
      <c r="IDH10" s="64"/>
      <c r="IDM10" s="214"/>
      <c r="IDN10" s="64"/>
      <c r="IDO10" s="64"/>
      <c r="IDX10" s="64"/>
      <c r="IEC10" s="214"/>
      <c r="IED10" s="64"/>
      <c r="IEE10" s="64"/>
      <c r="IEN10" s="64"/>
      <c r="IES10" s="214"/>
      <c r="IET10" s="64"/>
      <c r="IEU10" s="64"/>
      <c r="IFD10" s="64"/>
      <c r="IFI10" s="214"/>
      <c r="IFJ10" s="64"/>
      <c r="IFK10" s="64"/>
      <c r="IFT10" s="64"/>
      <c r="IFY10" s="214"/>
      <c r="IFZ10" s="64"/>
      <c r="IGA10" s="64"/>
      <c r="IGJ10" s="64"/>
      <c r="IGO10" s="214"/>
      <c r="IGP10" s="64"/>
      <c r="IGQ10" s="64"/>
      <c r="IGZ10" s="64"/>
      <c r="IHE10" s="214"/>
      <c r="IHF10" s="64"/>
      <c r="IHG10" s="64"/>
      <c r="IHP10" s="64"/>
      <c r="IHU10" s="214"/>
      <c r="IHV10" s="64"/>
      <c r="IHW10" s="64"/>
      <c r="IIF10" s="64"/>
      <c r="IIK10" s="214"/>
      <c r="IIL10" s="64"/>
      <c r="IIM10" s="64"/>
      <c r="IIV10" s="64"/>
      <c r="IJA10" s="214"/>
      <c r="IJB10" s="64"/>
      <c r="IJC10" s="64"/>
      <c r="IJL10" s="64"/>
      <c r="IJQ10" s="214"/>
      <c r="IJR10" s="64"/>
      <c r="IJS10" s="64"/>
      <c r="IKB10" s="64"/>
      <c r="IKG10" s="214"/>
      <c r="IKH10" s="64"/>
      <c r="IKI10" s="64"/>
      <c r="IKR10" s="64"/>
      <c r="IKW10" s="214"/>
      <c r="IKX10" s="64"/>
      <c r="IKY10" s="64"/>
      <c r="ILH10" s="64"/>
      <c r="ILM10" s="214"/>
      <c r="ILN10" s="64"/>
      <c r="ILO10" s="64"/>
      <c r="ILX10" s="64"/>
      <c r="IMC10" s="214"/>
      <c r="IMD10" s="64"/>
      <c r="IME10" s="64"/>
      <c r="IMN10" s="64"/>
      <c r="IMS10" s="214"/>
      <c r="IMT10" s="64"/>
      <c r="IMU10" s="64"/>
      <c r="IND10" s="64"/>
      <c r="INI10" s="214"/>
      <c r="INJ10" s="64"/>
      <c r="INK10" s="64"/>
      <c r="INT10" s="64"/>
      <c r="INY10" s="214"/>
      <c r="INZ10" s="64"/>
      <c r="IOA10" s="64"/>
      <c r="IOJ10" s="64"/>
      <c r="IOO10" s="214"/>
      <c r="IOP10" s="64"/>
      <c r="IOQ10" s="64"/>
      <c r="IOZ10" s="64"/>
      <c r="IPE10" s="214"/>
      <c r="IPF10" s="64"/>
      <c r="IPG10" s="64"/>
      <c r="IPP10" s="64"/>
      <c r="IPU10" s="214"/>
      <c r="IPV10" s="64"/>
      <c r="IPW10" s="64"/>
      <c r="IQF10" s="64"/>
      <c r="IQK10" s="214"/>
      <c r="IQL10" s="64"/>
      <c r="IQM10" s="64"/>
      <c r="IQV10" s="64"/>
      <c r="IRA10" s="214"/>
      <c r="IRB10" s="64"/>
      <c r="IRC10" s="64"/>
      <c r="IRL10" s="64"/>
      <c r="IRQ10" s="214"/>
      <c r="IRR10" s="64"/>
      <c r="IRS10" s="64"/>
      <c r="ISB10" s="64"/>
      <c r="ISG10" s="214"/>
      <c r="ISH10" s="64"/>
      <c r="ISI10" s="64"/>
      <c r="ISR10" s="64"/>
      <c r="ISW10" s="214"/>
      <c r="ISX10" s="64"/>
      <c r="ISY10" s="64"/>
      <c r="ITH10" s="64"/>
      <c r="ITM10" s="214"/>
      <c r="ITN10" s="64"/>
      <c r="ITO10" s="64"/>
      <c r="ITX10" s="64"/>
      <c r="IUC10" s="214"/>
      <c r="IUD10" s="64"/>
      <c r="IUE10" s="64"/>
      <c r="IUN10" s="64"/>
      <c r="IUS10" s="214"/>
      <c r="IUT10" s="64"/>
      <c r="IUU10" s="64"/>
      <c r="IVD10" s="64"/>
      <c r="IVI10" s="214"/>
      <c r="IVJ10" s="64"/>
      <c r="IVK10" s="64"/>
      <c r="IVT10" s="64"/>
      <c r="IVY10" s="214"/>
      <c r="IVZ10" s="64"/>
      <c r="IWA10" s="64"/>
      <c r="IWJ10" s="64"/>
      <c r="IWO10" s="214"/>
      <c r="IWP10" s="64"/>
      <c r="IWQ10" s="64"/>
      <c r="IWZ10" s="64"/>
      <c r="IXE10" s="214"/>
      <c r="IXF10" s="64"/>
      <c r="IXG10" s="64"/>
      <c r="IXP10" s="64"/>
      <c r="IXU10" s="214"/>
      <c r="IXV10" s="64"/>
      <c r="IXW10" s="64"/>
      <c r="IYF10" s="64"/>
      <c r="IYK10" s="214"/>
      <c r="IYL10" s="64"/>
      <c r="IYM10" s="64"/>
      <c r="IYV10" s="64"/>
      <c r="IZA10" s="214"/>
      <c r="IZB10" s="64"/>
      <c r="IZC10" s="64"/>
      <c r="IZL10" s="64"/>
      <c r="IZQ10" s="214"/>
      <c r="IZR10" s="64"/>
      <c r="IZS10" s="64"/>
      <c r="JAB10" s="64"/>
      <c r="JAG10" s="214"/>
      <c r="JAH10" s="64"/>
      <c r="JAI10" s="64"/>
      <c r="JAR10" s="64"/>
      <c r="JAW10" s="214"/>
      <c r="JAX10" s="64"/>
      <c r="JAY10" s="64"/>
      <c r="JBH10" s="64"/>
      <c r="JBM10" s="214"/>
      <c r="JBN10" s="64"/>
      <c r="JBO10" s="64"/>
      <c r="JBX10" s="64"/>
      <c r="JCC10" s="214"/>
      <c r="JCD10" s="64"/>
      <c r="JCE10" s="64"/>
      <c r="JCN10" s="64"/>
      <c r="JCS10" s="214"/>
      <c r="JCT10" s="64"/>
      <c r="JCU10" s="64"/>
      <c r="JDD10" s="64"/>
      <c r="JDI10" s="214"/>
      <c r="JDJ10" s="64"/>
      <c r="JDK10" s="64"/>
      <c r="JDT10" s="64"/>
      <c r="JDY10" s="214"/>
      <c r="JDZ10" s="64"/>
      <c r="JEA10" s="64"/>
      <c r="JEJ10" s="64"/>
      <c r="JEO10" s="214"/>
      <c r="JEP10" s="64"/>
      <c r="JEQ10" s="64"/>
      <c r="JEZ10" s="64"/>
      <c r="JFE10" s="214"/>
      <c r="JFF10" s="64"/>
      <c r="JFG10" s="64"/>
      <c r="JFP10" s="64"/>
      <c r="JFU10" s="214"/>
      <c r="JFV10" s="64"/>
      <c r="JFW10" s="64"/>
      <c r="JGF10" s="64"/>
      <c r="JGK10" s="214"/>
      <c r="JGL10" s="64"/>
      <c r="JGM10" s="64"/>
      <c r="JGV10" s="64"/>
      <c r="JHA10" s="214"/>
      <c r="JHB10" s="64"/>
      <c r="JHC10" s="64"/>
      <c r="JHL10" s="64"/>
      <c r="JHQ10" s="214"/>
      <c r="JHR10" s="64"/>
      <c r="JHS10" s="64"/>
      <c r="JIB10" s="64"/>
      <c r="JIG10" s="214"/>
      <c r="JIH10" s="64"/>
      <c r="JII10" s="64"/>
      <c r="JIR10" s="64"/>
      <c r="JIW10" s="214"/>
      <c r="JIX10" s="64"/>
      <c r="JIY10" s="64"/>
      <c r="JJH10" s="64"/>
      <c r="JJM10" s="214"/>
      <c r="JJN10" s="64"/>
      <c r="JJO10" s="64"/>
      <c r="JJX10" s="64"/>
      <c r="JKC10" s="214"/>
      <c r="JKD10" s="64"/>
      <c r="JKE10" s="64"/>
      <c r="JKN10" s="64"/>
      <c r="JKS10" s="214"/>
      <c r="JKT10" s="64"/>
      <c r="JKU10" s="64"/>
      <c r="JLD10" s="64"/>
      <c r="JLI10" s="214"/>
      <c r="JLJ10" s="64"/>
      <c r="JLK10" s="64"/>
      <c r="JLT10" s="64"/>
      <c r="JLY10" s="214"/>
      <c r="JLZ10" s="64"/>
      <c r="JMA10" s="64"/>
      <c r="JMJ10" s="64"/>
      <c r="JMO10" s="214"/>
      <c r="JMP10" s="64"/>
      <c r="JMQ10" s="64"/>
      <c r="JMZ10" s="64"/>
      <c r="JNE10" s="214"/>
      <c r="JNF10" s="64"/>
      <c r="JNG10" s="64"/>
      <c r="JNP10" s="64"/>
      <c r="JNU10" s="214"/>
      <c r="JNV10" s="64"/>
      <c r="JNW10" s="64"/>
      <c r="JOF10" s="64"/>
      <c r="JOK10" s="214"/>
      <c r="JOL10" s="64"/>
      <c r="JOM10" s="64"/>
      <c r="JOV10" s="64"/>
      <c r="JPA10" s="214"/>
      <c r="JPB10" s="64"/>
      <c r="JPC10" s="64"/>
      <c r="JPL10" s="64"/>
      <c r="JPQ10" s="214"/>
      <c r="JPR10" s="64"/>
      <c r="JPS10" s="64"/>
      <c r="JQB10" s="64"/>
      <c r="JQG10" s="214"/>
      <c r="JQH10" s="64"/>
      <c r="JQI10" s="64"/>
      <c r="JQR10" s="64"/>
      <c r="JQW10" s="214"/>
      <c r="JQX10" s="64"/>
      <c r="JQY10" s="64"/>
      <c r="JRH10" s="64"/>
      <c r="JRM10" s="214"/>
      <c r="JRN10" s="64"/>
      <c r="JRO10" s="64"/>
      <c r="JRX10" s="64"/>
      <c r="JSC10" s="214"/>
      <c r="JSD10" s="64"/>
      <c r="JSE10" s="64"/>
      <c r="JSN10" s="64"/>
      <c r="JSS10" s="214"/>
      <c r="JST10" s="64"/>
      <c r="JSU10" s="64"/>
      <c r="JTD10" s="64"/>
      <c r="JTI10" s="214"/>
      <c r="JTJ10" s="64"/>
      <c r="JTK10" s="64"/>
      <c r="JTT10" s="64"/>
      <c r="JTY10" s="214"/>
      <c r="JTZ10" s="64"/>
      <c r="JUA10" s="64"/>
      <c r="JUJ10" s="64"/>
      <c r="JUO10" s="214"/>
      <c r="JUP10" s="64"/>
      <c r="JUQ10" s="64"/>
      <c r="JUZ10" s="64"/>
      <c r="JVE10" s="214"/>
      <c r="JVF10" s="64"/>
      <c r="JVG10" s="64"/>
      <c r="JVP10" s="64"/>
      <c r="JVU10" s="214"/>
      <c r="JVV10" s="64"/>
      <c r="JVW10" s="64"/>
      <c r="JWF10" s="64"/>
      <c r="JWK10" s="214"/>
      <c r="JWL10" s="64"/>
      <c r="JWM10" s="64"/>
      <c r="JWV10" s="64"/>
      <c r="JXA10" s="214"/>
      <c r="JXB10" s="64"/>
      <c r="JXC10" s="64"/>
      <c r="JXL10" s="64"/>
      <c r="JXQ10" s="214"/>
      <c r="JXR10" s="64"/>
      <c r="JXS10" s="64"/>
      <c r="JYB10" s="64"/>
      <c r="JYG10" s="214"/>
      <c r="JYH10" s="64"/>
      <c r="JYI10" s="64"/>
      <c r="JYR10" s="64"/>
      <c r="JYW10" s="214"/>
      <c r="JYX10" s="64"/>
      <c r="JYY10" s="64"/>
      <c r="JZH10" s="64"/>
      <c r="JZM10" s="214"/>
      <c r="JZN10" s="64"/>
      <c r="JZO10" s="64"/>
      <c r="JZX10" s="64"/>
      <c r="KAC10" s="214"/>
      <c r="KAD10" s="64"/>
      <c r="KAE10" s="64"/>
      <c r="KAN10" s="64"/>
      <c r="KAS10" s="214"/>
      <c r="KAT10" s="64"/>
      <c r="KAU10" s="64"/>
      <c r="KBD10" s="64"/>
      <c r="KBI10" s="214"/>
      <c r="KBJ10" s="64"/>
      <c r="KBK10" s="64"/>
      <c r="KBT10" s="64"/>
      <c r="KBY10" s="214"/>
      <c r="KBZ10" s="64"/>
      <c r="KCA10" s="64"/>
      <c r="KCJ10" s="64"/>
      <c r="KCO10" s="214"/>
      <c r="KCP10" s="64"/>
      <c r="KCQ10" s="64"/>
      <c r="KCZ10" s="64"/>
      <c r="KDE10" s="214"/>
      <c r="KDF10" s="64"/>
      <c r="KDG10" s="64"/>
      <c r="KDP10" s="64"/>
      <c r="KDU10" s="214"/>
      <c r="KDV10" s="64"/>
      <c r="KDW10" s="64"/>
      <c r="KEF10" s="64"/>
      <c r="KEK10" s="214"/>
      <c r="KEL10" s="64"/>
      <c r="KEM10" s="64"/>
      <c r="KEV10" s="64"/>
      <c r="KFA10" s="214"/>
      <c r="KFB10" s="64"/>
      <c r="KFC10" s="64"/>
      <c r="KFL10" s="64"/>
      <c r="KFQ10" s="214"/>
      <c r="KFR10" s="64"/>
      <c r="KFS10" s="64"/>
      <c r="KGB10" s="64"/>
      <c r="KGG10" s="214"/>
      <c r="KGH10" s="64"/>
      <c r="KGI10" s="64"/>
      <c r="KGR10" s="64"/>
      <c r="KGW10" s="214"/>
      <c r="KGX10" s="64"/>
      <c r="KGY10" s="64"/>
      <c r="KHH10" s="64"/>
      <c r="KHM10" s="214"/>
      <c r="KHN10" s="64"/>
      <c r="KHO10" s="64"/>
      <c r="KHX10" s="64"/>
      <c r="KIC10" s="214"/>
      <c r="KID10" s="64"/>
      <c r="KIE10" s="64"/>
      <c r="KIN10" s="64"/>
      <c r="KIS10" s="214"/>
      <c r="KIT10" s="64"/>
      <c r="KIU10" s="64"/>
      <c r="KJD10" s="64"/>
      <c r="KJI10" s="214"/>
      <c r="KJJ10" s="64"/>
      <c r="KJK10" s="64"/>
      <c r="KJT10" s="64"/>
      <c r="KJY10" s="214"/>
      <c r="KJZ10" s="64"/>
      <c r="KKA10" s="64"/>
      <c r="KKJ10" s="64"/>
      <c r="KKO10" s="214"/>
      <c r="KKP10" s="64"/>
      <c r="KKQ10" s="64"/>
      <c r="KKZ10" s="64"/>
      <c r="KLE10" s="214"/>
      <c r="KLF10" s="64"/>
      <c r="KLG10" s="64"/>
      <c r="KLP10" s="64"/>
      <c r="KLU10" s="214"/>
      <c r="KLV10" s="64"/>
      <c r="KLW10" s="64"/>
      <c r="KMF10" s="64"/>
      <c r="KMK10" s="214"/>
      <c r="KML10" s="64"/>
      <c r="KMM10" s="64"/>
      <c r="KMV10" s="64"/>
      <c r="KNA10" s="214"/>
      <c r="KNB10" s="64"/>
      <c r="KNC10" s="64"/>
      <c r="KNL10" s="64"/>
      <c r="KNQ10" s="214"/>
      <c r="KNR10" s="64"/>
      <c r="KNS10" s="64"/>
      <c r="KOB10" s="64"/>
      <c r="KOG10" s="214"/>
      <c r="KOH10" s="64"/>
      <c r="KOI10" s="64"/>
      <c r="KOR10" s="64"/>
      <c r="KOW10" s="214"/>
      <c r="KOX10" s="64"/>
      <c r="KOY10" s="64"/>
      <c r="KPH10" s="64"/>
      <c r="KPM10" s="214"/>
      <c r="KPN10" s="64"/>
      <c r="KPO10" s="64"/>
      <c r="KPX10" s="64"/>
      <c r="KQC10" s="214"/>
      <c r="KQD10" s="64"/>
      <c r="KQE10" s="64"/>
      <c r="KQN10" s="64"/>
      <c r="KQS10" s="214"/>
      <c r="KQT10" s="64"/>
      <c r="KQU10" s="64"/>
      <c r="KRD10" s="64"/>
      <c r="KRI10" s="214"/>
      <c r="KRJ10" s="64"/>
      <c r="KRK10" s="64"/>
      <c r="KRT10" s="64"/>
      <c r="KRY10" s="214"/>
      <c r="KRZ10" s="64"/>
      <c r="KSA10" s="64"/>
      <c r="KSJ10" s="64"/>
      <c r="KSO10" s="214"/>
      <c r="KSP10" s="64"/>
      <c r="KSQ10" s="64"/>
      <c r="KSZ10" s="64"/>
      <c r="KTE10" s="214"/>
      <c r="KTF10" s="64"/>
      <c r="KTG10" s="64"/>
      <c r="KTP10" s="64"/>
      <c r="KTU10" s="214"/>
      <c r="KTV10" s="64"/>
      <c r="KTW10" s="64"/>
      <c r="KUF10" s="64"/>
      <c r="KUK10" s="214"/>
      <c r="KUL10" s="64"/>
      <c r="KUM10" s="64"/>
      <c r="KUV10" s="64"/>
      <c r="KVA10" s="214"/>
      <c r="KVB10" s="64"/>
      <c r="KVC10" s="64"/>
      <c r="KVL10" s="64"/>
      <c r="KVQ10" s="214"/>
      <c r="KVR10" s="64"/>
      <c r="KVS10" s="64"/>
      <c r="KWB10" s="64"/>
      <c r="KWG10" s="214"/>
      <c r="KWH10" s="64"/>
      <c r="KWI10" s="64"/>
      <c r="KWR10" s="64"/>
      <c r="KWW10" s="214"/>
      <c r="KWX10" s="64"/>
      <c r="KWY10" s="64"/>
      <c r="KXH10" s="64"/>
      <c r="KXM10" s="214"/>
      <c r="KXN10" s="64"/>
      <c r="KXO10" s="64"/>
      <c r="KXX10" s="64"/>
      <c r="KYC10" s="214"/>
      <c r="KYD10" s="64"/>
      <c r="KYE10" s="64"/>
      <c r="KYN10" s="64"/>
      <c r="KYS10" s="214"/>
      <c r="KYT10" s="64"/>
      <c r="KYU10" s="64"/>
      <c r="KZD10" s="64"/>
      <c r="KZI10" s="214"/>
      <c r="KZJ10" s="64"/>
      <c r="KZK10" s="64"/>
      <c r="KZT10" s="64"/>
      <c r="KZY10" s="214"/>
      <c r="KZZ10" s="64"/>
      <c r="LAA10" s="64"/>
      <c r="LAJ10" s="64"/>
      <c r="LAO10" s="214"/>
      <c r="LAP10" s="64"/>
      <c r="LAQ10" s="64"/>
      <c r="LAZ10" s="64"/>
      <c r="LBE10" s="214"/>
      <c r="LBF10" s="64"/>
      <c r="LBG10" s="64"/>
      <c r="LBP10" s="64"/>
      <c r="LBU10" s="214"/>
      <c r="LBV10" s="64"/>
      <c r="LBW10" s="64"/>
      <c r="LCF10" s="64"/>
      <c r="LCK10" s="214"/>
      <c r="LCL10" s="64"/>
      <c r="LCM10" s="64"/>
      <c r="LCV10" s="64"/>
      <c r="LDA10" s="214"/>
      <c r="LDB10" s="64"/>
      <c r="LDC10" s="64"/>
      <c r="LDL10" s="64"/>
      <c r="LDQ10" s="214"/>
      <c r="LDR10" s="64"/>
      <c r="LDS10" s="64"/>
      <c r="LEB10" s="64"/>
      <c r="LEG10" s="214"/>
      <c r="LEH10" s="64"/>
      <c r="LEI10" s="64"/>
      <c r="LER10" s="64"/>
      <c r="LEW10" s="214"/>
      <c r="LEX10" s="64"/>
      <c r="LEY10" s="64"/>
      <c r="LFH10" s="64"/>
      <c r="LFM10" s="214"/>
      <c r="LFN10" s="64"/>
      <c r="LFO10" s="64"/>
      <c r="LFX10" s="64"/>
      <c r="LGC10" s="214"/>
      <c r="LGD10" s="64"/>
      <c r="LGE10" s="64"/>
      <c r="LGN10" s="64"/>
      <c r="LGS10" s="214"/>
      <c r="LGT10" s="64"/>
      <c r="LGU10" s="64"/>
      <c r="LHD10" s="64"/>
      <c r="LHI10" s="214"/>
      <c r="LHJ10" s="64"/>
      <c r="LHK10" s="64"/>
      <c r="LHT10" s="64"/>
      <c r="LHY10" s="214"/>
      <c r="LHZ10" s="64"/>
      <c r="LIA10" s="64"/>
      <c r="LIJ10" s="64"/>
      <c r="LIO10" s="214"/>
      <c r="LIP10" s="64"/>
      <c r="LIQ10" s="64"/>
      <c r="LIZ10" s="64"/>
      <c r="LJE10" s="214"/>
      <c r="LJF10" s="64"/>
      <c r="LJG10" s="64"/>
      <c r="LJP10" s="64"/>
      <c r="LJU10" s="214"/>
      <c r="LJV10" s="64"/>
      <c r="LJW10" s="64"/>
      <c r="LKF10" s="64"/>
      <c r="LKK10" s="214"/>
      <c r="LKL10" s="64"/>
      <c r="LKM10" s="64"/>
      <c r="LKV10" s="64"/>
      <c r="LLA10" s="214"/>
      <c r="LLB10" s="64"/>
      <c r="LLC10" s="64"/>
      <c r="LLL10" s="64"/>
      <c r="LLQ10" s="214"/>
      <c r="LLR10" s="64"/>
      <c r="LLS10" s="64"/>
      <c r="LMB10" s="64"/>
      <c r="LMG10" s="214"/>
      <c r="LMH10" s="64"/>
      <c r="LMI10" s="64"/>
      <c r="LMR10" s="64"/>
      <c r="LMW10" s="214"/>
      <c r="LMX10" s="64"/>
      <c r="LMY10" s="64"/>
      <c r="LNH10" s="64"/>
      <c r="LNM10" s="214"/>
      <c r="LNN10" s="64"/>
      <c r="LNO10" s="64"/>
      <c r="LNX10" s="64"/>
      <c r="LOC10" s="214"/>
      <c r="LOD10" s="64"/>
      <c r="LOE10" s="64"/>
      <c r="LON10" s="64"/>
      <c r="LOS10" s="214"/>
      <c r="LOT10" s="64"/>
      <c r="LOU10" s="64"/>
      <c r="LPD10" s="64"/>
      <c r="LPI10" s="214"/>
      <c r="LPJ10" s="64"/>
      <c r="LPK10" s="64"/>
      <c r="LPT10" s="64"/>
      <c r="LPY10" s="214"/>
      <c r="LPZ10" s="64"/>
      <c r="LQA10" s="64"/>
      <c r="LQJ10" s="64"/>
      <c r="LQO10" s="214"/>
      <c r="LQP10" s="64"/>
      <c r="LQQ10" s="64"/>
      <c r="LQZ10" s="64"/>
      <c r="LRE10" s="214"/>
      <c r="LRF10" s="64"/>
      <c r="LRG10" s="64"/>
      <c r="LRP10" s="64"/>
      <c r="LRU10" s="214"/>
      <c r="LRV10" s="64"/>
      <c r="LRW10" s="64"/>
      <c r="LSF10" s="64"/>
      <c r="LSK10" s="214"/>
      <c r="LSL10" s="64"/>
      <c r="LSM10" s="64"/>
      <c r="LSV10" s="64"/>
      <c r="LTA10" s="214"/>
      <c r="LTB10" s="64"/>
      <c r="LTC10" s="64"/>
      <c r="LTL10" s="64"/>
      <c r="LTQ10" s="214"/>
      <c r="LTR10" s="64"/>
      <c r="LTS10" s="64"/>
      <c r="LUB10" s="64"/>
      <c r="LUG10" s="214"/>
      <c r="LUH10" s="64"/>
      <c r="LUI10" s="64"/>
      <c r="LUR10" s="64"/>
      <c r="LUW10" s="214"/>
      <c r="LUX10" s="64"/>
      <c r="LUY10" s="64"/>
      <c r="LVH10" s="64"/>
      <c r="LVM10" s="214"/>
      <c r="LVN10" s="64"/>
      <c r="LVO10" s="64"/>
      <c r="LVX10" s="64"/>
      <c r="LWC10" s="214"/>
      <c r="LWD10" s="64"/>
      <c r="LWE10" s="64"/>
      <c r="LWN10" s="64"/>
      <c r="LWS10" s="214"/>
      <c r="LWT10" s="64"/>
      <c r="LWU10" s="64"/>
      <c r="LXD10" s="64"/>
      <c r="LXI10" s="214"/>
      <c r="LXJ10" s="64"/>
      <c r="LXK10" s="64"/>
      <c r="LXT10" s="64"/>
      <c r="LXY10" s="214"/>
      <c r="LXZ10" s="64"/>
      <c r="LYA10" s="64"/>
      <c r="LYJ10" s="64"/>
      <c r="LYO10" s="214"/>
      <c r="LYP10" s="64"/>
      <c r="LYQ10" s="64"/>
      <c r="LYZ10" s="64"/>
      <c r="LZE10" s="214"/>
      <c r="LZF10" s="64"/>
      <c r="LZG10" s="64"/>
      <c r="LZP10" s="64"/>
      <c r="LZU10" s="214"/>
      <c r="LZV10" s="64"/>
      <c r="LZW10" s="64"/>
      <c r="MAF10" s="64"/>
      <c r="MAK10" s="214"/>
      <c r="MAL10" s="64"/>
      <c r="MAM10" s="64"/>
      <c r="MAV10" s="64"/>
      <c r="MBA10" s="214"/>
      <c r="MBB10" s="64"/>
      <c r="MBC10" s="64"/>
      <c r="MBL10" s="64"/>
      <c r="MBQ10" s="214"/>
      <c r="MBR10" s="64"/>
      <c r="MBS10" s="64"/>
      <c r="MCB10" s="64"/>
      <c r="MCG10" s="214"/>
      <c r="MCH10" s="64"/>
      <c r="MCI10" s="64"/>
      <c r="MCR10" s="64"/>
      <c r="MCW10" s="214"/>
      <c r="MCX10" s="64"/>
      <c r="MCY10" s="64"/>
      <c r="MDH10" s="64"/>
      <c r="MDM10" s="214"/>
      <c r="MDN10" s="64"/>
      <c r="MDO10" s="64"/>
      <c r="MDX10" s="64"/>
      <c r="MEC10" s="214"/>
      <c r="MED10" s="64"/>
      <c r="MEE10" s="64"/>
      <c r="MEN10" s="64"/>
      <c r="MES10" s="214"/>
      <c r="MET10" s="64"/>
      <c r="MEU10" s="64"/>
      <c r="MFD10" s="64"/>
      <c r="MFI10" s="214"/>
      <c r="MFJ10" s="64"/>
      <c r="MFK10" s="64"/>
      <c r="MFT10" s="64"/>
      <c r="MFY10" s="214"/>
      <c r="MFZ10" s="64"/>
      <c r="MGA10" s="64"/>
      <c r="MGJ10" s="64"/>
      <c r="MGO10" s="214"/>
      <c r="MGP10" s="64"/>
      <c r="MGQ10" s="64"/>
      <c r="MGZ10" s="64"/>
      <c r="MHE10" s="214"/>
      <c r="MHF10" s="64"/>
      <c r="MHG10" s="64"/>
      <c r="MHP10" s="64"/>
      <c r="MHU10" s="214"/>
      <c r="MHV10" s="64"/>
      <c r="MHW10" s="64"/>
      <c r="MIF10" s="64"/>
      <c r="MIK10" s="214"/>
      <c r="MIL10" s="64"/>
      <c r="MIM10" s="64"/>
      <c r="MIV10" s="64"/>
      <c r="MJA10" s="214"/>
      <c r="MJB10" s="64"/>
      <c r="MJC10" s="64"/>
      <c r="MJL10" s="64"/>
      <c r="MJQ10" s="214"/>
      <c r="MJR10" s="64"/>
      <c r="MJS10" s="64"/>
      <c r="MKB10" s="64"/>
      <c r="MKG10" s="214"/>
      <c r="MKH10" s="64"/>
      <c r="MKI10" s="64"/>
      <c r="MKR10" s="64"/>
      <c r="MKW10" s="214"/>
      <c r="MKX10" s="64"/>
      <c r="MKY10" s="64"/>
      <c r="MLH10" s="64"/>
      <c r="MLM10" s="214"/>
      <c r="MLN10" s="64"/>
      <c r="MLO10" s="64"/>
      <c r="MLX10" s="64"/>
      <c r="MMC10" s="214"/>
      <c r="MMD10" s="64"/>
      <c r="MME10" s="64"/>
      <c r="MMN10" s="64"/>
      <c r="MMS10" s="214"/>
      <c r="MMT10" s="64"/>
      <c r="MMU10" s="64"/>
      <c r="MND10" s="64"/>
      <c r="MNI10" s="214"/>
      <c r="MNJ10" s="64"/>
      <c r="MNK10" s="64"/>
      <c r="MNT10" s="64"/>
      <c r="MNY10" s="214"/>
      <c r="MNZ10" s="64"/>
      <c r="MOA10" s="64"/>
      <c r="MOJ10" s="64"/>
      <c r="MOO10" s="214"/>
      <c r="MOP10" s="64"/>
      <c r="MOQ10" s="64"/>
      <c r="MOZ10" s="64"/>
      <c r="MPE10" s="214"/>
      <c r="MPF10" s="64"/>
      <c r="MPG10" s="64"/>
      <c r="MPP10" s="64"/>
      <c r="MPU10" s="214"/>
      <c r="MPV10" s="64"/>
      <c r="MPW10" s="64"/>
      <c r="MQF10" s="64"/>
      <c r="MQK10" s="214"/>
      <c r="MQL10" s="64"/>
      <c r="MQM10" s="64"/>
      <c r="MQV10" s="64"/>
      <c r="MRA10" s="214"/>
      <c r="MRB10" s="64"/>
      <c r="MRC10" s="64"/>
      <c r="MRL10" s="64"/>
      <c r="MRQ10" s="214"/>
      <c r="MRR10" s="64"/>
      <c r="MRS10" s="64"/>
      <c r="MSB10" s="64"/>
      <c r="MSG10" s="214"/>
      <c r="MSH10" s="64"/>
      <c r="MSI10" s="64"/>
      <c r="MSR10" s="64"/>
      <c r="MSW10" s="214"/>
      <c r="MSX10" s="64"/>
      <c r="MSY10" s="64"/>
      <c r="MTH10" s="64"/>
      <c r="MTM10" s="214"/>
      <c r="MTN10" s="64"/>
      <c r="MTO10" s="64"/>
      <c r="MTX10" s="64"/>
      <c r="MUC10" s="214"/>
      <c r="MUD10" s="64"/>
      <c r="MUE10" s="64"/>
      <c r="MUN10" s="64"/>
      <c r="MUS10" s="214"/>
      <c r="MUT10" s="64"/>
      <c r="MUU10" s="64"/>
      <c r="MVD10" s="64"/>
      <c r="MVI10" s="214"/>
      <c r="MVJ10" s="64"/>
      <c r="MVK10" s="64"/>
      <c r="MVT10" s="64"/>
      <c r="MVY10" s="214"/>
      <c r="MVZ10" s="64"/>
      <c r="MWA10" s="64"/>
      <c r="MWJ10" s="64"/>
      <c r="MWO10" s="214"/>
      <c r="MWP10" s="64"/>
      <c r="MWQ10" s="64"/>
      <c r="MWZ10" s="64"/>
      <c r="MXE10" s="214"/>
      <c r="MXF10" s="64"/>
      <c r="MXG10" s="64"/>
      <c r="MXP10" s="64"/>
      <c r="MXU10" s="214"/>
      <c r="MXV10" s="64"/>
      <c r="MXW10" s="64"/>
      <c r="MYF10" s="64"/>
      <c r="MYK10" s="214"/>
      <c r="MYL10" s="64"/>
      <c r="MYM10" s="64"/>
      <c r="MYV10" s="64"/>
      <c r="MZA10" s="214"/>
      <c r="MZB10" s="64"/>
      <c r="MZC10" s="64"/>
      <c r="MZL10" s="64"/>
      <c r="MZQ10" s="214"/>
      <c r="MZR10" s="64"/>
      <c r="MZS10" s="64"/>
      <c r="NAB10" s="64"/>
      <c r="NAG10" s="214"/>
      <c r="NAH10" s="64"/>
      <c r="NAI10" s="64"/>
      <c r="NAR10" s="64"/>
      <c r="NAW10" s="214"/>
      <c r="NAX10" s="64"/>
      <c r="NAY10" s="64"/>
      <c r="NBH10" s="64"/>
      <c r="NBM10" s="214"/>
      <c r="NBN10" s="64"/>
      <c r="NBO10" s="64"/>
      <c r="NBX10" s="64"/>
      <c r="NCC10" s="214"/>
      <c r="NCD10" s="64"/>
      <c r="NCE10" s="64"/>
      <c r="NCN10" s="64"/>
      <c r="NCS10" s="214"/>
      <c r="NCT10" s="64"/>
      <c r="NCU10" s="64"/>
      <c r="NDD10" s="64"/>
      <c r="NDI10" s="214"/>
      <c r="NDJ10" s="64"/>
      <c r="NDK10" s="64"/>
      <c r="NDT10" s="64"/>
      <c r="NDY10" s="214"/>
      <c r="NDZ10" s="64"/>
      <c r="NEA10" s="64"/>
      <c r="NEJ10" s="64"/>
      <c r="NEO10" s="214"/>
      <c r="NEP10" s="64"/>
      <c r="NEQ10" s="64"/>
      <c r="NEZ10" s="64"/>
      <c r="NFE10" s="214"/>
      <c r="NFF10" s="64"/>
      <c r="NFG10" s="64"/>
      <c r="NFP10" s="64"/>
      <c r="NFU10" s="214"/>
      <c r="NFV10" s="64"/>
      <c r="NFW10" s="64"/>
      <c r="NGF10" s="64"/>
      <c r="NGK10" s="214"/>
      <c r="NGL10" s="64"/>
      <c r="NGM10" s="64"/>
      <c r="NGV10" s="64"/>
      <c r="NHA10" s="214"/>
      <c r="NHB10" s="64"/>
      <c r="NHC10" s="64"/>
      <c r="NHL10" s="64"/>
      <c r="NHQ10" s="214"/>
      <c r="NHR10" s="64"/>
      <c r="NHS10" s="64"/>
      <c r="NIB10" s="64"/>
      <c r="NIG10" s="214"/>
      <c r="NIH10" s="64"/>
      <c r="NII10" s="64"/>
      <c r="NIR10" s="64"/>
      <c r="NIW10" s="214"/>
      <c r="NIX10" s="64"/>
      <c r="NIY10" s="64"/>
      <c r="NJH10" s="64"/>
      <c r="NJM10" s="214"/>
      <c r="NJN10" s="64"/>
      <c r="NJO10" s="64"/>
      <c r="NJX10" s="64"/>
      <c r="NKC10" s="214"/>
      <c r="NKD10" s="64"/>
      <c r="NKE10" s="64"/>
      <c r="NKN10" s="64"/>
      <c r="NKS10" s="214"/>
      <c r="NKT10" s="64"/>
      <c r="NKU10" s="64"/>
      <c r="NLD10" s="64"/>
      <c r="NLI10" s="214"/>
      <c r="NLJ10" s="64"/>
      <c r="NLK10" s="64"/>
      <c r="NLT10" s="64"/>
      <c r="NLY10" s="214"/>
      <c r="NLZ10" s="64"/>
      <c r="NMA10" s="64"/>
      <c r="NMJ10" s="64"/>
      <c r="NMO10" s="214"/>
      <c r="NMP10" s="64"/>
      <c r="NMQ10" s="64"/>
      <c r="NMZ10" s="64"/>
      <c r="NNE10" s="214"/>
      <c r="NNF10" s="64"/>
      <c r="NNG10" s="64"/>
      <c r="NNP10" s="64"/>
      <c r="NNU10" s="214"/>
      <c r="NNV10" s="64"/>
      <c r="NNW10" s="64"/>
      <c r="NOF10" s="64"/>
      <c r="NOK10" s="214"/>
      <c r="NOL10" s="64"/>
      <c r="NOM10" s="64"/>
      <c r="NOV10" s="64"/>
      <c r="NPA10" s="214"/>
      <c r="NPB10" s="64"/>
      <c r="NPC10" s="64"/>
      <c r="NPL10" s="64"/>
      <c r="NPQ10" s="214"/>
      <c r="NPR10" s="64"/>
      <c r="NPS10" s="64"/>
      <c r="NQB10" s="64"/>
      <c r="NQG10" s="214"/>
      <c r="NQH10" s="64"/>
      <c r="NQI10" s="64"/>
      <c r="NQR10" s="64"/>
      <c r="NQW10" s="214"/>
      <c r="NQX10" s="64"/>
      <c r="NQY10" s="64"/>
      <c r="NRH10" s="64"/>
      <c r="NRM10" s="214"/>
      <c r="NRN10" s="64"/>
      <c r="NRO10" s="64"/>
      <c r="NRX10" s="64"/>
      <c r="NSC10" s="214"/>
      <c r="NSD10" s="64"/>
      <c r="NSE10" s="64"/>
      <c r="NSN10" s="64"/>
      <c r="NSS10" s="214"/>
      <c r="NST10" s="64"/>
      <c r="NSU10" s="64"/>
      <c r="NTD10" s="64"/>
      <c r="NTI10" s="214"/>
      <c r="NTJ10" s="64"/>
      <c r="NTK10" s="64"/>
      <c r="NTT10" s="64"/>
      <c r="NTY10" s="214"/>
      <c r="NTZ10" s="64"/>
      <c r="NUA10" s="64"/>
      <c r="NUJ10" s="64"/>
      <c r="NUO10" s="214"/>
      <c r="NUP10" s="64"/>
      <c r="NUQ10" s="64"/>
      <c r="NUZ10" s="64"/>
      <c r="NVE10" s="214"/>
      <c r="NVF10" s="64"/>
      <c r="NVG10" s="64"/>
      <c r="NVP10" s="64"/>
      <c r="NVU10" s="214"/>
      <c r="NVV10" s="64"/>
      <c r="NVW10" s="64"/>
      <c r="NWF10" s="64"/>
      <c r="NWK10" s="214"/>
      <c r="NWL10" s="64"/>
      <c r="NWM10" s="64"/>
      <c r="NWV10" s="64"/>
      <c r="NXA10" s="214"/>
      <c r="NXB10" s="64"/>
      <c r="NXC10" s="64"/>
      <c r="NXL10" s="64"/>
      <c r="NXQ10" s="214"/>
      <c r="NXR10" s="64"/>
      <c r="NXS10" s="64"/>
      <c r="NYB10" s="64"/>
      <c r="NYG10" s="214"/>
      <c r="NYH10" s="64"/>
      <c r="NYI10" s="64"/>
      <c r="NYR10" s="64"/>
      <c r="NYW10" s="214"/>
      <c r="NYX10" s="64"/>
      <c r="NYY10" s="64"/>
      <c r="NZH10" s="64"/>
      <c r="NZM10" s="214"/>
      <c r="NZN10" s="64"/>
      <c r="NZO10" s="64"/>
      <c r="NZX10" s="64"/>
      <c r="OAC10" s="214"/>
      <c r="OAD10" s="64"/>
      <c r="OAE10" s="64"/>
      <c r="OAN10" s="64"/>
      <c r="OAS10" s="214"/>
      <c r="OAT10" s="64"/>
      <c r="OAU10" s="64"/>
      <c r="OBD10" s="64"/>
      <c r="OBI10" s="214"/>
      <c r="OBJ10" s="64"/>
      <c r="OBK10" s="64"/>
      <c r="OBT10" s="64"/>
      <c r="OBY10" s="214"/>
      <c r="OBZ10" s="64"/>
      <c r="OCA10" s="64"/>
      <c r="OCJ10" s="64"/>
      <c r="OCO10" s="214"/>
      <c r="OCP10" s="64"/>
      <c r="OCQ10" s="64"/>
      <c r="OCZ10" s="64"/>
      <c r="ODE10" s="214"/>
      <c r="ODF10" s="64"/>
      <c r="ODG10" s="64"/>
      <c r="ODP10" s="64"/>
      <c r="ODU10" s="214"/>
      <c r="ODV10" s="64"/>
      <c r="ODW10" s="64"/>
      <c r="OEF10" s="64"/>
      <c r="OEK10" s="214"/>
      <c r="OEL10" s="64"/>
      <c r="OEM10" s="64"/>
      <c r="OEV10" s="64"/>
      <c r="OFA10" s="214"/>
      <c r="OFB10" s="64"/>
      <c r="OFC10" s="64"/>
      <c r="OFL10" s="64"/>
      <c r="OFQ10" s="214"/>
      <c r="OFR10" s="64"/>
      <c r="OFS10" s="64"/>
      <c r="OGB10" s="64"/>
      <c r="OGG10" s="214"/>
      <c r="OGH10" s="64"/>
      <c r="OGI10" s="64"/>
      <c r="OGR10" s="64"/>
      <c r="OGW10" s="214"/>
      <c r="OGX10" s="64"/>
      <c r="OGY10" s="64"/>
      <c r="OHH10" s="64"/>
      <c r="OHM10" s="214"/>
      <c r="OHN10" s="64"/>
      <c r="OHO10" s="64"/>
      <c r="OHX10" s="64"/>
      <c r="OIC10" s="214"/>
      <c r="OID10" s="64"/>
      <c r="OIE10" s="64"/>
      <c r="OIN10" s="64"/>
      <c r="OIS10" s="214"/>
      <c r="OIT10" s="64"/>
      <c r="OIU10" s="64"/>
      <c r="OJD10" s="64"/>
      <c r="OJI10" s="214"/>
      <c r="OJJ10" s="64"/>
      <c r="OJK10" s="64"/>
      <c r="OJT10" s="64"/>
      <c r="OJY10" s="214"/>
      <c r="OJZ10" s="64"/>
      <c r="OKA10" s="64"/>
      <c r="OKJ10" s="64"/>
      <c r="OKO10" s="214"/>
      <c r="OKP10" s="64"/>
      <c r="OKQ10" s="64"/>
      <c r="OKZ10" s="64"/>
      <c r="OLE10" s="214"/>
      <c r="OLF10" s="64"/>
      <c r="OLG10" s="64"/>
      <c r="OLP10" s="64"/>
      <c r="OLU10" s="214"/>
      <c r="OLV10" s="64"/>
      <c r="OLW10" s="64"/>
      <c r="OMF10" s="64"/>
      <c r="OMK10" s="214"/>
      <c r="OML10" s="64"/>
      <c r="OMM10" s="64"/>
      <c r="OMV10" s="64"/>
      <c r="ONA10" s="214"/>
      <c r="ONB10" s="64"/>
      <c r="ONC10" s="64"/>
      <c r="ONL10" s="64"/>
      <c r="ONQ10" s="214"/>
      <c r="ONR10" s="64"/>
      <c r="ONS10" s="64"/>
      <c r="OOB10" s="64"/>
      <c r="OOG10" s="214"/>
      <c r="OOH10" s="64"/>
      <c r="OOI10" s="64"/>
      <c r="OOR10" s="64"/>
      <c r="OOW10" s="214"/>
      <c r="OOX10" s="64"/>
      <c r="OOY10" s="64"/>
      <c r="OPH10" s="64"/>
      <c r="OPM10" s="214"/>
      <c r="OPN10" s="64"/>
      <c r="OPO10" s="64"/>
      <c r="OPX10" s="64"/>
      <c r="OQC10" s="214"/>
      <c r="OQD10" s="64"/>
      <c r="OQE10" s="64"/>
      <c r="OQN10" s="64"/>
      <c r="OQS10" s="214"/>
      <c r="OQT10" s="64"/>
      <c r="OQU10" s="64"/>
      <c r="ORD10" s="64"/>
      <c r="ORI10" s="214"/>
      <c r="ORJ10" s="64"/>
      <c r="ORK10" s="64"/>
      <c r="ORT10" s="64"/>
      <c r="ORY10" s="214"/>
      <c r="ORZ10" s="64"/>
      <c r="OSA10" s="64"/>
      <c r="OSJ10" s="64"/>
      <c r="OSO10" s="214"/>
      <c r="OSP10" s="64"/>
      <c r="OSQ10" s="64"/>
      <c r="OSZ10" s="64"/>
      <c r="OTE10" s="214"/>
      <c r="OTF10" s="64"/>
      <c r="OTG10" s="64"/>
      <c r="OTP10" s="64"/>
      <c r="OTU10" s="214"/>
      <c r="OTV10" s="64"/>
      <c r="OTW10" s="64"/>
      <c r="OUF10" s="64"/>
      <c r="OUK10" s="214"/>
      <c r="OUL10" s="64"/>
      <c r="OUM10" s="64"/>
      <c r="OUV10" s="64"/>
      <c r="OVA10" s="214"/>
      <c r="OVB10" s="64"/>
      <c r="OVC10" s="64"/>
      <c r="OVL10" s="64"/>
      <c r="OVQ10" s="214"/>
      <c r="OVR10" s="64"/>
      <c r="OVS10" s="64"/>
      <c r="OWB10" s="64"/>
      <c r="OWG10" s="214"/>
      <c r="OWH10" s="64"/>
      <c r="OWI10" s="64"/>
      <c r="OWR10" s="64"/>
      <c r="OWW10" s="214"/>
      <c r="OWX10" s="64"/>
      <c r="OWY10" s="64"/>
      <c r="OXH10" s="64"/>
      <c r="OXM10" s="214"/>
      <c r="OXN10" s="64"/>
      <c r="OXO10" s="64"/>
      <c r="OXX10" s="64"/>
      <c r="OYC10" s="214"/>
      <c r="OYD10" s="64"/>
      <c r="OYE10" s="64"/>
      <c r="OYN10" s="64"/>
      <c r="OYS10" s="214"/>
      <c r="OYT10" s="64"/>
      <c r="OYU10" s="64"/>
      <c r="OZD10" s="64"/>
      <c r="OZI10" s="214"/>
      <c r="OZJ10" s="64"/>
      <c r="OZK10" s="64"/>
      <c r="OZT10" s="64"/>
      <c r="OZY10" s="214"/>
      <c r="OZZ10" s="64"/>
      <c r="PAA10" s="64"/>
      <c r="PAJ10" s="64"/>
      <c r="PAO10" s="214"/>
      <c r="PAP10" s="64"/>
      <c r="PAQ10" s="64"/>
      <c r="PAZ10" s="64"/>
      <c r="PBE10" s="214"/>
      <c r="PBF10" s="64"/>
      <c r="PBG10" s="64"/>
      <c r="PBP10" s="64"/>
      <c r="PBU10" s="214"/>
      <c r="PBV10" s="64"/>
      <c r="PBW10" s="64"/>
      <c r="PCF10" s="64"/>
      <c r="PCK10" s="214"/>
      <c r="PCL10" s="64"/>
      <c r="PCM10" s="64"/>
      <c r="PCV10" s="64"/>
      <c r="PDA10" s="214"/>
      <c r="PDB10" s="64"/>
      <c r="PDC10" s="64"/>
      <c r="PDL10" s="64"/>
      <c r="PDQ10" s="214"/>
      <c r="PDR10" s="64"/>
      <c r="PDS10" s="64"/>
      <c r="PEB10" s="64"/>
      <c r="PEG10" s="214"/>
      <c r="PEH10" s="64"/>
      <c r="PEI10" s="64"/>
      <c r="PER10" s="64"/>
      <c r="PEW10" s="214"/>
      <c r="PEX10" s="64"/>
      <c r="PEY10" s="64"/>
      <c r="PFH10" s="64"/>
      <c r="PFM10" s="214"/>
      <c r="PFN10" s="64"/>
      <c r="PFO10" s="64"/>
      <c r="PFX10" s="64"/>
      <c r="PGC10" s="214"/>
      <c r="PGD10" s="64"/>
      <c r="PGE10" s="64"/>
      <c r="PGN10" s="64"/>
      <c r="PGS10" s="214"/>
      <c r="PGT10" s="64"/>
      <c r="PGU10" s="64"/>
      <c r="PHD10" s="64"/>
      <c r="PHI10" s="214"/>
      <c r="PHJ10" s="64"/>
      <c r="PHK10" s="64"/>
      <c r="PHT10" s="64"/>
      <c r="PHY10" s="214"/>
      <c r="PHZ10" s="64"/>
      <c r="PIA10" s="64"/>
      <c r="PIJ10" s="64"/>
      <c r="PIO10" s="214"/>
      <c r="PIP10" s="64"/>
      <c r="PIQ10" s="64"/>
      <c r="PIZ10" s="64"/>
      <c r="PJE10" s="214"/>
      <c r="PJF10" s="64"/>
      <c r="PJG10" s="64"/>
      <c r="PJP10" s="64"/>
      <c r="PJU10" s="214"/>
      <c r="PJV10" s="64"/>
      <c r="PJW10" s="64"/>
      <c r="PKF10" s="64"/>
      <c r="PKK10" s="214"/>
      <c r="PKL10" s="64"/>
      <c r="PKM10" s="64"/>
      <c r="PKV10" s="64"/>
      <c r="PLA10" s="214"/>
      <c r="PLB10" s="64"/>
      <c r="PLC10" s="64"/>
      <c r="PLL10" s="64"/>
      <c r="PLQ10" s="214"/>
      <c r="PLR10" s="64"/>
      <c r="PLS10" s="64"/>
      <c r="PMB10" s="64"/>
      <c r="PMG10" s="214"/>
      <c r="PMH10" s="64"/>
      <c r="PMI10" s="64"/>
      <c r="PMR10" s="64"/>
      <c r="PMW10" s="214"/>
      <c r="PMX10" s="64"/>
      <c r="PMY10" s="64"/>
      <c r="PNH10" s="64"/>
      <c r="PNM10" s="214"/>
      <c r="PNN10" s="64"/>
      <c r="PNO10" s="64"/>
      <c r="PNX10" s="64"/>
      <c r="POC10" s="214"/>
      <c r="POD10" s="64"/>
      <c r="POE10" s="64"/>
      <c r="PON10" s="64"/>
      <c r="POS10" s="214"/>
      <c r="POT10" s="64"/>
      <c r="POU10" s="64"/>
      <c r="PPD10" s="64"/>
      <c r="PPI10" s="214"/>
      <c r="PPJ10" s="64"/>
      <c r="PPK10" s="64"/>
      <c r="PPT10" s="64"/>
      <c r="PPY10" s="214"/>
      <c r="PPZ10" s="64"/>
      <c r="PQA10" s="64"/>
      <c r="PQJ10" s="64"/>
      <c r="PQO10" s="214"/>
      <c r="PQP10" s="64"/>
      <c r="PQQ10" s="64"/>
      <c r="PQZ10" s="64"/>
      <c r="PRE10" s="214"/>
      <c r="PRF10" s="64"/>
      <c r="PRG10" s="64"/>
      <c r="PRP10" s="64"/>
      <c r="PRU10" s="214"/>
      <c r="PRV10" s="64"/>
      <c r="PRW10" s="64"/>
      <c r="PSF10" s="64"/>
      <c r="PSK10" s="214"/>
      <c r="PSL10" s="64"/>
      <c r="PSM10" s="64"/>
      <c r="PSV10" s="64"/>
      <c r="PTA10" s="214"/>
      <c r="PTB10" s="64"/>
      <c r="PTC10" s="64"/>
      <c r="PTL10" s="64"/>
      <c r="PTQ10" s="214"/>
      <c r="PTR10" s="64"/>
      <c r="PTS10" s="64"/>
      <c r="PUB10" s="64"/>
      <c r="PUG10" s="214"/>
      <c r="PUH10" s="64"/>
      <c r="PUI10" s="64"/>
      <c r="PUR10" s="64"/>
      <c r="PUW10" s="214"/>
      <c r="PUX10" s="64"/>
      <c r="PUY10" s="64"/>
      <c r="PVH10" s="64"/>
      <c r="PVM10" s="214"/>
      <c r="PVN10" s="64"/>
      <c r="PVO10" s="64"/>
      <c r="PVX10" s="64"/>
      <c r="PWC10" s="214"/>
      <c r="PWD10" s="64"/>
      <c r="PWE10" s="64"/>
      <c r="PWN10" s="64"/>
      <c r="PWS10" s="214"/>
      <c r="PWT10" s="64"/>
      <c r="PWU10" s="64"/>
      <c r="PXD10" s="64"/>
      <c r="PXI10" s="214"/>
      <c r="PXJ10" s="64"/>
      <c r="PXK10" s="64"/>
      <c r="PXT10" s="64"/>
      <c r="PXY10" s="214"/>
      <c r="PXZ10" s="64"/>
      <c r="PYA10" s="64"/>
      <c r="PYJ10" s="64"/>
      <c r="PYO10" s="214"/>
      <c r="PYP10" s="64"/>
      <c r="PYQ10" s="64"/>
      <c r="PYZ10" s="64"/>
      <c r="PZE10" s="214"/>
      <c r="PZF10" s="64"/>
      <c r="PZG10" s="64"/>
      <c r="PZP10" s="64"/>
      <c r="PZU10" s="214"/>
      <c r="PZV10" s="64"/>
      <c r="PZW10" s="64"/>
      <c r="QAF10" s="64"/>
      <c r="QAK10" s="214"/>
      <c r="QAL10" s="64"/>
      <c r="QAM10" s="64"/>
      <c r="QAV10" s="64"/>
      <c r="QBA10" s="214"/>
      <c r="QBB10" s="64"/>
      <c r="QBC10" s="64"/>
      <c r="QBL10" s="64"/>
      <c r="QBQ10" s="214"/>
      <c r="QBR10" s="64"/>
      <c r="QBS10" s="64"/>
      <c r="QCB10" s="64"/>
      <c r="QCG10" s="214"/>
      <c r="QCH10" s="64"/>
      <c r="QCI10" s="64"/>
      <c r="QCR10" s="64"/>
      <c r="QCW10" s="214"/>
      <c r="QCX10" s="64"/>
      <c r="QCY10" s="64"/>
      <c r="QDH10" s="64"/>
      <c r="QDM10" s="214"/>
      <c r="QDN10" s="64"/>
      <c r="QDO10" s="64"/>
      <c r="QDX10" s="64"/>
      <c r="QEC10" s="214"/>
      <c r="QED10" s="64"/>
      <c r="QEE10" s="64"/>
      <c r="QEN10" s="64"/>
      <c r="QES10" s="214"/>
      <c r="QET10" s="64"/>
      <c r="QEU10" s="64"/>
      <c r="QFD10" s="64"/>
      <c r="QFI10" s="214"/>
      <c r="QFJ10" s="64"/>
      <c r="QFK10" s="64"/>
      <c r="QFT10" s="64"/>
      <c r="QFY10" s="214"/>
      <c r="QFZ10" s="64"/>
      <c r="QGA10" s="64"/>
      <c r="QGJ10" s="64"/>
      <c r="QGO10" s="214"/>
      <c r="QGP10" s="64"/>
      <c r="QGQ10" s="64"/>
      <c r="QGZ10" s="64"/>
      <c r="QHE10" s="214"/>
      <c r="QHF10" s="64"/>
      <c r="QHG10" s="64"/>
      <c r="QHP10" s="64"/>
      <c r="QHU10" s="214"/>
      <c r="QHV10" s="64"/>
      <c r="QHW10" s="64"/>
      <c r="QIF10" s="64"/>
      <c r="QIK10" s="214"/>
      <c r="QIL10" s="64"/>
      <c r="QIM10" s="64"/>
      <c r="QIV10" s="64"/>
      <c r="QJA10" s="214"/>
      <c r="QJB10" s="64"/>
      <c r="QJC10" s="64"/>
      <c r="QJL10" s="64"/>
      <c r="QJQ10" s="214"/>
      <c r="QJR10" s="64"/>
      <c r="QJS10" s="64"/>
      <c r="QKB10" s="64"/>
      <c r="QKG10" s="214"/>
      <c r="QKH10" s="64"/>
      <c r="QKI10" s="64"/>
      <c r="QKR10" s="64"/>
      <c r="QKW10" s="214"/>
      <c r="QKX10" s="64"/>
      <c r="QKY10" s="64"/>
      <c r="QLH10" s="64"/>
      <c r="QLM10" s="214"/>
      <c r="QLN10" s="64"/>
      <c r="QLO10" s="64"/>
      <c r="QLX10" s="64"/>
      <c r="QMC10" s="214"/>
      <c r="QMD10" s="64"/>
      <c r="QME10" s="64"/>
      <c r="QMN10" s="64"/>
      <c r="QMS10" s="214"/>
      <c r="QMT10" s="64"/>
      <c r="QMU10" s="64"/>
      <c r="QND10" s="64"/>
      <c r="QNI10" s="214"/>
      <c r="QNJ10" s="64"/>
      <c r="QNK10" s="64"/>
      <c r="QNT10" s="64"/>
      <c r="QNY10" s="214"/>
      <c r="QNZ10" s="64"/>
      <c r="QOA10" s="64"/>
      <c r="QOJ10" s="64"/>
      <c r="QOO10" s="214"/>
      <c r="QOP10" s="64"/>
      <c r="QOQ10" s="64"/>
      <c r="QOZ10" s="64"/>
      <c r="QPE10" s="214"/>
      <c r="QPF10" s="64"/>
      <c r="QPG10" s="64"/>
      <c r="QPP10" s="64"/>
      <c r="QPU10" s="214"/>
      <c r="QPV10" s="64"/>
      <c r="QPW10" s="64"/>
      <c r="QQF10" s="64"/>
      <c r="QQK10" s="214"/>
      <c r="QQL10" s="64"/>
      <c r="QQM10" s="64"/>
      <c r="QQV10" s="64"/>
      <c r="QRA10" s="214"/>
      <c r="QRB10" s="64"/>
      <c r="QRC10" s="64"/>
      <c r="QRL10" s="64"/>
      <c r="QRQ10" s="214"/>
      <c r="QRR10" s="64"/>
      <c r="QRS10" s="64"/>
      <c r="QSB10" s="64"/>
      <c r="QSG10" s="214"/>
      <c r="QSH10" s="64"/>
      <c r="QSI10" s="64"/>
      <c r="QSR10" s="64"/>
      <c r="QSW10" s="214"/>
      <c r="QSX10" s="64"/>
      <c r="QSY10" s="64"/>
      <c r="QTH10" s="64"/>
      <c r="QTM10" s="214"/>
      <c r="QTN10" s="64"/>
      <c r="QTO10" s="64"/>
      <c r="QTX10" s="64"/>
      <c r="QUC10" s="214"/>
      <c r="QUD10" s="64"/>
      <c r="QUE10" s="64"/>
      <c r="QUN10" s="64"/>
      <c r="QUS10" s="214"/>
      <c r="QUT10" s="64"/>
      <c r="QUU10" s="64"/>
      <c r="QVD10" s="64"/>
      <c r="QVI10" s="214"/>
      <c r="QVJ10" s="64"/>
      <c r="QVK10" s="64"/>
      <c r="QVT10" s="64"/>
      <c r="QVY10" s="214"/>
      <c r="QVZ10" s="64"/>
      <c r="QWA10" s="64"/>
      <c r="QWJ10" s="64"/>
      <c r="QWO10" s="214"/>
      <c r="QWP10" s="64"/>
      <c r="QWQ10" s="64"/>
      <c r="QWZ10" s="64"/>
      <c r="QXE10" s="214"/>
      <c r="QXF10" s="64"/>
      <c r="QXG10" s="64"/>
      <c r="QXP10" s="64"/>
      <c r="QXU10" s="214"/>
      <c r="QXV10" s="64"/>
      <c r="QXW10" s="64"/>
      <c r="QYF10" s="64"/>
      <c r="QYK10" s="214"/>
      <c r="QYL10" s="64"/>
      <c r="QYM10" s="64"/>
      <c r="QYV10" s="64"/>
      <c r="QZA10" s="214"/>
      <c r="QZB10" s="64"/>
      <c r="QZC10" s="64"/>
      <c r="QZL10" s="64"/>
      <c r="QZQ10" s="214"/>
      <c r="QZR10" s="64"/>
      <c r="QZS10" s="64"/>
      <c r="RAB10" s="64"/>
      <c r="RAG10" s="214"/>
      <c r="RAH10" s="64"/>
      <c r="RAI10" s="64"/>
      <c r="RAR10" s="64"/>
      <c r="RAW10" s="214"/>
      <c r="RAX10" s="64"/>
      <c r="RAY10" s="64"/>
      <c r="RBH10" s="64"/>
      <c r="RBM10" s="214"/>
      <c r="RBN10" s="64"/>
      <c r="RBO10" s="64"/>
      <c r="RBX10" s="64"/>
      <c r="RCC10" s="214"/>
      <c r="RCD10" s="64"/>
      <c r="RCE10" s="64"/>
      <c r="RCN10" s="64"/>
      <c r="RCS10" s="214"/>
      <c r="RCT10" s="64"/>
      <c r="RCU10" s="64"/>
      <c r="RDD10" s="64"/>
      <c r="RDI10" s="214"/>
      <c r="RDJ10" s="64"/>
      <c r="RDK10" s="64"/>
      <c r="RDT10" s="64"/>
      <c r="RDY10" s="214"/>
      <c r="RDZ10" s="64"/>
      <c r="REA10" s="64"/>
      <c r="REJ10" s="64"/>
      <c r="REO10" s="214"/>
      <c r="REP10" s="64"/>
      <c r="REQ10" s="64"/>
      <c r="REZ10" s="64"/>
      <c r="RFE10" s="214"/>
      <c r="RFF10" s="64"/>
      <c r="RFG10" s="64"/>
      <c r="RFP10" s="64"/>
      <c r="RFU10" s="214"/>
      <c r="RFV10" s="64"/>
      <c r="RFW10" s="64"/>
      <c r="RGF10" s="64"/>
      <c r="RGK10" s="214"/>
      <c r="RGL10" s="64"/>
      <c r="RGM10" s="64"/>
      <c r="RGV10" s="64"/>
      <c r="RHA10" s="214"/>
      <c r="RHB10" s="64"/>
      <c r="RHC10" s="64"/>
      <c r="RHL10" s="64"/>
      <c r="RHQ10" s="214"/>
      <c r="RHR10" s="64"/>
      <c r="RHS10" s="64"/>
      <c r="RIB10" s="64"/>
      <c r="RIG10" s="214"/>
      <c r="RIH10" s="64"/>
      <c r="RII10" s="64"/>
      <c r="RIR10" s="64"/>
      <c r="RIW10" s="214"/>
      <c r="RIX10" s="64"/>
      <c r="RIY10" s="64"/>
      <c r="RJH10" s="64"/>
      <c r="RJM10" s="214"/>
      <c r="RJN10" s="64"/>
      <c r="RJO10" s="64"/>
      <c r="RJX10" s="64"/>
      <c r="RKC10" s="214"/>
      <c r="RKD10" s="64"/>
      <c r="RKE10" s="64"/>
      <c r="RKN10" s="64"/>
      <c r="RKS10" s="214"/>
      <c r="RKT10" s="64"/>
      <c r="RKU10" s="64"/>
      <c r="RLD10" s="64"/>
      <c r="RLI10" s="214"/>
      <c r="RLJ10" s="64"/>
      <c r="RLK10" s="64"/>
      <c r="RLT10" s="64"/>
      <c r="RLY10" s="214"/>
      <c r="RLZ10" s="64"/>
      <c r="RMA10" s="64"/>
      <c r="RMJ10" s="64"/>
      <c r="RMO10" s="214"/>
      <c r="RMP10" s="64"/>
      <c r="RMQ10" s="64"/>
      <c r="RMZ10" s="64"/>
      <c r="RNE10" s="214"/>
      <c r="RNF10" s="64"/>
      <c r="RNG10" s="64"/>
      <c r="RNP10" s="64"/>
      <c r="RNU10" s="214"/>
      <c r="RNV10" s="64"/>
      <c r="RNW10" s="64"/>
      <c r="ROF10" s="64"/>
      <c r="ROK10" s="214"/>
      <c r="ROL10" s="64"/>
      <c r="ROM10" s="64"/>
      <c r="ROV10" s="64"/>
      <c r="RPA10" s="214"/>
      <c r="RPB10" s="64"/>
      <c r="RPC10" s="64"/>
      <c r="RPL10" s="64"/>
      <c r="RPQ10" s="214"/>
      <c r="RPR10" s="64"/>
      <c r="RPS10" s="64"/>
      <c r="RQB10" s="64"/>
      <c r="RQG10" s="214"/>
      <c r="RQH10" s="64"/>
      <c r="RQI10" s="64"/>
      <c r="RQR10" s="64"/>
      <c r="RQW10" s="214"/>
      <c r="RQX10" s="64"/>
      <c r="RQY10" s="64"/>
      <c r="RRH10" s="64"/>
      <c r="RRM10" s="214"/>
      <c r="RRN10" s="64"/>
      <c r="RRO10" s="64"/>
      <c r="RRX10" s="64"/>
      <c r="RSC10" s="214"/>
      <c r="RSD10" s="64"/>
      <c r="RSE10" s="64"/>
      <c r="RSN10" s="64"/>
      <c r="RSS10" s="214"/>
      <c r="RST10" s="64"/>
      <c r="RSU10" s="64"/>
      <c r="RTD10" s="64"/>
      <c r="RTI10" s="214"/>
      <c r="RTJ10" s="64"/>
      <c r="RTK10" s="64"/>
      <c r="RTT10" s="64"/>
      <c r="RTY10" s="214"/>
      <c r="RTZ10" s="64"/>
      <c r="RUA10" s="64"/>
      <c r="RUJ10" s="64"/>
      <c r="RUO10" s="214"/>
      <c r="RUP10" s="64"/>
      <c r="RUQ10" s="64"/>
      <c r="RUZ10" s="64"/>
      <c r="RVE10" s="214"/>
      <c r="RVF10" s="64"/>
      <c r="RVG10" s="64"/>
      <c r="RVP10" s="64"/>
      <c r="RVU10" s="214"/>
      <c r="RVV10" s="64"/>
      <c r="RVW10" s="64"/>
      <c r="RWF10" s="64"/>
      <c r="RWK10" s="214"/>
      <c r="RWL10" s="64"/>
      <c r="RWM10" s="64"/>
      <c r="RWV10" s="64"/>
      <c r="RXA10" s="214"/>
      <c r="RXB10" s="64"/>
      <c r="RXC10" s="64"/>
      <c r="RXL10" s="64"/>
      <c r="RXQ10" s="214"/>
      <c r="RXR10" s="64"/>
      <c r="RXS10" s="64"/>
      <c r="RYB10" s="64"/>
      <c r="RYG10" s="214"/>
      <c r="RYH10" s="64"/>
      <c r="RYI10" s="64"/>
      <c r="RYR10" s="64"/>
      <c r="RYW10" s="214"/>
      <c r="RYX10" s="64"/>
      <c r="RYY10" s="64"/>
      <c r="RZH10" s="64"/>
      <c r="RZM10" s="214"/>
      <c r="RZN10" s="64"/>
      <c r="RZO10" s="64"/>
      <c r="RZX10" s="64"/>
      <c r="SAC10" s="214"/>
      <c r="SAD10" s="64"/>
      <c r="SAE10" s="64"/>
      <c r="SAN10" s="64"/>
      <c r="SAS10" s="214"/>
      <c r="SAT10" s="64"/>
      <c r="SAU10" s="64"/>
      <c r="SBD10" s="64"/>
      <c r="SBI10" s="214"/>
      <c r="SBJ10" s="64"/>
      <c r="SBK10" s="64"/>
      <c r="SBT10" s="64"/>
      <c r="SBY10" s="214"/>
      <c r="SBZ10" s="64"/>
      <c r="SCA10" s="64"/>
      <c r="SCJ10" s="64"/>
      <c r="SCO10" s="214"/>
      <c r="SCP10" s="64"/>
      <c r="SCQ10" s="64"/>
      <c r="SCZ10" s="64"/>
      <c r="SDE10" s="214"/>
      <c r="SDF10" s="64"/>
      <c r="SDG10" s="64"/>
      <c r="SDP10" s="64"/>
      <c r="SDU10" s="214"/>
      <c r="SDV10" s="64"/>
      <c r="SDW10" s="64"/>
      <c r="SEF10" s="64"/>
      <c r="SEK10" s="214"/>
      <c r="SEL10" s="64"/>
      <c r="SEM10" s="64"/>
      <c r="SEV10" s="64"/>
      <c r="SFA10" s="214"/>
      <c r="SFB10" s="64"/>
      <c r="SFC10" s="64"/>
      <c r="SFL10" s="64"/>
      <c r="SFQ10" s="214"/>
      <c r="SFR10" s="64"/>
      <c r="SFS10" s="64"/>
      <c r="SGB10" s="64"/>
      <c r="SGG10" s="214"/>
      <c r="SGH10" s="64"/>
      <c r="SGI10" s="64"/>
      <c r="SGR10" s="64"/>
      <c r="SGW10" s="214"/>
      <c r="SGX10" s="64"/>
      <c r="SGY10" s="64"/>
      <c r="SHH10" s="64"/>
      <c r="SHM10" s="214"/>
      <c r="SHN10" s="64"/>
      <c r="SHO10" s="64"/>
      <c r="SHX10" s="64"/>
      <c r="SIC10" s="214"/>
      <c r="SID10" s="64"/>
      <c r="SIE10" s="64"/>
      <c r="SIN10" s="64"/>
      <c r="SIS10" s="214"/>
      <c r="SIT10" s="64"/>
      <c r="SIU10" s="64"/>
      <c r="SJD10" s="64"/>
      <c r="SJI10" s="214"/>
      <c r="SJJ10" s="64"/>
      <c r="SJK10" s="64"/>
      <c r="SJT10" s="64"/>
      <c r="SJY10" s="214"/>
      <c r="SJZ10" s="64"/>
      <c r="SKA10" s="64"/>
      <c r="SKJ10" s="64"/>
      <c r="SKO10" s="214"/>
      <c r="SKP10" s="64"/>
      <c r="SKQ10" s="64"/>
      <c r="SKZ10" s="64"/>
      <c r="SLE10" s="214"/>
      <c r="SLF10" s="64"/>
      <c r="SLG10" s="64"/>
      <c r="SLP10" s="64"/>
      <c r="SLU10" s="214"/>
      <c r="SLV10" s="64"/>
      <c r="SLW10" s="64"/>
      <c r="SMF10" s="64"/>
      <c r="SMK10" s="214"/>
      <c r="SML10" s="64"/>
      <c r="SMM10" s="64"/>
      <c r="SMV10" s="64"/>
      <c r="SNA10" s="214"/>
      <c r="SNB10" s="64"/>
      <c r="SNC10" s="64"/>
      <c r="SNL10" s="64"/>
      <c r="SNQ10" s="214"/>
      <c r="SNR10" s="64"/>
      <c r="SNS10" s="64"/>
      <c r="SOB10" s="64"/>
      <c r="SOG10" s="214"/>
      <c r="SOH10" s="64"/>
      <c r="SOI10" s="64"/>
      <c r="SOR10" s="64"/>
      <c r="SOW10" s="214"/>
      <c r="SOX10" s="64"/>
      <c r="SOY10" s="64"/>
      <c r="SPH10" s="64"/>
      <c r="SPM10" s="214"/>
      <c r="SPN10" s="64"/>
      <c r="SPO10" s="64"/>
      <c r="SPX10" s="64"/>
      <c r="SQC10" s="214"/>
      <c r="SQD10" s="64"/>
      <c r="SQE10" s="64"/>
      <c r="SQN10" s="64"/>
      <c r="SQS10" s="214"/>
      <c r="SQT10" s="64"/>
      <c r="SQU10" s="64"/>
      <c r="SRD10" s="64"/>
      <c r="SRI10" s="214"/>
      <c r="SRJ10" s="64"/>
      <c r="SRK10" s="64"/>
      <c r="SRT10" s="64"/>
      <c r="SRY10" s="214"/>
      <c r="SRZ10" s="64"/>
      <c r="SSA10" s="64"/>
      <c r="SSJ10" s="64"/>
      <c r="SSO10" s="214"/>
      <c r="SSP10" s="64"/>
      <c r="SSQ10" s="64"/>
      <c r="SSZ10" s="64"/>
      <c r="STE10" s="214"/>
      <c r="STF10" s="64"/>
      <c r="STG10" s="64"/>
      <c r="STP10" s="64"/>
      <c r="STU10" s="214"/>
      <c r="STV10" s="64"/>
      <c r="STW10" s="64"/>
      <c r="SUF10" s="64"/>
      <c r="SUK10" s="214"/>
      <c r="SUL10" s="64"/>
      <c r="SUM10" s="64"/>
      <c r="SUV10" s="64"/>
      <c r="SVA10" s="214"/>
      <c r="SVB10" s="64"/>
      <c r="SVC10" s="64"/>
      <c r="SVL10" s="64"/>
      <c r="SVQ10" s="214"/>
      <c r="SVR10" s="64"/>
      <c r="SVS10" s="64"/>
      <c r="SWB10" s="64"/>
      <c r="SWG10" s="214"/>
      <c r="SWH10" s="64"/>
      <c r="SWI10" s="64"/>
      <c r="SWR10" s="64"/>
      <c r="SWW10" s="214"/>
      <c r="SWX10" s="64"/>
      <c r="SWY10" s="64"/>
      <c r="SXH10" s="64"/>
      <c r="SXM10" s="214"/>
      <c r="SXN10" s="64"/>
      <c r="SXO10" s="64"/>
      <c r="SXX10" s="64"/>
      <c r="SYC10" s="214"/>
      <c r="SYD10" s="64"/>
      <c r="SYE10" s="64"/>
      <c r="SYN10" s="64"/>
      <c r="SYS10" s="214"/>
      <c r="SYT10" s="64"/>
      <c r="SYU10" s="64"/>
      <c r="SZD10" s="64"/>
      <c r="SZI10" s="214"/>
      <c r="SZJ10" s="64"/>
      <c r="SZK10" s="64"/>
      <c r="SZT10" s="64"/>
      <c r="SZY10" s="214"/>
      <c r="SZZ10" s="64"/>
      <c r="TAA10" s="64"/>
      <c r="TAJ10" s="64"/>
      <c r="TAO10" s="214"/>
      <c r="TAP10" s="64"/>
      <c r="TAQ10" s="64"/>
      <c r="TAZ10" s="64"/>
      <c r="TBE10" s="214"/>
      <c r="TBF10" s="64"/>
      <c r="TBG10" s="64"/>
      <c r="TBP10" s="64"/>
      <c r="TBU10" s="214"/>
      <c r="TBV10" s="64"/>
      <c r="TBW10" s="64"/>
      <c r="TCF10" s="64"/>
      <c r="TCK10" s="214"/>
      <c r="TCL10" s="64"/>
      <c r="TCM10" s="64"/>
      <c r="TCV10" s="64"/>
      <c r="TDA10" s="214"/>
      <c r="TDB10" s="64"/>
      <c r="TDC10" s="64"/>
      <c r="TDL10" s="64"/>
      <c r="TDQ10" s="214"/>
      <c r="TDR10" s="64"/>
      <c r="TDS10" s="64"/>
      <c r="TEB10" s="64"/>
      <c r="TEG10" s="214"/>
      <c r="TEH10" s="64"/>
      <c r="TEI10" s="64"/>
      <c r="TER10" s="64"/>
      <c r="TEW10" s="214"/>
      <c r="TEX10" s="64"/>
      <c r="TEY10" s="64"/>
      <c r="TFH10" s="64"/>
      <c r="TFM10" s="214"/>
      <c r="TFN10" s="64"/>
      <c r="TFO10" s="64"/>
      <c r="TFX10" s="64"/>
      <c r="TGC10" s="214"/>
      <c r="TGD10" s="64"/>
      <c r="TGE10" s="64"/>
      <c r="TGN10" s="64"/>
      <c r="TGS10" s="214"/>
      <c r="TGT10" s="64"/>
      <c r="TGU10" s="64"/>
      <c r="THD10" s="64"/>
      <c r="THI10" s="214"/>
      <c r="THJ10" s="64"/>
      <c r="THK10" s="64"/>
      <c r="THT10" s="64"/>
      <c r="THY10" s="214"/>
      <c r="THZ10" s="64"/>
      <c r="TIA10" s="64"/>
      <c r="TIJ10" s="64"/>
      <c r="TIO10" s="214"/>
      <c r="TIP10" s="64"/>
      <c r="TIQ10" s="64"/>
      <c r="TIZ10" s="64"/>
      <c r="TJE10" s="214"/>
      <c r="TJF10" s="64"/>
      <c r="TJG10" s="64"/>
      <c r="TJP10" s="64"/>
      <c r="TJU10" s="214"/>
      <c r="TJV10" s="64"/>
      <c r="TJW10" s="64"/>
      <c r="TKF10" s="64"/>
      <c r="TKK10" s="214"/>
      <c r="TKL10" s="64"/>
      <c r="TKM10" s="64"/>
      <c r="TKV10" s="64"/>
      <c r="TLA10" s="214"/>
      <c r="TLB10" s="64"/>
      <c r="TLC10" s="64"/>
      <c r="TLL10" s="64"/>
      <c r="TLQ10" s="214"/>
      <c r="TLR10" s="64"/>
      <c r="TLS10" s="64"/>
      <c r="TMB10" s="64"/>
      <c r="TMG10" s="214"/>
      <c r="TMH10" s="64"/>
      <c r="TMI10" s="64"/>
      <c r="TMR10" s="64"/>
      <c r="TMW10" s="214"/>
      <c r="TMX10" s="64"/>
      <c r="TMY10" s="64"/>
      <c r="TNH10" s="64"/>
      <c r="TNM10" s="214"/>
      <c r="TNN10" s="64"/>
      <c r="TNO10" s="64"/>
      <c r="TNX10" s="64"/>
      <c r="TOC10" s="214"/>
      <c r="TOD10" s="64"/>
      <c r="TOE10" s="64"/>
      <c r="TON10" s="64"/>
      <c r="TOS10" s="214"/>
      <c r="TOT10" s="64"/>
      <c r="TOU10" s="64"/>
      <c r="TPD10" s="64"/>
      <c r="TPI10" s="214"/>
      <c r="TPJ10" s="64"/>
      <c r="TPK10" s="64"/>
      <c r="TPT10" s="64"/>
      <c r="TPY10" s="214"/>
      <c r="TPZ10" s="64"/>
      <c r="TQA10" s="64"/>
      <c r="TQJ10" s="64"/>
      <c r="TQO10" s="214"/>
      <c r="TQP10" s="64"/>
      <c r="TQQ10" s="64"/>
      <c r="TQZ10" s="64"/>
      <c r="TRE10" s="214"/>
      <c r="TRF10" s="64"/>
      <c r="TRG10" s="64"/>
      <c r="TRP10" s="64"/>
      <c r="TRU10" s="214"/>
      <c r="TRV10" s="64"/>
      <c r="TRW10" s="64"/>
      <c r="TSF10" s="64"/>
      <c r="TSK10" s="214"/>
      <c r="TSL10" s="64"/>
      <c r="TSM10" s="64"/>
      <c r="TSV10" s="64"/>
      <c r="TTA10" s="214"/>
      <c r="TTB10" s="64"/>
      <c r="TTC10" s="64"/>
      <c r="TTL10" s="64"/>
      <c r="TTQ10" s="214"/>
      <c r="TTR10" s="64"/>
      <c r="TTS10" s="64"/>
      <c r="TUB10" s="64"/>
      <c r="TUG10" s="214"/>
      <c r="TUH10" s="64"/>
      <c r="TUI10" s="64"/>
      <c r="TUR10" s="64"/>
      <c r="TUW10" s="214"/>
      <c r="TUX10" s="64"/>
      <c r="TUY10" s="64"/>
      <c r="TVH10" s="64"/>
      <c r="TVM10" s="214"/>
      <c r="TVN10" s="64"/>
      <c r="TVO10" s="64"/>
      <c r="TVX10" s="64"/>
      <c r="TWC10" s="214"/>
      <c r="TWD10" s="64"/>
      <c r="TWE10" s="64"/>
      <c r="TWN10" s="64"/>
      <c r="TWS10" s="214"/>
      <c r="TWT10" s="64"/>
      <c r="TWU10" s="64"/>
      <c r="TXD10" s="64"/>
      <c r="TXI10" s="214"/>
      <c r="TXJ10" s="64"/>
      <c r="TXK10" s="64"/>
      <c r="TXT10" s="64"/>
      <c r="TXY10" s="214"/>
      <c r="TXZ10" s="64"/>
      <c r="TYA10" s="64"/>
      <c r="TYJ10" s="64"/>
      <c r="TYO10" s="214"/>
      <c r="TYP10" s="64"/>
      <c r="TYQ10" s="64"/>
      <c r="TYZ10" s="64"/>
      <c r="TZE10" s="214"/>
      <c r="TZF10" s="64"/>
      <c r="TZG10" s="64"/>
      <c r="TZP10" s="64"/>
      <c r="TZU10" s="214"/>
      <c r="TZV10" s="64"/>
      <c r="TZW10" s="64"/>
      <c r="UAF10" s="64"/>
      <c r="UAK10" s="214"/>
      <c r="UAL10" s="64"/>
      <c r="UAM10" s="64"/>
      <c r="UAV10" s="64"/>
      <c r="UBA10" s="214"/>
      <c r="UBB10" s="64"/>
      <c r="UBC10" s="64"/>
      <c r="UBL10" s="64"/>
      <c r="UBQ10" s="214"/>
      <c r="UBR10" s="64"/>
      <c r="UBS10" s="64"/>
      <c r="UCB10" s="64"/>
      <c r="UCG10" s="214"/>
      <c r="UCH10" s="64"/>
      <c r="UCI10" s="64"/>
      <c r="UCR10" s="64"/>
      <c r="UCW10" s="214"/>
      <c r="UCX10" s="64"/>
      <c r="UCY10" s="64"/>
      <c r="UDH10" s="64"/>
      <c r="UDM10" s="214"/>
      <c r="UDN10" s="64"/>
      <c r="UDO10" s="64"/>
      <c r="UDX10" s="64"/>
      <c r="UEC10" s="214"/>
      <c r="UED10" s="64"/>
      <c r="UEE10" s="64"/>
      <c r="UEN10" s="64"/>
      <c r="UES10" s="214"/>
      <c r="UET10" s="64"/>
      <c r="UEU10" s="64"/>
      <c r="UFD10" s="64"/>
      <c r="UFI10" s="214"/>
      <c r="UFJ10" s="64"/>
      <c r="UFK10" s="64"/>
      <c r="UFT10" s="64"/>
      <c r="UFY10" s="214"/>
      <c r="UFZ10" s="64"/>
      <c r="UGA10" s="64"/>
      <c r="UGJ10" s="64"/>
      <c r="UGO10" s="214"/>
      <c r="UGP10" s="64"/>
      <c r="UGQ10" s="64"/>
      <c r="UGZ10" s="64"/>
      <c r="UHE10" s="214"/>
      <c r="UHF10" s="64"/>
      <c r="UHG10" s="64"/>
      <c r="UHP10" s="64"/>
      <c r="UHU10" s="214"/>
      <c r="UHV10" s="64"/>
      <c r="UHW10" s="64"/>
      <c r="UIF10" s="64"/>
      <c r="UIK10" s="214"/>
      <c r="UIL10" s="64"/>
      <c r="UIM10" s="64"/>
      <c r="UIV10" s="64"/>
      <c r="UJA10" s="214"/>
      <c r="UJB10" s="64"/>
      <c r="UJC10" s="64"/>
      <c r="UJL10" s="64"/>
      <c r="UJQ10" s="214"/>
      <c r="UJR10" s="64"/>
      <c r="UJS10" s="64"/>
      <c r="UKB10" s="64"/>
      <c r="UKG10" s="214"/>
      <c r="UKH10" s="64"/>
      <c r="UKI10" s="64"/>
      <c r="UKR10" s="64"/>
      <c r="UKW10" s="214"/>
      <c r="UKX10" s="64"/>
      <c r="UKY10" s="64"/>
      <c r="ULH10" s="64"/>
      <c r="ULM10" s="214"/>
      <c r="ULN10" s="64"/>
      <c r="ULO10" s="64"/>
      <c r="ULX10" s="64"/>
      <c r="UMC10" s="214"/>
      <c r="UMD10" s="64"/>
      <c r="UME10" s="64"/>
      <c r="UMN10" s="64"/>
      <c r="UMS10" s="214"/>
      <c r="UMT10" s="64"/>
      <c r="UMU10" s="64"/>
      <c r="UND10" s="64"/>
      <c r="UNI10" s="214"/>
      <c r="UNJ10" s="64"/>
      <c r="UNK10" s="64"/>
      <c r="UNT10" s="64"/>
      <c r="UNY10" s="214"/>
      <c r="UNZ10" s="64"/>
      <c r="UOA10" s="64"/>
      <c r="UOJ10" s="64"/>
      <c r="UOO10" s="214"/>
      <c r="UOP10" s="64"/>
      <c r="UOQ10" s="64"/>
      <c r="UOZ10" s="64"/>
      <c r="UPE10" s="214"/>
      <c r="UPF10" s="64"/>
      <c r="UPG10" s="64"/>
      <c r="UPP10" s="64"/>
      <c r="UPU10" s="214"/>
      <c r="UPV10" s="64"/>
      <c r="UPW10" s="64"/>
      <c r="UQF10" s="64"/>
      <c r="UQK10" s="214"/>
      <c r="UQL10" s="64"/>
      <c r="UQM10" s="64"/>
      <c r="UQV10" s="64"/>
      <c r="URA10" s="214"/>
      <c r="URB10" s="64"/>
      <c r="URC10" s="64"/>
      <c r="URL10" s="64"/>
      <c r="URQ10" s="214"/>
      <c r="URR10" s="64"/>
      <c r="URS10" s="64"/>
      <c r="USB10" s="64"/>
      <c r="USG10" s="214"/>
      <c r="USH10" s="64"/>
      <c r="USI10" s="64"/>
      <c r="USR10" s="64"/>
      <c r="USW10" s="214"/>
      <c r="USX10" s="64"/>
      <c r="USY10" s="64"/>
      <c r="UTH10" s="64"/>
      <c r="UTM10" s="214"/>
      <c r="UTN10" s="64"/>
      <c r="UTO10" s="64"/>
      <c r="UTX10" s="64"/>
      <c r="UUC10" s="214"/>
      <c r="UUD10" s="64"/>
      <c r="UUE10" s="64"/>
      <c r="UUN10" s="64"/>
      <c r="UUS10" s="214"/>
      <c r="UUT10" s="64"/>
      <c r="UUU10" s="64"/>
      <c r="UVD10" s="64"/>
      <c r="UVI10" s="214"/>
      <c r="UVJ10" s="64"/>
      <c r="UVK10" s="64"/>
      <c r="UVT10" s="64"/>
      <c r="UVY10" s="214"/>
      <c r="UVZ10" s="64"/>
      <c r="UWA10" s="64"/>
      <c r="UWJ10" s="64"/>
      <c r="UWO10" s="214"/>
      <c r="UWP10" s="64"/>
      <c r="UWQ10" s="64"/>
      <c r="UWZ10" s="64"/>
      <c r="UXE10" s="214"/>
      <c r="UXF10" s="64"/>
      <c r="UXG10" s="64"/>
      <c r="UXP10" s="64"/>
      <c r="UXU10" s="214"/>
      <c r="UXV10" s="64"/>
      <c r="UXW10" s="64"/>
      <c r="UYF10" s="64"/>
      <c r="UYK10" s="214"/>
      <c r="UYL10" s="64"/>
      <c r="UYM10" s="64"/>
      <c r="UYV10" s="64"/>
      <c r="UZA10" s="214"/>
      <c r="UZB10" s="64"/>
      <c r="UZC10" s="64"/>
      <c r="UZL10" s="64"/>
      <c r="UZQ10" s="214"/>
      <c r="UZR10" s="64"/>
      <c r="UZS10" s="64"/>
      <c r="VAB10" s="64"/>
      <c r="VAG10" s="214"/>
      <c r="VAH10" s="64"/>
      <c r="VAI10" s="64"/>
      <c r="VAR10" s="64"/>
      <c r="VAW10" s="214"/>
      <c r="VAX10" s="64"/>
      <c r="VAY10" s="64"/>
      <c r="VBH10" s="64"/>
      <c r="VBM10" s="214"/>
      <c r="VBN10" s="64"/>
      <c r="VBO10" s="64"/>
      <c r="VBX10" s="64"/>
      <c r="VCC10" s="214"/>
      <c r="VCD10" s="64"/>
      <c r="VCE10" s="64"/>
      <c r="VCN10" s="64"/>
      <c r="VCS10" s="214"/>
      <c r="VCT10" s="64"/>
      <c r="VCU10" s="64"/>
      <c r="VDD10" s="64"/>
      <c r="VDI10" s="214"/>
      <c r="VDJ10" s="64"/>
      <c r="VDK10" s="64"/>
      <c r="VDT10" s="64"/>
      <c r="VDY10" s="214"/>
      <c r="VDZ10" s="64"/>
      <c r="VEA10" s="64"/>
      <c r="VEJ10" s="64"/>
      <c r="VEO10" s="214"/>
      <c r="VEP10" s="64"/>
      <c r="VEQ10" s="64"/>
      <c r="VEZ10" s="64"/>
      <c r="VFE10" s="214"/>
      <c r="VFF10" s="64"/>
      <c r="VFG10" s="64"/>
      <c r="VFP10" s="64"/>
      <c r="VFU10" s="214"/>
      <c r="VFV10" s="64"/>
      <c r="VFW10" s="64"/>
      <c r="VGF10" s="64"/>
      <c r="VGK10" s="214"/>
      <c r="VGL10" s="64"/>
      <c r="VGM10" s="64"/>
      <c r="VGV10" s="64"/>
      <c r="VHA10" s="214"/>
      <c r="VHB10" s="64"/>
      <c r="VHC10" s="64"/>
      <c r="VHL10" s="64"/>
      <c r="VHQ10" s="214"/>
      <c r="VHR10" s="64"/>
      <c r="VHS10" s="64"/>
      <c r="VIB10" s="64"/>
      <c r="VIG10" s="214"/>
      <c r="VIH10" s="64"/>
      <c r="VII10" s="64"/>
      <c r="VIR10" s="64"/>
      <c r="VIW10" s="214"/>
      <c r="VIX10" s="64"/>
      <c r="VIY10" s="64"/>
      <c r="VJH10" s="64"/>
      <c r="VJM10" s="214"/>
      <c r="VJN10" s="64"/>
      <c r="VJO10" s="64"/>
      <c r="VJX10" s="64"/>
      <c r="VKC10" s="214"/>
      <c r="VKD10" s="64"/>
      <c r="VKE10" s="64"/>
      <c r="VKN10" s="64"/>
      <c r="VKS10" s="214"/>
      <c r="VKT10" s="64"/>
      <c r="VKU10" s="64"/>
      <c r="VLD10" s="64"/>
      <c r="VLI10" s="214"/>
      <c r="VLJ10" s="64"/>
      <c r="VLK10" s="64"/>
      <c r="VLT10" s="64"/>
      <c r="VLY10" s="214"/>
      <c r="VLZ10" s="64"/>
      <c r="VMA10" s="64"/>
      <c r="VMJ10" s="64"/>
      <c r="VMO10" s="214"/>
      <c r="VMP10" s="64"/>
      <c r="VMQ10" s="64"/>
      <c r="VMZ10" s="64"/>
      <c r="VNE10" s="214"/>
      <c r="VNF10" s="64"/>
      <c r="VNG10" s="64"/>
      <c r="VNP10" s="64"/>
      <c r="VNU10" s="214"/>
      <c r="VNV10" s="64"/>
      <c r="VNW10" s="64"/>
      <c r="VOF10" s="64"/>
      <c r="VOK10" s="214"/>
      <c r="VOL10" s="64"/>
      <c r="VOM10" s="64"/>
      <c r="VOV10" s="64"/>
      <c r="VPA10" s="214"/>
      <c r="VPB10" s="64"/>
      <c r="VPC10" s="64"/>
      <c r="VPL10" s="64"/>
      <c r="VPQ10" s="214"/>
      <c r="VPR10" s="64"/>
      <c r="VPS10" s="64"/>
      <c r="VQB10" s="64"/>
      <c r="VQG10" s="214"/>
      <c r="VQH10" s="64"/>
      <c r="VQI10" s="64"/>
      <c r="VQR10" s="64"/>
      <c r="VQW10" s="214"/>
      <c r="VQX10" s="64"/>
      <c r="VQY10" s="64"/>
      <c r="VRH10" s="64"/>
      <c r="VRM10" s="214"/>
      <c r="VRN10" s="64"/>
      <c r="VRO10" s="64"/>
      <c r="VRX10" s="64"/>
      <c r="VSC10" s="214"/>
      <c r="VSD10" s="64"/>
      <c r="VSE10" s="64"/>
      <c r="VSN10" s="64"/>
      <c r="VSS10" s="214"/>
      <c r="VST10" s="64"/>
      <c r="VSU10" s="64"/>
      <c r="VTD10" s="64"/>
      <c r="VTI10" s="214"/>
      <c r="VTJ10" s="64"/>
      <c r="VTK10" s="64"/>
      <c r="VTT10" s="64"/>
      <c r="VTY10" s="214"/>
      <c r="VTZ10" s="64"/>
      <c r="VUA10" s="64"/>
      <c r="VUJ10" s="64"/>
      <c r="VUO10" s="214"/>
      <c r="VUP10" s="64"/>
      <c r="VUQ10" s="64"/>
      <c r="VUZ10" s="64"/>
      <c r="VVE10" s="214"/>
      <c r="VVF10" s="64"/>
      <c r="VVG10" s="64"/>
      <c r="VVP10" s="64"/>
      <c r="VVU10" s="214"/>
      <c r="VVV10" s="64"/>
      <c r="VVW10" s="64"/>
      <c r="VWF10" s="64"/>
      <c r="VWK10" s="214"/>
      <c r="VWL10" s="64"/>
      <c r="VWM10" s="64"/>
      <c r="VWV10" s="64"/>
      <c r="VXA10" s="214"/>
      <c r="VXB10" s="64"/>
      <c r="VXC10" s="64"/>
      <c r="VXL10" s="64"/>
      <c r="VXQ10" s="214"/>
      <c r="VXR10" s="64"/>
      <c r="VXS10" s="64"/>
      <c r="VYB10" s="64"/>
      <c r="VYG10" s="214"/>
      <c r="VYH10" s="64"/>
      <c r="VYI10" s="64"/>
      <c r="VYR10" s="64"/>
      <c r="VYW10" s="214"/>
      <c r="VYX10" s="64"/>
      <c r="VYY10" s="64"/>
      <c r="VZH10" s="64"/>
      <c r="VZM10" s="214"/>
      <c r="VZN10" s="64"/>
      <c r="VZO10" s="64"/>
      <c r="VZX10" s="64"/>
      <c r="WAC10" s="214"/>
      <c r="WAD10" s="64"/>
      <c r="WAE10" s="64"/>
      <c r="WAN10" s="64"/>
      <c r="WAS10" s="214"/>
      <c r="WAT10" s="64"/>
      <c r="WAU10" s="64"/>
      <c r="WBD10" s="64"/>
      <c r="WBI10" s="214"/>
      <c r="WBJ10" s="64"/>
      <c r="WBK10" s="64"/>
      <c r="WBT10" s="64"/>
      <c r="WBY10" s="214"/>
      <c r="WBZ10" s="64"/>
      <c r="WCA10" s="64"/>
      <c r="WCJ10" s="64"/>
      <c r="WCO10" s="214"/>
      <c r="WCP10" s="64"/>
      <c r="WCQ10" s="64"/>
      <c r="WCZ10" s="64"/>
      <c r="WDE10" s="214"/>
      <c r="WDF10" s="64"/>
      <c r="WDG10" s="64"/>
      <c r="WDP10" s="64"/>
      <c r="WDU10" s="214"/>
      <c r="WDV10" s="64"/>
      <c r="WDW10" s="64"/>
      <c r="WEF10" s="64"/>
      <c r="WEK10" s="214"/>
      <c r="WEL10" s="64"/>
      <c r="WEM10" s="64"/>
      <c r="WEV10" s="64"/>
      <c r="WFA10" s="214"/>
      <c r="WFB10" s="64"/>
      <c r="WFC10" s="64"/>
      <c r="WFL10" s="64"/>
      <c r="WFQ10" s="214"/>
      <c r="WFR10" s="64"/>
      <c r="WFS10" s="64"/>
      <c r="WGB10" s="64"/>
      <c r="WGG10" s="214"/>
      <c r="WGH10" s="64"/>
      <c r="WGI10" s="64"/>
      <c r="WGR10" s="64"/>
      <c r="WGW10" s="214"/>
      <c r="WGX10" s="64"/>
      <c r="WGY10" s="64"/>
      <c r="WHH10" s="64"/>
      <c r="WHM10" s="214"/>
      <c r="WHN10" s="64"/>
      <c r="WHO10" s="64"/>
      <c r="WHX10" s="64"/>
      <c r="WIC10" s="214"/>
      <c r="WID10" s="64"/>
      <c r="WIE10" s="64"/>
      <c r="WIN10" s="64"/>
      <c r="WIS10" s="214"/>
      <c r="WIT10" s="64"/>
      <c r="WIU10" s="64"/>
      <c r="WJD10" s="64"/>
      <c r="WJI10" s="214"/>
      <c r="WJJ10" s="64"/>
      <c r="WJK10" s="64"/>
      <c r="WJT10" s="64"/>
      <c r="WJY10" s="214"/>
      <c r="WJZ10" s="64"/>
      <c r="WKA10" s="64"/>
      <c r="WKJ10" s="64"/>
      <c r="WKO10" s="214"/>
      <c r="WKP10" s="64"/>
      <c r="WKQ10" s="64"/>
      <c r="WKZ10" s="64"/>
      <c r="WLE10" s="214"/>
      <c r="WLF10" s="64"/>
      <c r="WLG10" s="64"/>
      <c r="WLP10" s="64"/>
      <c r="WLU10" s="214"/>
      <c r="WLV10" s="64"/>
      <c r="WLW10" s="64"/>
      <c r="WMF10" s="64"/>
      <c r="WMK10" s="214"/>
      <c r="WML10" s="64"/>
      <c r="WMM10" s="64"/>
      <c r="WMV10" s="64"/>
      <c r="WNA10" s="214"/>
      <c r="WNB10" s="64"/>
      <c r="WNC10" s="64"/>
      <c r="WNL10" s="64"/>
      <c r="WNQ10" s="214"/>
      <c r="WNR10" s="64"/>
      <c r="WNS10" s="64"/>
      <c r="WOB10" s="64"/>
      <c r="WOG10" s="214"/>
      <c r="WOH10" s="64"/>
      <c r="WOI10" s="64"/>
      <c r="WOR10" s="64"/>
      <c r="WOW10" s="214"/>
      <c r="WOX10" s="64"/>
      <c r="WOY10" s="64"/>
      <c r="WPH10" s="64"/>
      <c r="WPM10" s="214"/>
      <c r="WPN10" s="64"/>
      <c r="WPO10" s="64"/>
      <c r="WPX10" s="64"/>
      <c r="WQC10" s="214"/>
      <c r="WQD10" s="64"/>
      <c r="WQE10" s="64"/>
      <c r="WQN10" s="64"/>
      <c r="WQS10" s="214"/>
      <c r="WQT10" s="64"/>
      <c r="WQU10" s="64"/>
      <c r="WRD10" s="64"/>
      <c r="WRI10" s="214"/>
      <c r="WRJ10" s="64"/>
      <c r="WRK10" s="64"/>
      <c r="WRT10" s="64"/>
      <c r="WRY10" s="214"/>
      <c r="WRZ10" s="64"/>
      <c r="WSA10" s="64"/>
      <c r="WSJ10" s="64"/>
      <c r="WSO10" s="214"/>
      <c r="WSP10" s="64"/>
      <c r="WSQ10" s="64"/>
      <c r="WSZ10" s="64"/>
      <c r="WTE10" s="214"/>
      <c r="WTF10" s="64"/>
      <c r="WTG10" s="64"/>
      <c r="WTP10" s="64"/>
      <c r="WTU10" s="214"/>
      <c r="WTV10" s="64"/>
      <c r="WTW10" s="64"/>
      <c r="WUF10" s="64"/>
      <c r="WUK10" s="214"/>
      <c r="WUL10" s="64"/>
      <c r="WUM10" s="64"/>
      <c r="WUV10" s="64"/>
      <c r="WVA10" s="214"/>
      <c r="WVB10" s="64"/>
      <c r="WVC10" s="64"/>
      <c r="WVL10" s="64"/>
      <c r="WVQ10" s="214"/>
      <c r="WVR10" s="64"/>
      <c r="WVS10" s="64"/>
      <c r="WWB10" s="64"/>
      <c r="WWG10" s="214"/>
      <c r="WWH10" s="64"/>
      <c r="WWI10" s="64"/>
      <c r="WWR10" s="64"/>
      <c r="WWW10" s="214"/>
      <c r="WWX10" s="64"/>
      <c r="WWY10" s="64"/>
      <c r="WXH10" s="64"/>
      <c r="WXM10" s="214"/>
      <c r="WXN10" s="64"/>
      <c r="WXO10" s="64"/>
      <c r="WXX10" s="64"/>
      <c r="WYC10" s="214"/>
      <c r="WYD10" s="64"/>
      <c r="WYE10" s="64"/>
      <c r="WYN10" s="64"/>
      <c r="WYS10" s="214"/>
      <c r="WYT10" s="64"/>
      <c r="WYU10" s="64"/>
      <c r="WZD10" s="64"/>
      <c r="WZI10" s="214"/>
      <c r="WZJ10" s="64"/>
      <c r="WZK10" s="64"/>
      <c r="WZT10" s="64"/>
      <c r="WZY10" s="214"/>
      <c r="WZZ10" s="64"/>
      <c r="XAA10" s="64"/>
      <c r="XAJ10" s="64"/>
      <c r="XAO10" s="214"/>
      <c r="XAP10" s="64"/>
      <c r="XAQ10" s="64"/>
      <c r="XAZ10" s="64"/>
      <c r="XBE10" s="214"/>
      <c r="XBF10" s="64"/>
      <c r="XBG10" s="64"/>
      <c r="XBP10" s="64"/>
      <c r="XBU10" s="214"/>
      <c r="XBV10" s="64"/>
      <c r="XBW10" s="64"/>
      <c r="XCF10" s="64"/>
      <c r="XCK10" s="214"/>
      <c r="XCL10" s="64"/>
      <c r="XCM10" s="64"/>
      <c r="XCV10" s="64"/>
      <c r="XDA10" s="214"/>
      <c r="XDB10" s="64"/>
      <c r="XDC10" s="64"/>
      <c r="XDL10" s="64"/>
      <c r="XDQ10" s="214"/>
      <c r="XDR10" s="64"/>
      <c r="XDS10" s="64"/>
      <c r="XEB10" s="64"/>
      <c r="XEG10" s="214"/>
      <c r="XEH10" s="64"/>
      <c r="XEI10" s="64"/>
      <c r="XER10" s="64"/>
    </row>
    <row r="11" spans="1:1019 1028:2043 2052:3067 3076:4091 4100:5115 5124:6139 6148:7163 7172:8187 8196:9211 9220:10235 10244:11259 11268:12283 12292:13307 13316:14331 14340:15355 15364:16372" ht="15.75" hidden="1" x14ac:dyDescent="0.2">
      <c r="A11" s="214"/>
      <c r="B11" s="73"/>
      <c r="C11" s="82"/>
      <c r="D11" s="82"/>
      <c r="E11" s="83"/>
      <c r="F11" s="71"/>
      <c r="G11" s="71"/>
      <c r="H11" s="72"/>
      <c r="I11" s="63">
        <v>0.66</v>
      </c>
    </row>
    <row r="12" spans="1:1019 1028:2043 2052:3067 3076:4091 4100:5115 5124:6139 6148:7163 7172:8187 8196:9211 9220:10235 10244:11259 11268:12283 12292:13307 13316:14331 14340:15355 15364:16372" ht="15.75" hidden="1" x14ac:dyDescent="0.2">
      <c r="A12" s="214"/>
      <c r="B12" s="73"/>
      <c r="C12" s="82"/>
      <c r="D12" s="82"/>
      <c r="E12" s="83"/>
      <c r="F12" s="71"/>
      <c r="G12" s="71"/>
      <c r="H12" s="72"/>
      <c r="I12" s="63">
        <v>0.65</v>
      </c>
    </row>
    <row r="13" spans="1:1019 1028:2043 2052:3067 3076:4091 4100:5115 5124:6139 6148:7163 7172:8187 8196:9211 9220:10235 10244:11259 11268:12283 12292:13307 13316:14331 14340:15355 15364:16372" ht="15.75" hidden="1" x14ac:dyDescent="0.2">
      <c r="A13" s="214"/>
      <c r="B13" s="73"/>
      <c r="C13" s="82"/>
      <c r="D13" s="82"/>
      <c r="E13" s="83"/>
      <c r="F13" s="71"/>
      <c r="G13" s="71"/>
      <c r="H13" s="72"/>
      <c r="I13" s="63"/>
    </row>
    <row r="14" spans="1:1019 1028:2043 2052:3067 3076:4091 4100:5115 5124:6139 6148:7163 7172:8187 8196:9211 9220:10235 10244:11259 11268:12283 12292:13307 13316:14331 14340:15355 15364:16372" ht="15.75" hidden="1" x14ac:dyDescent="0.2">
      <c r="A14" s="214"/>
      <c r="B14" s="499"/>
      <c r="C14" s="500"/>
      <c r="D14" s="500"/>
      <c r="E14" s="83"/>
      <c r="F14" s="71"/>
      <c r="G14" s="71"/>
      <c r="H14" s="72"/>
      <c r="I14" s="63">
        <v>1</v>
      </c>
    </row>
    <row r="15" spans="1:1019 1028:2043 2052:3067 3076:4091 4100:5115 5124:6139 6148:7163 7172:8187 8196:9211 9220:10235 10244:11259 11268:12283 12292:13307 13316:14331 14340:15355 15364:16372" ht="15.75" hidden="1" x14ac:dyDescent="0.2">
      <c r="A15" s="214"/>
      <c r="B15" s="499"/>
      <c r="C15" s="500"/>
      <c r="D15" s="500"/>
      <c r="E15" s="83"/>
      <c r="F15" s="71"/>
      <c r="G15" s="71"/>
      <c r="H15" s="72"/>
      <c r="I15" s="63">
        <v>0.92</v>
      </c>
    </row>
    <row r="16" spans="1:1019 1028:2043 2052:3067 3076:4091 4100:5115 5124:6139 6148:7163 7172:8187 8196:9211 9220:10235 10244:11259 11268:12283 12292:13307 13316:14331 14340:15355 15364:16372" ht="15.75" hidden="1" x14ac:dyDescent="0.2">
      <c r="A16" s="214"/>
      <c r="B16" s="499"/>
      <c r="C16" s="500"/>
      <c r="D16" s="500"/>
      <c r="E16" s="83"/>
      <c r="F16" s="71"/>
      <c r="G16" s="71"/>
      <c r="H16" s="72"/>
      <c r="I16" s="63">
        <v>0.98</v>
      </c>
    </row>
    <row r="17" spans="1:9" ht="15.75" hidden="1" x14ac:dyDescent="0.2">
      <c r="A17" s="214"/>
      <c r="B17" s="499"/>
      <c r="C17" s="500"/>
      <c r="D17" s="500"/>
      <c r="E17" s="83"/>
      <c r="F17" s="71"/>
      <c r="G17" s="71"/>
      <c r="H17" s="72"/>
      <c r="I17" s="63">
        <v>1</v>
      </c>
    </row>
    <row r="18" spans="1:9" ht="16.899999999999999" hidden="1" customHeight="1" x14ac:dyDescent="0.2">
      <c r="A18" s="214"/>
      <c r="B18" s="499"/>
      <c r="C18" s="500"/>
      <c r="D18" s="500"/>
      <c r="E18" s="83"/>
      <c r="F18" s="71"/>
      <c r="G18" s="71"/>
      <c r="H18" s="72"/>
      <c r="I18" s="63">
        <v>0</v>
      </c>
    </row>
    <row r="19" spans="1:9" ht="15.75" hidden="1" x14ac:dyDescent="0.2">
      <c r="A19" s="214"/>
      <c r="B19" s="73"/>
      <c r="C19" s="82"/>
      <c r="D19" s="82"/>
      <c r="E19" s="83"/>
      <c r="F19" s="71"/>
      <c r="G19" s="71"/>
      <c r="H19" s="72"/>
      <c r="I19" s="63"/>
    </row>
    <row r="20" spans="1:9" ht="15.75" hidden="1" x14ac:dyDescent="0.2">
      <c r="A20" s="214"/>
      <c r="B20" s="73"/>
      <c r="C20" s="82"/>
      <c r="D20" s="82"/>
      <c r="E20" s="83"/>
      <c r="F20" s="71"/>
      <c r="G20" s="71"/>
      <c r="H20" s="72"/>
      <c r="I20" s="63"/>
    </row>
    <row r="21" spans="1:9" ht="15.75" hidden="1" x14ac:dyDescent="0.2">
      <c r="A21" s="214"/>
      <c r="B21" s="499"/>
      <c r="C21" s="500"/>
      <c r="D21" s="500"/>
      <c r="E21" s="501"/>
      <c r="F21" s="71"/>
      <c r="G21" s="71"/>
      <c r="H21" s="72"/>
      <c r="I21" s="63"/>
    </row>
    <row r="22" spans="1:9" ht="15.75" hidden="1" x14ac:dyDescent="0.2">
      <c r="A22" s="214"/>
      <c r="B22" s="499"/>
      <c r="C22" s="500"/>
      <c r="D22" s="500"/>
      <c r="E22" s="501"/>
      <c r="F22" s="71"/>
      <c r="G22" s="71"/>
      <c r="H22" s="72"/>
      <c r="I22" s="63"/>
    </row>
    <row r="23" spans="1:9" ht="15.75" hidden="1" x14ac:dyDescent="0.2">
      <c r="A23" s="214"/>
      <c r="B23" s="499"/>
      <c r="C23" s="500"/>
      <c r="D23" s="500"/>
      <c r="E23" s="501"/>
      <c r="F23" s="71"/>
      <c r="G23" s="71"/>
      <c r="H23" s="72"/>
      <c r="I23" s="63"/>
    </row>
    <row r="24" spans="1:9" ht="15.75" hidden="1" x14ac:dyDescent="0.2">
      <c r="A24" s="214"/>
      <c r="B24" s="499"/>
      <c r="C24" s="500"/>
      <c r="D24" s="500"/>
      <c r="E24" s="501"/>
      <c r="F24" s="71"/>
      <c r="G24" s="71"/>
      <c r="H24" s="72"/>
      <c r="I24" s="63"/>
    </row>
    <row r="25" spans="1:9" ht="15.75" hidden="1" x14ac:dyDescent="0.2">
      <c r="A25" s="214"/>
      <c r="B25" s="499"/>
      <c r="C25" s="500"/>
      <c r="D25" s="500"/>
      <c r="E25" s="501"/>
      <c r="F25" s="71"/>
      <c r="G25" s="71"/>
      <c r="H25" s="72"/>
      <c r="I25" s="63"/>
    </row>
    <row r="26" spans="1:9" ht="15.75" hidden="1" x14ac:dyDescent="0.2">
      <c r="A26" s="214"/>
      <c r="B26" s="499"/>
      <c r="C26" s="500"/>
      <c r="D26" s="500"/>
      <c r="E26" s="501"/>
      <c r="F26" s="71"/>
      <c r="G26" s="71"/>
      <c r="H26" s="72"/>
      <c r="I26" s="63"/>
    </row>
    <row r="27" spans="1:9" ht="15.75" hidden="1" x14ac:dyDescent="0.2">
      <c r="A27" s="214"/>
      <c r="B27" s="499"/>
      <c r="C27" s="500"/>
      <c r="D27" s="500"/>
      <c r="E27" s="501"/>
      <c r="F27" s="71"/>
      <c r="G27" s="71"/>
      <c r="H27" s="72"/>
      <c r="I27" s="63"/>
    </row>
    <row r="28" spans="1:9" ht="15.75" hidden="1" x14ac:dyDescent="0.2">
      <c r="A28" s="214"/>
      <c r="B28" s="499"/>
      <c r="C28" s="500"/>
      <c r="D28" s="500"/>
      <c r="E28" s="501"/>
      <c r="F28" s="71"/>
      <c r="G28" s="71"/>
      <c r="H28" s="72"/>
      <c r="I28" s="63"/>
    </row>
    <row r="29" spans="1:9" ht="15.75" hidden="1" x14ac:dyDescent="0.2">
      <c r="A29" s="214"/>
      <c r="B29" s="499"/>
      <c r="C29" s="500"/>
      <c r="D29" s="500"/>
      <c r="E29" s="501"/>
      <c r="F29" s="675"/>
      <c r="G29" s="675"/>
      <c r="H29" s="676"/>
      <c r="I29" s="63"/>
    </row>
    <row r="30" spans="1:9" ht="15.75" hidden="1" x14ac:dyDescent="0.2">
      <c r="A30" s="214"/>
      <c r="B30" s="499"/>
      <c r="C30" s="500"/>
      <c r="D30" s="500"/>
      <c r="E30" s="501"/>
      <c r="F30" s="71"/>
      <c r="G30" s="681"/>
      <c r="H30" s="682"/>
      <c r="I30" s="63"/>
    </row>
    <row r="31" spans="1:9" ht="15.75" hidden="1" x14ac:dyDescent="0.2">
      <c r="A31" s="214"/>
      <c r="B31" s="499"/>
      <c r="C31" s="500"/>
      <c r="D31" s="500"/>
      <c r="E31" s="501"/>
      <c r="F31" s="71"/>
      <c r="G31" s="681"/>
      <c r="H31" s="682"/>
      <c r="I31" s="63"/>
    </row>
    <row r="32" spans="1:9" ht="15.75" hidden="1" x14ac:dyDescent="0.2">
      <c r="A32" s="214"/>
      <c r="B32" s="499"/>
      <c r="C32" s="500"/>
      <c r="D32" s="500"/>
      <c r="E32" s="501"/>
      <c r="F32" s="875"/>
      <c r="G32" s="875"/>
      <c r="H32" s="876"/>
    </row>
    <row r="33" spans="1:8" ht="15.75" hidden="1" x14ac:dyDescent="0.2">
      <c r="A33" s="214"/>
      <c r="B33" s="499"/>
      <c r="C33" s="500"/>
      <c r="D33" s="500"/>
      <c r="E33" s="501"/>
      <c r="F33" s="875"/>
      <c r="G33" s="875"/>
      <c r="H33" s="876"/>
    </row>
    <row r="34" spans="1:8" ht="15.75" hidden="1" x14ac:dyDescent="0.2">
      <c r="A34" s="214"/>
      <c r="B34" s="499"/>
      <c r="C34" s="500"/>
      <c r="D34" s="500"/>
      <c r="E34" s="501"/>
      <c r="F34" s="875"/>
      <c r="G34" s="875"/>
      <c r="H34" s="876"/>
    </row>
    <row r="35" spans="1:8" ht="15.75" hidden="1" x14ac:dyDescent="0.2">
      <c r="A35" s="214"/>
      <c r="B35" s="499"/>
      <c r="C35" s="500"/>
      <c r="D35" s="500"/>
      <c r="E35" s="501"/>
      <c r="F35" s="875"/>
      <c r="G35" s="875"/>
      <c r="H35" s="876"/>
    </row>
    <row r="36" spans="1:8" ht="15.75" hidden="1" x14ac:dyDescent="0.2">
      <c r="A36" s="214"/>
      <c r="B36" s="499"/>
      <c r="C36" s="500"/>
      <c r="D36" s="500"/>
      <c r="E36" s="501"/>
      <c r="F36" s="875"/>
      <c r="G36" s="875"/>
      <c r="H36" s="876"/>
    </row>
    <row r="37" spans="1:8" ht="15.75" hidden="1" x14ac:dyDescent="0.2">
      <c r="A37" s="214"/>
      <c r="B37" s="499"/>
      <c r="C37" s="500"/>
      <c r="D37" s="500"/>
      <c r="E37" s="501"/>
      <c r="F37" s="875"/>
      <c r="G37" s="875"/>
      <c r="H37" s="876"/>
    </row>
    <row r="38" spans="1:8" ht="15.75" hidden="1" x14ac:dyDescent="0.2">
      <c r="A38" s="214"/>
      <c r="B38" s="499"/>
      <c r="C38" s="500"/>
      <c r="D38" s="500"/>
      <c r="E38" s="501"/>
      <c r="F38" s="875"/>
      <c r="G38" s="875"/>
      <c r="H38" s="876"/>
    </row>
    <row r="39" spans="1:8" ht="15.75" hidden="1" x14ac:dyDescent="0.2">
      <c r="A39" s="214"/>
      <c r="B39" s="499"/>
      <c r="C39" s="500"/>
      <c r="D39" s="500"/>
      <c r="E39" s="501"/>
      <c r="F39" s="875"/>
      <c r="G39" s="875"/>
      <c r="H39" s="876"/>
    </row>
    <row r="40" spans="1:8" ht="15.75" hidden="1" x14ac:dyDescent="0.2">
      <c r="A40" s="214"/>
      <c r="B40" s="499"/>
      <c r="C40" s="500"/>
      <c r="D40" s="500"/>
      <c r="E40" s="501"/>
      <c r="F40" s="71"/>
      <c r="G40" s="875"/>
      <c r="H40" s="876"/>
    </row>
    <row r="41" spans="1:8" ht="15.75" hidden="1" x14ac:dyDescent="0.2">
      <c r="A41" s="214"/>
      <c r="B41" s="499"/>
      <c r="C41" s="500"/>
      <c r="D41" s="500"/>
      <c r="E41" s="501"/>
      <c r="F41" s="875"/>
      <c r="G41" s="875"/>
      <c r="H41" s="876"/>
    </row>
    <row r="42" spans="1:8" ht="15.75" hidden="1" x14ac:dyDescent="0.2">
      <c r="A42" s="214"/>
      <c r="B42" s="499"/>
      <c r="C42" s="500"/>
      <c r="D42" s="500"/>
      <c r="E42" s="501"/>
      <c r="F42" s="875"/>
      <c r="G42" s="875"/>
      <c r="H42" s="876"/>
    </row>
    <row r="43" spans="1:8" ht="15.75" hidden="1" x14ac:dyDescent="0.2">
      <c r="A43" s="214"/>
      <c r="B43" s="499"/>
      <c r="C43" s="500"/>
      <c r="D43" s="500"/>
      <c r="E43" s="501"/>
      <c r="F43" s="875"/>
      <c r="G43" s="875"/>
      <c r="H43" s="876"/>
    </row>
    <row r="44" spans="1:8" ht="15.75" hidden="1" x14ac:dyDescent="0.2">
      <c r="A44" s="214"/>
      <c r="B44" s="499"/>
      <c r="C44" s="500"/>
      <c r="D44" s="500"/>
      <c r="E44" s="501"/>
      <c r="F44" s="875"/>
      <c r="G44" s="875"/>
      <c r="H44" s="876"/>
    </row>
    <row r="45" spans="1:8" ht="15.75" hidden="1" x14ac:dyDescent="0.2">
      <c r="A45" s="214"/>
      <c r="B45" s="499"/>
      <c r="C45" s="500"/>
      <c r="D45" s="500"/>
      <c r="E45" s="501"/>
      <c r="F45" s="875"/>
      <c r="G45" s="875"/>
      <c r="H45" s="876"/>
    </row>
    <row r="46" spans="1:8" ht="15.75" hidden="1" x14ac:dyDescent="0.2">
      <c r="A46" s="214"/>
      <c r="B46" s="499"/>
      <c r="C46" s="500"/>
      <c r="D46" s="500"/>
      <c r="E46" s="501"/>
      <c r="F46" s="875"/>
      <c r="G46" s="875"/>
      <c r="H46" s="876"/>
    </row>
    <row r="47" spans="1:8" ht="15.75" hidden="1" x14ac:dyDescent="0.2">
      <c r="A47" s="214"/>
      <c r="B47" s="499"/>
      <c r="C47" s="500"/>
      <c r="D47" s="500"/>
      <c r="E47" s="501"/>
      <c r="F47" s="875"/>
      <c r="G47" s="875"/>
      <c r="H47" s="876"/>
    </row>
    <row r="48" spans="1:8" ht="15.75" hidden="1" x14ac:dyDescent="0.2">
      <c r="A48" s="214"/>
      <c r="B48" s="499"/>
      <c r="C48" s="500"/>
      <c r="D48" s="500"/>
      <c r="E48" s="501"/>
      <c r="F48" s="875"/>
      <c r="G48" s="875"/>
      <c r="H48" s="876"/>
    </row>
    <row r="49" spans="1:9" ht="15.75" hidden="1" x14ac:dyDescent="0.2">
      <c r="A49" s="214"/>
      <c r="B49" s="499"/>
      <c r="C49" s="500"/>
      <c r="D49" s="500"/>
      <c r="E49" s="501"/>
      <c r="F49" s="875"/>
      <c r="G49" s="875"/>
      <c r="H49" s="876"/>
    </row>
    <row r="50" spans="1:9" ht="15.75" hidden="1" x14ac:dyDescent="0.2">
      <c r="A50" s="214"/>
      <c r="B50" s="499"/>
      <c r="C50" s="500"/>
      <c r="D50" s="500"/>
      <c r="E50" s="501"/>
      <c r="F50" s="875"/>
      <c r="G50" s="875"/>
      <c r="H50" s="876"/>
    </row>
    <row r="51" spans="1:9" ht="15.75" hidden="1" x14ac:dyDescent="0.2">
      <c r="A51" s="214"/>
      <c r="B51" s="499"/>
      <c r="C51" s="500"/>
      <c r="D51" s="500"/>
      <c r="E51" s="501"/>
      <c r="F51" s="875"/>
      <c r="G51" s="875"/>
      <c r="H51" s="876"/>
    </row>
    <row r="52" spans="1:9" ht="15.75" hidden="1" x14ac:dyDescent="0.2">
      <c r="A52" s="214"/>
      <c r="B52" s="499"/>
      <c r="C52" s="500"/>
      <c r="D52" s="500"/>
      <c r="E52" s="501"/>
      <c r="F52" s="898"/>
      <c r="G52" s="898"/>
      <c r="H52" s="899"/>
    </row>
    <row r="53" spans="1:9" ht="15.75" hidden="1" x14ac:dyDescent="0.2">
      <c r="A53" s="214"/>
      <c r="B53" s="499"/>
      <c r="C53" s="500"/>
      <c r="D53" s="500"/>
      <c r="E53" s="501"/>
      <c r="F53" s="911"/>
      <c r="G53" s="911"/>
      <c r="H53" s="912"/>
    </row>
    <row r="54" spans="1:9" ht="15.75" hidden="1" x14ac:dyDescent="0.2">
      <c r="A54" s="214"/>
      <c r="B54" s="499"/>
      <c r="C54" s="500"/>
      <c r="D54" s="500"/>
      <c r="E54" s="501"/>
      <c r="F54" s="911"/>
      <c r="G54" s="911"/>
      <c r="H54" s="912"/>
    </row>
    <row r="55" spans="1:9" ht="15.75" hidden="1" x14ac:dyDescent="0.2">
      <c r="A55" s="214"/>
      <c r="B55" s="499"/>
      <c r="C55" s="500"/>
      <c r="D55" s="500"/>
      <c r="E55" s="501"/>
      <c r="F55" s="911"/>
      <c r="G55" s="911"/>
      <c r="H55" s="912"/>
    </row>
    <row r="56" spans="1:9" ht="15.75" hidden="1" x14ac:dyDescent="0.2">
      <c r="A56" s="214"/>
      <c r="B56" s="499"/>
      <c r="C56" s="500"/>
      <c r="D56" s="500"/>
      <c r="E56" s="501"/>
      <c r="F56" s="911"/>
      <c r="G56" s="911"/>
      <c r="H56" s="912"/>
    </row>
    <row r="57" spans="1:9" ht="15.75" hidden="1" x14ac:dyDescent="0.2">
      <c r="A57" s="214"/>
      <c r="B57" s="499"/>
      <c r="C57" s="500"/>
      <c r="D57" s="500"/>
      <c r="E57" s="501"/>
      <c r="F57" s="919"/>
      <c r="G57" s="919"/>
      <c r="H57" s="920"/>
    </row>
    <row r="58" spans="1:9" ht="15.75" hidden="1" x14ac:dyDescent="0.2">
      <c r="A58" s="214"/>
      <c r="B58" s="499"/>
      <c r="C58" s="500"/>
      <c r="D58" s="500"/>
      <c r="E58" s="501"/>
      <c r="F58" s="919"/>
      <c r="G58" s="919"/>
      <c r="H58" s="920"/>
    </row>
    <row r="59" spans="1:9" ht="15.75" hidden="1" x14ac:dyDescent="0.2">
      <c r="A59" s="214"/>
      <c r="B59" s="499"/>
      <c r="C59" s="500"/>
      <c r="D59" s="500"/>
      <c r="E59" s="501"/>
      <c r="F59" s="919"/>
      <c r="G59" s="919"/>
      <c r="H59" s="920"/>
    </row>
    <row r="60" spans="1:9" ht="15.75" hidden="1" x14ac:dyDescent="0.2">
      <c r="A60" s="214"/>
      <c r="B60" s="499"/>
      <c r="C60" s="500"/>
      <c r="D60" s="500"/>
      <c r="E60" s="501"/>
      <c r="F60" s="919"/>
      <c r="G60" s="919"/>
      <c r="H60" s="920"/>
    </row>
    <row r="61" spans="1:9" ht="15.75" hidden="1" x14ac:dyDescent="0.2">
      <c r="A61" s="214"/>
      <c r="B61" s="499"/>
      <c r="C61" s="500"/>
      <c r="D61" s="500"/>
      <c r="E61" s="501"/>
      <c r="F61" s="919"/>
      <c r="G61" s="919"/>
      <c r="H61" s="920"/>
    </row>
    <row r="62" spans="1:9" ht="15.75" hidden="1" x14ac:dyDescent="0.2">
      <c r="A62" s="214"/>
      <c r="B62" s="499"/>
      <c r="C62" s="500"/>
      <c r="D62" s="500"/>
      <c r="E62" s="501"/>
      <c r="F62" s="875"/>
      <c r="G62" s="875"/>
      <c r="H62" s="876"/>
    </row>
    <row r="63" spans="1:9" ht="15.75" x14ac:dyDescent="0.2">
      <c r="A63" s="214"/>
      <c r="B63" s="291" t="s">
        <v>45</v>
      </c>
      <c r="C63" s="292">
        <f>SUM(C10:C62)</f>
        <v>0</v>
      </c>
      <c r="D63" s="292">
        <f>SUM(D10:D62)</f>
        <v>0</v>
      </c>
      <c r="E63" s="298">
        <f>SUM(E10:E62)</f>
        <v>96.410388429999998</v>
      </c>
    </row>
    <row r="64" spans="1:9" ht="15.75" x14ac:dyDescent="0.2">
      <c r="A64" s="214"/>
      <c r="B64" s="77"/>
      <c r="C64" s="77"/>
      <c r="D64" s="78"/>
      <c r="E64" s="79"/>
      <c r="F64" s="80"/>
      <c r="G64" s="62"/>
      <c r="H64" s="62"/>
      <c r="I64" s="63"/>
    </row>
    <row r="65" spans="1:9" ht="15" customHeight="1" x14ac:dyDescent="0.2">
      <c r="A65" s="214"/>
      <c r="C65" s="77"/>
      <c r="D65" s="78"/>
      <c r="E65" s="79"/>
      <c r="F65" s="80"/>
      <c r="G65" s="62"/>
      <c r="H65" s="62"/>
      <c r="I65" s="63"/>
    </row>
    <row r="66" spans="1:9" ht="24.75" customHeight="1" x14ac:dyDescent="0.2">
      <c r="A66" s="214"/>
      <c r="B66" s="1815" t="s">
        <v>315</v>
      </c>
      <c r="C66" s="1816"/>
      <c r="D66" s="1817"/>
      <c r="E66" s="1817"/>
      <c r="F66" s="1817"/>
      <c r="G66" s="1817"/>
      <c r="H66" s="1818"/>
      <c r="I66" s="63"/>
    </row>
    <row r="67" spans="1:9" ht="15.75" x14ac:dyDescent="0.2">
      <c r="A67" s="214"/>
      <c r="B67" s="216" t="s">
        <v>175</v>
      </c>
      <c r="C67" s="216" t="s">
        <v>68</v>
      </c>
      <c r="D67" s="65" t="s">
        <v>246</v>
      </c>
      <c r="E67" s="65" t="s">
        <v>123</v>
      </c>
      <c r="F67" s="65" t="s">
        <v>43</v>
      </c>
      <c r="G67" s="65" t="s">
        <v>127</v>
      </c>
      <c r="H67" s="65" t="s">
        <v>44</v>
      </c>
      <c r="I67" s="63"/>
    </row>
    <row r="68" spans="1:9" s="548" customFormat="1" ht="15.75" hidden="1" x14ac:dyDescent="0.2">
      <c r="A68" s="540"/>
      <c r="B68" s="541"/>
      <c r="C68" s="542"/>
      <c r="D68" s="542"/>
      <c r="E68" s="543"/>
      <c r="F68" s="544"/>
      <c r="G68" s="545"/>
      <c r="H68" s="546">
        <v>0</v>
      </c>
      <c r="I68" s="547"/>
    </row>
    <row r="69" spans="1:9" s="548" customFormat="1" ht="15.75" hidden="1" x14ac:dyDescent="0.2">
      <c r="A69" s="540"/>
      <c r="B69" s="541"/>
      <c r="C69" s="542"/>
      <c r="D69" s="542"/>
      <c r="E69" s="543"/>
      <c r="F69" s="544"/>
      <c r="G69" s="545"/>
      <c r="H69" s="546">
        <v>0</v>
      </c>
      <c r="I69" s="547">
        <v>0</v>
      </c>
    </row>
    <row r="70" spans="1:9" s="548" customFormat="1" ht="15.75" hidden="1" x14ac:dyDescent="0.2">
      <c r="A70" s="540"/>
      <c r="B70" s="541"/>
      <c r="C70" s="542"/>
      <c r="D70" s="542"/>
      <c r="E70" s="543"/>
      <c r="F70" s="544"/>
      <c r="G70" s="545"/>
      <c r="H70" s="546">
        <v>0</v>
      </c>
      <c r="I70" s="547">
        <v>0</v>
      </c>
    </row>
    <row r="71" spans="1:9" s="548" customFormat="1" ht="15.75" hidden="1" x14ac:dyDescent="0.2">
      <c r="A71" s="540"/>
      <c r="B71" s="541"/>
      <c r="C71" s="542"/>
      <c r="D71" s="542"/>
      <c r="E71" s="543"/>
      <c r="F71" s="544"/>
      <c r="G71" s="545"/>
      <c r="H71" s="546">
        <v>0</v>
      </c>
      <c r="I71" s="547">
        <v>0</v>
      </c>
    </row>
    <row r="72" spans="1:9" s="548" customFormat="1" ht="15.75" hidden="1" x14ac:dyDescent="0.2">
      <c r="A72" s="540"/>
      <c r="B72" s="549"/>
      <c r="C72" s="542"/>
      <c r="D72" s="550"/>
      <c r="E72" s="551"/>
      <c r="F72" s="544"/>
      <c r="G72" s="545"/>
      <c r="H72" s="546">
        <v>0</v>
      </c>
      <c r="I72" s="547"/>
    </row>
    <row r="73" spans="1:9" s="548" customFormat="1" ht="15.75" hidden="1" x14ac:dyDescent="0.2">
      <c r="A73" s="540"/>
      <c r="B73" s="549"/>
      <c r="C73" s="542"/>
      <c r="D73" s="550"/>
      <c r="E73" s="543"/>
      <c r="F73" s="544"/>
      <c r="G73" s="545"/>
      <c r="H73" s="546">
        <v>0</v>
      </c>
      <c r="I73" s="547"/>
    </row>
    <row r="74" spans="1:9" s="548" customFormat="1" ht="15.75" hidden="1" x14ac:dyDescent="0.2">
      <c r="A74" s="540"/>
      <c r="B74" s="549"/>
      <c r="C74" s="542"/>
      <c r="D74" s="550"/>
      <c r="E74" s="551"/>
      <c r="F74" s="544"/>
      <c r="G74" s="545"/>
      <c r="H74" s="546">
        <v>0</v>
      </c>
      <c r="I74" s="547"/>
    </row>
    <row r="75" spans="1:9" s="548" customFormat="1" ht="15.75" hidden="1" x14ac:dyDescent="0.2">
      <c r="A75" s="540"/>
      <c r="B75" s="549"/>
      <c r="C75" s="542"/>
      <c r="D75" s="542"/>
      <c r="E75" s="551"/>
      <c r="F75" s="544"/>
      <c r="G75" s="545"/>
      <c r="H75" s="546">
        <v>0</v>
      </c>
      <c r="I75" s="547"/>
    </row>
    <row r="76" spans="1:9" s="548" customFormat="1" ht="15.75" hidden="1" x14ac:dyDescent="0.2">
      <c r="A76" s="540"/>
      <c r="B76" s="549"/>
      <c r="C76" s="542"/>
      <c r="D76" s="542"/>
      <c r="E76" s="551"/>
      <c r="F76" s="544"/>
      <c r="G76" s="545"/>
      <c r="H76" s="546"/>
      <c r="I76" s="547"/>
    </row>
    <row r="77" spans="1:9" s="548" customFormat="1" ht="15.75" hidden="1" x14ac:dyDescent="0.2">
      <c r="A77" s="540"/>
      <c r="B77" s="549"/>
      <c r="C77" s="542"/>
      <c r="D77" s="550"/>
      <c r="E77" s="551"/>
      <c r="F77" s="544"/>
      <c r="G77" s="545"/>
      <c r="H77" s="546"/>
      <c r="I77" s="547"/>
    </row>
    <row r="78" spans="1:9" s="548" customFormat="1" ht="15.75" hidden="1" x14ac:dyDescent="0.2">
      <c r="A78" s="540"/>
      <c r="B78" s="549"/>
      <c r="C78" s="542"/>
      <c r="D78" s="550"/>
      <c r="E78" s="551"/>
      <c r="F78" s="544"/>
      <c r="G78" s="545"/>
      <c r="H78" s="546"/>
      <c r="I78" s="547"/>
    </row>
    <row r="79" spans="1:9" s="548" customFormat="1" ht="15.75" hidden="1" x14ac:dyDescent="0.2">
      <c r="A79" s="540"/>
      <c r="B79" s="499"/>
      <c r="C79" s="542"/>
      <c r="D79" s="550"/>
      <c r="E79" s="501"/>
      <c r="F79" s="544"/>
      <c r="G79" s="545"/>
      <c r="H79" s="546"/>
      <c r="I79" s="547"/>
    </row>
    <row r="80" spans="1:9" s="548" customFormat="1" ht="15.75" hidden="1" x14ac:dyDescent="0.2">
      <c r="A80" s="540"/>
      <c r="B80" s="499"/>
      <c r="C80" s="542"/>
      <c r="D80" s="542"/>
      <c r="E80" s="551"/>
      <c r="F80" s="84"/>
      <c r="G80" s="545"/>
      <c r="H80" s="546"/>
    </row>
    <row r="81" spans="1:8" s="548" customFormat="1" ht="15.75" hidden="1" x14ac:dyDescent="0.2">
      <c r="A81" s="540"/>
      <c r="B81" s="549"/>
      <c r="C81" s="542"/>
      <c r="D81" s="542"/>
      <c r="E81" s="551"/>
      <c r="F81" s="544"/>
      <c r="G81" s="545"/>
      <c r="H81" s="546"/>
    </row>
    <row r="82" spans="1:8" s="548" customFormat="1" ht="15.75" hidden="1" x14ac:dyDescent="0.2">
      <c r="A82" s="540"/>
      <c r="B82" s="499"/>
      <c r="C82" s="542"/>
      <c r="D82" s="550"/>
      <c r="E82" s="501"/>
      <c r="F82" s="84"/>
      <c r="G82" s="71"/>
      <c r="H82" s="72"/>
    </row>
    <row r="83" spans="1:8" s="548" customFormat="1" ht="15.75" hidden="1" x14ac:dyDescent="0.2">
      <c r="A83" s="540"/>
      <c r="B83" s="549"/>
      <c r="C83" s="542"/>
      <c r="D83" s="550"/>
      <c r="E83" s="551"/>
      <c r="F83" s="544"/>
      <c r="G83" s="545"/>
      <c r="H83" s="546"/>
    </row>
    <row r="84" spans="1:8" ht="15.75" hidden="1" x14ac:dyDescent="0.2">
      <c r="A84" s="214"/>
      <c r="B84" s="499"/>
      <c r="C84" s="542"/>
      <c r="D84" s="550"/>
      <c r="E84" s="501"/>
      <c r="F84" s="544"/>
      <c r="G84" s="545"/>
      <c r="H84" s="546"/>
    </row>
    <row r="85" spans="1:8" ht="15.75" hidden="1" x14ac:dyDescent="0.2">
      <c r="A85" s="214"/>
      <c r="B85" s="499"/>
      <c r="C85" s="542"/>
      <c r="D85" s="542"/>
      <c r="E85" s="501"/>
      <c r="F85" s="84"/>
      <c r="G85" s="71"/>
      <c r="H85" s="72"/>
    </row>
    <row r="86" spans="1:8" ht="15.75" hidden="1" x14ac:dyDescent="0.2">
      <c r="A86" s="214"/>
      <c r="B86" s="499"/>
      <c r="C86" s="500"/>
      <c r="D86" s="500"/>
      <c r="E86" s="501"/>
      <c r="F86" s="544"/>
      <c r="G86" s="545"/>
      <c r="H86" s="546"/>
    </row>
    <row r="87" spans="1:8" ht="15.75" hidden="1" x14ac:dyDescent="0.2">
      <c r="A87" s="214"/>
      <c r="B87" s="499"/>
      <c r="C87" s="500"/>
      <c r="D87" s="500"/>
      <c r="E87" s="501"/>
      <c r="F87" s="544"/>
      <c r="G87" s="545"/>
      <c r="H87" s="546"/>
    </row>
    <row r="88" spans="1:8" ht="15.75" hidden="1" x14ac:dyDescent="0.2">
      <c r="A88" s="214"/>
      <c r="B88" s="499"/>
      <c r="C88" s="500"/>
      <c r="D88" s="500"/>
      <c r="E88" s="501"/>
      <c r="F88" s="544"/>
      <c r="G88" s="545"/>
      <c r="H88" s="546"/>
    </row>
    <row r="89" spans="1:8" ht="15.75" hidden="1" x14ac:dyDescent="0.2">
      <c r="A89" s="214"/>
      <c r="B89" s="499"/>
      <c r="C89" s="500"/>
      <c r="D89" s="500"/>
      <c r="E89" s="501"/>
      <c r="F89" s="544"/>
      <c r="G89" s="545"/>
      <c r="H89" s="546"/>
    </row>
    <row r="90" spans="1:8" ht="15.75" hidden="1" x14ac:dyDescent="0.2">
      <c r="A90" s="214"/>
      <c r="B90" s="499"/>
      <c r="C90" s="500"/>
      <c r="D90" s="500"/>
      <c r="E90" s="501"/>
      <c r="F90" s="886"/>
      <c r="G90" s="887"/>
      <c r="H90" s="888"/>
    </row>
    <row r="91" spans="1:8" ht="15.75" hidden="1" x14ac:dyDescent="0.2">
      <c r="A91" s="214"/>
      <c r="B91" s="499"/>
      <c r="C91" s="500"/>
      <c r="D91" s="500"/>
      <c r="E91" s="501"/>
      <c r="F91" s="886"/>
      <c r="G91" s="887"/>
      <c r="H91" s="888"/>
    </row>
    <row r="92" spans="1:8" ht="15.75" hidden="1" x14ac:dyDescent="0.2">
      <c r="A92" s="214"/>
      <c r="B92" s="499"/>
      <c r="C92" s="500"/>
      <c r="D92" s="500"/>
      <c r="E92" s="501"/>
      <c r="F92" s="886"/>
      <c r="G92" s="887"/>
      <c r="H92" s="888"/>
    </row>
    <row r="93" spans="1:8" ht="15.75" hidden="1" x14ac:dyDescent="0.2">
      <c r="A93" s="214"/>
      <c r="B93" s="499"/>
      <c r="C93" s="500"/>
      <c r="D93" s="500"/>
      <c r="E93" s="501"/>
      <c r="F93" s="886"/>
      <c r="G93" s="887"/>
      <c r="H93" s="888"/>
    </row>
    <row r="94" spans="1:8" ht="15.75" hidden="1" x14ac:dyDescent="0.2">
      <c r="A94" s="214"/>
      <c r="B94" s="499"/>
      <c r="C94" s="500"/>
      <c r="D94" s="500"/>
      <c r="E94" s="501"/>
      <c r="F94" s="886"/>
      <c r="G94" s="887"/>
      <c r="H94" s="888"/>
    </row>
    <row r="95" spans="1:8" ht="15.75" hidden="1" x14ac:dyDescent="0.2">
      <c r="A95" s="214"/>
      <c r="B95" s="499"/>
      <c r="C95" s="500"/>
      <c r="D95" s="500"/>
      <c r="E95" s="501"/>
      <c r="F95" s="886"/>
      <c r="G95" s="887"/>
      <c r="H95" s="888"/>
    </row>
    <row r="96" spans="1:8" ht="15.75" hidden="1" x14ac:dyDescent="0.2">
      <c r="A96" s="214"/>
      <c r="B96" s="499"/>
      <c r="C96" s="500"/>
      <c r="D96" s="500"/>
      <c r="E96" s="501"/>
      <c r="F96" s="921"/>
      <c r="G96" s="922"/>
      <c r="H96" s="923"/>
    </row>
    <row r="97" spans="1:8" ht="15.75" hidden="1" x14ac:dyDescent="0.2">
      <c r="A97" s="214"/>
      <c r="B97" s="499"/>
      <c r="C97" s="500"/>
      <c r="D97" s="500"/>
      <c r="E97" s="501"/>
      <c r="F97" s="544"/>
      <c r="G97" s="545"/>
      <c r="H97" s="546"/>
    </row>
    <row r="98" spans="1:8" ht="15.75" hidden="1" x14ac:dyDescent="0.2">
      <c r="A98" s="214"/>
      <c r="B98" s="499"/>
      <c r="C98" s="500"/>
      <c r="D98" s="500"/>
      <c r="E98" s="501"/>
      <c r="F98" s="877"/>
      <c r="G98" s="878"/>
      <c r="H98" s="879"/>
    </row>
    <row r="99" spans="1:8" s="548" customFormat="1" ht="15.75" x14ac:dyDescent="0.2">
      <c r="A99" s="540"/>
      <c r="B99" s="766" t="s">
        <v>45</v>
      </c>
      <c r="C99" s="767">
        <f>SUM(C68:C97)</f>
        <v>0</v>
      </c>
      <c r="D99" s="767">
        <f>SUM(D68:D97)</f>
        <v>0</v>
      </c>
      <c r="E99" s="768">
        <f>SUM(E68:E97)</f>
        <v>0</v>
      </c>
      <c r="F99" s="552"/>
      <c r="G99" s="552"/>
      <c r="H99" s="552"/>
    </row>
    <row r="100" spans="1:8" ht="21" customHeight="1" x14ac:dyDescent="0.2">
      <c r="A100" s="214"/>
      <c r="B100" s="213"/>
      <c r="C100" s="86"/>
      <c r="D100" s="86"/>
      <c r="E100" s="87"/>
      <c r="F100" s="62"/>
      <c r="G100" s="62"/>
      <c r="H100" s="62"/>
    </row>
    <row r="101" spans="1:8" ht="24.75" customHeight="1" x14ac:dyDescent="0.2">
      <c r="A101" s="214"/>
      <c r="B101" s="1815" t="s">
        <v>314</v>
      </c>
      <c r="C101" s="1816"/>
      <c r="D101" s="1817"/>
      <c r="E101" s="1817"/>
      <c r="F101" s="1817"/>
      <c r="G101" s="1817"/>
      <c r="H101" s="1818"/>
    </row>
    <row r="102" spans="1:8" ht="39" customHeight="1" x14ac:dyDescent="0.2">
      <c r="A102" s="214"/>
      <c r="B102" s="216" t="s">
        <v>175</v>
      </c>
      <c r="C102" s="216" t="s">
        <v>68</v>
      </c>
      <c r="D102" s="65" t="s">
        <v>246</v>
      </c>
      <c r="E102" s="65" t="s">
        <v>123</v>
      </c>
      <c r="F102" s="65" t="s">
        <v>43</v>
      </c>
      <c r="G102" s="65" t="s">
        <v>127</v>
      </c>
      <c r="H102" s="65" t="s">
        <v>44</v>
      </c>
    </row>
    <row r="103" spans="1:8" ht="15.75" hidden="1" x14ac:dyDescent="0.2">
      <c r="A103" s="214"/>
      <c r="B103" s="81"/>
      <c r="C103" s="82"/>
      <c r="D103" s="82"/>
      <c r="E103" s="83"/>
      <c r="F103" s="84"/>
      <c r="G103" s="71"/>
      <c r="H103" s="72"/>
    </row>
    <row r="104" spans="1:8" ht="15.75" x14ac:dyDescent="0.2">
      <c r="A104" s="214"/>
      <c r="B104" s="291" t="s">
        <v>45</v>
      </c>
      <c r="C104" s="292">
        <f>SUM(C103:C103)</f>
        <v>0</v>
      </c>
      <c r="D104" s="292">
        <f>SUM(D103:D103)</f>
        <v>0</v>
      </c>
      <c r="E104" s="298">
        <f>SUM(E103:E103)</f>
        <v>0</v>
      </c>
      <c r="F104" s="62"/>
      <c r="G104" s="62"/>
      <c r="H104" s="62"/>
    </row>
    <row r="105" spans="1:8" ht="15.75" x14ac:dyDescent="0.2">
      <c r="A105" s="214"/>
      <c r="B105" s="213"/>
      <c r="C105" s="213"/>
      <c r="D105" s="86"/>
      <c r="E105" s="87"/>
      <c r="F105" s="88"/>
      <c r="G105" s="75"/>
      <c r="H105" s="76"/>
    </row>
    <row r="106" spans="1:8" ht="24.75" customHeight="1" x14ac:dyDescent="0.2">
      <c r="A106" s="214"/>
      <c r="B106" s="1815" t="s">
        <v>148</v>
      </c>
      <c r="C106" s="1816"/>
      <c r="D106" s="1817"/>
      <c r="E106" s="1817"/>
      <c r="F106" s="1817"/>
      <c r="G106" s="1817"/>
      <c r="H106" s="1818"/>
    </row>
    <row r="107" spans="1:8" ht="28.5" customHeight="1" x14ac:dyDescent="0.2">
      <c r="A107" s="214"/>
      <c r="B107" s="216" t="s">
        <v>243</v>
      </c>
      <c r="C107" s="216" t="s">
        <v>68</v>
      </c>
      <c r="D107" s="65" t="s">
        <v>246</v>
      </c>
      <c r="E107" s="65" t="s">
        <v>123</v>
      </c>
      <c r="F107" s="65" t="s">
        <v>43</v>
      </c>
      <c r="G107" s="65" t="s">
        <v>127</v>
      </c>
      <c r="H107" s="65" t="s">
        <v>44</v>
      </c>
    </row>
    <row r="108" spans="1:8" ht="43.5" hidden="1" customHeight="1" x14ac:dyDescent="0.2">
      <c r="A108" s="214"/>
      <c r="B108" s="73" t="s">
        <v>473</v>
      </c>
      <c r="C108" s="82">
        <v>0</v>
      </c>
      <c r="D108" s="82">
        <v>0</v>
      </c>
      <c r="E108" s="83"/>
      <c r="F108" s="279" t="s">
        <v>474</v>
      </c>
      <c r="G108" s="293"/>
      <c r="H108" s="293"/>
    </row>
    <row r="109" spans="1:8" ht="43.5" hidden="1" customHeight="1" x14ac:dyDescent="0.2">
      <c r="A109" s="214"/>
      <c r="B109" s="73" t="s">
        <v>473</v>
      </c>
      <c r="C109" s="82"/>
      <c r="D109" s="82"/>
      <c r="E109" s="83"/>
      <c r="F109" s="279" t="s">
        <v>474</v>
      </c>
      <c r="G109" s="293"/>
      <c r="H109" s="293"/>
    </row>
    <row r="110" spans="1:8" ht="33.75" hidden="1" customHeight="1" x14ac:dyDescent="0.2">
      <c r="A110" s="214"/>
      <c r="B110" s="73" t="s">
        <v>634</v>
      </c>
      <c r="C110" s="82"/>
      <c r="D110" s="82"/>
      <c r="E110" s="83"/>
      <c r="F110" s="279" t="s">
        <v>635</v>
      </c>
      <c r="G110" s="293"/>
      <c r="H110" s="293"/>
    </row>
    <row r="111" spans="1:8" ht="33.75" hidden="1" customHeight="1" x14ac:dyDescent="0.2">
      <c r="A111" s="214"/>
      <c r="B111" s="73"/>
      <c r="C111" s="82"/>
      <c r="D111" s="82"/>
      <c r="E111" s="83"/>
      <c r="F111" s="279"/>
      <c r="G111" s="293"/>
      <c r="H111" s="293"/>
    </row>
    <row r="112" spans="1:8" ht="33.75" hidden="1" customHeight="1" x14ac:dyDescent="0.2">
      <c r="A112" s="214"/>
      <c r="B112" s="73"/>
      <c r="C112" s="82"/>
      <c r="D112" s="82"/>
      <c r="E112" s="83"/>
      <c r="F112" s="279"/>
      <c r="G112" s="293"/>
      <c r="H112" s="293"/>
    </row>
    <row r="113" spans="1:8" ht="35.25" hidden="1" customHeight="1" x14ac:dyDescent="0.2">
      <c r="A113" s="214"/>
      <c r="B113" s="73"/>
      <c r="C113" s="82"/>
      <c r="D113" s="82"/>
      <c r="E113" s="83"/>
      <c r="F113" s="279"/>
      <c r="G113" s="293"/>
      <c r="H113" s="293"/>
    </row>
    <row r="114" spans="1:8" ht="19.5" hidden="1" customHeight="1" x14ac:dyDescent="0.2">
      <c r="A114" s="214"/>
      <c r="B114" s="73"/>
      <c r="C114" s="82"/>
      <c r="D114" s="82"/>
      <c r="E114" s="83"/>
      <c r="F114" s="279"/>
      <c r="G114" s="293"/>
      <c r="H114" s="293"/>
    </row>
    <row r="115" spans="1:8" ht="19.5" hidden="1" customHeight="1" x14ac:dyDescent="0.2">
      <c r="A115" s="214"/>
      <c r="B115" s="73"/>
      <c r="C115" s="82"/>
      <c r="D115" s="82"/>
      <c r="E115" s="83"/>
      <c r="F115" s="279"/>
      <c r="G115" s="293"/>
      <c r="H115" s="293"/>
    </row>
    <row r="116" spans="1:8" ht="19.5" hidden="1" customHeight="1" x14ac:dyDescent="0.2">
      <c r="A116" s="214"/>
      <c r="B116" s="73"/>
      <c r="C116" s="82"/>
      <c r="D116" s="82"/>
      <c r="E116" s="83"/>
      <c r="F116" s="279"/>
      <c r="G116" s="293"/>
      <c r="H116" s="293"/>
    </row>
    <row r="117" spans="1:8" ht="27" hidden="1" customHeight="1" x14ac:dyDescent="0.2">
      <c r="A117" s="214"/>
      <c r="B117" s="73"/>
      <c r="C117" s="82"/>
      <c r="D117" s="82"/>
      <c r="E117" s="501"/>
      <c r="F117" s="279"/>
      <c r="G117" s="293"/>
      <c r="H117" s="293"/>
    </row>
    <row r="118" spans="1:8" ht="27" hidden="1" customHeight="1" x14ac:dyDescent="0.2">
      <c r="A118" s="214"/>
      <c r="B118" s="499"/>
      <c r="C118" s="82"/>
      <c r="D118" s="82"/>
      <c r="E118" s="501"/>
      <c r="F118" s="279"/>
      <c r="G118" s="293"/>
      <c r="H118" s="293"/>
    </row>
    <row r="119" spans="1:8" ht="27" hidden="1" customHeight="1" x14ac:dyDescent="0.2">
      <c r="A119" s="214"/>
      <c r="B119" s="499"/>
      <c r="C119" s="82"/>
      <c r="D119" s="82"/>
      <c r="E119" s="501"/>
      <c r="F119" s="279"/>
      <c r="G119" s="293"/>
      <c r="H119" s="293"/>
    </row>
    <row r="120" spans="1:8" ht="29.25" hidden="1" customHeight="1" x14ac:dyDescent="0.2">
      <c r="A120" s="214"/>
      <c r="B120" s="499"/>
      <c r="C120" s="82"/>
      <c r="D120" s="82"/>
      <c r="E120" s="501"/>
      <c r="F120" s="279"/>
      <c r="G120" s="293"/>
      <c r="H120" s="293"/>
    </row>
    <row r="121" spans="1:8" ht="29.25" hidden="1" customHeight="1" x14ac:dyDescent="0.2">
      <c r="A121" s="214"/>
      <c r="B121" s="499"/>
      <c r="C121" s="500"/>
      <c r="D121" s="500"/>
      <c r="E121" s="501"/>
      <c r="F121" s="279"/>
      <c r="G121" s="293"/>
      <c r="H121" s="293"/>
    </row>
    <row r="122" spans="1:8" ht="29.25" hidden="1" customHeight="1" x14ac:dyDescent="0.2">
      <c r="A122" s="214"/>
      <c r="B122" s="499"/>
      <c r="C122" s="500"/>
      <c r="D122" s="500"/>
      <c r="E122" s="501"/>
      <c r="F122" s="279"/>
      <c r="G122" s="293"/>
      <c r="H122" s="293"/>
    </row>
    <row r="123" spans="1:8" ht="15.75" x14ac:dyDescent="0.2">
      <c r="A123" s="214"/>
      <c r="B123" s="291" t="s">
        <v>45</v>
      </c>
      <c r="C123" s="292">
        <f>SUM(C108:C122)</f>
        <v>0</v>
      </c>
      <c r="D123" s="292">
        <f>SUM(D108:D122)</f>
        <v>0</v>
      </c>
      <c r="E123" s="298">
        <f>SUM(E108:E122)</f>
        <v>0</v>
      </c>
      <c r="F123" s="88"/>
      <c r="G123" s="88"/>
      <c r="H123" s="75"/>
    </row>
    <row r="124" spans="1:8" ht="24.95" customHeight="1" x14ac:dyDescent="0.2">
      <c r="A124" s="214"/>
      <c r="B124" s="213"/>
      <c r="C124" s="213"/>
      <c r="D124" s="86"/>
      <c r="E124" s="87"/>
      <c r="F124" s="88"/>
      <c r="G124" s="88"/>
      <c r="H124" s="75"/>
    </row>
    <row r="125" spans="1:8" ht="15" customHeight="1" x14ac:dyDescent="0.2">
      <c r="A125" s="214"/>
      <c r="B125" s="213"/>
      <c r="C125" s="213"/>
      <c r="D125" s="78"/>
      <c r="E125" s="79"/>
      <c r="F125" s="80"/>
      <c r="G125" s="80"/>
      <c r="H125" s="62"/>
    </row>
    <row r="126" spans="1:8" ht="24.75" customHeight="1" x14ac:dyDescent="0.2">
      <c r="A126" s="214"/>
      <c r="B126" s="1815" t="s">
        <v>150</v>
      </c>
      <c r="C126" s="1816"/>
      <c r="D126" s="1817"/>
      <c r="E126" s="1817"/>
      <c r="F126" s="1817"/>
      <c r="G126" s="1817"/>
      <c r="H126" s="1818"/>
    </row>
    <row r="127" spans="1:8" ht="31.5" x14ac:dyDescent="0.2">
      <c r="A127" s="214"/>
      <c r="B127" s="216" t="s">
        <v>243</v>
      </c>
      <c r="C127" s="216" t="s">
        <v>68</v>
      </c>
      <c r="D127" s="65" t="s">
        <v>246</v>
      </c>
      <c r="E127" s="65" t="s">
        <v>111</v>
      </c>
      <c r="F127" s="89" t="s">
        <v>46</v>
      </c>
      <c r="G127" s="65" t="s">
        <v>62</v>
      </c>
      <c r="H127" s="89" t="s">
        <v>47</v>
      </c>
    </row>
    <row r="128" spans="1:8" ht="47.25" x14ac:dyDescent="0.2">
      <c r="A128" s="214"/>
      <c r="B128" s="73" t="s">
        <v>1294</v>
      </c>
      <c r="C128" s="82">
        <v>0</v>
      </c>
      <c r="D128" s="82">
        <v>0</v>
      </c>
      <c r="E128" s="83">
        <v>812.39177090999999</v>
      </c>
      <c r="F128" s="480">
        <v>46034</v>
      </c>
      <c r="G128" s="84" t="s">
        <v>1295</v>
      </c>
      <c r="H128" s="71" t="s">
        <v>1296</v>
      </c>
    </row>
    <row r="129" spans="1:30" ht="15.75" hidden="1" x14ac:dyDescent="0.2">
      <c r="A129" s="214"/>
      <c r="B129" s="688"/>
      <c r="C129" s="677"/>
      <c r="D129" s="677"/>
      <c r="E129" s="698"/>
      <c r="F129" s="678"/>
      <c r="G129" s="84"/>
      <c r="H129" s="71"/>
    </row>
    <row r="130" spans="1:30" ht="15.75" hidden="1" x14ac:dyDescent="0.2">
      <c r="A130" s="214"/>
      <c r="B130" s="889"/>
      <c r="C130" s="890"/>
      <c r="D130" s="890"/>
      <c r="E130" s="891"/>
      <c r="F130" s="892"/>
      <c r="G130" s="84"/>
      <c r="H130" s="875"/>
    </row>
    <row r="131" spans="1:30" ht="15.75" hidden="1" x14ac:dyDescent="0.2">
      <c r="A131" s="214"/>
      <c r="B131" s="1127"/>
      <c r="C131" s="1128"/>
      <c r="D131" s="1128"/>
      <c r="E131" s="1132"/>
      <c r="F131" s="1130"/>
      <c r="G131" s="1133"/>
      <c r="H131" s="1134"/>
    </row>
    <row r="132" spans="1:30" ht="15.75" hidden="1" x14ac:dyDescent="0.2">
      <c r="A132" s="214"/>
      <c r="B132" s="1127"/>
      <c r="C132" s="1128"/>
      <c r="D132" s="1128"/>
      <c r="E132" s="1132"/>
      <c r="F132" s="1130"/>
      <c r="G132" s="1133"/>
      <c r="H132" s="1134"/>
    </row>
    <row r="133" spans="1:30" ht="15.75" hidden="1" x14ac:dyDescent="0.2">
      <c r="A133" s="214"/>
      <c r="B133" s="1127"/>
      <c r="C133" s="1128"/>
      <c r="D133" s="1128"/>
      <c r="E133" s="1132"/>
      <c r="F133" s="1130"/>
      <c r="G133" s="1133"/>
      <c r="H133" s="1134"/>
    </row>
    <row r="134" spans="1:30" ht="15.75" hidden="1" x14ac:dyDescent="0.2">
      <c r="A134" s="214"/>
      <c r="B134" s="889"/>
      <c r="C134" s="890"/>
      <c r="D134" s="890"/>
      <c r="E134" s="891"/>
      <c r="F134" s="892"/>
      <c r="G134" s="84"/>
      <c r="H134" s="875"/>
    </row>
    <row r="135" spans="1:30" ht="15.75" x14ac:dyDescent="0.2">
      <c r="A135" s="214"/>
      <c r="B135" s="216" t="s">
        <v>131</v>
      </c>
      <c r="C135" s="85">
        <f>SUM(C128:C134)</f>
        <v>0</v>
      </c>
      <c r="D135" s="85">
        <f>SUM(D128:D134)</f>
        <v>0</v>
      </c>
      <c r="E135" s="769">
        <f>SUM(E128:E134)</f>
        <v>812.39177090999999</v>
      </c>
      <c r="F135" s="84"/>
      <c r="G135" s="84"/>
      <c r="H135" s="71"/>
    </row>
    <row r="136" spans="1:30" ht="15" customHeight="1" x14ac:dyDescent="0.2">
      <c r="A136" s="214"/>
      <c r="B136" s="213"/>
      <c r="C136" s="86"/>
      <c r="D136" s="86"/>
      <c r="E136" s="87"/>
      <c r="F136" s="80"/>
      <c r="G136" s="80"/>
      <c r="H136" s="96"/>
    </row>
    <row r="137" spans="1:30" ht="14.25" customHeight="1" x14ac:dyDescent="0.2">
      <c r="A137" s="214"/>
      <c r="B137" s="77"/>
      <c r="C137" s="77"/>
      <c r="D137" s="771"/>
      <c r="E137" s="80"/>
      <c r="F137" s="79"/>
      <c r="G137" s="80"/>
      <c r="H137" s="62"/>
    </row>
    <row r="138" spans="1:30" ht="24.75" customHeight="1" x14ac:dyDescent="0.2">
      <c r="A138" s="214"/>
      <c r="B138" s="1815" t="s">
        <v>244</v>
      </c>
      <c r="C138" s="1816"/>
      <c r="D138" s="1817"/>
      <c r="E138" s="1817"/>
      <c r="F138" s="1817"/>
      <c r="G138" s="1817"/>
      <c r="H138" s="1818"/>
    </row>
    <row r="139" spans="1:30" s="64" customFormat="1" ht="15.75" x14ac:dyDescent="0.2">
      <c r="A139" s="214"/>
      <c r="B139" s="65" t="s">
        <v>978</v>
      </c>
      <c r="C139" s="65" t="s">
        <v>68</v>
      </c>
      <c r="D139" s="65" t="s">
        <v>246</v>
      </c>
      <c r="E139" s="65" t="s">
        <v>123</v>
      </c>
      <c r="F139" s="65" t="s">
        <v>46</v>
      </c>
      <c r="G139" s="65" t="s">
        <v>62</v>
      </c>
      <c r="H139" s="65" t="s">
        <v>43</v>
      </c>
    </row>
    <row r="140" spans="1:30" ht="51" customHeight="1" x14ac:dyDescent="0.2">
      <c r="A140" s="214"/>
      <c r="B140" s="73" t="s">
        <v>1297</v>
      </c>
      <c r="C140" s="82">
        <v>76</v>
      </c>
      <c r="D140" s="82">
        <v>0</v>
      </c>
      <c r="E140" s="83">
        <v>1499.13714686</v>
      </c>
      <c r="F140" s="480">
        <v>46030</v>
      </c>
      <c r="G140" s="293" t="s">
        <v>1295</v>
      </c>
      <c r="H140" s="293" t="s">
        <v>1299</v>
      </c>
      <c r="AD140" s="534"/>
    </row>
    <row r="141" spans="1:30" ht="46.9" customHeight="1" x14ac:dyDescent="0.2">
      <c r="A141" s="214"/>
      <c r="B141" s="73" t="s">
        <v>1298</v>
      </c>
      <c r="C141" s="82">
        <v>41</v>
      </c>
      <c r="D141" s="82">
        <v>0</v>
      </c>
      <c r="E141" s="83">
        <v>676.07854554000005</v>
      </c>
      <c r="F141" s="480">
        <v>46034</v>
      </c>
      <c r="G141" s="293" t="s">
        <v>1295</v>
      </c>
      <c r="H141" s="293" t="s">
        <v>1300</v>
      </c>
      <c r="AD141" s="534"/>
    </row>
    <row r="142" spans="1:30" ht="15.75" hidden="1" x14ac:dyDescent="0.2">
      <c r="A142" s="214"/>
      <c r="B142" s="73"/>
      <c r="C142" s="82"/>
      <c r="D142" s="82"/>
      <c r="E142" s="83"/>
      <c r="F142" s="480"/>
      <c r="G142" s="293"/>
      <c r="H142" s="293"/>
    </row>
    <row r="143" spans="1:30" ht="15.75" hidden="1" x14ac:dyDescent="0.2">
      <c r="A143" s="214"/>
      <c r="B143" s="73"/>
      <c r="C143" s="82"/>
      <c r="D143" s="82"/>
      <c r="E143" s="83"/>
      <c r="F143" s="480"/>
      <c r="G143" s="293"/>
      <c r="H143" s="293"/>
    </row>
    <row r="144" spans="1:30" ht="15.75" hidden="1" x14ac:dyDescent="0.2">
      <c r="A144" s="214"/>
      <c r="B144" s="73"/>
      <c r="C144" s="82"/>
      <c r="D144" s="82"/>
      <c r="E144" s="83"/>
      <c r="F144" s="480"/>
      <c r="G144" s="293"/>
      <c r="H144" s="293"/>
    </row>
    <row r="145" spans="1:8" ht="15.75" hidden="1" x14ac:dyDescent="0.2">
      <c r="A145" s="214"/>
      <c r="B145" s="73"/>
      <c r="C145" s="82"/>
      <c r="D145" s="82"/>
      <c r="E145" s="83"/>
      <c r="F145" s="480"/>
      <c r="G145" s="293"/>
      <c r="H145" s="293"/>
    </row>
    <row r="146" spans="1:8" ht="15.75" hidden="1" x14ac:dyDescent="0.2">
      <c r="A146" s="214"/>
      <c r="B146" s="73"/>
      <c r="C146" s="82"/>
      <c r="D146" s="82"/>
      <c r="E146" s="83"/>
      <c r="F146" s="480"/>
      <c r="G146" s="293"/>
      <c r="H146" s="293"/>
    </row>
    <row r="147" spans="1:8" ht="15.75" hidden="1" x14ac:dyDescent="0.2">
      <c r="A147" s="214"/>
      <c r="B147" s="73"/>
      <c r="C147" s="82"/>
      <c r="D147" s="82"/>
      <c r="E147" s="83"/>
      <c r="F147" s="480"/>
      <c r="G147" s="293"/>
      <c r="H147" s="293"/>
    </row>
    <row r="148" spans="1:8" ht="15.75" hidden="1" x14ac:dyDescent="0.2">
      <c r="A148" s="214"/>
      <c r="B148" s="73"/>
      <c r="C148" s="82"/>
      <c r="D148" s="82"/>
      <c r="E148" s="83"/>
      <c r="F148" s="480"/>
      <c r="G148" s="293"/>
      <c r="H148" s="293"/>
    </row>
    <row r="149" spans="1:8" ht="15.75" hidden="1" x14ac:dyDescent="0.2">
      <c r="A149" s="214"/>
      <c r="B149" s="73"/>
      <c r="C149" s="82"/>
      <c r="D149" s="82"/>
      <c r="E149" s="699"/>
      <c r="F149" s="480"/>
      <c r="G149" s="293"/>
      <c r="H149" s="293"/>
    </row>
    <row r="150" spans="1:8" ht="15.75" hidden="1" x14ac:dyDescent="0.2">
      <c r="A150" s="214"/>
      <c r="B150" s="1127"/>
      <c r="C150" s="1128"/>
      <c r="D150" s="1128"/>
      <c r="E150" s="1129"/>
      <c r="F150" s="1130"/>
      <c r="G150" s="293"/>
      <c r="H150" s="293"/>
    </row>
    <row r="151" spans="1:8" ht="15.75" hidden="1" x14ac:dyDescent="0.2">
      <c r="A151" s="214"/>
      <c r="B151" s="1138"/>
      <c r="C151" s="1139"/>
      <c r="D151" s="1139"/>
      <c r="E151" s="1140"/>
      <c r="F151" s="1141"/>
      <c r="G151" s="1142"/>
      <c r="H151" s="1142"/>
    </row>
    <row r="152" spans="1:8" ht="15.75" hidden="1" x14ac:dyDescent="0.2">
      <c r="A152" s="214"/>
      <c r="B152" s="1138"/>
      <c r="C152" s="1139"/>
      <c r="D152" s="1139"/>
      <c r="E152" s="1140"/>
      <c r="F152" s="1141"/>
      <c r="G152" s="1142"/>
      <c r="H152" s="1142"/>
    </row>
    <row r="153" spans="1:8" ht="15.75" hidden="1" x14ac:dyDescent="0.2">
      <c r="A153" s="214"/>
      <c r="B153" s="1179"/>
      <c r="C153" s="1180"/>
      <c r="D153" s="1180"/>
      <c r="E153" s="1181"/>
      <c r="F153" s="1182"/>
      <c r="G153" s="1183"/>
      <c r="H153" s="1183"/>
    </row>
    <row r="154" spans="1:8" ht="15.75" hidden="1" x14ac:dyDescent="0.2">
      <c r="A154" s="214"/>
      <c r="B154" s="1179"/>
      <c r="C154" s="1180"/>
      <c r="D154" s="1180"/>
      <c r="E154" s="1181"/>
      <c r="F154" s="1182"/>
      <c r="G154" s="1183"/>
      <c r="H154" s="1183"/>
    </row>
    <row r="155" spans="1:8" ht="15.75" hidden="1" x14ac:dyDescent="0.2">
      <c r="A155" s="214"/>
      <c r="B155" s="1179"/>
      <c r="C155" s="1180"/>
      <c r="D155" s="1180"/>
      <c r="E155" s="1181"/>
      <c r="F155" s="1182"/>
      <c r="G155" s="1183"/>
      <c r="H155" s="1183"/>
    </row>
    <row r="156" spans="1:8" ht="15.75" hidden="1" x14ac:dyDescent="0.2">
      <c r="A156" s="214"/>
      <c r="B156" s="1179"/>
      <c r="C156" s="1180"/>
      <c r="D156" s="1180"/>
      <c r="E156" s="1181"/>
      <c r="F156" s="1182"/>
      <c r="G156" s="1183"/>
      <c r="H156" s="1183"/>
    </row>
    <row r="157" spans="1:8" ht="15.75" hidden="1" x14ac:dyDescent="0.2">
      <c r="A157" s="214"/>
      <c r="B157" s="1179"/>
      <c r="C157" s="1180"/>
      <c r="D157" s="1180"/>
      <c r="E157" s="1181"/>
      <c r="F157" s="1182"/>
      <c r="G157" s="1183"/>
      <c r="H157" s="1183"/>
    </row>
    <row r="158" spans="1:8" ht="15.75" hidden="1" x14ac:dyDescent="0.2">
      <c r="A158" s="214"/>
      <c r="B158" s="1138"/>
      <c r="C158" s="1139"/>
      <c r="D158" s="1139"/>
      <c r="E158" s="1140"/>
      <c r="F158" s="1141"/>
      <c r="G158" s="1142"/>
      <c r="H158" s="1142"/>
    </row>
    <row r="159" spans="1:8" ht="15.75" hidden="1" x14ac:dyDescent="0.2">
      <c r="A159" s="214"/>
      <c r="B159" s="499"/>
      <c r="C159" s="500"/>
      <c r="D159" s="500"/>
      <c r="E159" s="1185"/>
      <c r="F159" s="1186"/>
      <c r="G159" s="934"/>
      <c r="H159" s="934"/>
    </row>
    <row r="160" spans="1:8" ht="15.75" hidden="1" x14ac:dyDescent="0.2">
      <c r="A160" s="214"/>
      <c r="B160" s="499"/>
      <c r="C160" s="500"/>
      <c r="D160" s="500"/>
      <c r="E160" s="1185"/>
      <c r="F160" s="1186"/>
      <c r="G160" s="934"/>
      <c r="H160" s="934"/>
    </row>
    <row r="161" spans="1:8" ht="15.75" hidden="1" x14ac:dyDescent="0.2">
      <c r="A161" s="214"/>
      <c r="B161" s="499"/>
      <c r="C161" s="500"/>
      <c r="D161" s="500"/>
      <c r="E161" s="1185"/>
      <c r="F161" s="1186"/>
      <c r="G161" s="934"/>
      <c r="H161" s="934"/>
    </row>
    <row r="162" spans="1:8" ht="15.75" hidden="1" x14ac:dyDescent="0.2">
      <c r="A162" s="214"/>
      <c r="B162" s="499"/>
      <c r="C162" s="500"/>
      <c r="D162" s="500"/>
      <c r="E162" s="1185"/>
      <c r="F162" s="1186"/>
      <c r="G162" s="934"/>
      <c r="H162" s="934"/>
    </row>
    <row r="163" spans="1:8" ht="15.75" x14ac:dyDescent="0.2">
      <c r="A163" s="214"/>
      <c r="B163" s="291" t="s">
        <v>144</v>
      </c>
      <c r="C163" s="292">
        <f>SUM(C140:C162)</f>
        <v>117</v>
      </c>
      <c r="D163" s="292">
        <f>SUM(D140:D158)</f>
        <v>0</v>
      </c>
      <c r="E163" s="1502">
        <f>SUM(E140:E162)</f>
        <v>2175.2156924000001</v>
      </c>
      <c r="F163" s="90"/>
      <c r="G163" s="88"/>
      <c r="H163" s="75"/>
    </row>
    <row r="164" spans="1:8" ht="15.75" x14ac:dyDescent="0.2">
      <c r="A164" s="214"/>
      <c r="B164" s="213"/>
      <c r="C164" s="213"/>
      <c r="D164" s="86"/>
      <c r="E164" s="87"/>
      <c r="F164" s="64"/>
      <c r="G164" s="64"/>
      <c r="H164" s="64"/>
    </row>
    <row r="165" spans="1:8" ht="15.75" x14ac:dyDescent="0.2">
      <c r="A165" s="214"/>
      <c r="B165" s="1815" t="s">
        <v>1071</v>
      </c>
      <c r="C165" s="1816"/>
      <c r="D165" s="1817"/>
      <c r="E165" s="1817"/>
      <c r="F165" s="1817"/>
      <c r="G165" s="1817"/>
      <c r="H165" s="1818"/>
    </row>
    <row r="166" spans="1:8" ht="38.450000000000003" hidden="1" customHeight="1" x14ac:dyDescent="0.2">
      <c r="A166" s="214"/>
      <c r="B166" s="73"/>
      <c r="C166" s="82"/>
      <c r="D166" s="82"/>
      <c r="E166" s="83"/>
      <c r="F166" s="480"/>
      <c r="G166" s="293"/>
      <c r="H166" s="293"/>
    </row>
    <row r="167" spans="1:8" ht="36.6" hidden="1" customHeight="1" x14ac:dyDescent="0.2">
      <c r="A167" s="214"/>
      <c r="B167" s="73"/>
      <c r="C167" s="82"/>
      <c r="D167" s="82"/>
      <c r="E167" s="83"/>
      <c r="F167" s="480"/>
      <c r="G167" s="293"/>
      <c r="H167" s="293"/>
    </row>
    <row r="168" spans="1:8" ht="38.450000000000003" hidden="1" customHeight="1" x14ac:dyDescent="0.2">
      <c r="A168" s="214"/>
      <c r="B168" s="1503"/>
      <c r="C168" s="1504"/>
      <c r="D168" s="1504"/>
      <c r="E168" s="1505"/>
      <c r="F168" s="1506"/>
      <c r="G168" s="1507"/>
      <c r="H168" s="1507"/>
    </row>
    <row r="169" spans="1:8" ht="38.450000000000003" hidden="1" customHeight="1" x14ac:dyDescent="0.2">
      <c r="A169" s="214"/>
      <c r="B169" s="1503"/>
      <c r="C169" s="1504"/>
      <c r="D169" s="1504"/>
      <c r="E169" s="1505"/>
      <c r="F169" s="1506"/>
      <c r="G169" s="1507"/>
      <c r="H169" s="1507"/>
    </row>
    <row r="170" spans="1:8" ht="38.450000000000003" hidden="1" customHeight="1" x14ac:dyDescent="0.2">
      <c r="A170" s="214"/>
      <c r="B170" s="1503"/>
      <c r="C170" s="1504"/>
      <c r="D170" s="1504"/>
      <c r="E170" s="1505"/>
      <c r="F170" s="1506"/>
      <c r="G170" s="1507"/>
      <c r="H170" s="1507"/>
    </row>
    <row r="171" spans="1:8" ht="38.450000000000003" hidden="1" customHeight="1" x14ac:dyDescent="0.2">
      <c r="A171" s="214"/>
      <c r="B171" s="1503"/>
      <c r="C171" s="1504"/>
      <c r="D171" s="1504"/>
      <c r="E171" s="1505"/>
      <c r="F171" s="1506"/>
      <c r="G171" s="1507"/>
      <c r="H171" s="1507"/>
    </row>
    <row r="172" spans="1:8" ht="15.75" x14ac:dyDescent="0.2">
      <c r="A172" s="214"/>
      <c r="B172" s="291" t="s">
        <v>144</v>
      </c>
      <c r="C172" s="292">
        <f>SUM(C166:C171)</f>
        <v>0</v>
      </c>
      <c r="D172" s="292">
        <f>SUM(D166:D171)</f>
        <v>0</v>
      </c>
      <c r="E172" s="1459">
        <f>SUM(E166:E171)</f>
        <v>0</v>
      </c>
      <c r="F172" s="90"/>
      <c r="G172" s="88"/>
      <c r="H172" s="75"/>
    </row>
    <row r="173" spans="1:8" ht="15.75" x14ac:dyDescent="0.2">
      <c r="A173" s="214"/>
      <c r="B173" s="213"/>
      <c r="C173" s="213"/>
      <c r="D173" s="86"/>
      <c r="E173" s="87"/>
      <c r="F173" s="64"/>
      <c r="G173" s="64"/>
      <c r="H173" s="64"/>
    </row>
    <row r="174" spans="1:8" s="490" customFormat="1" ht="15" customHeight="1" x14ac:dyDescent="0.25">
      <c r="A174" s="488"/>
      <c r="B174" s="482" t="s">
        <v>143</v>
      </c>
      <c r="C174" s="483">
        <v>124</v>
      </c>
      <c r="D174" s="483">
        <v>124</v>
      </c>
      <c r="E174" s="484">
        <v>2558.6581370299996</v>
      </c>
      <c r="F174" s="489"/>
      <c r="G174" s="1131"/>
      <c r="H174" s="489"/>
    </row>
    <row r="175" spans="1:8" ht="15" customHeight="1" x14ac:dyDescent="0.2">
      <c r="A175" s="214"/>
      <c r="B175" s="213"/>
      <c r="C175" s="213"/>
      <c r="D175" s="78"/>
      <c r="E175" s="91"/>
      <c r="F175" s="64"/>
      <c r="G175" s="535"/>
      <c r="H175" s="64"/>
    </row>
    <row r="176" spans="1:8" ht="15" customHeight="1" x14ac:dyDescent="0.2">
      <c r="A176" s="214"/>
      <c r="B176" s="213"/>
      <c r="C176" s="213"/>
      <c r="D176" s="78"/>
      <c r="E176" s="91"/>
      <c r="F176" s="64"/>
      <c r="G176" s="64"/>
      <c r="H176" s="64"/>
    </row>
    <row r="177" spans="1:8" ht="15" customHeight="1" x14ac:dyDescent="0.25">
      <c r="A177" s="214"/>
      <c r="B177" s="482" t="s">
        <v>179</v>
      </c>
      <c r="C177" s="483">
        <f>+C63+C99+C104+C135+C123+C174+C163+C172</f>
        <v>241</v>
      </c>
      <c r="D177" s="483">
        <f>+D63+D99+D104+D135+D123+D174+D163+D172</f>
        <v>124</v>
      </c>
      <c r="E177" s="1651">
        <f>+E63+E99+E104+E135+E123+E174+E163+E172</f>
        <v>5642.6759887699991</v>
      </c>
      <c r="F177" s="174"/>
      <c r="G177" s="63"/>
      <c r="H177" s="174"/>
    </row>
    <row r="178" spans="1:8" ht="15" customHeight="1" x14ac:dyDescent="0.25">
      <c r="A178" s="214"/>
      <c r="B178" s="485"/>
      <c r="C178" s="486"/>
      <c r="D178" s="486"/>
      <c r="E178" s="487"/>
      <c r="F178" s="174"/>
      <c r="G178" s="535"/>
      <c r="H178" s="174"/>
    </row>
    <row r="179" spans="1:8" ht="15" customHeight="1" x14ac:dyDescent="0.2">
      <c r="A179" s="214"/>
      <c r="B179" s="213"/>
      <c r="C179" s="213"/>
      <c r="D179" s="78"/>
      <c r="E179" s="91"/>
      <c r="F179" s="64"/>
      <c r="G179" s="174"/>
      <c r="H179" s="64"/>
    </row>
    <row r="180" spans="1:8" ht="25.5" customHeight="1" x14ac:dyDescent="0.2">
      <c r="A180" s="214"/>
      <c r="B180" s="1821" t="s">
        <v>270</v>
      </c>
      <c r="C180" s="1821"/>
      <c r="D180" s="1821"/>
      <c r="E180" s="1821"/>
      <c r="F180" s="1821"/>
      <c r="G180" s="1821"/>
      <c r="H180" s="1821"/>
    </row>
    <row r="181" spans="1:8" ht="11.45" customHeight="1" x14ac:dyDescent="0.2">
      <c r="A181" s="214"/>
      <c r="B181" s="213"/>
      <c r="C181" s="213"/>
      <c r="D181" s="213"/>
      <c r="E181" s="213"/>
      <c r="F181" s="213"/>
      <c r="G181" s="213"/>
      <c r="H181" s="213"/>
    </row>
    <row r="182" spans="1:8" ht="15.75" x14ac:dyDescent="0.2">
      <c r="A182" s="214"/>
      <c r="B182" s="216" t="s">
        <v>245</v>
      </c>
      <c r="C182" s="216" t="s">
        <v>68</v>
      </c>
      <c r="D182" s="216" t="s">
        <v>246</v>
      </c>
      <c r="E182" s="89" t="s">
        <v>49</v>
      </c>
      <c r="F182" s="64"/>
      <c r="G182" s="64"/>
      <c r="H182" s="64"/>
    </row>
    <row r="183" spans="1:8" ht="15.75" x14ac:dyDescent="0.2">
      <c r="A183" s="214"/>
      <c r="B183" s="73" t="s">
        <v>1301</v>
      </c>
      <c r="C183" s="82">
        <v>0</v>
      </c>
      <c r="D183" s="82">
        <v>0</v>
      </c>
      <c r="E183" s="83">
        <v>1.7416959700000001</v>
      </c>
      <c r="F183" s="64"/>
      <c r="G183" s="64"/>
      <c r="H183" s="64"/>
    </row>
    <row r="184" spans="1:8" ht="31.5" x14ac:dyDescent="0.2">
      <c r="A184" s="214"/>
      <c r="B184" s="73" t="s">
        <v>1302</v>
      </c>
      <c r="C184" s="82">
        <v>0</v>
      </c>
      <c r="D184" s="82">
        <v>0</v>
      </c>
      <c r="E184" s="83">
        <v>27.50630726</v>
      </c>
      <c r="F184" s="535"/>
      <c r="G184" s="64"/>
      <c r="H184" s="64"/>
    </row>
    <row r="185" spans="1:8" ht="31.5" x14ac:dyDescent="0.2">
      <c r="A185" s="214"/>
      <c r="B185" s="73" t="s">
        <v>1303</v>
      </c>
      <c r="C185" s="82">
        <v>0</v>
      </c>
      <c r="D185" s="82">
        <v>0</v>
      </c>
      <c r="E185" s="83">
        <v>150.34289595999999</v>
      </c>
      <c r="F185" s="64"/>
      <c r="G185" s="64"/>
      <c r="H185" s="64"/>
    </row>
    <row r="186" spans="1:8" ht="31.5" x14ac:dyDescent="0.2">
      <c r="A186" s="214"/>
      <c r="B186" s="73" t="s">
        <v>1304</v>
      </c>
      <c r="C186" s="82">
        <v>0</v>
      </c>
      <c r="D186" s="82">
        <v>0</v>
      </c>
      <c r="E186" s="83">
        <v>9.0643189999999998E-2</v>
      </c>
      <c r="F186" s="64"/>
      <c r="G186" s="64"/>
      <c r="H186" s="64"/>
    </row>
    <row r="187" spans="1:8" ht="15.75" x14ac:dyDescent="0.2">
      <c r="A187" s="214"/>
      <c r="B187" s="73" t="s">
        <v>1305</v>
      </c>
      <c r="C187" s="82">
        <v>24</v>
      </c>
      <c r="D187" s="82">
        <v>24</v>
      </c>
      <c r="E187" s="83">
        <v>832.04064165</v>
      </c>
      <c r="F187" s="64"/>
      <c r="G187" s="64"/>
      <c r="H187" s="64"/>
    </row>
    <row r="188" spans="1:8" ht="17.100000000000001" hidden="1" customHeight="1" x14ac:dyDescent="0.2">
      <c r="A188" s="214"/>
      <c r="B188" s="1045"/>
      <c r="C188" s="82"/>
      <c r="D188" s="82"/>
      <c r="E188" s="1046"/>
      <c r="F188" s="64"/>
      <c r="G188" s="64"/>
      <c r="H188" s="64"/>
    </row>
    <row r="189" spans="1:8" ht="15.75" hidden="1" x14ac:dyDescent="0.2">
      <c r="A189" s="214"/>
      <c r="B189" s="1045"/>
      <c r="C189" s="82"/>
      <c r="D189" s="82"/>
      <c r="E189" s="1046"/>
      <c r="F189" s="64"/>
      <c r="G189" s="64"/>
      <c r="H189" s="64"/>
    </row>
    <row r="190" spans="1:8" ht="15.75" hidden="1" x14ac:dyDescent="0.2">
      <c r="A190" s="214"/>
      <c r="B190" s="1045"/>
      <c r="C190" s="82"/>
      <c r="D190" s="82"/>
      <c r="E190" s="1046"/>
      <c r="F190" s="64"/>
      <c r="G190" s="64"/>
      <c r="H190" s="64"/>
    </row>
    <row r="191" spans="1:8" ht="15.75" hidden="1" x14ac:dyDescent="0.2">
      <c r="A191" s="214"/>
      <c r="B191" s="1125"/>
      <c r="C191" s="82"/>
      <c r="D191" s="82"/>
      <c r="E191" s="1126"/>
      <c r="F191" s="64"/>
      <c r="G191" s="64"/>
      <c r="H191" s="64"/>
    </row>
    <row r="192" spans="1:8" ht="15.75" hidden="1" x14ac:dyDescent="0.2">
      <c r="A192" s="214"/>
      <c r="B192" s="1125"/>
      <c r="C192" s="82"/>
      <c r="D192" s="82"/>
      <c r="E192" s="1126"/>
      <c r="F192" s="64"/>
      <c r="G192" s="64"/>
      <c r="H192" s="64"/>
    </row>
    <row r="193" spans="1:8" ht="15.75" hidden="1" x14ac:dyDescent="0.2">
      <c r="A193" s="214"/>
      <c r="B193" s="1125"/>
      <c r="C193" s="82"/>
      <c r="D193" s="82"/>
      <c r="E193" s="1126"/>
      <c r="F193" s="64"/>
      <c r="G193" s="64"/>
      <c r="H193" s="64"/>
    </row>
    <row r="194" spans="1:8" ht="15.75" hidden="1" x14ac:dyDescent="0.2">
      <c r="A194" s="214"/>
      <c r="B194" s="1125"/>
      <c r="C194" s="82"/>
      <c r="D194" s="82"/>
      <c r="E194" s="1126"/>
      <c r="F194" s="64"/>
      <c r="G194" s="64"/>
      <c r="H194" s="64"/>
    </row>
    <row r="195" spans="1:8" ht="16.899999999999999" hidden="1" customHeight="1" x14ac:dyDescent="0.2">
      <c r="A195" s="214"/>
      <c r="B195" s="1125"/>
      <c r="C195" s="82"/>
      <c r="D195" s="82"/>
      <c r="E195" s="1126"/>
      <c r="F195" s="64"/>
      <c r="G195" s="64"/>
      <c r="H195" s="64"/>
    </row>
    <row r="196" spans="1:8" ht="15.75" hidden="1" x14ac:dyDescent="0.2">
      <c r="A196" s="214"/>
      <c r="B196" s="1125"/>
      <c r="C196" s="82"/>
      <c r="D196" s="82"/>
      <c r="E196" s="1126"/>
      <c r="F196" s="64"/>
      <c r="G196" s="64"/>
      <c r="H196" s="64"/>
    </row>
    <row r="197" spans="1:8" ht="15.75" hidden="1" x14ac:dyDescent="0.2">
      <c r="A197" s="214"/>
      <c r="B197" s="1125"/>
      <c r="C197" s="82"/>
      <c r="D197" s="82"/>
      <c r="E197" s="1126"/>
      <c r="F197" s="64"/>
      <c r="G197" s="64"/>
      <c r="H197" s="64"/>
    </row>
    <row r="198" spans="1:8" ht="16.899999999999999" hidden="1" customHeight="1" x14ac:dyDescent="0.2">
      <c r="A198" s="214"/>
      <c r="B198" s="1125"/>
      <c r="C198" s="82"/>
      <c r="D198" s="82"/>
      <c r="E198" s="1126"/>
      <c r="F198" s="64"/>
      <c r="G198" s="64"/>
      <c r="H198" s="64"/>
    </row>
    <row r="199" spans="1:8" ht="15.75" hidden="1" x14ac:dyDescent="0.2">
      <c r="A199" s="214"/>
      <c r="B199" s="1045"/>
      <c r="C199" s="82"/>
      <c r="D199" s="82"/>
      <c r="E199" s="1046"/>
      <c r="F199" s="64"/>
      <c r="G199" s="64"/>
      <c r="H199" s="64"/>
    </row>
    <row r="200" spans="1:8" ht="15.75" hidden="1" x14ac:dyDescent="0.2">
      <c r="A200" s="214"/>
      <c r="B200" s="1045"/>
      <c r="C200" s="82"/>
      <c r="D200" s="82"/>
      <c r="E200" s="1046"/>
      <c r="F200" s="64"/>
      <c r="G200" s="64"/>
      <c r="H200" s="64"/>
    </row>
    <row r="201" spans="1:8" ht="15.75" hidden="1" x14ac:dyDescent="0.2">
      <c r="A201" s="214"/>
      <c r="B201" s="1045"/>
      <c r="C201" s="82"/>
      <c r="D201" s="82"/>
      <c r="E201" s="1046"/>
      <c r="F201" s="64"/>
      <c r="G201" s="64"/>
      <c r="H201" s="64"/>
    </row>
    <row r="202" spans="1:8" ht="15.75" hidden="1" x14ac:dyDescent="0.2">
      <c r="A202" s="214"/>
      <c r="B202" s="1045"/>
      <c r="C202" s="82"/>
      <c r="D202" s="82"/>
      <c r="E202" s="1046"/>
      <c r="F202" s="64"/>
      <c r="G202" s="64"/>
      <c r="H202" s="64"/>
    </row>
    <row r="203" spans="1:8" ht="15.75" hidden="1" x14ac:dyDescent="0.2">
      <c r="A203" s="214"/>
      <c r="B203" s="1045"/>
      <c r="C203" s="82"/>
      <c r="D203" s="82"/>
      <c r="E203" s="1046"/>
      <c r="F203" s="64"/>
      <c r="G203" s="64"/>
      <c r="H203" s="64"/>
    </row>
    <row r="204" spans="1:8" ht="15.75" hidden="1" x14ac:dyDescent="0.2">
      <c r="A204" s="214"/>
      <c r="B204" s="1045"/>
      <c r="C204" s="82"/>
      <c r="D204" s="82"/>
      <c r="E204" s="1046"/>
      <c r="F204" s="64"/>
      <c r="G204" s="64"/>
      <c r="H204" s="64"/>
    </row>
    <row r="205" spans="1:8" ht="15.75" hidden="1" x14ac:dyDescent="0.2">
      <c r="A205" s="214"/>
      <c r="B205" s="1045"/>
      <c r="C205" s="82"/>
      <c r="D205" s="82"/>
      <c r="E205" s="1046"/>
      <c r="F205" s="64"/>
      <c r="G205" s="64"/>
      <c r="H205" s="64"/>
    </row>
    <row r="206" spans="1:8" ht="15.75" hidden="1" x14ac:dyDescent="0.2">
      <c r="A206" s="214"/>
      <c r="B206" s="1045"/>
      <c r="C206" s="82"/>
      <c r="D206" s="82"/>
      <c r="E206" s="1046"/>
      <c r="F206" s="64"/>
      <c r="G206" s="64"/>
      <c r="H206" s="64"/>
    </row>
    <row r="207" spans="1:8" ht="15.75" hidden="1" x14ac:dyDescent="0.2">
      <c r="A207" s="214"/>
      <c r="B207" s="1045"/>
      <c r="C207" s="82"/>
      <c r="D207" s="82"/>
      <c r="E207" s="1046"/>
      <c r="F207" s="64"/>
      <c r="G207" s="64"/>
      <c r="H207" s="64"/>
    </row>
    <row r="208" spans="1:8" ht="15.75" hidden="1" x14ac:dyDescent="0.2">
      <c r="A208" s="214"/>
      <c r="B208" s="1045"/>
      <c r="C208" s="82"/>
      <c r="D208" s="82"/>
      <c r="E208" s="1046"/>
      <c r="F208" s="64"/>
      <c r="G208" s="64"/>
      <c r="H208" s="64"/>
    </row>
    <row r="209" spans="1:8" ht="15.75" hidden="1" x14ac:dyDescent="0.2">
      <c r="A209" s="214"/>
      <c r="B209" s="1045"/>
      <c r="C209" s="82"/>
      <c r="D209" s="82"/>
      <c r="E209" s="1046"/>
      <c r="F209" s="64"/>
      <c r="G209" s="64"/>
      <c r="H209" s="64"/>
    </row>
    <row r="210" spans="1:8" ht="15.75" hidden="1" x14ac:dyDescent="0.2">
      <c r="A210" s="214"/>
      <c r="B210" s="1045"/>
      <c r="C210" s="82"/>
      <c r="D210" s="82"/>
      <c r="E210" s="1046"/>
      <c r="F210" s="64"/>
      <c r="G210" s="64"/>
      <c r="H210" s="64"/>
    </row>
    <row r="211" spans="1:8" ht="15.75" hidden="1" x14ac:dyDescent="0.2">
      <c r="A211" s="214"/>
      <c r="B211" s="1045"/>
      <c r="C211" s="82"/>
      <c r="D211" s="82"/>
      <c r="E211" s="1046"/>
      <c r="F211" s="64"/>
      <c r="G211" s="64"/>
      <c r="H211" s="64"/>
    </row>
    <row r="212" spans="1:8" ht="15.75" hidden="1" x14ac:dyDescent="0.2">
      <c r="A212" s="214"/>
      <c r="B212" s="1045"/>
      <c r="C212" s="82"/>
      <c r="D212" s="82"/>
      <c r="E212" s="1046"/>
      <c r="F212" s="64"/>
      <c r="G212" s="64"/>
      <c r="H212" s="64"/>
    </row>
    <row r="213" spans="1:8" ht="15.75" hidden="1" x14ac:dyDescent="0.2">
      <c r="A213" s="214"/>
      <c r="B213" s="1045"/>
      <c r="C213" s="82"/>
      <c r="D213" s="82"/>
      <c r="E213" s="1046"/>
      <c r="F213" s="64"/>
      <c r="G213" s="64"/>
      <c r="H213" s="64"/>
    </row>
    <row r="214" spans="1:8" ht="15.75" hidden="1" x14ac:dyDescent="0.2">
      <c r="A214" s="214"/>
      <c r="B214" s="1045"/>
      <c r="C214" s="82"/>
      <c r="D214" s="82"/>
      <c r="E214" s="1046"/>
      <c r="F214" s="64"/>
      <c r="G214" s="64"/>
      <c r="H214" s="64"/>
    </row>
    <row r="215" spans="1:8" ht="15.75" hidden="1" x14ac:dyDescent="0.2">
      <c r="A215" s="214"/>
      <c r="B215" s="1045"/>
      <c r="C215" s="82"/>
      <c r="D215" s="82"/>
      <c r="E215" s="1046"/>
      <c r="F215" s="64"/>
      <c r="G215" s="64"/>
      <c r="H215" s="64"/>
    </row>
    <row r="216" spans="1:8" ht="15.75" hidden="1" x14ac:dyDescent="0.2">
      <c r="A216" s="214"/>
      <c r="B216" s="1045"/>
      <c r="C216" s="82"/>
      <c r="D216" s="82"/>
      <c r="E216" s="1046"/>
      <c r="F216" s="64"/>
      <c r="G216" s="64"/>
      <c r="H216" s="64"/>
    </row>
    <row r="217" spans="1:8" ht="15.75" hidden="1" x14ac:dyDescent="0.2">
      <c r="A217" s="214"/>
      <c r="B217" s="1045"/>
      <c r="C217" s="82"/>
      <c r="D217" s="82"/>
      <c r="E217" s="1046"/>
      <c r="F217" s="64"/>
      <c r="G217" s="64"/>
      <c r="H217" s="64"/>
    </row>
    <row r="218" spans="1:8" ht="15.75" hidden="1" x14ac:dyDescent="0.2">
      <c r="A218" s="214"/>
      <c r="B218" s="1045"/>
      <c r="C218" s="82"/>
      <c r="D218" s="82"/>
      <c r="E218" s="1046"/>
      <c r="F218" s="64"/>
      <c r="G218" s="64"/>
      <c r="H218" s="64"/>
    </row>
    <row r="219" spans="1:8" ht="15.75" hidden="1" x14ac:dyDescent="0.2">
      <c r="A219" s="214"/>
      <c r="B219" s="1045"/>
      <c r="C219" s="82"/>
      <c r="D219" s="82"/>
      <c r="E219" s="1046"/>
      <c r="F219" s="64"/>
      <c r="G219" s="64"/>
      <c r="H219" s="64"/>
    </row>
    <row r="220" spans="1:8" ht="15.75" hidden="1" x14ac:dyDescent="0.2">
      <c r="A220" s="214"/>
      <c r="B220" s="1045"/>
      <c r="C220" s="1033"/>
      <c r="D220" s="1033"/>
      <c r="E220" s="1046"/>
      <c r="F220" s="64"/>
      <c r="G220" s="64"/>
      <c r="H220" s="64"/>
    </row>
    <row r="221" spans="1:8" ht="15.75" hidden="1" x14ac:dyDescent="0.2">
      <c r="A221" s="214"/>
      <c r="B221" s="1045"/>
      <c r="C221" s="1033"/>
      <c r="D221" s="1033"/>
      <c r="E221" s="1046"/>
      <c r="F221" s="64"/>
      <c r="G221" s="64"/>
      <c r="H221" s="64"/>
    </row>
    <row r="222" spans="1:8" ht="15.75" hidden="1" x14ac:dyDescent="0.2">
      <c r="A222" s="214"/>
      <c r="B222" s="1045"/>
      <c r="C222" s="1033"/>
      <c r="D222" s="1033"/>
      <c r="E222" s="1046"/>
      <c r="F222" s="64"/>
      <c r="G222" s="64"/>
      <c r="H222" s="64"/>
    </row>
    <row r="223" spans="1:8" ht="15.75" hidden="1" x14ac:dyDescent="0.2">
      <c r="A223" s="214"/>
      <c r="B223" s="1045"/>
      <c r="C223" s="1033"/>
      <c r="D223" s="1033"/>
      <c r="E223" s="1046"/>
      <c r="F223" s="64"/>
      <c r="G223" s="64"/>
      <c r="H223" s="64"/>
    </row>
    <row r="224" spans="1:8" ht="15.75" hidden="1" x14ac:dyDescent="0.2">
      <c r="A224" s="214"/>
      <c r="B224" s="1045"/>
      <c r="C224" s="1033"/>
      <c r="D224" s="1033"/>
      <c r="E224" s="1046"/>
      <c r="F224" s="64"/>
      <c r="G224" s="64"/>
      <c r="H224" s="64"/>
    </row>
    <row r="225" spans="1:8" ht="15.75" hidden="1" x14ac:dyDescent="0.2">
      <c r="A225" s="214"/>
      <c r="B225" s="1045"/>
      <c r="C225" s="1033"/>
      <c r="D225" s="1033"/>
      <c r="E225" s="1046"/>
      <c r="F225" s="64"/>
      <c r="G225" s="64"/>
      <c r="H225" s="64"/>
    </row>
    <row r="226" spans="1:8" ht="15.75" hidden="1" x14ac:dyDescent="0.2">
      <c r="A226" s="214"/>
      <c r="B226" s="1045"/>
      <c r="C226" s="1033"/>
      <c r="D226" s="1033"/>
      <c r="E226" s="1046"/>
      <c r="F226" s="64"/>
      <c r="G226" s="64"/>
      <c r="H226" s="64"/>
    </row>
    <row r="227" spans="1:8" ht="15.75" hidden="1" x14ac:dyDescent="0.2">
      <c r="A227" s="214"/>
      <c r="B227" s="1045"/>
      <c r="C227" s="1033"/>
      <c r="D227" s="1033"/>
      <c r="E227" s="1046"/>
      <c r="F227" s="64"/>
      <c r="G227" s="64"/>
      <c r="H227" s="64"/>
    </row>
    <row r="228" spans="1:8" ht="15.75" hidden="1" x14ac:dyDescent="0.2">
      <c r="A228" s="214"/>
      <c r="B228" s="1045"/>
      <c r="C228" s="1033"/>
      <c r="D228" s="1033"/>
      <c r="E228" s="1046"/>
      <c r="F228" s="64"/>
      <c r="G228" s="64"/>
      <c r="H228" s="64"/>
    </row>
    <row r="229" spans="1:8" ht="15.75" hidden="1" x14ac:dyDescent="0.2">
      <c r="A229" s="214"/>
      <c r="B229" s="1045"/>
      <c r="C229" s="1033"/>
      <c r="D229" s="1033"/>
      <c r="E229" s="1046"/>
      <c r="F229" s="64"/>
      <c r="G229" s="64"/>
      <c r="H229" s="64"/>
    </row>
    <row r="230" spans="1:8" ht="15.75" hidden="1" x14ac:dyDescent="0.2">
      <c r="A230" s="214"/>
      <c r="B230" s="1045"/>
      <c r="C230" s="1033"/>
      <c r="D230" s="1033"/>
      <c r="E230" s="1046"/>
      <c r="F230" s="64"/>
      <c r="G230" s="64"/>
      <c r="H230" s="64"/>
    </row>
    <row r="231" spans="1:8" ht="15.75" x14ac:dyDescent="0.25">
      <c r="A231" s="214"/>
      <c r="B231" s="216" t="s">
        <v>141</v>
      </c>
      <c r="C231" s="1656">
        <f>SUM(C183:C212)</f>
        <v>24</v>
      </c>
      <c r="D231" s="1656">
        <f>SUM(D183:D212)</f>
        <v>24</v>
      </c>
      <c r="E231" s="484">
        <f>SUM(E183:E230)</f>
        <v>1011.72218403</v>
      </c>
      <c r="F231" s="64"/>
      <c r="G231" s="64"/>
      <c r="H231" s="64"/>
    </row>
    <row r="232" spans="1:8" ht="15" customHeight="1" x14ac:dyDescent="0.2">
      <c r="A232" s="214"/>
      <c r="B232" s="77"/>
      <c r="C232" s="77"/>
      <c r="D232" s="63"/>
      <c r="E232" s="87"/>
      <c r="F232" s="64"/>
      <c r="G232" s="64"/>
      <c r="H232" s="64"/>
    </row>
    <row r="233" spans="1:8" ht="15" customHeight="1" x14ac:dyDescent="0.2">
      <c r="A233" s="214"/>
      <c r="B233" s="456" t="s">
        <v>143</v>
      </c>
      <c r="C233" s="456" t="s">
        <v>68</v>
      </c>
      <c r="D233" s="456" t="s">
        <v>246</v>
      </c>
      <c r="E233" s="457" t="s">
        <v>49</v>
      </c>
      <c r="F233" s="64"/>
      <c r="G233" s="64"/>
      <c r="H233" s="64"/>
    </row>
    <row r="234" spans="1:8" ht="15" customHeight="1" x14ac:dyDescent="0.2">
      <c r="A234" s="214"/>
      <c r="B234" s="73" t="s">
        <v>143</v>
      </c>
      <c r="C234" s="82">
        <v>167</v>
      </c>
      <c r="D234" s="82">
        <v>167</v>
      </c>
      <c r="E234" s="83">
        <v>3454.8963596599988</v>
      </c>
      <c r="F234" s="64"/>
      <c r="G234" s="64"/>
      <c r="H234" s="64"/>
    </row>
    <row r="235" spans="1:8" ht="15" customHeight="1" x14ac:dyDescent="0.2">
      <c r="A235" s="214"/>
      <c r="B235" s="276"/>
      <c r="C235" s="78"/>
      <c r="D235" s="78"/>
      <c r="E235" s="91"/>
      <c r="F235" s="64"/>
      <c r="G235" s="64"/>
      <c r="H235" s="64"/>
    </row>
    <row r="236" spans="1:8" ht="15" customHeight="1" x14ac:dyDescent="0.25">
      <c r="A236" s="214"/>
      <c r="B236" s="482" t="s">
        <v>142</v>
      </c>
      <c r="C236" s="1657">
        <f>C234+C231</f>
        <v>191</v>
      </c>
      <c r="D236" s="1657">
        <f>D234+D231</f>
        <v>191</v>
      </c>
      <c r="E236" s="484">
        <f>E234+E231</f>
        <v>4466.6185436899987</v>
      </c>
      <c r="F236" s="64"/>
      <c r="G236" s="64"/>
      <c r="H236" s="64"/>
    </row>
    <row r="237" spans="1:8" ht="15" customHeight="1" x14ac:dyDescent="0.2">
      <c r="A237" s="214"/>
      <c r="B237" s="77"/>
      <c r="C237" s="77"/>
      <c r="D237" s="63"/>
      <c r="E237" s="87"/>
      <c r="F237" s="64"/>
      <c r="G237" s="64"/>
      <c r="H237" s="64"/>
    </row>
    <row r="238" spans="1:8" ht="15" customHeight="1" x14ac:dyDescent="0.2">
      <c r="A238" s="214"/>
      <c r="B238" s="77"/>
      <c r="C238" s="77"/>
      <c r="D238" s="63"/>
      <c r="E238" s="87"/>
      <c r="F238" s="64"/>
      <c r="G238" s="64"/>
      <c r="H238" s="64"/>
    </row>
    <row r="239" spans="1:8" ht="40.15" customHeight="1" x14ac:dyDescent="0.2">
      <c r="A239" s="214"/>
      <c r="B239" s="1447" t="s">
        <v>180</v>
      </c>
      <c r="C239" s="1448">
        <f>+C177+C236</f>
        <v>432</v>
      </c>
      <c r="D239" s="1448">
        <f>+D177+D236</f>
        <v>315</v>
      </c>
      <c r="E239" s="1449">
        <f>+E236+E177</f>
        <v>10109.294532459997</v>
      </c>
      <c r="F239" s="92"/>
      <c r="G239" s="92"/>
      <c r="H239" s="93"/>
    </row>
    <row r="240" spans="1:8" ht="15" customHeight="1" x14ac:dyDescent="0.2">
      <c r="A240" s="214"/>
      <c r="B240" s="213"/>
      <c r="C240" s="213"/>
      <c r="D240" s="66"/>
      <c r="E240" s="87"/>
      <c r="F240" s="88"/>
      <c r="G240" s="88"/>
      <c r="H240" s="94"/>
    </row>
    <row r="241" spans="1:8" ht="15" customHeight="1" x14ac:dyDescent="0.2">
      <c r="A241" s="214"/>
      <c r="B241" s="64"/>
      <c r="C241" s="64"/>
    </row>
    <row r="242" spans="1:8" ht="24.95" customHeight="1" x14ac:dyDescent="0.2">
      <c r="A242" s="214"/>
      <c r="B242" s="1820" t="s">
        <v>1306</v>
      </c>
      <c r="C242" s="1820"/>
      <c r="D242" s="1820"/>
      <c r="E242" s="1820"/>
      <c r="F242" s="1820"/>
      <c r="G242" s="1820"/>
      <c r="H242" s="1820"/>
    </row>
    <row r="243" spans="1:8" ht="24.95" customHeight="1" x14ac:dyDescent="0.2">
      <c r="A243" s="214"/>
      <c r="B243" s="213"/>
      <c r="C243" s="213"/>
    </row>
    <row r="244" spans="1:8" ht="24.95" customHeight="1" x14ac:dyDescent="0.2">
      <c r="A244" s="214"/>
      <c r="B244" s="1822" t="s">
        <v>643</v>
      </c>
      <c r="C244" s="1822"/>
      <c r="D244" s="1822"/>
      <c r="E244" s="1822"/>
      <c r="F244" s="277"/>
      <c r="G244" s="277"/>
    </row>
    <row r="245" spans="1:8" ht="35.450000000000003" customHeight="1" x14ac:dyDescent="0.2">
      <c r="A245" s="214"/>
      <c r="B245" s="216" t="s">
        <v>778</v>
      </c>
      <c r="C245" s="216" t="s">
        <v>68</v>
      </c>
      <c r="D245" s="65" t="s">
        <v>42</v>
      </c>
      <c r="E245" s="65" t="s">
        <v>123</v>
      </c>
      <c r="F245" s="234"/>
      <c r="G245" s="234"/>
    </row>
    <row r="246" spans="1:8" ht="15.75" x14ac:dyDescent="0.2">
      <c r="A246" s="214"/>
      <c r="B246" s="199"/>
      <c r="C246" s="82"/>
      <c r="D246" s="1104"/>
      <c r="E246" s="98">
        <v>0</v>
      </c>
      <c r="F246" s="234"/>
      <c r="G246" s="234"/>
    </row>
    <row r="247" spans="1:8" ht="15.75" hidden="1" x14ac:dyDescent="0.2">
      <c r="A247" s="214"/>
      <c r="B247" s="199"/>
      <c r="C247" s="82"/>
      <c r="D247" s="1104"/>
      <c r="E247" s="98"/>
      <c r="F247" s="234"/>
      <c r="G247" s="234"/>
    </row>
    <row r="248" spans="1:8" ht="15.75" hidden="1" x14ac:dyDescent="0.2">
      <c r="A248" s="214"/>
      <c r="B248" s="199"/>
      <c r="C248" s="82"/>
      <c r="D248" s="82"/>
      <c r="E248" s="98"/>
      <c r="F248" s="96"/>
      <c r="G248" s="96"/>
      <c r="H248" s="213"/>
    </row>
    <row r="249" spans="1:8" ht="15.75" x14ac:dyDescent="0.2">
      <c r="A249" s="214"/>
      <c r="B249" s="199"/>
      <c r="C249" s="82"/>
      <c r="D249" s="279"/>
      <c r="E249" s="98"/>
      <c r="F249" s="96"/>
      <c r="G249" s="96"/>
      <c r="H249" s="213"/>
    </row>
    <row r="250" spans="1:8" ht="15.75" x14ac:dyDescent="0.2">
      <c r="A250" s="214"/>
      <c r="B250" s="200" t="s">
        <v>981</v>
      </c>
      <c r="C250" s="85">
        <f>SUM(C248:C249)</f>
        <v>0</v>
      </c>
      <c r="D250" s="82">
        <f>SUM(D248:D249)</f>
        <v>0</v>
      </c>
      <c r="E250" s="232">
        <f>SUM(E246:E249)</f>
        <v>0</v>
      </c>
      <c r="F250" s="74"/>
      <c r="G250" s="74"/>
      <c r="H250" s="75"/>
    </row>
    <row r="251" spans="1:8" ht="15.75" x14ac:dyDescent="0.2">
      <c r="A251" s="214"/>
      <c r="B251" s="1368"/>
      <c r="C251" s="86"/>
      <c r="D251" s="78"/>
      <c r="E251" s="215"/>
      <c r="F251" s="74"/>
      <c r="G251" s="74"/>
      <c r="H251" s="75"/>
    </row>
    <row r="252" spans="1:8" ht="15.75" x14ac:dyDescent="0.2">
      <c r="A252" s="214"/>
      <c r="B252" s="65" t="s">
        <v>979</v>
      </c>
      <c r="C252" s="65" t="s">
        <v>68</v>
      </c>
      <c r="D252" s="65" t="s">
        <v>246</v>
      </c>
      <c r="E252" s="1654" t="s">
        <v>980</v>
      </c>
      <c r="F252" s="64"/>
      <c r="G252" s="64"/>
      <c r="H252" s="75"/>
    </row>
    <row r="253" spans="1:8" ht="15.75" x14ac:dyDescent="0.2">
      <c r="A253" s="214"/>
      <c r="B253" s="73" t="s">
        <v>616</v>
      </c>
      <c r="C253" s="82">
        <v>0</v>
      </c>
      <c r="D253" s="82">
        <v>0</v>
      </c>
      <c r="E253" s="1505">
        <v>4.1212739300000001</v>
      </c>
      <c r="F253" s="1653"/>
      <c r="G253" s="517"/>
      <c r="H253" s="75"/>
    </row>
    <row r="254" spans="1:8" ht="15.75" hidden="1" x14ac:dyDescent="0.2">
      <c r="A254" s="214"/>
      <c r="B254" s="73"/>
      <c r="C254" s="82"/>
      <c r="D254" s="82"/>
      <c r="E254" s="1652"/>
      <c r="F254" s="1653"/>
      <c r="G254" s="517"/>
      <c r="H254" s="75"/>
    </row>
    <row r="255" spans="1:8" ht="15.75" hidden="1" x14ac:dyDescent="0.2">
      <c r="A255" s="214"/>
      <c r="B255" s="73"/>
      <c r="C255" s="82"/>
      <c r="D255" s="82"/>
      <c r="E255" s="1652"/>
      <c r="F255" s="1653"/>
      <c r="G255" s="517"/>
      <c r="H255" s="75"/>
    </row>
    <row r="256" spans="1:8" ht="15.75" hidden="1" x14ac:dyDescent="0.2">
      <c r="A256" s="214"/>
      <c r="B256" s="73"/>
      <c r="C256" s="82"/>
      <c r="D256" s="82"/>
      <c r="E256" s="1652"/>
      <c r="F256" s="1653"/>
      <c r="G256" s="517"/>
      <c r="H256" s="75"/>
    </row>
    <row r="257" spans="1:8" ht="15.75" hidden="1" x14ac:dyDescent="0.2">
      <c r="A257" s="214"/>
      <c r="B257" s="73"/>
      <c r="C257" s="82"/>
      <c r="D257" s="82"/>
      <c r="E257" s="1652"/>
      <c r="F257" s="1653"/>
      <c r="G257" s="517"/>
      <c r="H257" s="75"/>
    </row>
    <row r="258" spans="1:8" ht="15.75" hidden="1" x14ac:dyDescent="0.2">
      <c r="A258" s="214"/>
      <c r="B258" s="1408"/>
      <c r="C258" s="82"/>
      <c r="D258" s="82"/>
      <c r="E258" s="1652"/>
      <c r="F258" s="1653"/>
      <c r="G258" s="517"/>
      <c r="H258" s="75"/>
    </row>
    <row r="259" spans="1:8" ht="15.75" hidden="1" x14ac:dyDescent="0.2">
      <c r="A259" s="214"/>
      <c r="B259" s="1408"/>
      <c r="C259" s="82"/>
      <c r="D259" s="82"/>
      <c r="E259" s="1652"/>
      <c r="F259" s="1653"/>
      <c r="G259" s="517"/>
      <c r="H259" s="75"/>
    </row>
    <row r="260" spans="1:8" ht="15.75" hidden="1" x14ac:dyDescent="0.2">
      <c r="A260" s="214"/>
      <c r="B260" s="1408"/>
      <c r="C260" s="82"/>
      <c r="D260" s="82"/>
      <c r="E260" s="1652"/>
      <c r="F260" s="1653"/>
      <c r="G260" s="517"/>
      <c r="H260" s="75"/>
    </row>
    <row r="261" spans="1:8" ht="15.75" x14ac:dyDescent="0.2">
      <c r="A261" s="214"/>
      <c r="E261" s="1451"/>
      <c r="H261" s="75"/>
    </row>
    <row r="262" spans="1:8" ht="15" customHeight="1" x14ac:dyDescent="0.2">
      <c r="A262" s="214"/>
      <c r="C262"/>
      <c r="D262" s="213"/>
      <c r="E262" s="1450"/>
      <c r="F262" s="585"/>
      <c r="G262" s="96"/>
      <c r="H262" s="96"/>
    </row>
    <row r="263" spans="1:8" ht="15.75" x14ac:dyDescent="0.2">
      <c r="A263" s="214"/>
      <c r="B263" s="200" t="s">
        <v>132</v>
      </c>
      <c r="C263" s="85">
        <f>SUM(C253:C254)</f>
        <v>0</v>
      </c>
      <c r="D263" s="82">
        <f>SUM(D253:D254)</f>
        <v>0</v>
      </c>
      <c r="E263" s="232">
        <f>SUM(E253:E260)</f>
        <v>4.1212739300000001</v>
      </c>
      <c r="F263" s="74"/>
      <c r="G263" s="74"/>
      <c r="H263" s="75"/>
    </row>
    <row r="264" spans="1:8" ht="30" customHeight="1" x14ac:dyDescent="0.2">
      <c r="A264" s="214"/>
      <c r="B264" s="200" t="s">
        <v>863</v>
      </c>
      <c r="C264" s="85">
        <f>C250</f>
        <v>0</v>
      </c>
      <c r="D264" s="85">
        <f>D250</f>
        <v>0</v>
      </c>
      <c r="E264" s="232">
        <f>E263+E250</f>
        <v>4.1212739300000001</v>
      </c>
      <c r="F264" s="75"/>
      <c r="G264" s="74"/>
      <c r="H264" s="75"/>
    </row>
    <row r="265" spans="1:8" ht="15" customHeight="1" x14ac:dyDescent="0.2">
      <c r="A265" s="214"/>
      <c r="C265"/>
      <c r="D265" s="213"/>
      <c r="E265" s="533"/>
      <c r="F265" s="585"/>
      <c r="G265" s="96"/>
      <c r="H265" s="96"/>
    </row>
    <row r="266" spans="1:8" ht="15" customHeight="1" x14ac:dyDescent="0.2">
      <c r="A266" s="214"/>
      <c r="C266" s="213"/>
      <c r="D266" s="78"/>
      <c r="E266" s="91"/>
      <c r="F266" s="96"/>
      <c r="G266" s="96"/>
      <c r="H266" s="96"/>
    </row>
    <row r="267" spans="1:8" ht="25.5" customHeight="1" x14ac:dyDescent="0.2">
      <c r="A267" s="214"/>
      <c r="B267" s="1090" t="s">
        <v>165</v>
      </c>
      <c r="C267" s="1090"/>
      <c r="D267" s="1090"/>
      <c r="E267" s="1090"/>
      <c r="F267" s="1090"/>
      <c r="G267" s="1090"/>
      <c r="H267" s="1090"/>
    </row>
    <row r="268" spans="1:8" ht="15.75" x14ac:dyDescent="0.2">
      <c r="A268" s="214"/>
      <c r="F268" s="96"/>
      <c r="G268" s="96"/>
    </row>
    <row r="269" spans="1:8" ht="31.5" x14ac:dyDescent="0.2">
      <c r="A269" s="214"/>
      <c r="B269" s="216" t="s">
        <v>243</v>
      </c>
      <c r="C269" s="216" t="s">
        <v>68</v>
      </c>
      <c r="D269" s="65" t="s">
        <v>42</v>
      </c>
      <c r="E269" s="65" t="s">
        <v>123</v>
      </c>
      <c r="F269" s="96"/>
      <c r="G269" s="96"/>
      <c r="H269" s="213"/>
    </row>
    <row r="270" spans="1:8" ht="15.75" hidden="1" x14ac:dyDescent="0.2">
      <c r="A270" s="214"/>
      <c r="B270" s="199" t="s">
        <v>864</v>
      </c>
      <c r="C270" s="279">
        <v>0</v>
      </c>
      <c r="D270" s="279">
        <v>0</v>
      </c>
      <c r="E270" s="98">
        <v>0</v>
      </c>
      <c r="F270" s="96"/>
      <c r="G270" s="96"/>
      <c r="H270" s="213"/>
    </row>
    <row r="271" spans="1:8" ht="15.75" hidden="1" x14ac:dyDescent="0.2">
      <c r="A271" s="214"/>
      <c r="B271" s="73" t="s">
        <v>864</v>
      </c>
      <c r="C271" s="279">
        <v>0</v>
      </c>
      <c r="D271" s="279">
        <v>0</v>
      </c>
      <c r="E271" s="98">
        <v>0</v>
      </c>
      <c r="F271" s="96"/>
      <c r="G271" s="96"/>
      <c r="H271" s="213"/>
    </row>
    <row r="272" spans="1:8" ht="15.75" hidden="1" x14ac:dyDescent="0.2">
      <c r="A272" s="214"/>
      <c r="B272" s="73" t="s">
        <v>616</v>
      </c>
      <c r="C272" s="279">
        <v>0</v>
      </c>
      <c r="D272" s="279">
        <v>0</v>
      </c>
      <c r="E272" s="98">
        <v>0</v>
      </c>
      <c r="F272" s="96"/>
      <c r="G272" s="96"/>
      <c r="H272" s="213"/>
    </row>
    <row r="273" spans="1:8" ht="15.75" hidden="1" x14ac:dyDescent="0.2">
      <c r="A273" s="214"/>
      <c r="B273" s="73" t="s">
        <v>864</v>
      </c>
      <c r="C273" s="82">
        <v>0</v>
      </c>
      <c r="D273" s="82">
        <v>0</v>
      </c>
      <c r="E273" s="98">
        <v>0</v>
      </c>
      <c r="F273" s="96"/>
      <c r="G273" s="96"/>
      <c r="H273" s="213"/>
    </row>
    <row r="274" spans="1:8" ht="15.75" hidden="1" x14ac:dyDescent="0.2">
      <c r="A274" s="214"/>
      <c r="B274" s="733" t="s">
        <v>616</v>
      </c>
      <c r="C274" s="279">
        <v>0</v>
      </c>
      <c r="D274" s="279">
        <v>0</v>
      </c>
      <c r="E274" s="734">
        <v>0</v>
      </c>
      <c r="F274" s="96"/>
      <c r="G274" s="96"/>
      <c r="H274" s="213"/>
    </row>
    <row r="275" spans="1:8" ht="15.75" hidden="1" x14ac:dyDescent="0.2">
      <c r="A275" s="214"/>
      <c r="B275" s="733"/>
      <c r="C275" s="279"/>
      <c r="D275" s="279"/>
      <c r="E275" s="734"/>
      <c r="F275" s="96"/>
      <c r="G275" s="96"/>
      <c r="H275" s="213"/>
    </row>
    <row r="276" spans="1:8" ht="15.75" hidden="1" x14ac:dyDescent="0.2">
      <c r="A276" s="214"/>
      <c r="B276" s="889"/>
      <c r="C276" s="279"/>
      <c r="D276" s="279"/>
      <c r="E276" s="893"/>
      <c r="F276" s="96"/>
      <c r="G276" s="96"/>
      <c r="H276" s="213"/>
    </row>
    <row r="277" spans="1:8" ht="15.75" hidden="1" x14ac:dyDescent="0.2">
      <c r="A277" s="214"/>
      <c r="B277" s="889"/>
      <c r="C277" s="279"/>
      <c r="D277" s="279"/>
      <c r="E277" s="893"/>
      <c r="F277" s="96"/>
      <c r="G277" s="96"/>
      <c r="H277" s="213"/>
    </row>
    <row r="278" spans="1:8" ht="15.75" hidden="1" x14ac:dyDescent="0.2">
      <c r="A278" s="214"/>
      <c r="B278" s="889"/>
      <c r="C278" s="82"/>
      <c r="D278" s="82"/>
      <c r="E278" s="893"/>
      <c r="F278" s="96"/>
      <c r="G278" s="96"/>
      <c r="H278" s="213"/>
    </row>
    <row r="279" spans="1:8" ht="15.75" hidden="1" x14ac:dyDescent="0.2">
      <c r="A279" s="214"/>
      <c r="B279" s="889"/>
      <c r="C279" s="82"/>
      <c r="D279" s="82"/>
      <c r="E279" s="893"/>
      <c r="F279" s="96"/>
      <c r="G279" s="96"/>
      <c r="H279" s="213"/>
    </row>
    <row r="280" spans="1:8" ht="15.75" hidden="1" x14ac:dyDescent="0.2">
      <c r="A280" s="214"/>
      <c r="B280" s="889"/>
      <c r="C280" s="82"/>
      <c r="D280" s="82"/>
      <c r="E280" s="893"/>
      <c r="F280" s="96"/>
      <c r="G280" s="96"/>
      <c r="H280" s="213"/>
    </row>
    <row r="281" spans="1:8" ht="15.75" hidden="1" x14ac:dyDescent="0.2">
      <c r="A281" s="214"/>
      <c r="B281" s="889"/>
      <c r="C281" s="279"/>
      <c r="D281" s="279"/>
      <c r="E281" s="893"/>
      <c r="F281" s="96"/>
      <c r="G281" s="96"/>
      <c r="H281" s="213"/>
    </row>
    <row r="282" spans="1:8" ht="15.75" hidden="1" x14ac:dyDescent="0.2">
      <c r="A282" s="214"/>
      <c r="B282" s="889"/>
      <c r="C282" s="82"/>
      <c r="D282" s="279"/>
      <c r="E282" s="893"/>
      <c r="F282" s="96"/>
      <c r="G282" s="96"/>
      <c r="H282" s="213"/>
    </row>
    <row r="283" spans="1:8" ht="15.75" hidden="1" x14ac:dyDescent="0.2">
      <c r="A283" s="214"/>
      <c r="B283" s="889"/>
      <c r="C283" s="82"/>
      <c r="D283" s="279"/>
      <c r="E283" s="893"/>
      <c r="F283" s="96"/>
      <c r="G283" s="96"/>
      <c r="H283" s="213"/>
    </row>
    <row r="284" spans="1:8" ht="15.75" hidden="1" x14ac:dyDescent="0.2">
      <c r="A284" s="214"/>
      <c r="B284" s="889"/>
      <c r="C284" s="82"/>
      <c r="D284" s="279"/>
      <c r="E284" s="893"/>
      <c r="F284" s="96"/>
      <c r="G284" s="96"/>
      <c r="H284" s="213"/>
    </row>
    <row r="285" spans="1:8" ht="15.75" hidden="1" x14ac:dyDescent="0.2">
      <c r="A285" s="214"/>
      <c r="B285" s="73"/>
      <c r="C285" s="82"/>
      <c r="D285" s="279"/>
      <c r="E285" s="98"/>
      <c r="F285" s="96"/>
      <c r="G285" s="96"/>
      <c r="H285" s="213"/>
    </row>
    <row r="286" spans="1:8" ht="15.75" hidden="1" x14ac:dyDescent="0.2">
      <c r="A286" s="214"/>
      <c r="B286" s="924"/>
      <c r="C286" s="925"/>
      <c r="D286" s="926"/>
      <c r="E286" s="927"/>
      <c r="F286" s="96"/>
      <c r="G286" s="96"/>
      <c r="H286" s="213"/>
    </row>
    <row r="287" spans="1:8" ht="15.75" hidden="1" x14ac:dyDescent="0.2">
      <c r="A287" s="214"/>
      <c r="B287" s="199"/>
      <c r="C287" s="925"/>
      <c r="D287" s="926"/>
      <c r="E287" s="927"/>
      <c r="F287" s="96"/>
      <c r="G287" s="96"/>
      <c r="H287" s="213"/>
    </row>
    <row r="288" spans="1:8" ht="15.75" hidden="1" x14ac:dyDescent="0.2">
      <c r="A288" s="214"/>
      <c r="B288" s="959"/>
      <c r="C288" s="925"/>
      <c r="D288" s="926"/>
      <c r="E288" s="927"/>
      <c r="F288" s="96"/>
      <c r="G288" s="96"/>
      <c r="H288" s="213"/>
    </row>
    <row r="289" spans="1:8" ht="15.75" hidden="1" x14ac:dyDescent="0.2">
      <c r="A289" s="214"/>
      <c r="B289" s="959"/>
      <c r="C289" s="925"/>
      <c r="D289" s="926"/>
      <c r="E289" s="927"/>
      <c r="F289" s="96"/>
      <c r="G289" s="96"/>
      <c r="H289" s="213"/>
    </row>
    <row r="290" spans="1:8" ht="15.75" hidden="1" x14ac:dyDescent="0.2">
      <c r="A290" s="214"/>
      <c r="B290" s="959"/>
      <c r="C290" s="1033"/>
      <c r="D290" s="1034"/>
      <c r="E290" s="1035"/>
      <c r="F290" s="96"/>
      <c r="G290" s="96"/>
      <c r="H290" s="213"/>
    </row>
    <row r="291" spans="1:8" ht="15.75" hidden="1" x14ac:dyDescent="0.2">
      <c r="A291" s="214"/>
      <c r="B291" s="1038"/>
      <c r="C291" s="1033"/>
      <c r="D291" s="1034"/>
      <c r="E291" s="1035"/>
      <c r="F291" s="96"/>
      <c r="G291" s="96"/>
      <c r="H291" s="213"/>
    </row>
    <row r="292" spans="1:8" ht="15.75" hidden="1" x14ac:dyDescent="0.2">
      <c r="A292" s="214"/>
      <c r="B292" s="1038"/>
      <c r="C292" s="1033"/>
      <c r="D292" s="1034"/>
      <c r="E292" s="1035"/>
      <c r="F292" s="96"/>
      <c r="G292" s="96"/>
      <c r="H292" s="213"/>
    </row>
    <row r="293" spans="1:8" ht="15.75" hidden="1" x14ac:dyDescent="0.2">
      <c r="A293" s="214"/>
      <c r="B293" s="1038"/>
      <c r="C293" s="1033"/>
      <c r="D293" s="1034"/>
      <c r="E293" s="1035"/>
      <c r="F293" s="96"/>
      <c r="G293" s="96"/>
      <c r="H293" s="213"/>
    </row>
    <row r="294" spans="1:8" ht="15.75" hidden="1" x14ac:dyDescent="0.2">
      <c r="A294" s="214"/>
      <c r="B294" s="1047"/>
      <c r="C294" s="1048"/>
      <c r="D294" s="1049"/>
      <c r="E294" s="1050"/>
      <c r="F294" s="96"/>
      <c r="G294" s="96"/>
      <c r="H294" s="213"/>
    </row>
    <row r="295" spans="1:8" ht="15.75" hidden="1" x14ac:dyDescent="0.2">
      <c r="A295" s="214"/>
      <c r="B295" s="1047"/>
      <c r="C295" s="1048"/>
      <c r="D295" s="1049"/>
      <c r="E295" s="1050"/>
      <c r="F295" s="96"/>
      <c r="G295" s="96"/>
      <c r="H295" s="213"/>
    </row>
    <row r="296" spans="1:8" ht="15.75" hidden="1" x14ac:dyDescent="0.2">
      <c r="A296" s="214"/>
      <c r="B296" s="1047"/>
      <c r="C296" s="1048"/>
      <c r="D296" s="1049"/>
      <c r="E296" s="1050"/>
      <c r="F296" s="96"/>
      <c r="G296" s="96"/>
      <c r="H296" s="213"/>
    </row>
    <row r="297" spans="1:8" ht="15.75" hidden="1" x14ac:dyDescent="0.2">
      <c r="A297" s="214"/>
      <c r="B297" s="1047"/>
      <c r="C297" s="1048"/>
      <c r="D297" s="1049"/>
      <c r="E297" s="1050"/>
      <c r="F297" s="96"/>
      <c r="G297" s="96"/>
      <c r="H297" s="213"/>
    </row>
    <row r="298" spans="1:8" ht="15.75" hidden="1" x14ac:dyDescent="0.2">
      <c r="A298" s="214"/>
      <c r="B298" s="1047"/>
      <c r="C298" s="1048"/>
      <c r="D298" s="1049"/>
      <c r="E298" s="1050"/>
      <c r="F298" s="96"/>
      <c r="G298" s="96"/>
      <c r="H298" s="213"/>
    </row>
    <row r="299" spans="1:8" ht="15.75" hidden="1" x14ac:dyDescent="0.2">
      <c r="A299" s="214"/>
      <c r="B299" s="1070"/>
      <c r="C299" s="1071"/>
      <c r="D299" s="1072"/>
      <c r="E299" s="1073"/>
      <c r="F299" s="96"/>
      <c r="G299" s="96"/>
      <c r="H299" s="213"/>
    </row>
    <row r="300" spans="1:8" ht="31.5" x14ac:dyDescent="0.2">
      <c r="A300" s="214"/>
      <c r="B300" s="280" t="s">
        <v>166</v>
      </c>
      <c r="C300" s="85">
        <f>SUM(C269:C290)</f>
        <v>0</v>
      </c>
      <c r="D300" s="85">
        <f>SUM(D269:D285)</f>
        <v>0</v>
      </c>
      <c r="E300" s="232">
        <f>SUM(E270:E274)</f>
        <v>0</v>
      </c>
      <c r="F300" s="96"/>
      <c r="G300" s="96"/>
      <c r="H300" s="75"/>
    </row>
    <row r="301" spans="1:8" ht="19.5" customHeight="1" x14ac:dyDescent="0.2">
      <c r="A301" s="214"/>
      <c r="B301" s="275"/>
      <c r="C301" s="86"/>
      <c r="D301" s="86"/>
      <c r="E301" s="215"/>
      <c r="F301" s="96"/>
      <c r="G301" s="96"/>
      <c r="H301" s="75"/>
    </row>
    <row r="302" spans="1:8" ht="31.5" customHeight="1" x14ac:dyDescent="0.2">
      <c r="A302" s="214"/>
      <c r="B302" s="280" t="s">
        <v>982</v>
      </c>
      <c r="C302" s="85">
        <f>C300+C264</f>
        <v>0</v>
      </c>
      <c r="D302" s="85">
        <f>D300+D264</f>
        <v>0</v>
      </c>
      <c r="E302" s="232">
        <f>E300+E264</f>
        <v>4.1212739300000001</v>
      </c>
      <c r="F302" s="61"/>
      <c r="G302" s="96"/>
      <c r="H302" s="75"/>
    </row>
    <row r="303" spans="1:8" ht="15" customHeight="1" x14ac:dyDescent="0.2">
      <c r="A303" s="214"/>
      <c r="F303" s="96"/>
      <c r="G303" s="96"/>
    </row>
    <row r="304" spans="1:8" ht="14.25" customHeight="1" x14ac:dyDescent="0.2">
      <c r="B304" s="282"/>
      <c r="C304" s="174"/>
      <c r="D304" s="303"/>
      <c r="E304" s="174"/>
    </row>
    <row r="305" spans="1:8" ht="25.5" customHeight="1" x14ac:dyDescent="0.2">
      <c r="A305" s="214"/>
      <c r="B305" s="1090" t="s">
        <v>779</v>
      </c>
      <c r="C305" s="1090"/>
      <c r="D305" s="1090"/>
      <c r="E305" s="1090"/>
      <c r="F305" s="1090"/>
      <c r="G305" s="1090"/>
      <c r="H305" s="1090"/>
    </row>
    <row r="306" spans="1:8" ht="15" customHeight="1" x14ac:dyDescent="0.2">
      <c r="B306" s="216" t="s">
        <v>780</v>
      </c>
      <c r="C306" s="216" t="s">
        <v>68</v>
      </c>
      <c r="D306" s="65" t="s">
        <v>246</v>
      </c>
      <c r="E306" s="65" t="s">
        <v>123</v>
      </c>
      <c r="F306" s="511"/>
      <c r="G306" s="511"/>
      <c r="H306" s="511"/>
    </row>
    <row r="307" spans="1:8" ht="24.75" hidden="1" customHeight="1" x14ac:dyDescent="0.2">
      <c r="B307" s="304"/>
      <c r="C307" s="82"/>
      <c r="D307" s="82"/>
      <c r="E307" s="481"/>
      <c r="F307" s="511"/>
      <c r="G307" s="511"/>
      <c r="H307" s="511"/>
    </row>
    <row r="308" spans="1:8" ht="27.75" hidden="1" customHeight="1" x14ac:dyDescent="0.2">
      <c r="B308" s="304" t="s">
        <v>407</v>
      </c>
      <c r="C308" s="82">
        <v>0</v>
      </c>
      <c r="D308" s="82">
        <v>0</v>
      </c>
      <c r="E308" s="481">
        <v>0</v>
      </c>
      <c r="F308" s="511"/>
      <c r="G308" s="511"/>
      <c r="H308" s="511"/>
    </row>
    <row r="309" spans="1:8" ht="27.75" hidden="1" customHeight="1" x14ac:dyDescent="0.2">
      <c r="B309" s="304" t="s">
        <v>408</v>
      </c>
      <c r="C309" s="82">
        <v>0</v>
      </c>
      <c r="D309" s="82">
        <v>0</v>
      </c>
      <c r="E309" s="481">
        <v>0</v>
      </c>
      <c r="F309" s="511"/>
      <c r="G309" s="511"/>
      <c r="H309" s="511"/>
    </row>
    <row r="310" spans="1:8" ht="27.75" hidden="1" customHeight="1" x14ac:dyDescent="0.2">
      <c r="B310" s="304" t="s">
        <v>409</v>
      </c>
      <c r="C310" s="82">
        <v>0</v>
      </c>
      <c r="D310" s="82">
        <v>0</v>
      </c>
      <c r="E310" s="481">
        <v>0</v>
      </c>
      <c r="F310" s="277"/>
      <c r="G310" s="277"/>
      <c r="H310" s="277"/>
    </row>
    <row r="311" spans="1:8" ht="15" hidden="1" customHeight="1" x14ac:dyDescent="0.2">
      <c r="B311" s="73"/>
      <c r="C311" s="82"/>
      <c r="D311" s="82"/>
      <c r="E311" s="481"/>
    </row>
    <row r="312" spans="1:8" ht="24.75" customHeight="1" x14ac:dyDescent="0.2">
      <c r="B312" s="235" t="s">
        <v>6</v>
      </c>
      <c r="C312" s="85">
        <f>SUM(C307:C311)</f>
        <v>0</v>
      </c>
      <c r="D312" s="85">
        <f>SUM(D307:D311)</f>
        <v>0</v>
      </c>
      <c r="E312" s="281">
        <f>SUM(E307:E311)</f>
        <v>0</v>
      </c>
      <c r="F312" s="511"/>
      <c r="G312" s="511"/>
      <c r="H312" s="511"/>
    </row>
    <row r="313" spans="1:8" ht="24.75" customHeight="1" x14ac:dyDescent="0.2">
      <c r="B313" s="584"/>
      <c r="C313" s="78"/>
      <c r="D313" s="78"/>
      <c r="E313" s="95"/>
      <c r="F313" s="511"/>
      <c r="G313" s="511"/>
      <c r="H313" s="511"/>
    </row>
    <row r="314" spans="1:8" ht="24.75" customHeight="1" x14ac:dyDescent="0.2">
      <c r="B314" s="235" t="s">
        <v>143</v>
      </c>
      <c r="C314" s="85">
        <f>C310</f>
        <v>0</v>
      </c>
      <c r="D314" s="85">
        <f>D310</f>
        <v>0</v>
      </c>
      <c r="E314" s="502">
        <f>E310</f>
        <v>0</v>
      </c>
      <c r="F314" s="511"/>
      <c r="G314" s="511"/>
      <c r="H314" s="511"/>
    </row>
    <row r="315" spans="1:8" ht="24.75" customHeight="1" x14ac:dyDescent="0.2">
      <c r="B315" s="584"/>
      <c r="C315" s="78"/>
      <c r="D315" s="78"/>
      <c r="E315" s="95"/>
      <c r="F315" s="511"/>
      <c r="G315" s="511"/>
      <c r="H315" s="511"/>
    </row>
    <row r="316" spans="1:8" ht="35.25" customHeight="1" x14ac:dyDescent="0.2">
      <c r="B316" s="235" t="s">
        <v>405</v>
      </c>
      <c r="C316" s="85">
        <f>C312</f>
        <v>0</v>
      </c>
      <c r="D316" s="85">
        <f>D312</f>
        <v>0</v>
      </c>
      <c r="E316" s="502">
        <f>E312</f>
        <v>0</v>
      </c>
      <c r="F316" s="511"/>
      <c r="G316" s="511"/>
      <c r="H316" s="511"/>
    </row>
    <row r="317" spans="1:8" ht="24.75" customHeight="1" x14ac:dyDescent="0.2">
      <c r="B317" s="282"/>
      <c r="C317" s="86"/>
      <c r="D317" s="86"/>
      <c r="E317" s="174"/>
      <c r="F317" s="511"/>
      <c r="G317" s="511"/>
      <c r="H317" s="511"/>
    </row>
    <row r="318" spans="1:8" ht="15" customHeight="1" x14ac:dyDescent="0.2">
      <c r="B318" s="216" t="s">
        <v>406</v>
      </c>
      <c r="C318" s="85">
        <f>C316</f>
        <v>0</v>
      </c>
      <c r="D318" s="85">
        <f>D316</f>
        <v>0</v>
      </c>
      <c r="E318" s="502">
        <f>E316</f>
        <v>0</v>
      </c>
    </row>
    <row r="319" spans="1:8" ht="15" customHeight="1" x14ac:dyDescent="0.2">
      <c r="B319" s="282"/>
      <c r="C319" s="174"/>
      <c r="D319" s="303"/>
      <c r="E319" s="174"/>
    </row>
    <row r="320" spans="1:8" ht="15" customHeight="1" x14ac:dyDescent="0.2">
      <c r="B320" s="282"/>
      <c r="C320" s="174"/>
      <c r="D320" s="303"/>
      <c r="E320" s="174"/>
    </row>
    <row r="321" spans="1:8" ht="15" customHeight="1" x14ac:dyDescent="0.2">
      <c r="B321" s="282"/>
      <c r="C321" s="174"/>
      <c r="D321" s="303"/>
      <c r="E321" s="174"/>
    </row>
    <row r="322" spans="1:8" ht="25.5" customHeight="1" x14ac:dyDescent="0.2">
      <c r="A322" s="214"/>
      <c r="B322" s="1820" t="s">
        <v>781</v>
      </c>
      <c r="C322" s="1820"/>
      <c r="D322" s="1820"/>
      <c r="E322" s="1820"/>
      <c r="F322" s="1820"/>
      <c r="G322" s="1820"/>
      <c r="H322" s="1820"/>
    </row>
    <row r="324" spans="1:8" ht="45" customHeight="1" x14ac:dyDescent="0.2">
      <c r="B324" s="216" t="s">
        <v>243</v>
      </c>
      <c r="C324" s="216" t="s">
        <v>68</v>
      </c>
      <c r="D324" s="65" t="s">
        <v>42</v>
      </c>
      <c r="E324" s="65" t="s">
        <v>123</v>
      </c>
      <c r="F324" s="96"/>
      <c r="G324" s="96"/>
      <c r="H324" s="213"/>
    </row>
    <row r="325" spans="1:8" ht="15.75" hidden="1" x14ac:dyDescent="0.2">
      <c r="B325" s="304" t="s">
        <v>367</v>
      </c>
      <c r="C325" s="82">
        <v>0</v>
      </c>
      <c r="D325" s="82">
        <v>0</v>
      </c>
      <c r="E325" s="481">
        <v>0</v>
      </c>
    </row>
    <row r="326" spans="1:8" ht="31.5" x14ac:dyDescent="0.2">
      <c r="B326" s="235" t="s">
        <v>782</v>
      </c>
      <c r="C326" s="85">
        <f>SUM(C325)</f>
        <v>0</v>
      </c>
      <c r="D326" s="85">
        <f>SUM(D325)</f>
        <v>0</v>
      </c>
      <c r="E326" s="281">
        <f>SUM(E325)</f>
        <v>0</v>
      </c>
    </row>
    <row r="327" spans="1:8" ht="15.75" x14ac:dyDescent="0.2">
      <c r="B327" s="282"/>
      <c r="C327" s="86"/>
      <c r="D327" s="86"/>
      <c r="E327" s="174"/>
    </row>
    <row r="328" spans="1:8" ht="15.75" x14ac:dyDescent="0.2">
      <c r="B328" s="235" t="s">
        <v>143</v>
      </c>
      <c r="C328" s="85">
        <v>0</v>
      </c>
      <c r="D328" s="85">
        <v>0</v>
      </c>
      <c r="E328" s="281">
        <v>0</v>
      </c>
    </row>
    <row r="329" spans="1:8" ht="15" customHeight="1" x14ac:dyDescent="0.2">
      <c r="B329" s="278"/>
      <c r="C329" s="174"/>
      <c r="D329" s="86"/>
      <c r="E329" s="86"/>
    </row>
    <row r="330" spans="1:8" ht="51" customHeight="1" x14ac:dyDescent="0.2">
      <c r="B330" s="770" t="s">
        <v>342</v>
      </c>
      <c r="C330" s="85">
        <f>C326+C318+C328</f>
        <v>0</v>
      </c>
      <c r="D330" s="85">
        <f>D326+D318+D328</f>
        <v>0</v>
      </c>
      <c r="E330" s="502">
        <f>E326+E318+E328</f>
        <v>0</v>
      </c>
    </row>
    <row r="332" spans="1:8" ht="15" customHeight="1" x14ac:dyDescent="0.2">
      <c r="A332" s="214"/>
    </row>
    <row r="333" spans="1:8" ht="24.75" hidden="1" customHeight="1" x14ac:dyDescent="0.2">
      <c r="A333" s="214"/>
      <c r="B333" s="1815" t="s">
        <v>700</v>
      </c>
      <c r="C333" s="1819"/>
      <c r="D333" s="1819"/>
      <c r="E333" s="1819"/>
      <c r="F333" s="1819"/>
      <c r="G333" s="1819"/>
      <c r="H333" s="1818"/>
    </row>
    <row r="334" spans="1:8" ht="15" hidden="1" customHeight="1" x14ac:dyDescent="0.2">
      <c r="A334" s="214"/>
      <c r="B334" s="216" t="s">
        <v>243</v>
      </c>
      <c r="C334" s="216" t="s">
        <v>68</v>
      </c>
      <c r="D334" s="65" t="s">
        <v>246</v>
      </c>
      <c r="E334" s="65" t="s">
        <v>123</v>
      </c>
      <c r="F334" s="65" t="s">
        <v>43</v>
      </c>
      <c r="G334" s="65" t="s">
        <v>127</v>
      </c>
      <c r="H334" s="65" t="s">
        <v>44</v>
      </c>
    </row>
    <row r="335" spans="1:8" ht="15" hidden="1" customHeight="1" x14ac:dyDescent="0.2">
      <c r="A335" s="214"/>
      <c r="B335" s="73"/>
      <c r="C335" s="82">
        <v>0</v>
      </c>
      <c r="D335" s="82">
        <v>0</v>
      </c>
      <c r="E335" s="503">
        <v>0</v>
      </c>
      <c r="F335" s="84"/>
      <c r="G335" s="71">
        <v>0</v>
      </c>
      <c r="H335" s="72">
        <v>0</v>
      </c>
    </row>
    <row r="336" spans="1:8" ht="15" hidden="1" customHeight="1" x14ac:dyDescent="0.2">
      <c r="A336" s="214"/>
      <c r="B336" s="216" t="s">
        <v>45</v>
      </c>
      <c r="C336" s="85">
        <f>SUM(C335)</f>
        <v>0</v>
      </c>
      <c r="D336" s="85">
        <f>SUM(D335)</f>
        <v>0</v>
      </c>
      <c r="E336" s="502">
        <f>SUM(E335)</f>
        <v>0</v>
      </c>
      <c r="F336" s="84"/>
      <c r="G336" s="71"/>
      <c r="H336" s="72"/>
    </row>
    <row r="338" spans="1:8" ht="25.5" customHeight="1" x14ac:dyDescent="0.2">
      <c r="A338" s="214"/>
      <c r="B338" s="1820" t="s">
        <v>783</v>
      </c>
      <c r="C338" s="1820"/>
      <c r="D338" s="1820"/>
      <c r="E338" s="1820"/>
      <c r="F338" s="1820"/>
      <c r="G338" s="1820"/>
      <c r="H338" s="1820"/>
    </row>
    <row r="340" spans="1:8" ht="34.5" customHeight="1" x14ac:dyDescent="0.2">
      <c r="B340" s="216" t="s">
        <v>243</v>
      </c>
      <c r="C340" s="216" t="s">
        <v>68</v>
      </c>
      <c r="D340" s="65" t="s">
        <v>42</v>
      </c>
      <c r="E340" s="65" t="s">
        <v>123</v>
      </c>
      <c r="F340" s="65" t="s">
        <v>43</v>
      </c>
      <c r="G340" s="65" t="s">
        <v>127</v>
      </c>
      <c r="H340" s="65" t="s">
        <v>44</v>
      </c>
    </row>
    <row r="341" spans="1:8" ht="15.75" x14ac:dyDescent="0.2">
      <c r="B341" s="1282" t="s">
        <v>784</v>
      </c>
      <c r="C341" s="1280"/>
      <c r="D341" s="1281"/>
      <c r="E341" s="1281"/>
      <c r="F341" s="1281"/>
      <c r="G341" s="1281"/>
      <c r="H341" s="1281"/>
    </row>
    <row r="342" spans="1:8" ht="15.75" x14ac:dyDescent="0.2">
      <c r="B342" s="1282" t="s">
        <v>176</v>
      </c>
      <c r="C342" s="82"/>
      <c r="D342" s="82"/>
      <c r="E342" s="481"/>
      <c r="F342" s="279"/>
      <c r="G342" s="293"/>
      <c r="H342" s="293"/>
    </row>
    <row r="343" spans="1:8" ht="15.75" x14ac:dyDescent="0.2">
      <c r="B343" s="1282" t="s">
        <v>785</v>
      </c>
      <c r="C343" s="85"/>
      <c r="D343" s="85"/>
      <c r="E343" s="281"/>
    </row>
    <row r="344" spans="1:8" ht="15.75" x14ac:dyDescent="0.2">
      <c r="B344" s="282"/>
      <c r="C344" s="174"/>
      <c r="D344" s="303"/>
      <c r="E344" s="174"/>
    </row>
    <row r="345" spans="1:8" ht="18.75" customHeight="1" x14ac:dyDescent="0.2">
      <c r="B345" s="235" t="s">
        <v>786</v>
      </c>
      <c r="C345" s="85"/>
      <c r="D345" s="85"/>
      <c r="E345" s="502"/>
      <c r="F345" s="279"/>
      <c r="G345" s="293"/>
      <c r="H345" s="293"/>
    </row>
    <row r="346" spans="1:8" ht="18.75" customHeight="1" x14ac:dyDescent="0.2">
      <c r="B346" s="282"/>
      <c r="C346" s="86"/>
      <c r="D346" s="86"/>
      <c r="E346" s="174"/>
      <c r="G346" s="517"/>
      <c r="H346" s="517"/>
    </row>
    <row r="347" spans="1:8" ht="25.5" customHeight="1" x14ac:dyDescent="0.2">
      <c r="A347" s="214"/>
      <c r="B347" s="1820" t="s">
        <v>787</v>
      </c>
      <c r="C347" s="1820"/>
      <c r="D347" s="1820"/>
      <c r="E347" s="1820"/>
      <c r="F347" s="1820"/>
      <c r="G347" s="1820"/>
      <c r="H347" s="1820"/>
    </row>
    <row r="349" spans="1:8" ht="34.5" customHeight="1" x14ac:dyDescent="0.2">
      <c r="B349" s="216" t="s">
        <v>243</v>
      </c>
      <c r="C349" s="216" t="s">
        <v>68</v>
      </c>
      <c r="D349" s="65" t="s">
        <v>42</v>
      </c>
      <c r="E349" s="65" t="s">
        <v>123</v>
      </c>
      <c r="F349" s="65" t="s">
        <v>43</v>
      </c>
      <c r="G349" s="65" t="s">
        <v>127</v>
      </c>
      <c r="H349" s="65" t="s">
        <v>44</v>
      </c>
    </row>
    <row r="350" spans="1:8" ht="48" hidden="1" customHeight="1" x14ac:dyDescent="0.2">
      <c r="B350" s="304" t="s">
        <v>409</v>
      </c>
      <c r="C350" s="82">
        <v>0</v>
      </c>
      <c r="D350" s="82">
        <v>0</v>
      </c>
      <c r="E350" s="481">
        <v>0</v>
      </c>
      <c r="F350" s="279"/>
      <c r="G350" s="293"/>
      <c r="H350" s="293"/>
    </row>
    <row r="351" spans="1:8" ht="15.75" x14ac:dyDescent="0.2">
      <c r="B351" s="1285" t="s">
        <v>788</v>
      </c>
      <c r="C351" s="1283"/>
      <c r="D351" s="1283"/>
      <c r="E351" s="1284"/>
      <c r="F351" s="1286"/>
      <c r="G351" s="1287"/>
      <c r="H351" s="1287"/>
    </row>
    <row r="352" spans="1:8" ht="15.75" x14ac:dyDescent="0.2">
      <c r="B352" s="1285" t="s">
        <v>143</v>
      </c>
      <c r="C352" s="1283"/>
      <c r="D352" s="1283"/>
      <c r="E352" s="1284"/>
      <c r="F352" s="1286"/>
      <c r="G352" s="1287"/>
      <c r="H352" s="1287"/>
    </row>
    <row r="353" spans="2:10" ht="47.25" x14ac:dyDescent="0.2">
      <c r="B353" s="1285" t="s">
        <v>789</v>
      </c>
      <c r="C353" s="1288">
        <f>SUM(C350:C350)</f>
        <v>0</v>
      </c>
      <c r="D353" s="1288">
        <f>SUM(D350:D350)</f>
        <v>0</v>
      </c>
      <c r="E353" s="1289">
        <f>SUM(E350:E350)</f>
        <v>0</v>
      </c>
      <c r="F353" s="1286"/>
      <c r="G353" s="1286"/>
      <c r="H353" s="1286"/>
    </row>
    <row r="354" spans="2:10" ht="15.75" x14ac:dyDescent="0.2">
      <c r="B354" s="282"/>
      <c r="C354" s="174"/>
      <c r="D354" s="303"/>
      <c r="E354" s="174"/>
    </row>
    <row r="355" spans="2:10" ht="14.25" customHeight="1" x14ac:dyDescent="0.2">
      <c r="B355" s="277"/>
      <c r="C355" s="86"/>
      <c r="D355" s="86"/>
      <c r="E355" s="87"/>
    </row>
    <row r="356" spans="2:10" ht="15.75" customHeight="1" x14ac:dyDescent="0.2">
      <c r="B356" s="1820" t="s">
        <v>1010</v>
      </c>
      <c r="C356" s="1820"/>
      <c r="D356" s="1820"/>
      <c r="E356" s="1820"/>
      <c r="F356" s="1820"/>
      <c r="G356" s="1820"/>
      <c r="H356" s="1820"/>
    </row>
    <row r="357" spans="2:10" ht="15.75" customHeight="1" x14ac:dyDescent="0.2">
      <c r="B357" s="277"/>
      <c r="C357" s="86"/>
      <c r="D357" s="86"/>
      <c r="E357" s="87"/>
    </row>
    <row r="358" spans="2:10" ht="15.75" customHeight="1" x14ac:dyDescent="0.2">
      <c r="B358" s="216" t="s">
        <v>243</v>
      </c>
      <c r="C358" s="216" t="s">
        <v>68</v>
      </c>
      <c r="D358" s="65" t="s">
        <v>42</v>
      </c>
      <c r="E358" s="1281" t="s">
        <v>123</v>
      </c>
      <c r="F358" s="64"/>
      <c r="G358" s="64"/>
      <c r="H358" s="64"/>
      <c r="I358" s="61"/>
      <c r="J358" s="61"/>
    </row>
    <row r="359" spans="2:10" ht="15.75" hidden="1" customHeight="1" x14ac:dyDescent="0.2">
      <c r="B359" s="1075" t="s">
        <v>673</v>
      </c>
      <c r="C359" s="82"/>
      <c r="D359" s="82"/>
      <c r="E359" s="1290"/>
      <c r="F359" s="64"/>
      <c r="G359" s="64"/>
      <c r="H359" s="64"/>
      <c r="I359" s="61"/>
      <c r="J359" s="61"/>
    </row>
    <row r="360" spans="2:10" ht="15.75" hidden="1" customHeight="1" x14ac:dyDescent="0.2">
      <c r="B360" s="1075" t="s">
        <v>677</v>
      </c>
      <c r="C360" s="82"/>
      <c r="D360" s="82"/>
      <c r="E360" s="1290"/>
      <c r="F360" s="64"/>
      <c r="G360" s="64"/>
      <c r="H360" s="64"/>
      <c r="I360" s="61"/>
      <c r="J360" s="61"/>
    </row>
    <row r="361" spans="2:10" ht="15.75" hidden="1" customHeight="1" x14ac:dyDescent="0.2">
      <c r="B361" s="1075" t="s">
        <v>663</v>
      </c>
      <c r="C361" s="82"/>
      <c r="D361" s="82"/>
      <c r="E361" s="1290"/>
      <c r="F361" s="64"/>
      <c r="G361" s="64"/>
      <c r="H361" s="64"/>
      <c r="I361" s="61"/>
      <c r="J361" s="61"/>
    </row>
    <row r="362" spans="2:10" ht="33" hidden="1" customHeight="1" x14ac:dyDescent="0.2">
      <c r="B362" s="1508"/>
      <c r="C362" s="1509"/>
      <c r="D362" s="1509"/>
      <c r="E362" s="1510"/>
      <c r="F362" s="64"/>
      <c r="G362" s="64"/>
      <c r="H362" s="64"/>
      <c r="I362" s="61"/>
      <c r="J362" s="61"/>
    </row>
    <row r="363" spans="2:10" ht="15.75" hidden="1" customHeight="1" x14ac:dyDescent="0.2">
      <c r="B363" s="1503"/>
      <c r="C363" s="1504"/>
      <c r="D363" s="1504"/>
      <c r="E363" s="1505"/>
      <c r="F363" s="64"/>
      <c r="G363" s="64"/>
      <c r="H363" s="64"/>
      <c r="I363" s="61"/>
      <c r="J363" s="61"/>
    </row>
    <row r="364" spans="2:10" ht="15.75" hidden="1" x14ac:dyDescent="0.2">
      <c r="B364" s="924"/>
      <c r="C364" s="925"/>
      <c r="D364" s="925"/>
      <c r="E364" s="1290"/>
      <c r="F364" s="64"/>
      <c r="G364" s="64"/>
      <c r="H364" s="64"/>
      <c r="I364" s="61"/>
      <c r="J364" s="61"/>
    </row>
    <row r="365" spans="2:10" ht="15.75" x14ac:dyDescent="0.2">
      <c r="B365" s="1292" t="s">
        <v>491</v>
      </c>
      <c r="C365" s="1283">
        <v>0</v>
      </c>
      <c r="D365" s="1283">
        <v>0</v>
      </c>
      <c r="E365" s="1290">
        <v>0</v>
      </c>
      <c r="F365" s="64"/>
      <c r="G365" s="64"/>
      <c r="H365" s="64"/>
      <c r="I365" s="61"/>
      <c r="J365" s="61"/>
    </row>
    <row r="366" spans="2:10" ht="15.75" x14ac:dyDescent="0.2">
      <c r="B366" s="276"/>
      <c r="C366" s="78"/>
      <c r="D366" s="78"/>
      <c r="E366" s="91"/>
      <c r="F366" s="64"/>
      <c r="G366" s="64"/>
      <c r="H366" s="64"/>
      <c r="I366" s="61"/>
      <c r="J366" s="61"/>
    </row>
    <row r="367" spans="2:10" ht="31.5" x14ac:dyDescent="0.2">
      <c r="B367" s="1282" t="s">
        <v>1011</v>
      </c>
      <c r="C367" s="1283">
        <f>C364</f>
        <v>0</v>
      </c>
      <c r="D367" s="1283">
        <f>D364</f>
        <v>0</v>
      </c>
      <c r="E367" s="1290">
        <f>E364+E362+E363</f>
        <v>0</v>
      </c>
      <c r="F367" s="64"/>
      <c r="G367" s="64"/>
      <c r="H367" s="64"/>
      <c r="I367" s="61"/>
      <c r="J367" s="61"/>
    </row>
    <row r="368" spans="2:10" ht="15.75" x14ac:dyDescent="0.2">
      <c r="B368" s="1293"/>
      <c r="C368" s="1294"/>
      <c r="D368" s="1294"/>
      <c r="E368" s="1295"/>
      <c r="F368" s="64"/>
      <c r="G368" s="64"/>
      <c r="H368" s="64"/>
      <c r="I368" s="61"/>
      <c r="J368" s="61"/>
    </row>
    <row r="369" spans="2:10" ht="15.75" customHeight="1" x14ac:dyDescent="0.2">
      <c r="B369" s="1820" t="s">
        <v>1012</v>
      </c>
      <c r="C369" s="1820">
        <v>0</v>
      </c>
      <c r="D369" s="1820">
        <v>0</v>
      </c>
      <c r="E369" s="1820">
        <v>0</v>
      </c>
      <c r="F369" s="1820"/>
      <c r="G369" s="1820"/>
      <c r="H369" s="1820"/>
    </row>
    <row r="370" spans="2:10" ht="15.75" customHeight="1" x14ac:dyDescent="0.2">
      <c r="B370" s="216" t="s">
        <v>243</v>
      </c>
      <c r="C370" s="216" t="s">
        <v>68</v>
      </c>
      <c r="D370" s="65" t="s">
        <v>42</v>
      </c>
      <c r="E370" s="1281" t="s">
        <v>123</v>
      </c>
      <c r="F370" s="64"/>
      <c r="G370" s="64"/>
      <c r="H370" s="64"/>
      <c r="I370" s="61"/>
      <c r="J370" s="61"/>
    </row>
    <row r="371" spans="2:10" ht="15.75" x14ac:dyDescent="0.2">
      <c r="B371" s="1138" t="s">
        <v>143</v>
      </c>
      <c r="C371" s="82">
        <v>0</v>
      </c>
      <c r="D371" s="82">
        <v>0</v>
      </c>
      <c r="E371" s="1409">
        <v>0</v>
      </c>
      <c r="F371" s="64"/>
      <c r="G371" s="64"/>
      <c r="H371" s="64"/>
      <c r="I371" s="61"/>
      <c r="J371" s="61"/>
    </row>
    <row r="372" spans="2:10" ht="15.75" x14ac:dyDescent="0.2">
      <c r="B372" s="1282" t="s">
        <v>491</v>
      </c>
      <c r="C372" s="1283">
        <v>0</v>
      </c>
      <c r="D372" s="1283">
        <v>0</v>
      </c>
      <c r="E372" s="1290">
        <v>0</v>
      </c>
      <c r="F372" s="64"/>
      <c r="G372" s="64"/>
      <c r="H372" s="64"/>
      <c r="I372" s="61"/>
      <c r="J372" s="61"/>
    </row>
    <row r="373" spans="2:10" ht="31.5" x14ac:dyDescent="0.2">
      <c r="B373" s="1282" t="s">
        <v>1013</v>
      </c>
      <c r="C373" s="1283">
        <f>C371</f>
        <v>0</v>
      </c>
      <c r="D373" s="1283">
        <f>D371</f>
        <v>0</v>
      </c>
      <c r="E373" s="1290">
        <f>E371</f>
        <v>0</v>
      </c>
      <c r="F373" s="64"/>
      <c r="G373" s="64"/>
      <c r="H373" s="64"/>
      <c r="I373" s="61"/>
      <c r="J373" s="61"/>
    </row>
    <row r="374" spans="2:10" ht="15.75" x14ac:dyDescent="0.2">
      <c r="B374" s="275"/>
      <c r="C374" s="78"/>
      <c r="D374" s="78"/>
      <c r="E374" s="91"/>
      <c r="F374" s="64"/>
      <c r="G374" s="64"/>
      <c r="H374" s="64"/>
      <c r="I374" s="61"/>
      <c r="J374" s="61"/>
    </row>
    <row r="375" spans="2:10" ht="15.75" x14ac:dyDescent="0.2">
      <c r="B375" s="584"/>
      <c r="C375" s="78"/>
      <c r="D375" s="78"/>
      <c r="E375" s="95"/>
      <c r="G375" s="517"/>
      <c r="H375" s="517"/>
      <c r="I375" s="61"/>
      <c r="J375" s="61"/>
    </row>
    <row r="376" spans="2:10" ht="47.45" customHeight="1" x14ac:dyDescent="0.2">
      <c r="B376" s="1285" t="s">
        <v>1014</v>
      </c>
      <c r="C376" s="1288">
        <f>SUM(C367+C373)</f>
        <v>0</v>
      </c>
      <c r="D376" s="1288">
        <f>D367+D373</f>
        <v>0</v>
      </c>
      <c r="E376" s="1291">
        <f>E373+E367</f>
        <v>0</v>
      </c>
      <c r="I376" s="61"/>
      <c r="J376" s="61"/>
    </row>
    <row r="377" spans="2:10" ht="15.75" customHeight="1" x14ac:dyDescent="0.2">
      <c r="B377" s="277"/>
      <c r="C377" s="86"/>
      <c r="D377" s="86"/>
      <c r="E377" s="87"/>
    </row>
    <row r="378" spans="2:10" ht="15.75" customHeight="1" x14ac:dyDescent="0.2">
      <c r="B378" s="277"/>
      <c r="C378" s="86"/>
      <c r="D378" s="86"/>
      <c r="E378" s="87"/>
    </row>
    <row r="379" spans="2:10" ht="15.75" customHeight="1" x14ac:dyDescent="0.2">
      <c r="B379" s="216" t="s">
        <v>790</v>
      </c>
      <c r="C379" s="216" t="s">
        <v>68</v>
      </c>
      <c r="D379" s="65" t="s">
        <v>42</v>
      </c>
      <c r="E379" s="65" t="s">
        <v>123</v>
      </c>
    </row>
    <row r="380" spans="2:10" ht="15.75" hidden="1" customHeight="1" x14ac:dyDescent="0.2">
      <c r="B380" s="1075"/>
      <c r="C380" s="82"/>
      <c r="D380" s="1072"/>
      <c r="E380" s="83"/>
    </row>
    <row r="381" spans="2:10" ht="15.75" hidden="1" customHeight="1" x14ac:dyDescent="0.2">
      <c r="B381" s="1075"/>
      <c r="C381" s="82"/>
      <c r="D381" s="1072"/>
      <c r="E381" s="83"/>
    </row>
    <row r="382" spans="2:10" ht="15.75" hidden="1" customHeight="1" x14ac:dyDescent="0.2">
      <c r="B382" s="1075"/>
      <c r="C382" s="82"/>
      <c r="D382" s="1072"/>
      <c r="E382" s="83"/>
    </row>
    <row r="383" spans="2:10" ht="15.75" hidden="1" customHeight="1" x14ac:dyDescent="0.2">
      <c r="B383" s="1074"/>
      <c r="C383" s="82"/>
      <c r="D383" s="1072"/>
      <c r="E383" s="83"/>
    </row>
    <row r="384" spans="2:10" ht="15.75" hidden="1" customHeight="1" x14ac:dyDescent="0.2">
      <c r="B384" s="1184"/>
      <c r="C384" s="82"/>
      <c r="D384" s="1072"/>
      <c r="E384" s="83"/>
    </row>
    <row r="385" spans="2:8" ht="15.75" hidden="1" customHeight="1" x14ac:dyDescent="0.2">
      <c r="B385" s="1074"/>
      <c r="C385" s="82"/>
      <c r="D385" s="1072"/>
      <c r="E385" s="83"/>
    </row>
    <row r="386" spans="2:8" ht="15.75" hidden="1" customHeight="1" x14ac:dyDescent="0.2">
      <c r="B386" s="304"/>
      <c r="C386" s="82"/>
      <c r="D386" s="82"/>
      <c r="E386" s="1076"/>
    </row>
    <row r="387" spans="2:8" ht="15.75" customHeight="1" x14ac:dyDescent="0.2">
      <c r="B387" s="1077"/>
      <c r="C387" s="1071"/>
      <c r="D387" s="1071"/>
      <c r="E387" s="1076"/>
    </row>
    <row r="388" spans="2:8" ht="15.75" customHeight="1" x14ac:dyDescent="0.2">
      <c r="B388" s="235" t="s">
        <v>791</v>
      </c>
      <c r="C388" s="85">
        <f>C386</f>
        <v>0</v>
      </c>
      <c r="D388" s="85">
        <f>D386</f>
        <v>0</v>
      </c>
      <c r="E388" s="281">
        <f>E380+E381+E382+E383+E384+E385+E386</f>
        <v>0</v>
      </c>
    </row>
    <row r="389" spans="2:8" ht="15.75" customHeight="1" x14ac:dyDescent="0.2">
      <c r="B389" s="277"/>
      <c r="C389" s="86"/>
      <c r="D389" s="86"/>
      <c r="E389" s="87"/>
    </row>
    <row r="390" spans="2:8" ht="15.75" customHeight="1" x14ac:dyDescent="0.2">
      <c r="B390" s="928" t="s">
        <v>792</v>
      </c>
      <c r="C390" s="929">
        <v>0</v>
      </c>
      <c r="D390" s="929">
        <v>0</v>
      </c>
      <c r="E390" s="930">
        <v>0</v>
      </c>
    </row>
    <row r="391" spans="2:8" ht="15.75" customHeight="1" x14ac:dyDescent="0.2">
      <c r="B391" s="277"/>
      <c r="C391" s="86"/>
      <c r="D391" s="86"/>
      <c r="E391" s="87"/>
    </row>
    <row r="392" spans="2:8" ht="15.75" customHeight="1" x14ac:dyDescent="0.2">
      <c r="B392" s="1820" t="s">
        <v>793</v>
      </c>
      <c r="C392" s="1820"/>
      <c r="D392" s="1820"/>
      <c r="E392" s="1820"/>
      <c r="F392" s="1820"/>
      <c r="G392" s="1820"/>
      <c r="H392" s="1820"/>
    </row>
    <row r="393" spans="2:8" ht="15.75" customHeight="1" x14ac:dyDescent="0.2">
      <c r="B393" s="277"/>
      <c r="C393" s="86"/>
      <c r="D393" s="86"/>
      <c r="E393" s="87"/>
    </row>
    <row r="394" spans="2:8" ht="15.75" customHeight="1" x14ac:dyDescent="0.2">
      <c r="B394" s="216" t="s">
        <v>243</v>
      </c>
      <c r="C394" s="216" t="s">
        <v>68</v>
      </c>
      <c r="D394" s="65" t="s">
        <v>42</v>
      </c>
      <c r="E394" s="65" t="s">
        <v>123</v>
      </c>
    </row>
    <row r="395" spans="2:8" ht="15.75" customHeight="1" x14ac:dyDescent="0.2">
      <c r="B395" s="928" t="s">
        <v>143</v>
      </c>
      <c r="C395" s="82">
        <v>0</v>
      </c>
      <c r="D395" s="82">
        <v>0</v>
      </c>
      <c r="E395" s="481">
        <v>0</v>
      </c>
    </row>
    <row r="396" spans="2:8" ht="15.75" customHeight="1" x14ac:dyDescent="0.2">
      <c r="B396" s="928" t="s">
        <v>491</v>
      </c>
      <c r="C396" s="929"/>
      <c r="D396" s="929"/>
      <c r="E396" s="932"/>
    </row>
    <row r="397" spans="2:8" ht="15.75" customHeight="1" x14ac:dyDescent="0.2">
      <c r="B397" s="928" t="s">
        <v>794</v>
      </c>
      <c r="C397" s="929">
        <v>0</v>
      </c>
      <c r="D397" s="929">
        <v>0</v>
      </c>
      <c r="E397" s="930">
        <v>0</v>
      </c>
    </row>
    <row r="398" spans="2:8" ht="15.75" customHeight="1" x14ac:dyDescent="0.2">
      <c r="B398" s="277"/>
      <c r="C398" s="86"/>
      <c r="D398" s="86"/>
      <c r="E398" s="87"/>
    </row>
    <row r="399" spans="2:8" ht="15.75" customHeight="1" x14ac:dyDescent="0.2">
      <c r="B399" s="277"/>
      <c r="C399" s="86"/>
      <c r="D399" s="86"/>
      <c r="E399" s="87"/>
    </row>
    <row r="400" spans="2:8" ht="32.450000000000003" customHeight="1" x14ac:dyDescent="0.2">
      <c r="B400" s="216" t="s">
        <v>795</v>
      </c>
      <c r="C400" s="216" t="s">
        <v>68</v>
      </c>
      <c r="D400" s="65" t="s">
        <v>42</v>
      </c>
      <c r="E400" s="65" t="s">
        <v>123</v>
      </c>
    </row>
    <row r="401" spans="1:16372" ht="15.75" customHeight="1" x14ac:dyDescent="0.2">
      <c r="B401" s="304" t="s">
        <v>143</v>
      </c>
      <c r="C401" s="82">
        <v>0</v>
      </c>
      <c r="D401" s="82">
        <v>0</v>
      </c>
      <c r="E401" s="481">
        <v>0</v>
      </c>
    </row>
    <row r="402" spans="1:16372" ht="15.75" customHeight="1" x14ac:dyDescent="0.2">
      <c r="B402" s="931" t="s">
        <v>797</v>
      </c>
      <c r="C402" s="929"/>
      <c r="D402" s="929"/>
      <c r="E402" s="932"/>
    </row>
    <row r="403" spans="1:16372" ht="15.75" customHeight="1" x14ac:dyDescent="0.2"/>
    <row r="404" spans="1:16372" ht="15.75" customHeight="1" x14ac:dyDescent="0.2"/>
    <row r="405" spans="1:16372" ht="45.6" customHeight="1" x14ac:dyDescent="0.2">
      <c r="B405" s="928" t="s">
        <v>796</v>
      </c>
      <c r="C405" s="929">
        <v>0</v>
      </c>
      <c r="D405" s="929">
        <v>0</v>
      </c>
      <c r="E405" s="930">
        <f>E402</f>
        <v>0</v>
      </c>
    </row>
    <row r="406" spans="1:16372" ht="19.5" customHeight="1" x14ac:dyDescent="0.2">
      <c r="F406" s="60"/>
      <c r="G406" s="97"/>
    </row>
    <row r="407" spans="1:16372" ht="19.5" customHeight="1" x14ac:dyDescent="0.2">
      <c r="A407" s="1315"/>
      <c r="B407" s="1820" t="s">
        <v>865</v>
      </c>
      <c r="C407" s="1820"/>
      <c r="D407" s="1820"/>
      <c r="E407" s="1820"/>
      <c r="F407" s="1820"/>
      <c r="G407" s="1820"/>
      <c r="H407" s="1820"/>
      <c r="I407" s="1316"/>
      <c r="J407" s="1316"/>
      <c r="K407" s="1315"/>
      <c r="L407" s="1315"/>
      <c r="M407" s="1315"/>
      <c r="N407" s="1315"/>
      <c r="O407" s="1315"/>
      <c r="P407" s="1315"/>
      <c r="Q407" s="1315"/>
      <c r="R407" s="1315"/>
      <c r="S407" s="1315"/>
      <c r="T407" s="1315"/>
      <c r="U407" s="1315"/>
      <c r="V407" s="1315"/>
      <c r="W407" s="1315"/>
      <c r="X407" s="1315"/>
      <c r="Y407" s="1315"/>
      <c r="Z407" s="1315"/>
      <c r="AA407" s="1315"/>
      <c r="AB407" s="1315"/>
      <c r="AC407" s="1315"/>
      <c r="AD407" s="1315"/>
      <c r="AE407" s="1315"/>
      <c r="AF407" s="1315"/>
      <c r="AG407" s="1315"/>
      <c r="AH407" s="1315"/>
      <c r="AI407" s="1315"/>
      <c r="AJ407" s="1315"/>
      <c r="AK407" s="1315"/>
      <c r="AL407" s="1315"/>
      <c r="AM407" s="1315"/>
      <c r="AN407" s="1315"/>
      <c r="AO407" s="1315"/>
      <c r="AP407" s="1315"/>
      <c r="AQ407" s="1315"/>
      <c r="AR407" s="1315"/>
      <c r="AS407" s="1315"/>
      <c r="AT407" s="1315"/>
      <c r="AU407" s="1315"/>
      <c r="AV407" s="1315"/>
      <c r="AW407" s="1315"/>
      <c r="AX407" s="1315"/>
      <c r="AY407" s="1315"/>
      <c r="AZ407" s="1315"/>
      <c r="BA407" s="1315"/>
      <c r="BB407" s="1315"/>
      <c r="BC407" s="1315"/>
      <c r="BD407" s="1315"/>
      <c r="BE407" s="1315"/>
      <c r="BF407" s="1315"/>
      <c r="BG407" s="1315"/>
      <c r="BH407" s="1315"/>
      <c r="BI407" s="1315"/>
      <c r="BJ407" s="1315"/>
      <c r="BK407" s="1315"/>
      <c r="BL407" s="1315"/>
      <c r="BM407" s="1315"/>
      <c r="BN407" s="1315"/>
      <c r="BO407" s="1315"/>
      <c r="BP407" s="1315"/>
      <c r="BQ407" s="1315"/>
      <c r="BR407" s="1315"/>
      <c r="BS407" s="1315"/>
      <c r="BT407" s="1315"/>
      <c r="BU407" s="1315"/>
      <c r="BV407" s="1315"/>
      <c r="BW407" s="1315"/>
      <c r="BX407" s="1315"/>
      <c r="BY407" s="1315"/>
      <c r="BZ407" s="1315"/>
      <c r="CA407" s="1315"/>
      <c r="CB407" s="1315"/>
      <c r="CC407" s="1315"/>
      <c r="CD407" s="1315"/>
      <c r="CE407" s="1315"/>
      <c r="CF407" s="1315"/>
      <c r="CG407" s="1315"/>
      <c r="CH407" s="1315"/>
      <c r="CI407" s="1315"/>
      <c r="CJ407" s="1315"/>
      <c r="CK407" s="1315"/>
      <c r="CL407" s="1315"/>
      <c r="CM407" s="1315"/>
      <c r="CN407" s="1315"/>
      <c r="CO407" s="1315"/>
      <c r="CP407" s="1315"/>
      <c r="CQ407" s="1315"/>
      <c r="CR407" s="1315"/>
      <c r="CS407" s="1315"/>
      <c r="CT407" s="1315"/>
      <c r="CU407" s="1315"/>
      <c r="CV407" s="1315"/>
      <c r="CW407" s="1315"/>
      <c r="CX407" s="1315"/>
      <c r="CY407" s="1315"/>
      <c r="CZ407" s="1315"/>
      <c r="DA407" s="1315"/>
      <c r="DB407" s="1315"/>
      <c r="DC407" s="1315"/>
      <c r="DD407" s="1315"/>
      <c r="DE407" s="1315"/>
      <c r="DF407" s="1315"/>
      <c r="DG407" s="1315"/>
      <c r="DH407" s="1315"/>
      <c r="DI407" s="1315"/>
      <c r="DJ407" s="1315"/>
      <c r="DK407" s="1315"/>
      <c r="DL407" s="1315"/>
      <c r="DM407" s="1315"/>
      <c r="DN407" s="1315"/>
      <c r="DO407" s="1315"/>
      <c r="DP407" s="1315"/>
      <c r="DQ407" s="1315"/>
      <c r="DR407" s="1315"/>
      <c r="DS407" s="1315"/>
      <c r="DT407" s="1315"/>
      <c r="DU407" s="1315"/>
      <c r="DV407" s="1315"/>
      <c r="DW407" s="1315"/>
      <c r="DX407" s="1315"/>
      <c r="DY407" s="1315"/>
      <c r="DZ407" s="1315"/>
      <c r="EA407" s="1315"/>
      <c r="EB407" s="1315"/>
      <c r="EC407" s="1315"/>
      <c r="ED407" s="1315"/>
      <c r="EE407" s="1315"/>
      <c r="EF407" s="1315"/>
      <c r="EG407" s="1315"/>
      <c r="EH407" s="1315"/>
      <c r="EI407" s="1315"/>
      <c r="EJ407" s="1315"/>
      <c r="EK407" s="1315"/>
      <c r="EL407" s="1315"/>
      <c r="EM407" s="1315"/>
      <c r="EN407" s="1315"/>
      <c r="EO407" s="1315"/>
      <c r="EP407" s="1315"/>
      <c r="EQ407" s="1315"/>
      <c r="ER407" s="1315"/>
      <c r="ES407" s="1315"/>
      <c r="ET407" s="1315"/>
      <c r="EU407" s="1315"/>
      <c r="EV407" s="1315"/>
      <c r="EW407" s="1315"/>
      <c r="EX407" s="1315"/>
      <c r="EY407" s="1315"/>
      <c r="EZ407" s="1315"/>
      <c r="FA407" s="1315"/>
      <c r="FB407" s="1315"/>
      <c r="FC407" s="1315"/>
      <c r="FD407" s="1315"/>
      <c r="FE407" s="1315"/>
      <c r="FF407" s="1315"/>
      <c r="FG407" s="1315"/>
      <c r="FH407" s="1315"/>
      <c r="FI407" s="1315"/>
      <c r="FJ407" s="1315"/>
      <c r="FK407" s="1315"/>
      <c r="FL407" s="1315"/>
      <c r="FM407" s="1315"/>
      <c r="FN407" s="1315"/>
      <c r="FO407" s="1315"/>
      <c r="FP407" s="1315"/>
      <c r="FQ407" s="1315"/>
      <c r="FR407" s="1315"/>
      <c r="FS407" s="1315"/>
      <c r="FT407" s="1315"/>
      <c r="FU407" s="1315"/>
      <c r="FV407" s="1315"/>
      <c r="FW407" s="1315"/>
      <c r="FX407" s="1315"/>
      <c r="FY407" s="1315"/>
      <c r="FZ407" s="1315"/>
      <c r="GA407" s="1315"/>
      <c r="GB407" s="1315"/>
      <c r="GC407" s="1315"/>
      <c r="GD407" s="1315"/>
      <c r="GE407" s="1315"/>
      <c r="GF407" s="1315"/>
      <c r="GG407" s="1315"/>
      <c r="GH407" s="1315"/>
      <c r="GI407" s="1315"/>
      <c r="GJ407" s="1315"/>
      <c r="GK407" s="1315"/>
      <c r="GL407" s="1315"/>
      <c r="GM407" s="1315"/>
      <c r="GN407" s="1315"/>
      <c r="GO407" s="1315"/>
      <c r="GP407" s="1315"/>
      <c r="GQ407" s="1315"/>
      <c r="GR407" s="1315"/>
      <c r="GS407" s="1315"/>
      <c r="GT407" s="1315"/>
      <c r="GU407" s="1315"/>
      <c r="GV407" s="1315"/>
      <c r="GW407" s="1315"/>
      <c r="GX407" s="1315"/>
      <c r="GY407" s="1315"/>
      <c r="GZ407" s="1315"/>
      <c r="HA407" s="1315"/>
      <c r="HB407" s="1315"/>
      <c r="HC407" s="1315"/>
      <c r="HD407" s="1315"/>
      <c r="HE407" s="1315"/>
      <c r="HF407" s="1315"/>
      <c r="HG407" s="1315"/>
      <c r="HH407" s="1315"/>
      <c r="HI407" s="1315"/>
      <c r="HJ407" s="1315"/>
      <c r="HK407" s="1315"/>
      <c r="HL407" s="1315"/>
      <c r="HM407" s="1315"/>
      <c r="HN407" s="1315"/>
      <c r="HO407" s="1315"/>
      <c r="HP407" s="1315"/>
      <c r="HQ407" s="1315"/>
      <c r="HR407" s="1315"/>
      <c r="HS407" s="1315"/>
      <c r="HT407" s="1315"/>
      <c r="HU407" s="1315"/>
      <c r="HV407" s="1315"/>
      <c r="HW407" s="1315"/>
      <c r="HX407" s="1315"/>
      <c r="HY407" s="1315"/>
      <c r="HZ407" s="1315"/>
      <c r="IA407" s="1315"/>
      <c r="IB407" s="1315"/>
      <c r="IC407" s="1315"/>
      <c r="ID407" s="1315"/>
      <c r="IE407" s="1315"/>
      <c r="IF407" s="1315"/>
      <c r="IG407" s="1315"/>
      <c r="IH407" s="1315"/>
      <c r="II407" s="1315"/>
      <c r="IJ407" s="1315"/>
      <c r="IK407" s="1315"/>
      <c r="IL407" s="1315"/>
      <c r="IM407" s="1315"/>
      <c r="IN407" s="1315"/>
      <c r="IO407" s="1315"/>
      <c r="IP407" s="1315"/>
      <c r="IQ407" s="1315"/>
      <c r="IR407" s="1315"/>
      <c r="IS407" s="1315"/>
      <c r="IT407" s="1315"/>
      <c r="IU407" s="1315"/>
      <c r="IV407" s="1315"/>
      <c r="IW407" s="1315"/>
      <c r="IX407" s="1315"/>
      <c r="IY407" s="1315"/>
      <c r="IZ407" s="1315"/>
      <c r="JA407" s="1315"/>
      <c r="JB407" s="1315"/>
      <c r="JC407" s="1315"/>
      <c r="JD407" s="1315"/>
      <c r="JE407" s="1315"/>
      <c r="JF407" s="1315"/>
      <c r="JG407" s="1315"/>
      <c r="JH407" s="1315"/>
      <c r="JI407" s="1315"/>
      <c r="JJ407" s="1315"/>
      <c r="JK407" s="1315"/>
      <c r="JL407" s="1315"/>
      <c r="JM407" s="1315"/>
      <c r="JN407" s="1315"/>
      <c r="JO407" s="1315"/>
      <c r="JP407" s="1315"/>
      <c r="JQ407" s="1315"/>
      <c r="JR407" s="1315"/>
      <c r="JS407" s="1315"/>
      <c r="JT407" s="1315"/>
      <c r="JU407" s="1315"/>
      <c r="JV407" s="1315"/>
      <c r="JW407" s="1315"/>
      <c r="JX407" s="1315"/>
      <c r="JY407" s="1315"/>
      <c r="JZ407" s="1315"/>
      <c r="KA407" s="1315"/>
      <c r="KB407" s="1315"/>
      <c r="KC407" s="1315"/>
      <c r="KD407" s="1315"/>
      <c r="KE407" s="1315"/>
      <c r="KF407" s="1315"/>
      <c r="KG407" s="1315"/>
      <c r="KH407" s="1315"/>
      <c r="KI407" s="1315"/>
      <c r="KJ407" s="1315"/>
      <c r="KK407" s="1315"/>
      <c r="KL407" s="1315"/>
      <c r="KM407" s="1315"/>
      <c r="KN407" s="1315"/>
      <c r="KO407" s="1315"/>
      <c r="KP407" s="1315"/>
      <c r="KQ407" s="1315"/>
      <c r="KR407" s="1315"/>
      <c r="KS407" s="1315"/>
      <c r="KT407" s="1315"/>
      <c r="KU407" s="1315"/>
      <c r="KV407" s="1315"/>
      <c r="KW407" s="1315"/>
      <c r="KX407" s="1315"/>
      <c r="KY407" s="1315"/>
      <c r="KZ407" s="1315"/>
      <c r="LA407" s="1315"/>
      <c r="LB407" s="1315"/>
      <c r="LC407" s="1315"/>
      <c r="LD407" s="1315"/>
      <c r="LE407" s="1315"/>
      <c r="LF407" s="1315"/>
      <c r="LG407" s="1315"/>
      <c r="LH407" s="1315"/>
      <c r="LI407" s="1315"/>
      <c r="LJ407" s="1315"/>
      <c r="LK407" s="1315"/>
      <c r="LL407" s="1315"/>
      <c r="LM407" s="1315"/>
      <c r="LN407" s="1315"/>
      <c r="LO407" s="1315"/>
      <c r="LP407" s="1315"/>
      <c r="LQ407" s="1315"/>
      <c r="LR407" s="1315"/>
      <c r="LS407" s="1315"/>
      <c r="LT407" s="1315"/>
      <c r="LU407" s="1315"/>
      <c r="LV407" s="1315"/>
      <c r="LW407" s="1315"/>
      <c r="LX407" s="1315"/>
      <c r="LY407" s="1315"/>
      <c r="LZ407" s="1315"/>
      <c r="MA407" s="1315"/>
      <c r="MB407" s="1315"/>
      <c r="MC407" s="1315"/>
      <c r="MD407" s="1315"/>
      <c r="ME407" s="1315"/>
      <c r="MF407" s="1315"/>
      <c r="MG407" s="1315"/>
      <c r="MH407" s="1315"/>
      <c r="MI407" s="1315"/>
      <c r="MJ407" s="1315"/>
      <c r="MK407" s="1315"/>
      <c r="ML407" s="1315"/>
      <c r="MM407" s="1315"/>
      <c r="MN407" s="1315"/>
      <c r="MO407" s="1315"/>
      <c r="MP407" s="1315"/>
      <c r="MQ407" s="1315"/>
      <c r="MR407" s="1315"/>
      <c r="MS407" s="1315"/>
      <c r="MT407" s="1315"/>
      <c r="MU407" s="1315"/>
      <c r="MV407" s="1315"/>
      <c r="MW407" s="1315"/>
      <c r="MX407" s="1315"/>
      <c r="MY407" s="1315"/>
      <c r="MZ407" s="1315"/>
      <c r="NA407" s="1315"/>
      <c r="NB407" s="1315"/>
      <c r="NC407" s="1315"/>
      <c r="ND407" s="1315"/>
      <c r="NE407" s="1315"/>
      <c r="NF407" s="1315"/>
      <c r="NG407" s="1315"/>
      <c r="NH407" s="1315"/>
      <c r="NI407" s="1315"/>
      <c r="NJ407" s="1315"/>
      <c r="NK407" s="1315"/>
      <c r="NL407" s="1315"/>
      <c r="NM407" s="1315"/>
      <c r="NN407" s="1315"/>
      <c r="NO407" s="1315"/>
      <c r="NP407" s="1315"/>
      <c r="NQ407" s="1315"/>
      <c r="NR407" s="1315"/>
      <c r="NS407" s="1315"/>
      <c r="NT407" s="1315"/>
      <c r="NU407" s="1315"/>
      <c r="NV407" s="1315"/>
      <c r="NW407" s="1315"/>
      <c r="NX407" s="1315"/>
      <c r="NY407" s="1315"/>
      <c r="NZ407" s="1315"/>
      <c r="OA407" s="1315"/>
      <c r="OB407" s="1315"/>
      <c r="OC407" s="1315"/>
      <c r="OD407" s="1315"/>
      <c r="OE407" s="1315"/>
      <c r="OF407" s="1315"/>
      <c r="OG407" s="1315"/>
      <c r="OH407" s="1315"/>
      <c r="OI407" s="1315"/>
      <c r="OJ407" s="1315"/>
      <c r="OK407" s="1315"/>
      <c r="OL407" s="1315"/>
      <c r="OM407" s="1315"/>
      <c r="ON407" s="1315"/>
      <c r="OO407" s="1315"/>
      <c r="OP407" s="1315"/>
      <c r="OQ407" s="1315"/>
      <c r="OR407" s="1315"/>
      <c r="OS407" s="1315"/>
      <c r="OT407" s="1315"/>
      <c r="OU407" s="1315"/>
      <c r="OV407" s="1315"/>
      <c r="OW407" s="1315"/>
      <c r="OX407" s="1315"/>
      <c r="OY407" s="1315"/>
      <c r="OZ407" s="1315"/>
      <c r="PA407" s="1315"/>
      <c r="PB407" s="1315"/>
      <c r="PC407" s="1315"/>
      <c r="PD407" s="1315"/>
      <c r="PE407" s="1315"/>
      <c r="PF407" s="1315"/>
      <c r="PG407" s="1315"/>
      <c r="PH407" s="1315"/>
      <c r="PI407" s="1315"/>
      <c r="PJ407" s="1315"/>
      <c r="PK407" s="1315"/>
      <c r="PL407" s="1315"/>
      <c r="PM407" s="1315"/>
      <c r="PN407" s="1315"/>
      <c r="PO407" s="1315"/>
      <c r="PP407" s="1315"/>
      <c r="PQ407" s="1315"/>
      <c r="PR407" s="1315"/>
      <c r="PS407" s="1315"/>
      <c r="PT407" s="1315"/>
      <c r="PU407" s="1315"/>
      <c r="PV407" s="1315"/>
      <c r="PW407" s="1315"/>
      <c r="PX407" s="1315"/>
      <c r="PY407" s="1315"/>
      <c r="PZ407" s="1315"/>
      <c r="QA407" s="1315"/>
      <c r="QB407" s="1315"/>
      <c r="QC407" s="1315"/>
      <c r="QD407" s="1315"/>
      <c r="QE407" s="1315"/>
      <c r="QF407" s="1315"/>
      <c r="QG407" s="1315"/>
      <c r="QH407" s="1315"/>
      <c r="QI407" s="1315"/>
      <c r="QJ407" s="1315"/>
      <c r="QK407" s="1315"/>
      <c r="QL407" s="1315"/>
      <c r="QM407" s="1315"/>
      <c r="QN407" s="1315"/>
      <c r="QO407" s="1315"/>
      <c r="QP407" s="1315"/>
      <c r="QQ407" s="1315"/>
      <c r="QR407" s="1315"/>
      <c r="QS407" s="1315"/>
      <c r="QT407" s="1315"/>
      <c r="QU407" s="1315"/>
      <c r="QV407" s="1315"/>
      <c r="QW407" s="1315"/>
      <c r="QX407" s="1315"/>
      <c r="QY407" s="1315"/>
      <c r="QZ407" s="1315"/>
      <c r="RA407" s="1315"/>
      <c r="RB407" s="1315"/>
      <c r="RC407" s="1315"/>
      <c r="RD407" s="1315"/>
      <c r="RE407" s="1315"/>
      <c r="RF407" s="1315"/>
      <c r="RG407" s="1315"/>
      <c r="RH407" s="1315"/>
      <c r="RI407" s="1315"/>
      <c r="RJ407" s="1315"/>
      <c r="RK407" s="1315"/>
      <c r="RL407" s="1315"/>
      <c r="RM407" s="1315"/>
      <c r="RN407" s="1315"/>
      <c r="RO407" s="1315"/>
      <c r="RP407" s="1315"/>
      <c r="RQ407" s="1315"/>
      <c r="RR407" s="1315"/>
      <c r="RS407" s="1315"/>
      <c r="RT407" s="1315"/>
      <c r="RU407" s="1315"/>
      <c r="RV407" s="1315"/>
      <c r="RW407" s="1315"/>
      <c r="RX407" s="1315"/>
      <c r="RY407" s="1315"/>
      <c r="RZ407" s="1315"/>
      <c r="SA407" s="1315"/>
      <c r="SB407" s="1315"/>
      <c r="SC407" s="1315"/>
      <c r="SD407" s="1315"/>
      <c r="SE407" s="1315"/>
      <c r="SF407" s="1315"/>
      <c r="SG407" s="1315"/>
      <c r="SH407" s="1315"/>
      <c r="SI407" s="1315"/>
      <c r="SJ407" s="1315"/>
      <c r="SK407" s="1315"/>
      <c r="SL407" s="1315"/>
      <c r="SM407" s="1315"/>
      <c r="SN407" s="1315"/>
      <c r="SO407" s="1315"/>
      <c r="SP407" s="1315"/>
      <c r="SQ407" s="1315"/>
      <c r="SR407" s="1315"/>
      <c r="SS407" s="1315"/>
      <c r="ST407" s="1315"/>
      <c r="SU407" s="1315"/>
      <c r="SV407" s="1315"/>
      <c r="SW407" s="1315"/>
      <c r="SX407" s="1315"/>
      <c r="SY407" s="1315"/>
      <c r="SZ407" s="1315"/>
      <c r="TA407" s="1315"/>
      <c r="TB407" s="1315"/>
      <c r="TC407" s="1315"/>
      <c r="TD407" s="1315"/>
      <c r="TE407" s="1315"/>
      <c r="TF407" s="1315"/>
      <c r="TG407" s="1315"/>
      <c r="TH407" s="1315"/>
      <c r="TI407" s="1315"/>
      <c r="TJ407" s="1315"/>
      <c r="TK407" s="1315"/>
      <c r="TL407" s="1315"/>
      <c r="TM407" s="1315"/>
      <c r="TN407" s="1315"/>
      <c r="TO407" s="1315"/>
      <c r="TP407" s="1315"/>
      <c r="TQ407" s="1315"/>
      <c r="TR407" s="1315"/>
      <c r="TS407" s="1315"/>
      <c r="TT407" s="1315"/>
      <c r="TU407" s="1315"/>
      <c r="TV407" s="1315"/>
      <c r="TW407" s="1315"/>
      <c r="TX407" s="1315"/>
      <c r="TY407" s="1315"/>
      <c r="TZ407" s="1315"/>
      <c r="UA407" s="1315"/>
      <c r="UB407" s="1315"/>
      <c r="UC407" s="1315"/>
      <c r="UD407" s="1315"/>
      <c r="UE407" s="1315"/>
      <c r="UF407" s="1315"/>
      <c r="UG407" s="1315"/>
      <c r="UH407" s="1315"/>
      <c r="UI407" s="1315"/>
      <c r="UJ407" s="1315"/>
      <c r="UK407" s="1315"/>
      <c r="UL407" s="1315"/>
      <c r="UM407" s="1315"/>
      <c r="UN407" s="1315"/>
      <c r="UO407" s="1315"/>
      <c r="UP407" s="1315"/>
      <c r="UQ407" s="1315"/>
      <c r="UR407" s="1315"/>
      <c r="US407" s="1315"/>
      <c r="UT407" s="1315"/>
      <c r="UU407" s="1315"/>
      <c r="UV407" s="1315"/>
      <c r="UW407" s="1315"/>
      <c r="UX407" s="1315"/>
      <c r="UY407" s="1315"/>
      <c r="UZ407" s="1315"/>
      <c r="VA407" s="1315"/>
      <c r="VB407" s="1315"/>
      <c r="VC407" s="1315"/>
      <c r="VD407" s="1315"/>
      <c r="VE407" s="1315"/>
      <c r="VF407" s="1315"/>
      <c r="VG407" s="1315"/>
      <c r="VH407" s="1315"/>
      <c r="VI407" s="1315"/>
      <c r="VJ407" s="1315"/>
      <c r="VK407" s="1315"/>
      <c r="VL407" s="1315"/>
      <c r="VM407" s="1315"/>
      <c r="VN407" s="1315"/>
      <c r="VO407" s="1315"/>
      <c r="VP407" s="1315"/>
      <c r="VQ407" s="1315"/>
      <c r="VR407" s="1315"/>
      <c r="VS407" s="1315"/>
      <c r="VT407" s="1315"/>
      <c r="VU407" s="1315"/>
      <c r="VV407" s="1315"/>
      <c r="VW407" s="1315"/>
      <c r="VX407" s="1315"/>
      <c r="VY407" s="1315"/>
      <c r="VZ407" s="1315"/>
      <c r="WA407" s="1315"/>
      <c r="WB407" s="1315"/>
      <c r="WC407" s="1315"/>
      <c r="WD407" s="1315"/>
      <c r="WE407" s="1315"/>
      <c r="WF407" s="1315"/>
      <c r="WG407" s="1315"/>
      <c r="WH407" s="1315"/>
      <c r="WI407" s="1315"/>
      <c r="WJ407" s="1315"/>
      <c r="WK407" s="1315"/>
      <c r="WL407" s="1315"/>
      <c r="WM407" s="1315"/>
      <c r="WN407" s="1315"/>
      <c r="WO407" s="1315"/>
      <c r="WP407" s="1315"/>
      <c r="WQ407" s="1315"/>
      <c r="WR407" s="1315"/>
      <c r="WS407" s="1315"/>
      <c r="WT407" s="1315"/>
      <c r="WU407" s="1315"/>
      <c r="WV407" s="1315"/>
      <c r="WW407" s="1315"/>
      <c r="WX407" s="1315"/>
      <c r="WY407" s="1315"/>
      <c r="WZ407" s="1315"/>
      <c r="XA407" s="1315"/>
      <c r="XB407" s="1315"/>
      <c r="XC407" s="1315"/>
      <c r="XD407" s="1315"/>
      <c r="XE407" s="1315"/>
      <c r="XF407" s="1315"/>
      <c r="XG407" s="1315"/>
      <c r="XH407" s="1315"/>
      <c r="XI407" s="1315"/>
      <c r="XJ407" s="1315"/>
      <c r="XK407" s="1315"/>
      <c r="XL407" s="1315"/>
      <c r="XM407" s="1315"/>
      <c r="XN407" s="1315"/>
      <c r="XO407" s="1315"/>
      <c r="XP407" s="1315"/>
      <c r="XQ407" s="1315"/>
      <c r="XR407" s="1315"/>
      <c r="XS407" s="1315"/>
      <c r="XT407" s="1315"/>
      <c r="XU407" s="1315"/>
      <c r="XV407" s="1315"/>
      <c r="XW407" s="1315"/>
      <c r="XX407" s="1315"/>
      <c r="XY407" s="1315"/>
      <c r="XZ407" s="1315"/>
      <c r="YA407" s="1315"/>
      <c r="YB407" s="1315"/>
      <c r="YC407" s="1315"/>
      <c r="YD407" s="1315"/>
      <c r="YE407" s="1315"/>
      <c r="YF407" s="1315"/>
      <c r="YG407" s="1315"/>
      <c r="YH407" s="1315"/>
      <c r="YI407" s="1315"/>
      <c r="YJ407" s="1315"/>
      <c r="YK407" s="1315"/>
      <c r="YL407" s="1315"/>
      <c r="YM407" s="1315"/>
      <c r="YN407" s="1315"/>
      <c r="YO407" s="1315"/>
      <c r="YP407" s="1315"/>
      <c r="YQ407" s="1315"/>
      <c r="YR407" s="1315"/>
      <c r="YS407" s="1315"/>
      <c r="YT407" s="1315"/>
      <c r="YU407" s="1315"/>
      <c r="YV407" s="1315"/>
      <c r="YW407" s="1315"/>
      <c r="YX407" s="1315"/>
      <c r="YY407" s="1315"/>
      <c r="YZ407" s="1315"/>
      <c r="ZA407" s="1315"/>
      <c r="ZB407" s="1315"/>
      <c r="ZC407" s="1315"/>
      <c r="ZD407" s="1315"/>
      <c r="ZE407" s="1315"/>
      <c r="ZF407" s="1315"/>
      <c r="ZG407" s="1315"/>
      <c r="ZH407" s="1315"/>
      <c r="ZI407" s="1315"/>
      <c r="ZJ407" s="1315"/>
      <c r="ZK407" s="1315"/>
      <c r="ZL407" s="1315"/>
      <c r="ZM407" s="1315"/>
      <c r="ZN407" s="1315"/>
      <c r="ZO407" s="1315"/>
      <c r="ZP407" s="1315"/>
      <c r="ZQ407" s="1315"/>
      <c r="ZR407" s="1315"/>
      <c r="ZS407" s="1315"/>
      <c r="ZT407" s="1315"/>
      <c r="ZU407" s="1315"/>
      <c r="ZV407" s="1315"/>
      <c r="ZW407" s="1315"/>
      <c r="ZX407" s="1315"/>
      <c r="ZY407" s="1315"/>
      <c r="ZZ407" s="1315"/>
      <c r="AAA407" s="1315"/>
      <c r="AAB407" s="1315"/>
      <c r="AAC407" s="1315"/>
      <c r="AAD407" s="1315"/>
      <c r="AAE407" s="1315"/>
      <c r="AAF407" s="1315"/>
      <c r="AAG407" s="1315"/>
      <c r="AAH407" s="1315"/>
      <c r="AAI407" s="1315"/>
      <c r="AAJ407" s="1315"/>
      <c r="AAK407" s="1315"/>
      <c r="AAL407" s="1315"/>
      <c r="AAM407" s="1315"/>
      <c r="AAN407" s="1315"/>
      <c r="AAO407" s="1315"/>
      <c r="AAP407" s="1315"/>
      <c r="AAQ407" s="1315"/>
      <c r="AAR407" s="1315"/>
      <c r="AAS407" s="1315"/>
      <c r="AAT407" s="1315"/>
      <c r="AAU407" s="1315"/>
      <c r="AAV407" s="1315"/>
      <c r="AAW407" s="1315"/>
      <c r="AAX407" s="1315"/>
      <c r="AAY407" s="1315"/>
      <c r="AAZ407" s="1315"/>
      <c r="ABA407" s="1315"/>
      <c r="ABB407" s="1315"/>
      <c r="ABC407" s="1315"/>
      <c r="ABD407" s="1315"/>
      <c r="ABE407" s="1315"/>
      <c r="ABF407" s="1315"/>
      <c r="ABG407" s="1315"/>
      <c r="ABH407" s="1315"/>
      <c r="ABI407" s="1315"/>
      <c r="ABJ407" s="1315"/>
      <c r="ABK407" s="1315"/>
      <c r="ABL407" s="1315"/>
      <c r="ABM407" s="1315"/>
      <c r="ABN407" s="1315"/>
      <c r="ABO407" s="1315"/>
      <c r="ABP407" s="1315"/>
      <c r="ABQ407" s="1315"/>
      <c r="ABR407" s="1315"/>
      <c r="ABS407" s="1315"/>
      <c r="ABT407" s="1315"/>
      <c r="ABU407" s="1315"/>
      <c r="ABV407" s="1315"/>
      <c r="ABW407" s="1315"/>
      <c r="ABX407" s="1315"/>
      <c r="ABY407" s="1315"/>
      <c r="ABZ407" s="1315"/>
      <c r="ACA407" s="1315"/>
      <c r="ACB407" s="1315"/>
      <c r="ACC407" s="1315"/>
      <c r="ACD407" s="1315"/>
      <c r="ACE407" s="1315"/>
      <c r="ACF407" s="1315"/>
      <c r="ACG407" s="1315"/>
      <c r="ACH407" s="1315"/>
      <c r="ACI407" s="1315"/>
      <c r="ACJ407" s="1315"/>
      <c r="ACK407" s="1315"/>
      <c r="ACL407" s="1315"/>
      <c r="ACM407" s="1315"/>
      <c r="ACN407" s="1315"/>
      <c r="ACO407" s="1315"/>
      <c r="ACP407" s="1315"/>
      <c r="ACQ407" s="1315"/>
      <c r="ACR407" s="1315"/>
      <c r="ACS407" s="1315"/>
      <c r="ACT407" s="1315"/>
      <c r="ACU407" s="1315"/>
      <c r="ACV407" s="1315"/>
      <c r="ACW407" s="1315"/>
      <c r="ACX407" s="1315"/>
      <c r="ACY407" s="1315"/>
      <c r="ACZ407" s="1315"/>
      <c r="ADA407" s="1315"/>
      <c r="ADB407" s="1315"/>
      <c r="ADC407" s="1315"/>
      <c r="ADD407" s="1315"/>
      <c r="ADE407" s="1315"/>
      <c r="ADF407" s="1315"/>
      <c r="ADG407" s="1315"/>
      <c r="ADH407" s="1315"/>
      <c r="ADI407" s="1315"/>
      <c r="ADJ407" s="1315"/>
      <c r="ADK407" s="1315"/>
      <c r="ADL407" s="1315"/>
      <c r="ADM407" s="1315"/>
      <c r="ADN407" s="1315"/>
      <c r="ADO407" s="1315"/>
      <c r="ADP407" s="1315"/>
      <c r="ADQ407" s="1315"/>
      <c r="ADR407" s="1315"/>
      <c r="ADS407" s="1315"/>
      <c r="ADT407" s="1315"/>
      <c r="ADU407" s="1315"/>
      <c r="ADV407" s="1315"/>
      <c r="ADW407" s="1315"/>
      <c r="ADX407" s="1315"/>
      <c r="ADY407" s="1315"/>
      <c r="ADZ407" s="1315"/>
      <c r="AEA407" s="1315"/>
      <c r="AEB407" s="1315"/>
      <c r="AEC407" s="1315"/>
      <c r="AED407" s="1315"/>
      <c r="AEE407" s="1315"/>
      <c r="AEF407" s="1315"/>
      <c r="AEG407" s="1315"/>
      <c r="AEH407" s="1315"/>
      <c r="AEI407" s="1315"/>
      <c r="AEJ407" s="1315"/>
      <c r="AEK407" s="1315"/>
      <c r="AEL407" s="1315"/>
      <c r="AEM407" s="1315"/>
      <c r="AEN407" s="1315"/>
      <c r="AEO407" s="1315"/>
      <c r="AEP407" s="1315"/>
      <c r="AEQ407" s="1315"/>
      <c r="AER407" s="1315"/>
      <c r="AES407" s="1315"/>
      <c r="AET407" s="1315"/>
      <c r="AEU407" s="1315"/>
      <c r="AEV407" s="1315"/>
      <c r="AEW407" s="1315"/>
      <c r="AEX407" s="1315"/>
      <c r="AEY407" s="1315"/>
      <c r="AEZ407" s="1315"/>
      <c r="AFA407" s="1315"/>
      <c r="AFB407" s="1315"/>
      <c r="AFC407" s="1315"/>
      <c r="AFD407" s="1315"/>
      <c r="AFE407" s="1315"/>
      <c r="AFF407" s="1315"/>
      <c r="AFG407" s="1315"/>
      <c r="AFH407" s="1315"/>
      <c r="AFI407" s="1315"/>
      <c r="AFJ407" s="1315"/>
      <c r="AFK407" s="1315"/>
      <c r="AFL407" s="1315"/>
      <c r="AFM407" s="1315"/>
      <c r="AFN407" s="1315"/>
      <c r="AFO407" s="1315"/>
      <c r="AFP407" s="1315"/>
      <c r="AFQ407" s="1315"/>
      <c r="AFR407" s="1315"/>
      <c r="AFS407" s="1315"/>
      <c r="AFT407" s="1315"/>
      <c r="AFU407" s="1315"/>
      <c r="AFV407" s="1315"/>
      <c r="AFW407" s="1315"/>
      <c r="AFX407" s="1315"/>
      <c r="AFY407" s="1315"/>
      <c r="AFZ407" s="1315"/>
      <c r="AGA407" s="1315"/>
      <c r="AGB407" s="1315"/>
      <c r="AGC407" s="1315"/>
      <c r="AGD407" s="1315"/>
      <c r="AGE407" s="1315"/>
      <c r="AGF407" s="1315"/>
      <c r="AGG407" s="1315"/>
      <c r="AGH407" s="1315"/>
      <c r="AGI407" s="1315"/>
      <c r="AGJ407" s="1315"/>
      <c r="AGK407" s="1315"/>
      <c r="AGL407" s="1315"/>
      <c r="AGM407" s="1315"/>
      <c r="AGN407" s="1315"/>
      <c r="AGO407" s="1315"/>
      <c r="AGP407" s="1315"/>
      <c r="AGQ407" s="1315"/>
      <c r="AGR407" s="1315"/>
      <c r="AGS407" s="1315"/>
      <c r="AGT407" s="1315"/>
      <c r="AGU407" s="1315"/>
      <c r="AGV407" s="1315"/>
      <c r="AGW407" s="1315"/>
      <c r="AGX407" s="1315"/>
      <c r="AGY407" s="1315"/>
      <c r="AGZ407" s="1315"/>
      <c r="AHA407" s="1315"/>
      <c r="AHB407" s="1315"/>
      <c r="AHC407" s="1315"/>
      <c r="AHD407" s="1315"/>
      <c r="AHE407" s="1315"/>
      <c r="AHF407" s="1315"/>
      <c r="AHG407" s="1315"/>
      <c r="AHH407" s="1315"/>
      <c r="AHI407" s="1315"/>
      <c r="AHJ407" s="1315"/>
      <c r="AHK407" s="1315"/>
      <c r="AHL407" s="1315"/>
      <c r="AHM407" s="1315"/>
      <c r="AHN407" s="1315"/>
      <c r="AHO407" s="1315"/>
      <c r="AHP407" s="1315"/>
      <c r="AHQ407" s="1315"/>
      <c r="AHR407" s="1315"/>
      <c r="AHS407" s="1315"/>
      <c r="AHT407" s="1315"/>
      <c r="AHU407" s="1315"/>
      <c r="AHV407" s="1315"/>
      <c r="AHW407" s="1315"/>
      <c r="AHX407" s="1315"/>
      <c r="AHY407" s="1315"/>
      <c r="AHZ407" s="1315"/>
      <c r="AIA407" s="1315"/>
      <c r="AIB407" s="1315"/>
      <c r="AIC407" s="1315"/>
      <c r="AID407" s="1315"/>
      <c r="AIE407" s="1315"/>
      <c r="AIF407" s="1315"/>
      <c r="AIG407" s="1315"/>
      <c r="AIH407" s="1315"/>
      <c r="AII407" s="1315"/>
      <c r="AIJ407" s="1315"/>
      <c r="AIK407" s="1315"/>
      <c r="AIL407" s="1315"/>
      <c r="AIM407" s="1315"/>
      <c r="AIN407" s="1315"/>
      <c r="AIO407" s="1315"/>
      <c r="AIP407" s="1315"/>
      <c r="AIQ407" s="1315"/>
      <c r="AIR407" s="1315"/>
      <c r="AIS407" s="1315"/>
      <c r="AIT407" s="1315"/>
      <c r="AIU407" s="1315"/>
      <c r="AIV407" s="1315"/>
      <c r="AIW407" s="1315"/>
      <c r="AIX407" s="1315"/>
      <c r="AIY407" s="1315"/>
      <c r="AIZ407" s="1315"/>
      <c r="AJA407" s="1315"/>
      <c r="AJB407" s="1315"/>
      <c r="AJC407" s="1315"/>
      <c r="AJD407" s="1315"/>
      <c r="AJE407" s="1315"/>
      <c r="AJF407" s="1315"/>
      <c r="AJG407" s="1315"/>
      <c r="AJH407" s="1315"/>
      <c r="AJI407" s="1315"/>
      <c r="AJJ407" s="1315"/>
      <c r="AJK407" s="1315"/>
      <c r="AJL407" s="1315"/>
      <c r="AJM407" s="1315"/>
      <c r="AJN407" s="1315"/>
      <c r="AJO407" s="1315"/>
      <c r="AJP407" s="1315"/>
      <c r="AJQ407" s="1315"/>
      <c r="AJR407" s="1315"/>
      <c r="AJS407" s="1315"/>
      <c r="AJT407" s="1315"/>
      <c r="AJU407" s="1315"/>
      <c r="AJV407" s="1315"/>
      <c r="AJW407" s="1315"/>
      <c r="AJX407" s="1315"/>
      <c r="AJY407" s="1315"/>
      <c r="AJZ407" s="1315"/>
      <c r="AKA407" s="1315"/>
      <c r="AKB407" s="1315"/>
      <c r="AKC407" s="1315"/>
      <c r="AKD407" s="1315"/>
      <c r="AKE407" s="1315"/>
      <c r="AKF407" s="1315"/>
      <c r="AKG407" s="1315"/>
      <c r="AKH407" s="1315"/>
      <c r="AKI407" s="1315"/>
      <c r="AKJ407" s="1315"/>
      <c r="AKK407" s="1315"/>
      <c r="AKL407" s="1315"/>
      <c r="AKM407" s="1315"/>
      <c r="AKN407" s="1315"/>
      <c r="AKO407" s="1315"/>
      <c r="AKP407" s="1315"/>
      <c r="AKQ407" s="1315"/>
      <c r="AKR407" s="1315"/>
      <c r="AKS407" s="1315"/>
      <c r="AKT407" s="1315"/>
      <c r="AKU407" s="1315"/>
      <c r="AKV407" s="1315"/>
      <c r="AKW407" s="1315"/>
      <c r="AKX407" s="1315"/>
      <c r="AKY407" s="1315"/>
      <c r="AKZ407" s="1315"/>
      <c r="ALA407" s="1315"/>
      <c r="ALB407" s="1315"/>
      <c r="ALC407" s="1315"/>
      <c r="ALD407" s="1315"/>
      <c r="ALE407" s="1315"/>
      <c r="ALF407" s="1315"/>
      <c r="ALG407" s="1315"/>
      <c r="ALH407" s="1315"/>
      <c r="ALI407" s="1315"/>
      <c r="ALJ407" s="1315"/>
      <c r="ALK407" s="1315"/>
      <c r="ALL407" s="1315"/>
      <c r="ALM407" s="1315"/>
      <c r="ALN407" s="1315"/>
      <c r="ALO407" s="1315"/>
      <c r="ALP407" s="1315"/>
      <c r="ALQ407" s="1315"/>
      <c r="ALR407" s="1315"/>
      <c r="ALS407" s="1315"/>
      <c r="ALT407" s="1315"/>
      <c r="ALU407" s="1315"/>
      <c r="ALV407" s="1315"/>
      <c r="ALW407" s="1315"/>
      <c r="ALX407" s="1315"/>
      <c r="ALY407" s="1315"/>
      <c r="ALZ407" s="1315"/>
      <c r="AMA407" s="1315"/>
      <c r="AMB407" s="1315"/>
      <c r="AMC407" s="1315"/>
      <c r="AMD407" s="1315"/>
      <c r="AME407" s="1315"/>
      <c r="AMF407" s="1315"/>
      <c r="AMG407" s="1315"/>
      <c r="AMH407" s="1315"/>
      <c r="AMI407" s="1315"/>
      <c r="AMJ407" s="1315"/>
      <c r="AMK407" s="1315"/>
      <c r="AML407" s="1315"/>
      <c r="AMM407" s="1315"/>
      <c r="AMN407" s="1315"/>
      <c r="AMO407" s="1315"/>
      <c r="AMP407" s="1315"/>
      <c r="AMQ407" s="1315"/>
      <c r="AMR407" s="1315"/>
      <c r="AMS407" s="1315"/>
      <c r="AMT407" s="1315"/>
      <c r="AMU407" s="1315"/>
      <c r="AMV407" s="1315"/>
      <c r="AMW407" s="1315"/>
      <c r="AMX407" s="1315"/>
      <c r="AMY407" s="1315"/>
      <c r="AMZ407" s="1315"/>
      <c r="ANA407" s="1315"/>
      <c r="ANB407" s="1315"/>
      <c r="ANC407" s="1315"/>
      <c r="AND407" s="1315"/>
      <c r="ANE407" s="1315"/>
      <c r="ANF407" s="1315"/>
      <c r="ANG407" s="1315"/>
      <c r="ANH407" s="1315"/>
      <c r="ANI407" s="1315"/>
      <c r="ANJ407" s="1315"/>
      <c r="ANK407" s="1315"/>
      <c r="ANL407" s="1315"/>
      <c r="ANM407" s="1315"/>
      <c r="ANN407" s="1315"/>
      <c r="ANO407" s="1315"/>
      <c r="ANP407" s="1315"/>
      <c r="ANQ407" s="1315"/>
      <c r="ANR407" s="1315"/>
      <c r="ANS407" s="1315"/>
      <c r="ANT407" s="1315"/>
      <c r="ANU407" s="1315"/>
      <c r="ANV407" s="1315"/>
      <c r="ANW407" s="1315"/>
      <c r="ANX407" s="1315"/>
      <c r="ANY407" s="1315"/>
      <c r="ANZ407" s="1315"/>
      <c r="AOA407" s="1315"/>
      <c r="AOB407" s="1315"/>
      <c r="AOC407" s="1315"/>
      <c r="AOD407" s="1315"/>
      <c r="AOE407" s="1315"/>
      <c r="AOF407" s="1315"/>
      <c r="AOG407" s="1315"/>
      <c r="AOH407" s="1315"/>
      <c r="AOI407" s="1315"/>
      <c r="AOJ407" s="1315"/>
      <c r="AOK407" s="1315"/>
      <c r="AOL407" s="1315"/>
      <c r="AOM407" s="1315"/>
      <c r="AON407" s="1315"/>
      <c r="AOO407" s="1315"/>
      <c r="AOP407" s="1315"/>
      <c r="AOQ407" s="1315"/>
      <c r="AOR407" s="1315"/>
      <c r="AOS407" s="1315"/>
      <c r="AOT407" s="1315"/>
      <c r="AOU407" s="1315"/>
      <c r="AOV407" s="1315"/>
      <c r="AOW407" s="1315"/>
      <c r="AOX407" s="1315"/>
      <c r="AOY407" s="1315"/>
      <c r="AOZ407" s="1315"/>
      <c r="APA407" s="1315"/>
      <c r="APB407" s="1315"/>
      <c r="APC407" s="1315"/>
      <c r="APD407" s="1315"/>
      <c r="APE407" s="1315"/>
      <c r="APF407" s="1315"/>
      <c r="APG407" s="1315"/>
      <c r="APH407" s="1315"/>
      <c r="API407" s="1315"/>
      <c r="APJ407" s="1315"/>
      <c r="APK407" s="1315"/>
      <c r="APL407" s="1315"/>
      <c r="APM407" s="1315"/>
      <c r="APN407" s="1315"/>
      <c r="APO407" s="1315"/>
      <c r="APP407" s="1315"/>
      <c r="APQ407" s="1315"/>
      <c r="APR407" s="1315"/>
      <c r="APS407" s="1315"/>
      <c r="APT407" s="1315"/>
      <c r="APU407" s="1315"/>
      <c r="APV407" s="1315"/>
      <c r="APW407" s="1315"/>
      <c r="APX407" s="1315"/>
      <c r="APY407" s="1315"/>
      <c r="APZ407" s="1315"/>
      <c r="AQA407" s="1315"/>
      <c r="AQB407" s="1315"/>
      <c r="AQC407" s="1315"/>
      <c r="AQD407" s="1315"/>
      <c r="AQE407" s="1315"/>
      <c r="AQF407" s="1315"/>
      <c r="AQG407" s="1315"/>
      <c r="AQH407" s="1315"/>
      <c r="AQI407" s="1315"/>
      <c r="AQJ407" s="1315"/>
      <c r="AQK407" s="1315"/>
      <c r="AQL407" s="1315"/>
      <c r="AQM407" s="1315"/>
      <c r="AQN407" s="1315"/>
      <c r="AQO407" s="1315"/>
      <c r="AQP407" s="1315"/>
      <c r="AQQ407" s="1315"/>
      <c r="AQR407" s="1315"/>
      <c r="AQS407" s="1315"/>
      <c r="AQT407" s="1315"/>
      <c r="AQU407" s="1315"/>
      <c r="AQV407" s="1315"/>
      <c r="AQW407" s="1315"/>
      <c r="AQX407" s="1315"/>
      <c r="AQY407" s="1315"/>
      <c r="AQZ407" s="1315"/>
      <c r="ARA407" s="1315"/>
      <c r="ARB407" s="1315"/>
      <c r="ARC407" s="1315"/>
      <c r="ARD407" s="1315"/>
      <c r="ARE407" s="1315"/>
      <c r="ARF407" s="1315"/>
      <c r="ARG407" s="1315"/>
      <c r="ARH407" s="1315"/>
      <c r="ARI407" s="1315"/>
      <c r="ARJ407" s="1315"/>
      <c r="ARK407" s="1315"/>
      <c r="ARL407" s="1315"/>
      <c r="ARM407" s="1315"/>
      <c r="ARN407" s="1315"/>
      <c r="ARO407" s="1315"/>
      <c r="ARP407" s="1315"/>
      <c r="ARQ407" s="1315"/>
      <c r="ARR407" s="1315"/>
      <c r="ARS407" s="1315"/>
      <c r="ART407" s="1315"/>
      <c r="ARU407" s="1315"/>
      <c r="ARV407" s="1315"/>
      <c r="ARW407" s="1315"/>
      <c r="ARX407" s="1315"/>
      <c r="ARY407" s="1315"/>
      <c r="ARZ407" s="1315"/>
      <c r="ASA407" s="1315"/>
      <c r="ASB407" s="1315"/>
      <c r="ASC407" s="1315"/>
      <c r="ASD407" s="1315"/>
      <c r="ASE407" s="1315"/>
      <c r="ASF407" s="1315"/>
      <c r="ASG407" s="1315"/>
      <c r="ASH407" s="1315"/>
      <c r="ASI407" s="1315"/>
      <c r="ASJ407" s="1315"/>
      <c r="ASK407" s="1315"/>
      <c r="ASL407" s="1315"/>
      <c r="ASM407" s="1315"/>
      <c r="ASN407" s="1315"/>
      <c r="ASO407" s="1315"/>
      <c r="ASP407" s="1315"/>
      <c r="ASQ407" s="1315"/>
      <c r="ASR407" s="1315"/>
      <c r="ASS407" s="1315"/>
      <c r="AST407" s="1315"/>
      <c r="ASU407" s="1315"/>
      <c r="ASV407" s="1315"/>
      <c r="ASW407" s="1315"/>
      <c r="ASX407" s="1315"/>
      <c r="ASY407" s="1315"/>
      <c r="ASZ407" s="1315"/>
      <c r="ATA407" s="1315"/>
      <c r="ATB407" s="1315"/>
      <c r="ATC407" s="1315"/>
      <c r="ATD407" s="1315"/>
      <c r="ATE407" s="1315"/>
      <c r="ATF407" s="1315"/>
      <c r="ATG407" s="1315"/>
      <c r="ATH407" s="1315"/>
      <c r="ATI407" s="1315"/>
      <c r="ATJ407" s="1315"/>
      <c r="ATK407" s="1315"/>
      <c r="ATL407" s="1315"/>
      <c r="ATM407" s="1315"/>
      <c r="ATN407" s="1315"/>
      <c r="ATO407" s="1315"/>
      <c r="ATP407" s="1315"/>
      <c r="ATQ407" s="1315"/>
      <c r="ATR407" s="1315"/>
      <c r="ATS407" s="1315"/>
      <c r="ATT407" s="1315"/>
      <c r="ATU407" s="1315"/>
      <c r="ATV407" s="1315"/>
      <c r="ATW407" s="1315"/>
      <c r="ATX407" s="1315"/>
      <c r="ATY407" s="1315"/>
      <c r="ATZ407" s="1315"/>
      <c r="AUA407" s="1315"/>
      <c r="AUB407" s="1315"/>
      <c r="AUC407" s="1315"/>
      <c r="AUD407" s="1315"/>
      <c r="AUE407" s="1315"/>
      <c r="AUF407" s="1315"/>
      <c r="AUG407" s="1315"/>
      <c r="AUH407" s="1315"/>
      <c r="AUI407" s="1315"/>
      <c r="AUJ407" s="1315"/>
      <c r="AUK407" s="1315"/>
      <c r="AUL407" s="1315"/>
      <c r="AUM407" s="1315"/>
      <c r="AUN407" s="1315"/>
      <c r="AUO407" s="1315"/>
      <c r="AUP407" s="1315"/>
      <c r="AUQ407" s="1315"/>
      <c r="AUR407" s="1315"/>
      <c r="AUS407" s="1315"/>
      <c r="AUT407" s="1315"/>
      <c r="AUU407" s="1315"/>
      <c r="AUV407" s="1315"/>
      <c r="AUW407" s="1315"/>
      <c r="AUX407" s="1315"/>
      <c r="AUY407" s="1315"/>
      <c r="AUZ407" s="1315"/>
      <c r="AVA407" s="1315"/>
      <c r="AVB407" s="1315"/>
      <c r="AVC407" s="1315"/>
      <c r="AVD407" s="1315"/>
      <c r="AVE407" s="1315"/>
      <c r="AVF407" s="1315"/>
      <c r="AVG407" s="1315"/>
      <c r="AVH407" s="1315"/>
      <c r="AVI407" s="1315"/>
      <c r="AVJ407" s="1315"/>
      <c r="AVK407" s="1315"/>
      <c r="AVL407" s="1315"/>
      <c r="AVM407" s="1315"/>
      <c r="AVN407" s="1315"/>
      <c r="AVO407" s="1315"/>
      <c r="AVP407" s="1315"/>
      <c r="AVQ407" s="1315"/>
      <c r="AVR407" s="1315"/>
      <c r="AVS407" s="1315"/>
      <c r="AVT407" s="1315"/>
      <c r="AVU407" s="1315"/>
      <c r="AVV407" s="1315"/>
      <c r="AVW407" s="1315"/>
      <c r="AVX407" s="1315"/>
      <c r="AVY407" s="1315"/>
      <c r="AVZ407" s="1315"/>
      <c r="AWA407" s="1315"/>
      <c r="AWB407" s="1315"/>
      <c r="AWC407" s="1315"/>
      <c r="AWD407" s="1315"/>
      <c r="AWE407" s="1315"/>
      <c r="AWF407" s="1315"/>
      <c r="AWG407" s="1315"/>
      <c r="AWH407" s="1315"/>
      <c r="AWI407" s="1315"/>
      <c r="AWJ407" s="1315"/>
      <c r="AWK407" s="1315"/>
      <c r="AWL407" s="1315"/>
      <c r="AWM407" s="1315"/>
      <c r="AWN407" s="1315"/>
      <c r="AWO407" s="1315"/>
      <c r="AWP407" s="1315"/>
      <c r="AWQ407" s="1315"/>
      <c r="AWR407" s="1315"/>
      <c r="AWS407" s="1315"/>
      <c r="AWT407" s="1315"/>
      <c r="AWU407" s="1315"/>
      <c r="AWV407" s="1315"/>
      <c r="AWW407" s="1315"/>
      <c r="AWX407" s="1315"/>
      <c r="AWY407" s="1315"/>
      <c r="AWZ407" s="1315"/>
      <c r="AXA407" s="1315"/>
      <c r="AXB407" s="1315"/>
      <c r="AXC407" s="1315"/>
      <c r="AXD407" s="1315"/>
      <c r="AXE407" s="1315"/>
      <c r="AXF407" s="1315"/>
      <c r="AXG407" s="1315"/>
      <c r="AXH407" s="1315"/>
      <c r="AXI407" s="1315"/>
      <c r="AXJ407" s="1315"/>
      <c r="AXK407" s="1315"/>
      <c r="AXL407" s="1315"/>
      <c r="AXM407" s="1315"/>
      <c r="AXN407" s="1315"/>
      <c r="AXO407" s="1315"/>
      <c r="AXP407" s="1315"/>
      <c r="AXQ407" s="1315"/>
      <c r="AXR407" s="1315"/>
      <c r="AXS407" s="1315"/>
      <c r="AXT407" s="1315"/>
      <c r="AXU407" s="1315"/>
      <c r="AXV407" s="1315"/>
      <c r="AXW407" s="1315"/>
      <c r="AXX407" s="1315"/>
      <c r="AXY407" s="1315"/>
      <c r="AXZ407" s="1315"/>
      <c r="AYA407" s="1315"/>
      <c r="AYB407" s="1315"/>
      <c r="AYC407" s="1315"/>
      <c r="AYD407" s="1315"/>
      <c r="AYE407" s="1315"/>
      <c r="AYF407" s="1315"/>
      <c r="AYG407" s="1315"/>
      <c r="AYH407" s="1315"/>
      <c r="AYI407" s="1315"/>
      <c r="AYJ407" s="1315"/>
      <c r="AYK407" s="1315"/>
      <c r="AYL407" s="1315"/>
      <c r="AYM407" s="1315"/>
      <c r="AYN407" s="1315"/>
      <c r="AYO407" s="1315"/>
      <c r="AYP407" s="1315"/>
      <c r="AYQ407" s="1315"/>
      <c r="AYR407" s="1315"/>
      <c r="AYS407" s="1315"/>
      <c r="AYT407" s="1315"/>
      <c r="AYU407" s="1315"/>
      <c r="AYV407" s="1315"/>
      <c r="AYW407" s="1315"/>
      <c r="AYX407" s="1315"/>
      <c r="AYY407" s="1315"/>
      <c r="AYZ407" s="1315"/>
      <c r="AZA407" s="1315"/>
      <c r="AZB407" s="1315"/>
      <c r="AZC407" s="1315"/>
      <c r="AZD407" s="1315"/>
      <c r="AZE407" s="1315"/>
      <c r="AZF407" s="1315"/>
      <c r="AZG407" s="1315"/>
      <c r="AZH407" s="1315"/>
      <c r="AZI407" s="1315"/>
      <c r="AZJ407" s="1315"/>
      <c r="AZK407" s="1315"/>
      <c r="AZL407" s="1315"/>
      <c r="AZM407" s="1315"/>
      <c r="AZN407" s="1315"/>
      <c r="AZO407" s="1315"/>
      <c r="AZP407" s="1315"/>
      <c r="AZQ407" s="1315"/>
      <c r="AZR407" s="1315"/>
      <c r="AZS407" s="1315"/>
      <c r="AZT407" s="1315"/>
      <c r="AZU407" s="1315"/>
      <c r="AZV407" s="1315"/>
      <c r="AZW407" s="1315"/>
      <c r="AZX407" s="1315"/>
      <c r="AZY407" s="1315"/>
      <c r="AZZ407" s="1315"/>
      <c r="BAA407" s="1315"/>
      <c r="BAB407" s="1315"/>
      <c r="BAC407" s="1315"/>
      <c r="BAD407" s="1315"/>
      <c r="BAE407" s="1315"/>
      <c r="BAF407" s="1315"/>
      <c r="BAG407" s="1315"/>
      <c r="BAH407" s="1315"/>
      <c r="BAI407" s="1315"/>
      <c r="BAJ407" s="1315"/>
      <c r="BAK407" s="1315"/>
      <c r="BAL407" s="1315"/>
      <c r="BAM407" s="1315"/>
      <c r="BAN407" s="1315"/>
      <c r="BAO407" s="1315"/>
      <c r="BAP407" s="1315"/>
      <c r="BAQ407" s="1315"/>
      <c r="BAR407" s="1315"/>
      <c r="BAS407" s="1315"/>
      <c r="BAT407" s="1315"/>
      <c r="BAU407" s="1315"/>
      <c r="BAV407" s="1315"/>
      <c r="BAW407" s="1315"/>
      <c r="BAX407" s="1315"/>
      <c r="BAY407" s="1315"/>
      <c r="BAZ407" s="1315"/>
      <c r="BBA407" s="1315"/>
      <c r="BBB407" s="1315"/>
      <c r="BBC407" s="1315"/>
      <c r="BBD407" s="1315"/>
      <c r="BBE407" s="1315"/>
      <c r="BBF407" s="1315"/>
      <c r="BBG407" s="1315"/>
      <c r="BBH407" s="1315"/>
      <c r="BBI407" s="1315"/>
      <c r="BBJ407" s="1315"/>
      <c r="BBK407" s="1315"/>
      <c r="BBL407" s="1315"/>
      <c r="BBM407" s="1315"/>
      <c r="BBN407" s="1315"/>
      <c r="BBO407" s="1315"/>
      <c r="BBP407" s="1315"/>
      <c r="BBQ407" s="1315"/>
      <c r="BBR407" s="1315"/>
      <c r="BBS407" s="1315"/>
      <c r="BBT407" s="1315"/>
      <c r="BBU407" s="1315"/>
      <c r="BBV407" s="1315"/>
      <c r="BBW407" s="1315"/>
      <c r="BBX407" s="1315"/>
      <c r="BBY407" s="1315"/>
      <c r="BBZ407" s="1315"/>
      <c r="BCA407" s="1315"/>
      <c r="BCB407" s="1315"/>
      <c r="BCC407" s="1315"/>
      <c r="BCD407" s="1315"/>
      <c r="BCE407" s="1315"/>
      <c r="BCF407" s="1315"/>
      <c r="BCG407" s="1315"/>
      <c r="BCH407" s="1315"/>
      <c r="BCI407" s="1315"/>
      <c r="BCJ407" s="1315"/>
      <c r="BCK407" s="1315"/>
      <c r="BCL407" s="1315"/>
      <c r="BCM407" s="1315"/>
      <c r="BCN407" s="1315"/>
      <c r="BCO407" s="1315"/>
      <c r="BCP407" s="1315"/>
      <c r="BCQ407" s="1315"/>
      <c r="BCR407" s="1315"/>
      <c r="BCS407" s="1315"/>
      <c r="BCT407" s="1315"/>
      <c r="BCU407" s="1315"/>
      <c r="BCV407" s="1315"/>
      <c r="BCW407" s="1315"/>
      <c r="BCX407" s="1315"/>
      <c r="BCY407" s="1315"/>
      <c r="BCZ407" s="1315"/>
      <c r="BDA407" s="1315"/>
      <c r="BDB407" s="1315"/>
      <c r="BDC407" s="1315"/>
      <c r="BDD407" s="1315"/>
      <c r="BDE407" s="1315"/>
      <c r="BDF407" s="1315"/>
      <c r="BDG407" s="1315"/>
      <c r="BDH407" s="1315"/>
      <c r="BDI407" s="1315"/>
      <c r="BDJ407" s="1315"/>
      <c r="BDK407" s="1315"/>
      <c r="BDL407" s="1315"/>
      <c r="BDM407" s="1315"/>
      <c r="BDN407" s="1315"/>
      <c r="BDO407" s="1315"/>
      <c r="BDP407" s="1315"/>
      <c r="BDQ407" s="1315"/>
      <c r="BDR407" s="1315"/>
      <c r="BDS407" s="1315"/>
      <c r="BDT407" s="1315"/>
      <c r="BDU407" s="1315"/>
      <c r="BDV407" s="1315"/>
      <c r="BDW407" s="1315"/>
      <c r="BDX407" s="1315"/>
      <c r="BDY407" s="1315"/>
      <c r="BDZ407" s="1315"/>
      <c r="BEA407" s="1315"/>
      <c r="BEB407" s="1315"/>
      <c r="BEC407" s="1315"/>
      <c r="BED407" s="1315"/>
      <c r="BEE407" s="1315"/>
      <c r="BEF407" s="1315"/>
      <c r="BEG407" s="1315"/>
      <c r="BEH407" s="1315"/>
      <c r="BEI407" s="1315"/>
      <c r="BEJ407" s="1315"/>
      <c r="BEK407" s="1315"/>
      <c r="BEL407" s="1315"/>
      <c r="BEM407" s="1315"/>
      <c r="BEN407" s="1315"/>
      <c r="BEO407" s="1315"/>
      <c r="BEP407" s="1315"/>
      <c r="BEQ407" s="1315"/>
      <c r="BER407" s="1315"/>
      <c r="BES407" s="1315"/>
      <c r="BET407" s="1315"/>
      <c r="BEU407" s="1315"/>
      <c r="BEV407" s="1315"/>
      <c r="BEW407" s="1315"/>
      <c r="BEX407" s="1315"/>
      <c r="BEY407" s="1315"/>
      <c r="BEZ407" s="1315"/>
      <c r="BFA407" s="1315"/>
      <c r="BFB407" s="1315"/>
      <c r="BFC407" s="1315"/>
      <c r="BFD407" s="1315"/>
      <c r="BFE407" s="1315"/>
      <c r="BFF407" s="1315"/>
      <c r="BFG407" s="1315"/>
      <c r="BFH407" s="1315"/>
      <c r="BFI407" s="1315"/>
      <c r="BFJ407" s="1315"/>
      <c r="BFK407" s="1315"/>
      <c r="BFL407" s="1315"/>
      <c r="BFM407" s="1315"/>
      <c r="BFN407" s="1315"/>
      <c r="BFO407" s="1315"/>
      <c r="BFP407" s="1315"/>
      <c r="BFQ407" s="1315"/>
      <c r="BFR407" s="1315"/>
      <c r="BFS407" s="1315"/>
      <c r="BFT407" s="1315"/>
      <c r="BFU407" s="1315"/>
      <c r="BFV407" s="1315"/>
      <c r="BFW407" s="1315"/>
      <c r="BFX407" s="1315"/>
      <c r="BFY407" s="1315"/>
      <c r="BFZ407" s="1315"/>
      <c r="BGA407" s="1315"/>
      <c r="BGB407" s="1315"/>
      <c r="BGC407" s="1315"/>
      <c r="BGD407" s="1315"/>
      <c r="BGE407" s="1315"/>
      <c r="BGF407" s="1315"/>
      <c r="BGG407" s="1315"/>
      <c r="BGH407" s="1315"/>
      <c r="BGI407" s="1315"/>
      <c r="BGJ407" s="1315"/>
      <c r="BGK407" s="1315"/>
      <c r="BGL407" s="1315"/>
      <c r="BGM407" s="1315"/>
      <c r="BGN407" s="1315"/>
      <c r="BGO407" s="1315"/>
      <c r="BGP407" s="1315"/>
      <c r="BGQ407" s="1315"/>
      <c r="BGR407" s="1315"/>
      <c r="BGS407" s="1315"/>
      <c r="BGT407" s="1315"/>
      <c r="BGU407" s="1315"/>
      <c r="BGV407" s="1315"/>
      <c r="BGW407" s="1315"/>
      <c r="BGX407" s="1315"/>
      <c r="BGY407" s="1315"/>
      <c r="BGZ407" s="1315"/>
      <c r="BHA407" s="1315"/>
      <c r="BHB407" s="1315"/>
      <c r="BHC407" s="1315"/>
      <c r="BHD407" s="1315"/>
      <c r="BHE407" s="1315"/>
      <c r="BHF407" s="1315"/>
      <c r="BHG407" s="1315"/>
      <c r="BHH407" s="1315"/>
      <c r="BHI407" s="1315"/>
      <c r="BHJ407" s="1315"/>
      <c r="BHK407" s="1315"/>
      <c r="BHL407" s="1315"/>
      <c r="BHM407" s="1315"/>
      <c r="BHN407" s="1315"/>
      <c r="BHO407" s="1315"/>
      <c r="BHP407" s="1315"/>
      <c r="BHQ407" s="1315"/>
      <c r="BHR407" s="1315"/>
      <c r="BHS407" s="1315"/>
      <c r="BHT407" s="1315"/>
      <c r="BHU407" s="1315"/>
      <c r="BHV407" s="1315"/>
      <c r="BHW407" s="1315"/>
      <c r="BHX407" s="1315"/>
      <c r="BHY407" s="1315"/>
      <c r="BHZ407" s="1315"/>
      <c r="BIA407" s="1315"/>
      <c r="BIB407" s="1315"/>
      <c r="BIC407" s="1315"/>
      <c r="BID407" s="1315"/>
      <c r="BIE407" s="1315"/>
      <c r="BIF407" s="1315"/>
      <c r="BIG407" s="1315"/>
      <c r="BIH407" s="1315"/>
      <c r="BII407" s="1315"/>
      <c r="BIJ407" s="1315"/>
      <c r="BIK407" s="1315"/>
      <c r="BIL407" s="1315"/>
      <c r="BIM407" s="1315"/>
      <c r="BIN407" s="1315"/>
      <c r="BIO407" s="1315"/>
      <c r="BIP407" s="1315"/>
      <c r="BIQ407" s="1315"/>
      <c r="BIR407" s="1315"/>
      <c r="BIS407" s="1315"/>
      <c r="BIT407" s="1315"/>
      <c r="BIU407" s="1315"/>
      <c r="BIV407" s="1315"/>
      <c r="BIW407" s="1315"/>
      <c r="BIX407" s="1315"/>
      <c r="BIY407" s="1315"/>
      <c r="BIZ407" s="1315"/>
      <c r="BJA407" s="1315"/>
      <c r="BJB407" s="1315"/>
      <c r="BJC407" s="1315"/>
      <c r="BJD407" s="1315"/>
      <c r="BJE407" s="1315"/>
      <c r="BJF407" s="1315"/>
      <c r="BJG407" s="1315"/>
      <c r="BJH407" s="1315"/>
      <c r="BJI407" s="1315"/>
      <c r="BJJ407" s="1315"/>
      <c r="BJK407" s="1315"/>
      <c r="BJL407" s="1315"/>
      <c r="BJM407" s="1315"/>
      <c r="BJN407" s="1315"/>
      <c r="BJO407" s="1315"/>
      <c r="BJP407" s="1315"/>
      <c r="BJQ407" s="1315"/>
      <c r="BJR407" s="1315"/>
      <c r="BJS407" s="1315"/>
      <c r="BJT407" s="1315"/>
      <c r="BJU407" s="1315"/>
      <c r="BJV407" s="1315"/>
      <c r="BJW407" s="1315"/>
      <c r="BJX407" s="1315"/>
      <c r="BJY407" s="1315"/>
      <c r="BJZ407" s="1315"/>
      <c r="BKA407" s="1315"/>
      <c r="BKB407" s="1315"/>
      <c r="BKC407" s="1315"/>
      <c r="BKD407" s="1315"/>
      <c r="BKE407" s="1315"/>
      <c r="BKF407" s="1315"/>
      <c r="BKG407" s="1315"/>
      <c r="BKH407" s="1315"/>
      <c r="BKI407" s="1315"/>
      <c r="BKJ407" s="1315"/>
      <c r="BKK407" s="1315"/>
      <c r="BKL407" s="1315"/>
      <c r="BKM407" s="1315"/>
      <c r="BKN407" s="1315"/>
      <c r="BKO407" s="1315"/>
      <c r="BKP407" s="1315"/>
      <c r="BKQ407" s="1315"/>
      <c r="BKR407" s="1315"/>
      <c r="BKS407" s="1315"/>
      <c r="BKT407" s="1315"/>
      <c r="BKU407" s="1315"/>
      <c r="BKV407" s="1315"/>
      <c r="BKW407" s="1315"/>
      <c r="BKX407" s="1315"/>
      <c r="BKY407" s="1315"/>
      <c r="BKZ407" s="1315"/>
      <c r="BLA407" s="1315"/>
      <c r="BLB407" s="1315"/>
      <c r="BLC407" s="1315"/>
      <c r="BLD407" s="1315"/>
      <c r="BLE407" s="1315"/>
      <c r="BLF407" s="1315"/>
      <c r="BLG407" s="1315"/>
      <c r="BLH407" s="1315"/>
      <c r="BLI407" s="1315"/>
      <c r="BLJ407" s="1315"/>
      <c r="BLK407" s="1315"/>
      <c r="BLL407" s="1315"/>
      <c r="BLM407" s="1315"/>
      <c r="BLN407" s="1315"/>
      <c r="BLO407" s="1315"/>
      <c r="BLP407" s="1315"/>
      <c r="BLQ407" s="1315"/>
      <c r="BLR407" s="1315"/>
      <c r="BLS407" s="1315"/>
      <c r="BLT407" s="1315"/>
      <c r="BLU407" s="1315"/>
      <c r="BLV407" s="1315"/>
      <c r="BLW407" s="1315"/>
      <c r="BLX407" s="1315"/>
      <c r="BLY407" s="1315"/>
      <c r="BLZ407" s="1315"/>
      <c r="BMA407" s="1315"/>
      <c r="BMB407" s="1315"/>
      <c r="BMC407" s="1315"/>
      <c r="BMD407" s="1315"/>
      <c r="BME407" s="1315"/>
      <c r="BMF407" s="1315"/>
      <c r="BMG407" s="1315"/>
      <c r="BMH407" s="1315"/>
      <c r="BMI407" s="1315"/>
      <c r="BMJ407" s="1315"/>
      <c r="BMK407" s="1315"/>
      <c r="BML407" s="1315"/>
      <c r="BMM407" s="1315"/>
      <c r="BMN407" s="1315"/>
      <c r="BMO407" s="1315"/>
      <c r="BMP407" s="1315"/>
      <c r="BMQ407" s="1315"/>
      <c r="BMR407" s="1315"/>
      <c r="BMS407" s="1315"/>
      <c r="BMT407" s="1315"/>
      <c r="BMU407" s="1315"/>
      <c r="BMV407" s="1315"/>
      <c r="BMW407" s="1315"/>
      <c r="BMX407" s="1315"/>
      <c r="BMY407" s="1315"/>
      <c r="BMZ407" s="1315"/>
      <c r="BNA407" s="1315"/>
      <c r="BNB407" s="1315"/>
      <c r="BNC407" s="1315"/>
      <c r="BND407" s="1315"/>
      <c r="BNE407" s="1315"/>
      <c r="BNF407" s="1315"/>
      <c r="BNG407" s="1315"/>
      <c r="BNH407" s="1315"/>
      <c r="BNI407" s="1315"/>
      <c r="BNJ407" s="1315"/>
      <c r="BNK407" s="1315"/>
      <c r="BNL407" s="1315"/>
      <c r="BNM407" s="1315"/>
      <c r="BNN407" s="1315"/>
      <c r="BNO407" s="1315"/>
      <c r="BNP407" s="1315"/>
      <c r="BNQ407" s="1315"/>
      <c r="BNR407" s="1315"/>
      <c r="BNS407" s="1315"/>
      <c r="BNT407" s="1315"/>
      <c r="BNU407" s="1315"/>
      <c r="BNV407" s="1315"/>
      <c r="BNW407" s="1315"/>
      <c r="BNX407" s="1315"/>
      <c r="BNY407" s="1315"/>
      <c r="BNZ407" s="1315"/>
      <c r="BOA407" s="1315"/>
      <c r="BOB407" s="1315"/>
      <c r="BOC407" s="1315"/>
      <c r="BOD407" s="1315"/>
      <c r="BOE407" s="1315"/>
      <c r="BOF407" s="1315"/>
      <c r="BOG407" s="1315"/>
      <c r="BOH407" s="1315"/>
      <c r="BOI407" s="1315"/>
      <c r="BOJ407" s="1315"/>
      <c r="BOK407" s="1315"/>
      <c r="BOL407" s="1315"/>
      <c r="BOM407" s="1315"/>
      <c r="BON407" s="1315"/>
      <c r="BOO407" s="1315"/>
      <c r="BOP407" s="1315"/>
      <c r="BOQ407" s="1315"/>
      <c r="BOR407" s="1315"/>
      <c r="BOS407" s="1315"/>
      <c r="BOT407" s="1315"/>
      <c r="BOU407" s="1315"/>
      <c r="BOV407" s="1315"/>
      <c r="BOW407" s="1315"/>
      <c r="BOX407" s="1315"/>
      <c r="BOY407" s="1315"/>
      <c r="BOZ407" s="1315"/>
      <c r="BPA407" s="1315"/>
      <c r="BPB407" s="1315"/>
      <c r="BPC407" s="1315"/>
      <c r="BPD407" s="1315"/>
      <c r="BPE407" s="1315"/>
      <c r="BPF407" s="1315"/>
      <c r="BPG407" s="1315"/>
      <c r="BPH407" s="1315"/>
      <c r="BPI407" s="1315"/>
      <c r="BPJ407" s="1315"/>
      <c r="BPK407" s="1315"/>
      <c r="BPL407" s="1315"/>
      <c r="BPM407" s="1315"/>
      <c r="BPN407" s="1315"/>
      <c r="BPO407" s="1315"/>
      <c r="BPP407" s="1315"/>
      <c r="BPQ407" s="1315"/>
      <c r="BPR407" s="1315"/>
      <c r="BPS407" s="1315"/>
      <c r="BPT407" s="1315"/>
      <c r="BPU407" s="1315"/>
      <c r="BPV407" s="1315"/>
      <c r="BPW407" s="1315"/>
      <c r="BPX407" s="1315"/>
      <c r="BPY407" s="1315"/>
      <c r="BPZ407" s="1315"/>
      <c r="BQA407" s="1315"/>
      <c r="BQB407" s="1315"/>
      <c r="BQC407" s="1315"/>
      <c r="BQD407" s="1315"/>
      <c r="BQE407" s="1315"/>
      <c r="BQF407" s="1315"/>
      <c r="BQG407" s="1315"/>
      <c r="BQH407" s="1315"/>
      <c r="BQI407" s="1315"/>
      <c r="BQJ407" s="1315"/>
      <c r="BQK407" s="1315"/>
      <c r="BQL407" s="1315"/>
      <c r="BQM407" s="1315"/>
      <c r="BQN407" s="1315"/>
      <c r="BQO407" s="1315"/>
      <c r="BQP407" s="1315"/>
      <c r="BQQ407" s="1315"/>
      <c r="BQR407" s="1315"/>
      <c r="BQS407" s="1315"/>
      <c r="BQT407" s="1315"/>
      <c r="BQU407" s="1315"/>
      <c r="BQV407" s="1315"/>
      <c r="BQW407" s="1315"/>
      <c r="BQX407" s="1315"/>
      <c r="BQY407" s="1315"/>
      <c r="BQZ407" s="1315"/>
      <c r="BRA407" s="1315"/>
      <c r="BRB407" s="1315"/>
      <c r="BRC407" s="1315"/>
      <c r="BRD407" s="1315"/>
      <c r="BRE407" s="1315"/>
      <c r="BRF407" s="1315"/>
      <c r="BRG407" s="1315"/>
      <c r="BRH407" s="1315"/>
      <c r="BRI407" s="1315"/>
      <c r="BRJ407" s="1315"/>
      <c r="BRK407" s="1315"/>
      <c r="BRL407" s="1315"/>
      <c r="BRM407" s="1315"/>
      <c r="BRN407" s="1315"/>
      <c r="BRO407" s="1315"/>
      <c r="BRP407" s="1315"/>
      <c r="BRQ407" s="1315"/>
      <c r="BRR407" s="1315"/>
      <c r="BRS407" s="1315"/>
      <c r="BRT407" s="1315"/>
      <c r="BRU407" s="1315"/>
      <c r="BRV407" s="1315"/>
      <c r="BRW407" s="1315"/>
      <c r="BRX407" s="1315"/>
      <c r="BRY407" s="1315"/>
      <c r="BRZ407" s="1315"/>
      <c r="BSA407" s="1315"/>
      <c r="BSB407" s="1315"/>
      <c r="BSC407" s="1315"/>
      <c r="BSD407" s="1315"/>
      <c r="BSE407" s="1315"/>
      <c r="BSF407" s="1315"/>
      <c r="BSG407" s="1315"/>
      <c r="BSH407" s="1315"/>
      <c r="BSI407" s="1315"/>
      <c r="BSJ407" s="1315"/>
      <c r="BSK407" s="1315"/>
      <c r="BSL407" s="1315"/>
      <c r="BSM407" s="1315"/>
      <c r="BSN407" s="1315"/>
      <c r="BSO407" s="1315"/>
      <c r="BSP407" s="1315"/>
      <c r="BSQ407" s="1315"/>
      <c r="BSR407" s="1315"/>
      <c r="BSS407" s="1315"/>
      <c r="BST407" s="1315"/>
      <c r="BSU407" s="1315"/>
      <c r="BSV407" s="1315"/>
      <c r="BSW407" s="1315"/>
      <c r="BSX407" s="1315"/>
      <c r="BSY407" s="1315"/>
      <c r="BSZ407" s="1315"/>
      <c r="BTA407" s="1315"/>
      <c r="BTB407" s="1315"/>
      <c r="BTC407" s="1315"/>
      <c r="BTD407" s="1315"/>
      <c r="BTE407" s="1315"/>
      <c r="BTF407" s="1315"/>
      <c r="BTG407" s="1315"/>
      <c r="BTH407" s="1315"/>
      <c r="BTI407" s="1315"/>
      <c r="BTJ407" s="1315"/>
      <c r="BTK407" s="1315"/>
      <c r="BTL407" s="1315"/>
      <c r="BTM407" s="1315"/>
      <c r="BTN407" s="1315"/>
      <c r="BTO407" s="1315"/>
      <c r="BTP407" s="1315"/>
      <c r="BTQ407" s="1315"/>
      <c r="BTR407" s="1315"/>
      <c r="BTS407" s="1315"/>
      <c r="BTT407" s="1315"/>
      <c r="BTU407" s="1315"/>
      <c r="BTV407" s="1315"/>
      <c r="BTW407" s="1315"/>
      <c r="BTX407" s="1315"/>
      <c r="BTY407" s="1315"/>
      <c r="BTZ407" s="1315"/>
      <c r="BUA407" s="1315"/>
      <c r="BUB407" s="1315"/>
      <c r="BUC407" s="1315"/>
      <c r="BUD407" s="1315"/>
      <c r="BUE407" s="1315"/>
      <c r="BUF407" s="1315"/>
      <c r="BUG407" s="1315"/>
      <c r="BUH407" s="1315"/>
      <c r="BUI407" s="1315"/>
      <c r="BUJ407" s="1315"/>
      <c r="BUK407" s="1315"/>
      <c r="BUL407" s="1315"/>
      <c r="BUM407" s="1315"/>
      <c r="BUN407" s="1315"/>
      <c r="BUO407" s="1315"/>
      <c r="BUP407" s="1315"/>
      <c r="BUQ407" s="1315"/>
      <c r="BUR407" s="1315"/>
      <c r="BUS407" s="1315"/>
      <c r="BUT407" s="1315"/>
      <c r="BUU407" s="1315"/>
      <c r="BUV407" s="1315"/>
      <c r="BUW407" s="1315"/>
      <c r="BUX407" s="1315"/>
      <c r="BUY407" s="1315"/>
      <c r="BUZ407" s="1315"/>
      <c r="BVA407" s="1315"/>
      <c r="BVB407" s="1315"/>
      <c r="BVC407" s="1315"/>
      <c r="BVD407" s="1315"/>
      <c r="BVE407" s="1315"/>
      <c r="BVF407" s="1315"/>
      <c r="BVG407" s="1315"/>
      <c r="BVH407" s="1315"/>
      <c r="BVI407" s="1315"/>
      <c r="BVJ407" s="1315"/>
      <c r="BVK407" s="1315"/>
      <c r="BVL407" s="1315"/>
      <c r="BVM407" s="1315"/>
      <c r="BVN407" s="1315"/>
      <c r="BVO407" s="1315"/>
      <c r="BVP407" s="1315"/>
      <c r="BVQ407" s="1315"/>
      <c r="BVR407" s="1315"/>
      <c r="BVS407" s="1315"/>
      <c r="BVT407" s="1315"/>
      <c r="BVU407" s="1315"/>
      <c r="BVV407" s="1315"/>
      <c r="BVW407" s="1315"/>
      <c r="BVX407" s="1315"/>
      <c r="BVY407" s="1315"/>
      <c r="BVZ407" s="1315"/>
      <c r="BWA407" s="1315"/>
      <c r="BWB407" s="1315"/>
      <c r="BWC407" s="1315"/>
      <c r="BWD407" s="1315"/>
      <c r="BWE407" s="1315"/>
      <c r="BWF407" s="1315"/>
      <c r="BWG407" s="1315"/>
      <c r="BWH407" s="1315"/>
      <c r="BWI407" s="1315"/>
      <c r="BWJ407" s="1315"/>
      <c r="BWK407" s="1315"/>
      <c r="BWL407" s="1315"/>
      <c r="BWM407" s="1315"/>
      <c r="BWN407" s="1315"/>
      <c r="BWO407" s="1315"/>
      <c r="BWP407" s="1315"/>
      <c r="BWQ407" s="1315"/>
      <c r="BWR407" s="1315"/>
      <c r="BWS407" s="1315"/>
      <c r="BWT407" s="1315"/>
      <c r="BWU407" s="1315"/>
      <c r="BWV407" s="1315"/>
      <c r="BWW407" s="1315"/>
      <c r="BWX407" s="1315"/>
      <c r="BWY407" s="1315"/>
      <c r="BWZ407" s="1315"/>
      <c r="BXA407" s="1315"/>
      <c r="BXB407" s="1315"/>
      <c r="BXC407" s="1315"/>
      <c r="BXD407" s="1315"/>
      <c r="BXE407" s="1315"/>
      <c r="BXF407" s="1315"/>
      <c r="BXG407" s="1315"/>
      <c r="BXH407" s="1315"/>
      <c r="BXI407" s="1315"/>
      <c r="BXJ407" s="1315"/>
      <c r="BXK407" s="1315"/>
      <c r="BXL407" s="1315"/>
      <c r="BXM407" s="1315"/>
      <c r="BXN407" s="1315"/>
      <c r="BXO407" s="1315"/>
      <c r="BXP407" s="1315"/>
      <c r="BXQ407" s="1315"/>
      <c r="BXR407" s="1315"/>
      <c r="BXS407" s="1315"/>
      <c r="BXT407" s="1315"/>
      <c r="BXU407" s="1315"/>
      <c r="BXV407" s="1315"/>
      <c r="BXW407" s="1315"/>
      <c r="BXX407" s="1315"/>
      <c r="BXY407" s="1315"/>
      <c r="BXZ407" s="1315"/>
      <c r="BYA407" s="1315"/>
      <c r="BYB407" s="1315"/>
      <c r="BYC407" s="1315"/>
      <c r="BYD407" s="1315"/>
      <c r="BYE407" s="1315"/>
      <c r="BYF407" s="1315"/>
      <c r="BYG407" s="1315"/>
      <c r="BYH407" s="1315"/>
      <c r="BYI407" s="1315"/>
      <c r="BYJ407" s="1315"/>
      <c r="BYK407" s="1315"/>
      <c r="BYL407" s="1315"/>
      <c r="BYM407" s="1315"/>
      <c r="BYN407" s="1315"/>
      <c r="BYO407" s="1315"/>
      <c r="BYP407" s="1315"/>
      <c r="BYQ407" s="1315"/>
      <c r="BYR407" s="1315"/>
      <c r="BYS407" s="1315"/>
      <c r="BYT407" s="1315"/>
      <c r="BYU407" s="1315"/>
      <c r="BYV407" s="1315"/>
      <c r="BYW407" s="1315"/>
      <c r="BYX407" s="1315"/>
      <c r="BYY407" s="1315"/>
      <c r="BYZ407" s="1315"/>
      <c r="BZA407" s="1315"/>
      <c r="BZB407" s="1315"/>
      <c r="BZC407" s="1315"/>
      <c r="BZD407" s="1315"/>
      <c r="BZE407" s="1315"/>
      <c r="BZF407" s="1315"/>
      <c r="BZG407" s="1315"/>
      <c r="BZH407" s="1315"/>
      <c r="BZI407" s="1315"/>
      <c r="BZJ407" s="1315"/>
      <c r="BZK407" s="1315"/>
      <c r="BZL407" s="1315"/>
      <c r="BZM407" s="1315"/>
      <c r="BZN407" s="1315"/>
      <c r="BZO407" s="1315"/>
      <c r="BZP407" s="1315"/>
      <c r="BZQ407" s="1315"/>
      <c r="BZR407" s="1315"/>
      <c r="BZS407" s="1315"/>
      <c r="BZT407" s="1315"/>
      <c r="BZU407" s="1315"/>
      <c r="BZV407" s="1315"/>
      <c r="BZW407" s="1315"/>
      <c r="BZX407" s="1315"/>
      <c r="BZY407" s="1315"/>
      <c r="BZZ407" s="1315"/>
      <c r="CAA407" s="1315"/>
      <c r="CAB407" s="1315"/>
      <c r="CAC407" s="1315"/>
      <c r="CAD407" s="1315"/>
      <c r="CAE407" s="1315"/>
      <c r="CAF407" s="1315"/>
      <c r="CAG407" s="1315"/>
      <c r="CAH407" s="1315"/>
      <c r="CAI407" s="1315"/>
      <c r="CAJ407" s="1315"/>
      <c r="CAK407" s="1315"/>
      <c r="CAL407" s="1315"/>
      <c r="CAM407" s="1315"/>
      <c r="CAN407" s="1315"/>
      <c r="CAO407" s="1315"/>
      <c r="CAP407" s="1315"/>
      <c r="CAQ407" s="1315"/>
      <c r="CAR407" s="1315"/>
      <c r="CAS407" s="1315"/>
      <c r="CAT407" s="1315"/>
      <c r="CAU407" s="1315"/>
      <c r="CAV407" s="1315"/>
      <c r="CAW407" s="1315"/>
      <c r="CAX407" s="1315"/>
      <c r="CAY407" s="1315"/>
      <c r="CAZ407" s="1315"/>
      <c r="CBA407" s="1315"/>
      <c r="CBB407" s="1315"/>
      <c r="CBC407" s="1315"/>
      <c r="CBD407" s="1315"/>
      <c r="CBE407" s="1315"/>
      <c r="CBF407" s="1315"/>
      <c r="CBG407" s="1315"/>
      <c r="CBH407" s="1315"/>
      <c r="CBI407" s="1315"/>
      <c r="CBJ407" s="1315"/>
      <c r="CBK407" s="1315"/>
      <c r="CBL407" s="1315"/>
      <c r="CBM407" s="1315"/>
      <c r="CBN407" s="1315"/>
      <c r="CBO407" s="1315"/>
      <c r="CBP407" s="1315"/>
      <c r="CBQ407" s="1315"/>
      <c r="CBR407" s="1315"/>
      <c r="CBS407" s="1315"/>
      <c r="CBT407" s="1315"/>
      <c r="CBU407" s="1315"/>
      <c r="CBV407" s="1315"/>
      <c r="CBW407" s="1315"/>
      <c r="CBX407" s="1315"/>
      <c r="CBY407" s="1315"/>
      <c r="CBZ407" s="1315"/>
      <c r="CCA407" s="1315"/>
      <c r="CCB407" s="1315"/>
      <c r="CCC407" s="1315"/>
      <c r="CCD407" s="1315"/>
      <c r="CCE407" s="1315"/>
      <c r="CCF407" s="1315"/>
      <c r="CCG407" s="1315"/>
      <c r="CCH407" s="1315"/>
      <c r="CCI407" s="1315"/>
      <c r="CCJ407" s="1315"/>
      <c r="CCK407" s="1315"/>
      <c r="CCL407" s="1315"/>
      <c r="CCM407" s="1315"/>
      <c r="CCN407" s="1315"/>
      <c r="CCO407" s="1315"/>
      <c r="CCP407" s="1315"/>
      <c r="CCQ407" s="1315"/>
      <c r="CCR407" s="1315"/>
      <c r="CCS407" s="1315"/>
      <c r="CCT407" s="1315"/>
      <c r="CCU407" s="1315"/>
      <c r="CCV407" s="1315"/>
      <c r="CCW407" s="1315"/>
      <c r="CCX407" s="1315"/>
      <c r="CCY407" s="1315"/>
      <c r="CCZ407" s="1315"/>
      <c r="CDA407" s="1315"/>
      <c r="CDB407" s="1315"/>
      <c r="CDC407" s="1315"/>
      <c r="CDD407" s="1315"/>
      <c r="CDE407" s="1315"/>
      <c r="CDF407" s="1315"/>
      <c r="CDG407" s="1315"/>
      <c r="CDH407" s="1315"/>
      <c r="CDI407" s="1315"/>
      <c r="CDJ407" s="1315"/>
      <c r="CDK407" s="1315"/>
      <c r="CDL407" s="1315"/>
      <c r="CDM407" s="1315"/>
      <c r="CDN407" s="1315"/>
      <c r="CDO407" s="1315"/>
      <c r="CDP407" s="1315"/>
      <c r="CDQ407" s="1315"/>
      <c r="CDR407" s="1315"/>
      <c r="CDS407" s="1315"/>
      <c r="CDT407" s="1315"/>
      <c r="CDU407" s="1315"/>
      <c r="CDV407" s="1315"/>
      <c r="CDW407" s="1315"/>
      <c r="CDX407" s="1315"/>
      <c r="CDY407" s="1315"/>
      <c r="CDZ407" s="1315"/>
      <c r="CEA407" s="1315"/>
      <c r="CEB407" s="1315"/>
      <c r="CEC407" s="1315"/>
      <c r="CED407" s="1315"/>
      <c r="CEE407" s="1315"/>
      <c r="CEF407" s="1315"/>
      <c r="CEG407" s="1315"/>
      <c r="CEH407" s="1315"/>
      <c r="CEI407" s="1315"/>
      <c r="CEJ407" s="1315"/>
      <c r="CEK407" s="1315"/>
      <c r="CEL407" s="1315"/>
      <c r="CEM407" s="1315"/>
      <c r="CEN407" s="1315"/>
      <c r="CEO407" s="1315"/>
      <c r="CEP407" s="1315"/>
      <c r="CEQ407" s="1315"/>
      <c r="CER407" s="1315"/>
      <c r="CES407" s="1315"/>
      <c r="CET407" s="1315"/>
      <c r="CEU407" s="1315"/>
      <c r="CEV407" s="1315"/>
      <c r="CEW407" s="1315"/>
      <c r="CEX407" s="1315"/>
      <c r="CEY407" s="1315"/>
      <c r="CEZ407" s="1315"/>
      <c r="CFA407" s="1315"/>
      <c r="CFB407" s="1315"/>
      <c r="CFC407" s="1315"/>
      <c r="CFD407" s="1315"/>
      <c r="CFE407" s="1315"/>
      <c r="CFF407" s="1315"/>
      <c r="CFG407" s="1315"/>
      <c r="CFH407" s="1315"/>
      <c r="CFI407" s="1315"/>
      <c r="CFJ407" s="1315"/>
      <c r="CFK407" s="1315"/>
      <c r="CFL407" s="1315"/>
      <c r="CFM407" s="1315"/>
      <c r="CFN407" s="1315"/>
      <c r="CFO407" s="1315"/>
      <c r="CFP407" s="1315"/>
      <c r="CFQ407" s="1315"/>
      <c r="CFR407" s="1315"/>
      <c r="CFS407" s="1315"/>
      <c r="CFT407" s="1315"/>
      <c r="CFU407" s="1315"/>
      <c r="CFV407" s="1315"/>
      <c r="CFW407" s="1315"/>
      <c r="CFX407" s="1315"/>
      <c r="CFY407" s="1315"/>
      <c r="CFZ407" s="1315"/>
      <c r="CGA407" s="1315"/>
      <c r="CGB407" s="1315"/>
      <c r="CGC407" s="1315"/>
      <c r="CGD407" s="1315"/>
      <c r="CGE407" s="1315"/>
      <c r="CGF407" s="1315"/>
      <c r="CGG407" s="1315"/>
      <c r="CGH407" s="1315"/>
      <c r="CGI407" s="1315"/>
      <c r="CGJ407" s="1315"/>
      <c r="CGK407" s="1315"/>
      <c r="CGL407" s="1315"/>
      <c r="CGM407" s="1315"/>
      <c r="CGN407" s="1315"/>
      <c r="CGO407" s="1315"/>
      <c r="CGP407" s="1315"/>
      <c r="CGQ407" s="1315"/>
      <c r="CGR407" s="1315"/>
      <c r="CGS407" s="1315"/>
      <c r="CGT407" s="1315"/>
      <c r="CGU407" s="1315"/>
      <c r="CGV407" s="1315"/>
      <c r="CGW407" s="1315"/>
      <c r="CGX407" s="1315"/>
      <c r="CGY407" s="1315"/>
      <c r="CGZ407" s="1315"/>
      <c r="CHA407" s="1315"/>
      <c r="CHB407" s="1315"/>
      <c r="CHC407" s="1315"/>
      <c r="CHD407" s="1315"/>
      <c r="CHE407" s="1315"/>
      <c r="CHF407" s="1315"/>
      <c r="CHG407" s="1315"/>
      <c r="CHH407" s="1315"/>
      <c r="CHI407" s="1315"/>
      <c r="CHJ407" s="1315"/>
      <c r="CHK407" s="1315"/>
      <c r="CHL407" s="1315"/>
      <c r="CHM407" s="1315"/>
      <c r="CHN407" s="1315"/>
      <c r="CHO407" s="1315"/>
      <c r="CHP407" s="1315"/>
      <c r="CHQ407" s="1315"/>
      <c r="CHR407" s="1315"/>
      <c r="CHS407" s="1315"/>
      <c r="CHT407" s="1315"/>
      <c r="CHU407" s="1315"/>
      <c r="CHV407" s="1315"/>
      <c r="CHW407" s="1315"/>
      <c r="CHX407" s="1315"/>
      <c r="CHY407" s="1315"/>
      <c r="CHZ407" s="1315"/>
      <c r="CIA407" s="1315"/>
      <c r="CIB407" s="1315"/>
      <c r="CIC407" s="1315"/>
      <c r="CID407" s="1315"/>
      <c r="CIE407" s="1315"/>
      <c r="CIF407" s="1315"/>
      <c r="CIG407" s="1315"/>
      <c r="CIH407" s="1315"/>
      <c r="CII407" s="1315"/>
      <c r="CIJ407" s="1315"/>
      <c r="CIK407" s="1315"/>
      <c r="CIL407" s="1315"/>
      <c r="CIM407" s="1315"/>
      <c r="CIN407" s="1315"/>
      <c r="CIO407" s="1315"/>
      <c r="CIP407" s="1315"/>
      <c r="CIQ407" s="1315"/>
      <c r="CIR407" s="1315"/>
      <c r="CIS407" s="1315"/>
      <c r="CIT407" s="1315"/>
      <c r="CIU407" s="1315"/>
      <c r="CIV407" s="1315"/>
      <c r="CIW407" s="1315"/>
      <c r="CIX407" s="1315"/>
      <c r="CIY407" s="1315"/>
      <c r="CIZ407" s="1315"/>
      <c r="CJA407" s="1315"/>
      <c r="CJB407" s="1315"/>
      <c r="CJC407" s="1315"/>
      <c r="CJD407" s="1315"/>
      <c r="CJE407" s="1315"/>
      <c r="CJF407" s="1315"/>
      <c r="CJG407" s="1315"/>
      <c r="CJH407" s="1315"/>
      <c r="CJI407" s="1315"/>
      <c r="CJJ407" s="1315"/>
      <c r="CJK407" s="1315"/>
      <c r="CJL407" s="1315"/>
      <c r="CJM407" s="1315"/>
      <c r="CJN407" s="1315"/>
      <c r="CJO407" s="1315"/>
      <c r="CJP407" s="1315"/>
      <c r="CJQ407" s="1315"/>
      <c r="CJR407" s="1315"/>
      <c r="CJS407" s="1315"/>
      <c r="CJT407" s="1315"/>
      <c r="CJU407" s="1315"/>
      <c r="CJV407" s="1315"/>
      <c r="CJW407" s="1315"/>
      <c r="CJX407" s="1315"/>
      <c r="CJY407" s="1315"/>
      <c r="CJZ407" s="1315"/>
      <c r="CKA407" s="1315"/>
      <c r="CKB407" s="1315"/>
      <c r="CKC407" s="1315"/>
      <c r="CKD407" s="1315"/>
      <c r="CKE407" s="1315"/>
      <c r="CKF407" s="1315"/>
      <c r="CKG407" s="1315"/>
      <c r="CKH407" s="1315"/>
      <c r="CKI407" s="1315"/>
      <c r="CKJ407" s="1315"/>
      <c r="CKK407" s="1315"/>
      <c r="CKL407" s="1315"/>
      <c r="CKM407" s="1315"/>
      <c r="CKN407" s="1315"/>
      <c r="CKO407" s="1315"/>
      <c r="CKP407" s="1315"/>
      <c r="CKQ407" s="1315"/>
      <c r="CKR407" s="1315"/>
      <c r="CKS407" s="1315"/>
      <c r="CKT407" s="1315"/>
      <c r="CKU407" s="1315"/>
      <c r="CKV407" s="1315"/>
      <c r="CKW407" s="1315"/>
      <c r="CKX407" s="1315"/>
      <c r="CKY407" s="1315"/>
      <c r="CKZ407" s="1315"/>
      <c r="CLA407" s="1315"/>
      <c r="CLB407" s="1315"/>
      <c r="CLC407" s="1315"/>
      <c r="CLD407" s="1315"/>
      <c r="CLE407" s="1315"/>
      <c r="CLF407" s="1315"/>
      <c r="CLG407" s="1315"/>
      <c r="CLH407" s="1315"/>
      <c r="CLI407" s="1315"/>
      <c r="CLJ407" s="1315"/>
      <c r="CLK407" s="1315"/>
      <c r="CLL407" s="1315"/>
      <c r="CLM407" s="1315"/>
      <c r="CLN407" s="1315"/>
      <c r="CLO407" s="1315"/>
      <c r="CLP407" s="1315"/>
      <c r="CLQ407" s="1315"/>
      <c r="CLR407" s="1315"/>
      <c r="CLS407" s="1315"/>
      <c r="CLT407" s="1315"/>
      <c r="CLU407" s="1315"/>
      <c r="CLV407" s="1315"/>
      <c r="CLW407" s="1315"/>
      <c r="CLX407" s="1315"/>
      <c r="CLY407" s="1315"/>
      <c r="CLZ407" s="1315"/>
      <c r="CMA407" s="1315"/>
      <c r="CMB407" s="1315"/>
      <c r="CMC407" s="1315"/>
      <c r="CMD407" s="1315"/>
      <c r="CME407" s="1315"/>
      <c r="CMF407" s="1315"/>
      <c r="CMG407" s="1315"/>
      <c r="CMH407" s="1315"/>
      <c r="CMI407" s="1315"/>
      <c r="CMJ407" s="1315"/>
      <c r="CMK407" s="1315"/>
      <c r="CML407" s="1315"/>
      <c r="CMM407" s="1315"/>
      <c r="CMN407" s="1315"/>
      <c r="CMO407" s="1315"/>
      <c r="CMP407" s="1315"/>
      <c r="CMQ407" s="1315"/>
      <c r="CMR407" s="1315"/>
      <c r="CMS407" s="1315"/>
      <c r="CMT407" s="1315"/>
      <c r="CMU407" s="1315"/>
      <c r="CMV407" s="1315"/>
      <c r="CMW407" s="1315"/>
      <c r="CMX407" s="1315"/>
      <c r="CMY407" s="1315"/>
      <c r="CMZ407" s="1315"/>
      <c r="CNA407" s="1315"/>
      <c r="CNB407" s="1315"/>
      <c r="CNC407" s="1315"/>
      <c r="CND407" s="1315"/>
      <c r="CNE407" s="1315"/>
      <c r="CNF407" s="1315"/>
      <c r="CNG407" s="1315"/>
      <c r="CNH407" s="1315"/>
      <c r="CNI407" s="1315"/>
      <c r="CNJ407" s="1315"/>
      <c r="CNK407" s="1315"/>
      <c r="CNL407" s="1315"/>
      <c r="CNM407" s="1315"/>
      <c r="CNN407" s="1315"/>
      <c r="CNO407" s="1315"/>
      <c r="CNP407" s="1315"/>
      <c r="CNQ407" s="1315"/>
      <c r="CNR407" s="1315"/>
      <c r="CNS407" s="1315"/>
      <c r="CNT407" s="1315"/>
      <c r="CNU407" s="1315"/>
      <c r="CNV407" s="1315"/>
      <c r="CNW407" s="1315"/>
      <c r="CNX407" s="1315"/>
      <c r="CNY407" s="1315"/>
      <c r="CNZ407" s="1315"/>
      <c r="COA407" s="1315"/>
      <c r="COB407" s="1315"/>
      <c r="COC407" s="1315"/>
      <c r="COD407" s="1315"/>
      <c r="COE407" s="1315"/>
      <c r="COF407" s="1315"/>
      <c r="COG407" s="1315"/>
      <c r="COH407" s="1315"/>
      <c r="COI407" s="1315"/>
      <c r="COJ407" s="1315"/>
      <c r="COK407" s="1315"/>
      <c r="COL407" s="1315"/>
      <c r="COM407" s="1315"/>
      <c r="CON407" s="1315"/>
      <c r="COO407" s="1315"/>
      <c r="COP407" s="1315"/>
      <c r="COQ407" s="1315"/>
      <c r="COR407" s="1315"/>
      <c r="COS407" s="1315"/>
      <c r="COT407" s="1315"/>
      <c r="COU407" s="1315"/>
      <c r="COV407" s="1315"/>
      <c r="COW407" s="1315"/>
      <c r="COX407" s="1315"/>
      <c r="COY407" s="1315"/>
      <c r="COZ407" s="1315"/>
      <c r="CPA407" s="1315"/>
      <c r="CPB407" s="1315"/>
      <c r="CPC407" s="1315"/>
      <c r="CPD407" s="1315"/>
      <c r="CPE407" s="1315"/>
      <c r="CPF407" s="1315"/>
      <c r="CPG407" s="1315"/>
      <c r="CPH407" s="1315"/>
      <c r="CPI407" s="1315"/>
      <c r="CPJ407" s="1315"/>
      <c r="CPK407" s="1315"/>
      <c r="CPL407" s="1315"/>
      <c r="CPM407" s="1315"/>
      <c r="CPN407" s="1315"/>
      <c r="CPO407" s="1315"/>
      <c r="CPP407" s="1315"/>
      <c r="CPQ407" s="1315"/>
      <c r="CPR407" s="1315"/>
      <c r="CPS407" s="1315"/>
      <c r="CPT407" s="1315"/>
      <c r="CPU407" s="1315"/>
      <c r="CPV407" s="1315"/>
      <c r="CPW407" s="1315"/>
      <c r="CPX407" s="1315"/>
      <c r="CPY407" s="1315"/>
      <c r="CPZ407" s="1315"/>
      <c r="CQA407" s="1315"/>
      <c r="CQB407" s="1315"/>
      <c r="CQC407" s="1315"/>
      <c r="CQD407" s="1315"/>
      <c r="CQE407" s="1315"/>
      <c r="CQF407" s="1315"/>
      <c r="CQG407" s="1315"/>
      <c r="CQH407" s="1315"/>
      <c r="CQI407" s="1315"/>
      <c r="CQJ407" s="1315"/>
      <c r="CQK407" s="1315"/>
      <c r="CQL407" s="1315"/>
      <c r="CQM407" s="1315"/>
      <c r="CQN407" s="1315"/>
      <c r="CQO407" s="1315"/>
      <c r="CQP407" s="1315"/>
      <c r="CQQ407" s="1315"/>
      <c r="CQR407" s="1315"/>
      <c r="CQS407" s="1315"/>
      <c r="CQT407" s="1315"/>
      <c r="CQU407" s="1315"/>
      <c r="CQV407" s="1315"/>
      <c r="CQW407" s="1315"/>
      <c r="CQX407" s="1315"/>
      <c r="CQY407" s="1315"/>
      <c r="CQZ407" s="1315"/>
      <c r="CRA407" s="1315"/>
      <c r="CRB407" s="1315"/>
      <c r="CRC407" s="1315"/>
      <c r="CRD407" s="1315"/>
      <c r="CRE407" s="1315"/>
      <c r="CRF407" s="1315"/>
      <c r="CRG407" s="1315"/>
      <c r="CRH407" s="1315"/>
      <c r="CRI407" s="1315"/>
      <c r="CRJ407" s="1315"/>
      <c r="CRK407" s="1315"/>
      <c r="CRL407" s="1315"/>
      <c r="CRM407" s="1315"/>
      <c r="CRN407" s="1315"/>
      <c r="CRO407" s="1315"/>
      <c r="CRP407" s="1315"/>
      <c r="CRQ407" s="1315"/>
      <c r="CRR407" s="1315"/>
      <c r="CRS407" s="1315"/>
      <c r="CRT407" s="1315"/>
      <c r="CRU407" s="1315"/>
      <c r="CRV407" s="1315"/>
      <c r="CRW407" s="1315"/>
      <c r="CRX407" s="1315"/>
      <c r="CRY407" s="1315"/>
      <c r="CRZ407" s="1315"/>
      <c r="CSA407" s="1315"/>
      <c r="CSB407" s="1315"/>
      <c r="CSC407" s="1315"/>
      <c r="CSD407" s="1315"/>
      <c r="CSE407" s="1315"/>
      <c r="CSF407" s="1315"/>
      <c r="CSG407" s="1315"/>
      <c r="CSH407" s="1315"/>
      <c r="CSI407" s="1315"/>
      <c r="CSJ407" s="1315"/>
      <c r="CSK407" s="1315"/>
      <c r="CSL407" s="1315"/>
      <c r="CSM407" s="1315"/>
      <c r="CSN407" s="1315"/>
      <c r="CSO407" s="1315"/>
      <c r="CSP407" s="1315"/>
      <c r="CSQ407" s="1315"/>
      <c r="CSR407" s="1315"/>
      <c r="CSS407" s="1315"/>
      <c r="CST407" s="1315"/>
      <c r="CSU407" s="1315"/>
      <c r="CSV407" s="1315"/>
      <c r="CSW407" s="1315"/>
      <c r="CSX407" s="1315"/>
      <c r="CSY407" s="1315"/>
      <c r="CSZ407" s="1315"/>
      <c r="CTA407" s="1315"/>
      <c r="CTB407" s="1315"/>
      <c r="CTC407" s="1315"/>
      <c r="CTD407" s="1315"/>
      <c r="CTE407" s="1315"/>
      <c r="CTF407" s="1315"/>
      <c r="CTG407" s="1315"/>
      <c r="CTH407" s="1315"/>
      <c r="CTI407" s="1315"/>
      <c r="CTJ407" s="1315"/>
      <c r="CTK407" s="1315"/>
      <c r="CTL407" s="1315"/>
      <c r="CTM407" s="1315"/>
      <c r="CTN407" s="1315"/>
      <c r="CTO407" s="1315"/>
      <c r="CTP407" s="1315"/>
      <c r="CTQ407" s="1315"/>
      <c r="CTR407" s="1315"/>
      <c r="CTS407" s="1315"/>
      <c r="CTT407" s="1315"/>
      <c r="CTU407" s="1315"/>
      <c r="CTV407" s="1315"/>
      <c r="CTW407" s="1315"/>
      <c r="CTX407" s="1315"/>
      <c r="CTY407" s="1315"/>
      <c r="CTZ407" s="1315"/>
      <c r="CUA407" s="1315"/>
      <c r="CUB407" s="1315"/>
      <c r="CUC407" s="1315"/>
      <c r="CUD407" s="1315"/>
      <c r="CUE407" s="1315"/>
      <c r="CUF407" s="1315"/>
      <c r="CUG407" s="1315"/>
      <c r="CUH407" s="1315"/>
      <c r="CUI407" s="1315"/>
      <c r="CUJ407" s="1315"/>
      <c r="CUK407" s="1315"/>
      <c r="CUL407" s="1315"/>
      <c r="CUM407" s="1315"/>
      <c r="CUN407" s="1315"/>
      <c r="CUO407" s="1315"/>
      <c r="CUP407" s="1315"/>
      <c r="CUQ407" s="1315"/>
      <c r="CUR407" s="1315"/>
      <c r="CUS407" s="1315"/>
      <c r="CUT407" s="1315"/>
      <c r="CUU407" s="1315"/>
      <c r="CUV407" s="1315"/>
      <c r="CUW407" s="1315"/>
      <c r="CUX407" s="1315"/>
      <c r="CUY407" s="1315"/>
      <c r="CUZ407" s="1315"/>
      <c r="CVA407" s="1315"/>
      <c r="CVB407" s="1315"/>
      <c r="CVC407" s="1315"/>
      <c r="CVD407" s="1315"/>
      <c r="CVE407" s="1315"/>
      <c r="CVF407" s="1315"/>
      <c r="CVG407" s="1315"/>
      <c r="CVH407" s="1315"/>
      <c r="CVI407" s="1315"/>
      <c r="CVJ407" s="1315"/>
      <c r="CVK407" s="1315"/>
      <c r="CVL407" s="1315"/>
      <c r="CVM407" s="1315"/>
      <c r="CVN407" s="1315"/>
      <c r="CVO407" s="1315"/>
      <c r="CVP407" s="1315"/>
      <c r="CVQ407" s="1315"/>
      <c r="CVR407" s="1315"/>
      <c r="CVS407" s="1315"/>
      <c r="CVT407" s="1315"/>
      <c r="CVU407" s="1315"/>
      <c r="CVV407" s="1315"/>
      <c r="CVW407" s="1315"/>
      <c r="CVX407" s="1315"/>
      <c r="CVY407" s="1315"/>
      <c r="CVZ407" s="1315"/>
      <c r="CWA407" s="1315"/>
      <c r="CWB407" s="1315"/>
      <c r="CWC407" s="1315"/>
      <c r="CWD407" s="1315"/>
      <c r="CWE407" s="1315"/>
      <c r="CWF407" s="1315"/>
      <c r="CWG407" s="1315"/>
      <c r="CWH407" s="1315"/>
      <c r="CWI407" s="1315"/>
      <c r="CWJ407" s="1315"/>
      <c r="CWK407" s="1315"/>
      <c r="CWL407" s="1315"/>
      <c r="CWM407" s="1315"/>
      <c r="CWN407" s="1315"/>
      <c r="CWO407" s="1315"/>
      <c r="CWP407" s="1315"/>
      <c r="CWQ407" s="1315"/>
      <c r="CWR407" s="1315"/>
      <c r="CWS407" s="1315"/>
      <c r="CWT407" s="1315"/>
      <c r="CWU407" s="1315"/>
      <c r="CWV407" s="1315"/>
      <c r="CWW407" s="1315"/>
      <c r="CWX407" s="1315"/>
      <c r="CWY407" s="1315"/>
      <c r="CWZ407" s="1315"/>
      <c r="CXA407" s="1315"/>
      <c r="CXB407" s="1315"/>
      <c r="CXC407" s="1315"/>
      <c r="CXD407" s="1315"/>
      <c r="CXE407" s="1315"/>
      <c r="CXF407" s="1315"/>
      <c r="CXG407" s="1315"/>
      <c r="CXH407" s="1315"/>
      <c r="CXI407" s="1315"/>
      <c r="CXJ407" s="1315"/>
      <c r="CXK407" s="1315"/>
      <c r="CXL407" s="1315"/>
      <c r="CXM407" s="1315"/>
      <c r="CXN407" s="1315"/>
      <c r="CXO407" s="1315"/>
      <c r="CXP407" s="1315"/>
      <c r="CXQ407" s="1315"/>
      <c r="CXR407" s="1315"/>
      <c r="CXS407" s="1315"/>
      <c r="CXT407" s="1315"/>
      <c r="CXU407" s="1315"/>
      <c r="CXV407" s="1315"/>
      <c r="CXW407" s="1315"/>
      <c r="CXX407" s="1315"/>
      <c r="CXY407" s="1315"/>
      <c r="CXZ407" s="1315"/>
      <c r="CYA407" s="1315"/>
      <c r="CYB407" s="1315"/>
      <c r="CYC407" s="1315"/>
      <c r="CYD407" s="1315"/>
      <c r="CYE407" s="1315"/>
      <c r="CYF407" s="1315"/>
      <c r="CYG407" s="1315"/>
      <c r="CYH407" s="1315"/>
      <c r="CYI407" s="1315"/>
      <c r="CYJ407" s="1315"/>
      <c r="CYK407" s="1315"/>
      <c r="CYL407" s="1315"/>
      <c r="CYM407" s="1315"/>
      <c r="CYN407" s="1315"/>
      <c r="CYO407" s="1315"/>
      <c r="CYP407" s="1315"/>
      <c r="CYQ407" s="1315"/>
      <c r="CYR407" s="1315"/>
      <c r="CYS407" s="1315"/>
      <c r="CYT407" s="1315"/>
      <c r="CYU407" s="1315"/>
      <c r="CYV407" s="1315"/>
      <c r="CYW407" s="1315"/>
      <c r="CYX407" s="1315"/>
      <c r="CYY407" s="1315"/>
      <c r="CYZ407" s="1315"/>
      <c r="CZA407" s="1315"/>
      <c r="CZB407" s="1315"/>
      <c r="CZC407" s="1315"/>
      <c r="CZD407" s="1315"/>
      <c r="CZE407" s="1315"/>
      <c r="CZF407" s="1315"/>
      <c r="CZG407" s="1315"/>
      <c r="CZH407" s="1315"/>
      <c r="CZI407" s="1315"/>
      <c r="CZJ407" s="1315"/>
      <c r="CZK407" s="1315"/>
      <c r="CZL407" s="1315"/>
      <c r="CZM407" s="1315"/>
      <c r="CZN407" s="1315"/>
      <c r="CZO407" s="1315"/>
      <c r="CZP407" s="1315"/>
      <c r="CZQ407" s="1315"/>
      <c r="CZR407" s="1315"/>
      <c r="CZS407" s="1315"/>
      <c r="CZT407" s="1315"/>
      <c r="CZU407" s="1315"/>
      <c r="CZV407" s="1315"/>
      <c r="CZW407" s="1315"/>
      <c r="CZX407" s="1315"/>
      <c r="CZY407" s="1315"/>
      <c r="CZZ407" s="1315"/>
      <c r="DAA407" s="1315"/>
      <c r="DAB407" s="1315"/>
      <c r="DAC407" s="1315"/>
      <c r="DAD407" s="1315"/>
      <c r="DAE407" s="1315"/>
      <c r="DAF407" s="1315"/>
      <c r="DAG407" s="1315"/>
      <c r="DAH407" s="1315"/>
      <c r="DAI407" s="1315"/>
      <c r="DAJ407" s="1315"/>
      <c r="DAK407" s="1315"/>
      <c r="DAL407" s="1315"/>
      <c r="DAM407" s="1315"/>
      <c r="DAN407" s="1315"/>
      <c r="DAO407" s="1315"/>
      <c r="DAP407" s="1315"/>
      <c r="DAQ407" s="1315"/>
      <c r="DAR407" s="1315"/>
      <c r="DAS407" s="1315"/>
      <c r="DAT407" s="1315"/>
      <c r="DAU407" s="1315"/>
      <c r="DAV407" s="1315"/>
      <c r="DAW407" s="1315"/>
      <c r="DAX407" s="1315"/>
      <c r="DAY407" s="1315"/>
      <c r="DAZ407" s="1315"/>
      <c r="DBA407" s="1315"/>
      <c r="DBB407" s="1315"/>
      <c r="DBC407" s="1315"/>
      <c r="DBD407" s="1315"/>
      <c r="DBE407" s="1315"/>
      <c r="DBF407" s="1315"/>
      <c r="DBG407" s="1315"/>
      <c r="DBH407" s="1315"/>
      <c r="DBI407" s="1315"/>
      <c r="DBJ407" s="1315"/>
      <c r="DBK407" s="1315"/>
      <c r="DBL407" s="1315"/>
      <c r="DBM407" s="1315"/>
      <c r="DBN407" s="1315"/>
      <c r="DBO407" s="1315"/>
      <c r="DBP407" s="1315"/>
      <c r="DBQ407" s="1315"/>
      <c r="DBR407" s="1315"/>
      <c r="DBS407" s="1315"/>
      <c r="DBT407" s="1315"/>
      <c r="DBU407" s="1315"/>
      <c r="DBV407" s="1315"/>
      <c r="DBW407" s="1315"/>
      <c r="DBX407" s="1315"/>
      <c r="DBY407" s="1315"/>
      <c r="DBZ407" s="1315"/>
      <c r="DCA407" s="1315"/>
      <c r="DCB407" s="1315"/>
      <c r="DCC407" s="1315"/>
      <c r="DCD407" s="1315"/>
      <c r="DCE407" s="1315"/>
      <c r="DCF407" s="1315"/>
      <c r="DCG407" s="1315"/>
      <c r="DCH407" s="1315"/>
      <c r="DCI407" s="1315"/>
      <c r="DCJ407" s="1315"/>
      <c r="DCK407" s="1315"/>
      <c r="DCL407" s="1315"/>
      <c r="DCM407" s="1315"/>
      <c r="DCN407" s="1315"/>
      <c r="DCO407" s="1315"/>
      <c r="DCP407" s="1315"/>
      <c r="DCQ407" s="1315"/>
      <c r="DCR407" s="1315"/>
      <c r="DCS407" s="1315"/>
      <c r="DCT407" s="1315"/>
      <c r="DCU407" s="1315"/>
      <c r="DCV407" s="1315"/>
      <c r="DCW407" s="1315"/>
      <c r="DCX407" s="1315"/>
      <c r="DCY407" s="1315"/>
      <c r="DCZ407" s="1315"/>
      <c r="DDA407" s="1315"/>
      <c r="DDB407" s="1315"/>
      <c r="DDC407" s="1315"/>
      <c r="DDD407" s="1315"/>
      <c r="DDE407" s="1315"/>
      <c r="DDF407" s="1315"/>
      <c r="DDG407" s="1315"/>
      <c r="DDH407" s="1315"/>
      <c r="DDI407" s="1315"/>
      <c r="DDJ407" s="1315"/>
      <c r="DDK407" s="1315"/>
      <c r="DDL407" s="1315"/>
      <c r="DDM407" s="1315"/>
      <c r="DDN407" s="1315"/>
      <c r="DDO407" s="1315"/>
      <c r="DDP407" s="1315"/>
      <c r="DDQ407" s="1315"/>
      <c r="DDR407" s="1315"/>
      <c r="DDS407" s="1315"/>
      <c r="DDT407" s="1315"/>
      <c r="DDU407" s="1315"/>
      <c r="DDV407" s="1315"/>
      <c r="DDW407" s="1315"/>
      <c r="DDX407" s="1315"/>
      <c r="DDY407" s="1315"/>
      <c r="DDZ407" s="1315"/>
      <c r="DEA407" s="1315"/>
      <c r="DEB407" s="1315"/>
      <c r="DEC407" s="1315"/>
      <c r="DED407" s="1315"/>
      <c r="DEE407" s="1315"/>
      <c r="DEF407" s="1315"/>
      <c r="DEG407" s="1315"/>
      <c r="DEH407" s="1315"/>
      <c r="DEI407" s="1315"/>
      <c r="DEJ407" s="1315"/>
      <c r="DEK407" s="1315"/>
      <c r="DEL407" s="1315"/>
      <c r="DEM407" s="1315"/>
      <c r="DEN407" s="1315"/>
      <c r="DEO407" s="1315"/>
      <c r="DEP407" s="1315"/>
      <c r="DEQ407" s="1315"/>
      <c r="DER407" s="1315"/>
      <c r="DES407" s="1315"/>
      <c r="DET407" s="1315"/>
      <c r="DEU407" s="1315"/>
      <c r="DEV407" s="1315"/>
      <c r="DEW407" s="1315"/>
      <c r="DEX407" s="1315"/>
      <c r="DEY407" s="1315"/>
      <c r="DEZ407" s="1315"/>
      <c r="DFA407" s="1315"/>
      <c r="DFB407" s="1315"/>
      <c r="DFC407" s="1315"/>
      <c r="DFD407" s="1315"/>
      <c r="DFE407" s="1315"/>
      <c r="DFF407" s="1315"/>
      <c r="DFG407" s="1315"/>
      <c r="DFH407" s="1315"/>
      <c r="DFI407" s="1315"/>
      <c r="DFJ407" s="1315"/>
      <c r="DFK407" s="1315"/>
      <c r="DFL407" s="1315"/>
      <c r="DFM407" s="1315"/>
      <c r="DFN407" s="1315"/>
      <c r="DFO407" s="1315"/>
      <c r="DFP407" s="1315"/>
      <c r="DFQ407" s="1315"/>
      <c r="DFR407" s="1315"/>
      <c r="DFS407" s="1315"/>
      <c r="DFT407" s="1315"/>
      <c r="DFU407" s="1315"/>
      <c r="DFV407" s="1315"/>
      <c r="DFW407" s="1315"/>
      <c r="DFX407" s="1315"/>
      <c r="DFY407" s="1315"/>
      <c r="DFZ407" s="1315"/>
      <c r="DGA407" s="1315"/>
      <c r="DGB407" s="1315"/>
      <c r="DGC407" s="1315"/>
      <c r="DGD407" s="1315"/>
      <c r="DGE407" s="1315"/>
      <c r="DGF407" s="1315"/>
      <c r="DGG407" s="1315"/>
      <c r="DGH407" s="1315"/>
      <c r="DGI407" s="1315"/>
      <c r="DGJ407" s="1315"/>
      <c r="DGK407" s="1315"/>
      <c r="DGL407" s="1315"/>
      <c r="DGM407" s="1315"/>
      <c r="DGN407" s="1315"/>
      <c r="DGO407" s="1315"/>
      <c r="DGP407" s="1315"/>
      <c r="DGQ407" s="1315"/>
      <c r="DGR407" s="1315"/>
      <c r="DGS407" s="1315"/>
      <c r="DGT407" s="1315"/>
      <c r="DGU407" s="1315"/>
      <c r="DGV407" s="1315"/>
      <c r="DGW407" s="1315"/>
      <c r="DGX407" s="1315"/>
      <c r="DGY407" s="1315"/>
      <c r="DGZ407" s="1315"/>
      <c r="DHA407" s="1315"/>
      <c r="DHB407" s="1315"/>
      <c r="DHC407" s="1315"/>
      <c r="DHD407" s="1315"/>
      <c r="DHE407" s="1315"/>
      <c r="DHF407" s="1315"/>
      <c r="DHG407" s="1315"/>
      <c r="DHH407" s="1315"/>
      <c r="DHI407" s="1315"/>
      <c r="DHJ407" s="1315"/>
      <c r="DHK407" s="1315"/>
      <c r="DHL407" s="1315"/>
      <c r="DHM407" s="1315"/>
      <c r="DHN407" s="1315"/>
      <c r="DHO407" s="1315"/>
      <c r="DHP407" s="1315"/>
      <c r="DHQ407" s="1315"/>
      <c r="DHR407" s="1315"/>
      <c r="DHS407" s="1315"/>
      <c r="DHT407" s="1315"/>
      <c r="DHU407" s="1315"/>
      <c r="DHV407" s="1315"/>
      <c r="DHW407" s="1315"/>
      <c r="DHX407" s="1315"/>
      <c r="DHY407" s="1315"/>
      <c r="DHZ407" s="1315"/>
      <c r="DIA407" s="1315"/>
      <c r="DIB407" s="1315"/>
      <c r="DIC407" s="1315"/>
      <c r="DID407" s="1315"/>
      <c r="DIE407" s="1315"/>
      <c r="DIF407" s="1315"/>
      <c r="DIG407" s="1315"/>
      <c r="DIH407" s="1315"/>
      <c r="DII407" s="1315"/>
      <c r="DIJ407" s="1315"/>
      <c r="DIK407" s="1315"/>
      <c r="DIL407" s="1315"/>
      <c r="DIM407" s="1315"/>
      <c r="DIN407" s="1315"/>
      <c r="DIO407" s="1315"/>
      <c r="DIP407" s="1315"/>
      <c r="DIQ407" s="1315"/>
      <c r="DIR407" s="1315"/>
      <c r="DIS407" s="1315"/>
      <c r="DIT407" s="1315"/>
      <c r="DIU407" s="1315"/>
      <c r="DIV407" s="1315"/>
      <c r="DIW407" s="1315"/>
      <c r="DIX407" s="1315"/>
      <c r="DIY407" s="1315"/>
      <c r="DIZ407" s="1315"/>
      <c r="DJA407" s="1315"/>
      <c r="DJB407" s="1315"/>
      <c r="DJC407" s="1315"/>
      <c r="DJD407" s="1315"/>
      <c r="DJE407" s="1315"/>
      <c r="DJF407" s="1315"/>
      <c r="DJG407" s="1315"/>
      <c r="DJH407" s="1315"/>
      <c r="DJI407" s="1315"/>
      <c r="DJJ407" s="1315"/>
      <c r="DJK407" s="1315"/>
      <c r="DJL407" s="1315"/>
      <c r="DJM407" s="1315"/>
      <c r="DJN407" s="1315"/>
      <c r="DJO407" s="1315"/>
      <c r="DJP407" s="1315"/>
      <c r="DJQ407" s="1315"/>
      <c r="DJR407" s="1315"/>
      <c r="DJS407" s="1315"/>
      <c r="DJT407" s="1315"/>
      <c r="DJU407" s="1315"/>
      <c r="DJV407" s="1315"/>
      <c r="DJW407" s="1315"/>
      <c r="DJX407" s="1315"/>
      <c r="DJY407" s="1315"/>
      <c r="DJZ407" s="1315"/>
      <c r="DKA407" s="1315"/>
      <c r="DKB407" s="1315"/>
      <c r="DKC407" s="1315"/>
      <c r="DKD407" s="1315"/>
      <c r="DKE407" s="1315"/>
      <c r="DKF407" s="1315"/>
      <c r="DKG407" s="1315"/>
      <c r="DKH407" s="1315"/>
      <c r="DKI407" s="1315"/>
      <c r="DKJ407" s="1315"/>
      <c r="DKK407" s="1315"/>
      <c r="DKL407" s="1315"/>
      <c r="DKM407" s="1315"/>
      <c r="DKN407" s="1315"/>
      <c r="DKO407" s="1315"/>
      <c r="DKP407" s="1315"/>
      <c r="DKQ407" s="1315"/>
      <c r="DKR407" s="1315"/>
      <c r="DKS407" s="1315"/>
      <c r="DKT407" s="1315"/>
      <c r="DKU407" s="1315"/>
      <c r="DKV407" s="1315"/>
      <c r="DKW407" s="1315"/>
      <c r="DKX407" s="1315"/>
      <c r="DKY407" s="1315"/>
      <c r="DKZ407" s="1315"/>
      <c r="DLA407" s="1315"/>
      <c r="DLB407" s="1315"/>
      <c r="DLC407" s="1315"/>
      <c r="DLD407" s="1315"/>
      <c r="DLE407" s="1315"/>
      <c r="DLF407" s="1315"/>
      <c r="DLG407" s="1315"/>
      <c r="DLH407" s="1315"/>
      <c r="DLI407" s="1315"/>
      <c r="DLJ407" s="1315"/>
      <c r="DLK407" s="1315"/>
      <c r="DLL407" s="1315"/>
      <c r="DLM407" s="1315"/>
      <c r="DLN407" s="1315"/>
      <c r="DLO407" s="1315"/>
      <c r="DLP407" s="1315"/>
      <c r="DLQ407" s="1315"/>
      <c r="DLR407" s="1315"/>
      <c r="DLS407" s="1315"/>
      <c r="DLT407" s="1315"/>
      <c r="DLU407" s="1315"/>
      <c r="DLV407" s="1315"/>
      <c r="DLW407" s="1315"/>
      <c r="DLX407" s="1315"/>
      <c r="DLY407" s="1315"/>
      <c r="DLZ407" s="1315"/>
      <c r="DMA407" s="1315"/>
      <c r="DMB407" s="1315"/>
      <c r="DMC407" s="1315"/>
      <c r="DMD407" s="1315"/>
      <c r="DME407" s="1315"/>
      <c r="DMF407" s="1315"/>
      <c r="DMG407" s="1315"/>
      <c r="DMH407" s="1315"/>
      <c r="DMI407" s="1315"/>
      <c r="DMJ407" s="1315"/>
      <c r="DMK407" s="1315"/>
      <c r="DML407" s="1315"/>
      <c r="DMM407" s="1315"/>
      <c r="DMN407" s="1315"/>
      <c r="DMO407" s="1315"/>
      <c r="DMP407" s="1315"/>
      <c r="DMQ407" s="1315"/>
      <c r="DMR407" s="1315"/>
      <c r="DMS407" s="1315"/>
      <c r="DMT407" s="1315"/>
      <c r="DMU407" s="1315"/>
      <c r="DMV407" s="1315"/>
      <c r="DMW407" s="1315"/>
      <c r="DMX407" s="1315"/>
      <c r="DMY407" s="1315"/>
      <c r="DMZ407" s="1315"/>
      <c r="DNA407" s="1315"/>
      <c r="DNB407" s="1315"/>
      <c r="DNC407" s="1315"/>
      <c r="DND407" s="1315"/>
      <c r="DNE407" s="1315"/>
      <c r="DNF407" s="1315"/>
      <c r="DNG407" s="1315"/>
      <c r="DNH407" s="1315"/>
      <c r="DNI407" s="1315"/>
      <c r="DNJ407" s="1315"/>
      <c r="DNK407" s="1315"/>
      <c r="DNL407" s="1315"/>
      <c r="DNM407" s="1315"/>
      <c r="DNN407" s="1315"/>
      <c r="DNO407" s="1315"/>
      <c r="DNP407" s="1315"/>
      <c r="DNQ407" s="1315"/>
      <c r="DNR407" s="1315"/>
      <c r="DNS407" s="1315"/>
      <c r="DNT407" s="1315"/>
      <c r="DNU407" s="1315"/>
      <c r="DNV407" s="1315"/>
      <c r="DNW407" s="1315"/>
      <c r="DNX407" s="1315"/>
      <c r="DNY407" s="1315"/>
      <c r="DNZ407" s="1315"/>
      <c r="DOA407" s="1315"/>
      <c r="DOB407" s="1315"/>
      <c r="DOC407" s="1315"/>
      <c r="DOD407" s="1315"/>
      <c r="DOE407" s="1315"/>
      <c r="DOF407" s="1315"/>
      <c r="DOG407" s="1315"/>
      <c r="DOH407" s="1315"/>
      <c r="DOI407" s="1315"/>
      <c r="DOJ407" s="1315"/>
      <c r="DOK407" s="1315"/>
      <c r="DOL407" s="1315"/>
      <c r="DOM407" s="1315"/>
      <c r="DON407" s="1315"/>
      <c r="DOO407" s="1315"/>
      <c r="DOP407" s="1315"/>
      <c r="DOQ407" s="1315"/>
      <c r="DOR407" s="1315"/>
      <c r="DOS407" s="1315"/>
      <c r="DOT407" s="1315"/>
      <c r="DOU407" s="1315"/>
      <c r="DOV407" s="1315"/>
      <c r="DOW407" s="1315"/>
      <c r="DOX407" s="1315"/>
      <c r="DOY407" s="1315"/>
      <c r="DOZ407" s="1315"/>
      <c r="DPA407" s="1315"/>
      <c r="DPB407" s="1315"/>
      <c r="DPC407" s="1315"/>
      <c r="DPD407" s="1315"/>
      <c r="DPE407" s="1315"/>
      <c r="DPF407" s="1315"/>
      <c r="DPG407" s="1315"/>
      <c r="DPH407" s="1315"/>
      <c r="DPI407" s="1315"/>
      <c r="DPJ407" s="1315"/>
      <c r="DPK407" s="1315"/>
      <c r="DPL407" s="1315"/>
      <c r="DPM407" s="1315"/>
      <c r="DPN407" s="1315"/>
      <c r="DPO407" s="1315"/>
      <c r="DPP407" s="1315"/>
      <c r="DPQ407" s="1315"/>
      <c r="DPR407" s="1315"/>
      <c r="DPS407" s="1315"/>
      <c r="DPT407" s="1315"/>
      <c r="DPU407" s="1315"/>
      <c r="DPV407" s="1315"/>
      <c r="DPW407" s="1315"/>
      <c r="DPX407" s="1315"/>
      <c r="DPY407" s="1315"/>
      <c r="DPZ407" s="1315"/>
      <c r="DQA407" s="1315"/>
      <c r="DQB407" s="1315"/>
      <c r="DQC407" s="1315"/>
      <c r="DQD407" s="1315"/>
      <c r="DQE407" s="1315"/>
      <c r="DQF407" s="1315"/>
      <c r="DQG407" s="1315"/>
      <c r="DQH407" s="1315"/>
      <c r="DQI407" s="1315"/>
      <c r="DQJ407" s="1315"/>
      <c r="DQK407" s="1315"/>
      <c r="DQL407" s="1315"/>
      <c r="DQM407" s="1315"/>
      <c r="DQN407" s="1315"/>
      <c r="DQO407" s="1315"/>
      <c r="DQP407" s="1315"/>
      <c r="DQQ407" s="1315"/>
      <c r="DQR407" s="1315"/>
      <c r="DQS407" s="1315"/>
      <c r="DQT407" s="1315"/>
      <c r="DQU407" s="1315"/>
      <c r="DQV407" s="1315"/>
      <c r="DQW407" s="1315"/>
      <c r="DQX407" s="1315"/>
      <c r="DQY407" s="1315"/>
      <c r="DQZ407" s="1315"/>
      <c r="DRA407" s="1315"/>
      <c r="DRB407" s="1315"/>
      <c r="DRC407" s="1315"/>
      <c r="DRD407" s="1315"/>
      <c r="DRE407" s="1315"/>
      <c r="DRF407" s="1315"/>
      <c r="DRG407" s="1315"/>
      <c r="DRH407" s="1315"/>
      <c r="DRI407" s="1315"/>
      <c r="DRJ407" s="1315"/>
      <c r="DRK407" s="1315"/>
      <c r="DRL407" s="1315"/>
      <c r="DRM407" s="1315"/>
      <c r="DRN407" s="1315"/>
      <c r="DRO407" s="1315"/>
      <c r="DRP407" s="1315"/>
      <c r="DRQ407" s="1315"/>
      <c r="DRR407" s="1315"/>
      <c r="DRS407" s="1315"/>
      <c r="DRT407" s="1315"/>
      <c r="DRU407" s="1315"/>
      <c r="DRV407" s="1315"/>
      <c r="DRW407" s="1315"/>
      <c r="DRX407" s="1315"/>
      <c r="DRY407" s="1315"/>
      <c r="DRZ407" s="1315"/>
      <c r="DSA407" s="1315"/>
      <c r="DSB407" s="1315"/>
      <c r="DSC407" s="1315"/>
      <c r="DSD407" s="1315"/>
      <c r="DSE407" s="1315"/>
      <c r="DSF407" s="1315"/>
      <c r="DSG407" s="1315"/>
      <c r="DSH407" s="1315"/>
      <c r="DSI407" s="1315"/>
      <c r="DSJ407" s="1315"/>
      <c r="DSK407" s="1315"/>
      <c r="DSL407" s="1315"/>
      <c r="DSM407" s="1315"/>
      <c r="DSN407" s="1315"/>
      <c r="DSO407" s="1315"/>
      <c r="DSP407" s="1315"/>
      <c r="DSQ407" s="1315"/>
      <c r="DSR407" s="1315"/>
      <c r="DSS407" s="1315"/>
      <c r="DST407" s="1315"/>
      <c r="DSU407" s="1315"/>
      <c r="DSV407" s="1315"/>
      <c r="DSW407" s="1315"/>
      <c r="DSX407" s="1315"/>
      <c r="DSY407" s="1315"/>
      <c r="DSZ407" s="1315"/>
      <c r="DTA407" s="1315"/>
      <c r="DTB407" s="1315"/>
      <c r="DTC407" s="1315"/>
      <c r="DTD407" s="1315"/>
      <c r="DTE407" s="1315"/>
      <c r="DTF407" s="1315"/>
      <c r="DTG407" s="1315"/>
      <c r="DTH407" s="1315"/>
      <c r="DTI407" s="1315"/>
      <c r="DTJ407" s="1315"/>
      <c r="DTK407" s="1315"/>
      <c r="DTL407" s="1315"/>
      <c r="DTM407" s="1315"/>
      <c r="DTN407" s="1315"/>
      <c r="DTO407" s="1315"/>
      <c r="DTP407" s="1315"/>
      <c r="DTQ407" s="1315"/>
      <c r="DTR407" s="1315"/>
      <c r="DTS407" s="1315"/>
      <c r="DTT407" s="1315"/>
      <c r="DTU407" s="1315"/>
      <c r="DTV407" s="1315"/>
      <c r="DTW407" s="1315"/>
      <c r="DTX407" s="1315"/>
      <c r="DTY407" s="1315"/>
      <c r="DTZ407" s="1315"/>
      <c r="DUA407" s="1315"/>
      <c r="DUB407" s="1315"/>
      <c r="DUC407" s="1315"/>
      <c r="DUD407" s="1315"/>
      <c r="DUE407" s="1315"/>
      <c r="DUF407" s="1315"/>
      <c r="DUG407" s="1315"/>
      <c r="DUH407" s="1315"/>
      <c r="DUI407" s="1315"/>
      <c r="DUJ407" s="1315"/>
      <c r="DUK407" s="1315"/>
      <c r="DUL407" s="1315"/>
      <c r="DUM407" s="1315"/>
      <c r="DUN407" s="1315"/>
      <c r="DUO407" s="1315"/>
      <c r="DUP407" s="1315"/>
      <c r="DUQ407" s="1315"/>
      <c r="DUR407" s="1315"/>
      <c r="DUS407" s="1315"/>
      <c r="DUT407" s="1315"/>
      <c r="DUU407" s="1315"/>
      <c r="DUV407" s="1315"/>
      <c r="DUW407" s="1315"/>
      <c r="DUX407" s="1315"/>
      <c r="DUY407" s="1315"/>
      <c r="DUZ407" s="1315"/>
      <c r="DVA407" s="1315"/>
      <c r="DVB407" s="1315"/>
      <c r="DVC407" s="1315"/>
      <c r="DVD407" s="1315"/>
      <c r="DVE407" s="1315"/>
      <c r="DVF407" s="1315"/>
      <c r="DVG407" s="1315"/>
      <c r="DVH407" s="1315"/>
      <c r="DVI407" s="1315"/>
      <c r="DVJ407" s="1315"/>
      <c r="DVK407" s="1315"/>
      <c r="DVL407" s="1315"/>
      <c r="DVM407" s="1315"/>
      <c r="DVN407" s="1315"/>
      <c r="DVO407" s="1315"/>
      <c r="DVP407" s="1315"/>
      <c r="DVQ407" s="1315"/>
      <c r="DVR407" s="1315"/>
      <c r="DVS407" s="1315"/>
      <c r="DVT407" s="1315"/>
      <c r="DVU407" s="1315"/>
      <c r="DVV407" s="1315"/>
      <c r="DVW407" s="1315"/>
      <c r="DVX407" s="1315"/>
      <c r="DVY407" s="1315"/>
      <c r="DVZ407" s="1315"/>
      <c r="DWA407" s="1315"/>
      <c r="DWB407" s="1315"/>
      <c r="DWC407" s="1315"/>
      <c r="DWD407" s="1315"/>
      <c r="DWE407" s="1315"/>
      <c r="DWF407" s="1315"/>
      <c r="DWG407" s="1315"/>
      <c r="DWH407" s="1315"/>
      <c r="DWI407" s="1315"/>
      <c r="DWJ407" s="1315"/>
      <c r="DWK407" s="1315"/>
      <c r="DWL407" s="1315"/>
      <c r="DWM407" s="1315"/>
      <c r="DWN407" s="1315"/>
      <c r="DWO407" s="1315"/>
      <c r="DWP407" s="1315"/>
      <c r="DWQ407" s="1315"/>
      <c r="DWR407" s="1315"/>
      <c r="DWS407" s="1315"/>
      <c r="DWT407" s="1315"/>
      <c r="DWU407" s="1315"/>
      <c r="DWV407" s="1315"/>
      <c r="DWW407" s="1315"/>
      <c r="DWX407" s="1315"/>
      <c r="DWY407" s="1315"/>
      <c r="DWZ407" s="1315"/>
      <c r="DXA407" s="1315"/>
      <c r="DXB407" s="1315"/>
      <c r="DXC407" s="1315"/>
      <c r="DXD407" s="1315"/>
      <c r="DXE407" s="1315"/>
      <c r="DXF407" s="1315"/>
      <c r="DXG407" s="1315"/>
      <c r="DXH407" s="1315"/>
      <c r="DXI407" s="1315"/>
      <c r="DXJ407" s="1315"/>
      <c r="DXK407" s="1315"/>
      <c r="DXL407" s="1315"/>
      <c r="DXM407" s="1315"/>
      <c r="DXN407" s="1315"/>
      <c r="DXO407" s="1315"/>
      <c r="DXP407" s="1315"/>
      <c r="DXQ407" s="1315"/>
      <c r="DXR407" s="1315"/>
      <c r="DXS407" s="1315"/>
      <c r="DXT407" s="1315"/>
      <c r="DXU407" s="1315"/>
      <c r="DXV407" s="1315"/>
      <c r="DXW407" s="1315"/>
      <c r="DXX407" s="1315"/>
      <c r="DXY407" s="1315"/>
      <c r="DXZ407" s="1315"/>
      <c r="DYA407" s="1315"/>
      <c r="DYB407" s="1315"/>
      <c r="DYC407" s="1315"/>
      <c r="DYD407" s="1315"/>
      <c r="DYE407" s="1315"/>
      <c r="DYF407" s="1315"/>
      <c r="DYG407" s="1315"/>
      <c r="DYH407" s="1315"/>
      <c r="DYI407" s="1315"/>
      <c r="DYJ407" s="1315"/>
      <c r="DYK407" s="1315"/>
      <c r="DYL407" s="1315"/>
      <c r="DYM407" s="1315"/>
      <c r="DYN407" s="1315"/>
      <c r="DYO407" s="1315"/>
      <c r="DYP407" s="1315"/>
      <c r="DYQ407" s="1315"/>
      <c r="DYR407" s="1315"/>
      <c r="DYS407" s="1315"/>
      <c r="DYT407" s="1315"/>
      <c r="DYU407" s="1315"/>
      <c r="DYV407" s="1315"/>
      <c r="DYW407" s="1315"/>
      <c r="DYX407" s="1315"/>
      <c r="DYY407" s="1315"/>
      <c r="DYZ407" s="1315"/>
      <c r="DZA407" s="1315"/>
      <c r="DZB407" s="1315"/>
      <c r="DZC407" s="1315"/>
      <c r="DZD407" s="1315"/>
      <c r="DZE407" s="1315"/>
      <c r="DZF407" s="1315"/>
      <c r="DZG407" s="1315"/>
      <c r="DZH407" s="1315"/>
      <c r="DZI407" s="1315"/>
      <c r="DZJ407" s="1315"/>
      <c r="DZK407" s="1315"/>
      <c r="DZL407" s="1315"/>
      <c r="DZM407" s="1315"/>
      <c r="DZN407" s="1315"/>
      <c r="DZO407" s="1315"/>
      <c r="DZP407" s="1315"/>
      <c r="DZQ407" s="1315"/>
      <c r="DZR407" s="1315"/>
      <c r="DZS407" s="1315"/>
      <c r="DZT407" s="1315"/>
      <c r="DZU407" s="1315"/>
      <c r="DZV407" s="1315"/>
      <c r="DZW407" s="1315"/>
      <c r="DZX407" s="1315"/>
      <c r="DZY407" s="1315"/>
      <c r="DZZ407" s="1315"/>
      <c r="EAA407" s="1315"/>
      <c r="EAB407" s="1315"/>
      <c r="EAC407" s="1315"/>
      <c r="EAD407" s="1315"/>
      <c r="EAE407" s="1315"/>
      <c r="EAF407" s="1315"/>
      <c r="EAG407" s="1315"/>
      <c r="EAH407" s="1315"/>
      <c r="EAI407" s="1315"/>
      <c r="EAJ407" s="1315"/>
      <c r="EAK407" s="1315"/>
      <c r="EAL407" s="1315"/>
      <c r="EAM407" s="1315"/>
      <c r="EAN407" s="1315"/>
      <c r="EAO407" s="1315"/>
      <c r="EAP407" s="1315"/>
      <c r="EAQ407" s="1315"/>
      <c r="EAR407" s="1315"/>
      <c r="EAS407" s="1315"/>
      <c r="EAT407" s="1315"/>
      <c r="EAU407" s="1315"/>
      <c r="EAV407" s="1315"/>
      <c r="EAW407" s="1315"/>
      <c r="EAX407" s="1315"/>
      <c r="EAY407" s="1315"/>
      <c r="EAZ407" s="1315"/>
      <c r="EBA407" s="1315"/>
      <c r="EBB407" s="1315"/>
      <c r="EBC407" s="1315"/>
      <c r="EBD407" s="1315"/>
      <c r="EBE407" s="1315"/>
      <c r="EBF407" s="1315"/>
      <c r="EBG407" s="1315"/>
      <c r="EBH407" s="1315"/>
      <c r="EBI407" s="1315"/>
      <c r="EBJ407" s="1315"/>
      <c r="EBK407" s="1315"/>
      <c r="EBL407" s="1315"/>
      <c r="EBM407" s="1315"/>
      <c r="EBN407" s="1315"/>
      <c r="EBO407" s="1315"/>
      <c r="EBP407" s="1315"/>
      <c r="EBQ407" s="1315"/>
      <c r="EBR407" s="1315"/>
      <c r="EBS407" s="1315"/>
      <c r="EBT407" s="1315"/>
      <c r="EBU407" s="1315"/>
      <c r="EBV407" s="1315"/>
      <c r="EBW407" s="1315"/>
      <c r="EBX407" s="1315"/>
      <c r="EBY407" s="1315"/>
      <c r="EBZ407" s="1315"/>
      <c r="ECA407" s="1315"/>
      <c r="ECB407" s="1315"/>
      <c r="ECC407" s="1315"/>
      <c r="ECD407" s="1315"/>
      <c r="ECE407" s="1315"/>
      <c r="ECF407" s="1315"/>
      <c r="ECG407" s="1315"/>
      <c r="ECH407" s="1315"/>
      <c r="ECI407" s="1315"/>
      <c r="ECJ407" s="1315"/>
      <c r="ECK407" s="1315"/>
      <c r="ECL407" s="1315"/>
      <c r="ECM407" s="1315"/>
      <c r="ECN407" s="1315"/>
      <c r="ECO407" s="1315"/>
      <c r="ECP407" s="1315"/>
      <c r="ECQ407" s="1315"/>
      <c r="ECR407" s="1315"/>
      <c r="ECS407" s="1315"/>
      <c r="ECT407" s="1315"/>
      <c r="ECU407" s="1315"/>
      <c r="ECV407" s="1315"/>
      <c r="ECW407" s="1315"/>
      <c r="ECX407" s="1315"/>
      <c r="ECY407" s="1315"/>
      <c r="ECZ407" s="1315"/>
      <c r="EDA407" s="1315"/>
      <c r="EDB407" s="1315"/>
      <c r="EDC407" s="1315"/>
      <c r="EDD407" s="1315"/>
      <c r="EDE407" s="1315"/>
      <c r="EDF407" s="1315"/>
      <c r="EDG407" s="1315"/>
      <c r="EDH407" s="1315"/>
      <c r="EDI407" s="1315"/>
      <c r="EDJ407" s="1315"/>
      <c r="EDK407" s="1315"/>
      <c r="EDL407" s="1315"/>
      <c r="EDM407" s="1315"/>
      <c r="EDN407" s="1315"/>
      <c r="EDO407" s="1315"/>
      <c r="EDP407" s="1315"/>
      <c r="EDQ407" s="1315"/>
      <c r="EDR407" s="1315"/>
      <c r="EDS407" s="1315"/>
      <c r="EDT407" s="1315"/>
      <c r="EDU407" s="1315"/>
      <c r="EDV407" s="1315"/>
      <c r="EDW407" s="1315"/>
      <c r="EDX407" s="1315"/>
      <c r="EDY407" s="1315"/>
      <c r="EDZ407" s="1315"/>
      <c r="EEA407" s="1315"/>
      <c r="EEB407" s="1315"/>
      <c r="EEC407" s="1315"/>
      <c r="EED407" s="1315"/>
      <c r="EEE407" s="1315"/>
      <c r="EEF407" s="1315"/>
      <c r="EEG407" s="1315"/>
      <c r="EEH407" s="1315"/>
      <c r="EEI407" s="1315"/>
      <c r="EEJ407" s="1315"/>
      <c r="EEK407" s="1315"/>
      <c r="EEL407" s="1315"/>
      <c r="EEM407" s="1315"/>
      <c r="EEN407" s="1315"/>
      <c r="EEO407" s="1315"/>
      <c r="EEP407" s="1315"/>
      <c r="EEQ407" s="1315"/>
      <c r="EER407" s="1315"/>
      <c r="EES407" s="1315"/>
      <c r="EET407" s="1315"/>
      <c r="EEU407" s="1315"/>
      <c r="EEV407" s="1315"/>
      <c r="EEW407" s="1315"/>
      <c r="EEX407" s="1315"/>
      <c r="EEY407" s="1315"/>
      <c r="EEZ407" s="1315"/>
      <c r="EFA407" s="1315"/>
      <c r="EFB407" s="1315"/>
      <c r="EFC407" s="1315"/>
      <c r="EFD407" s="1315"/>
      <c r="EFE407" s="1315"/>
      <c r="EFF407" s="1315"/>
      <c r="EFG407" s="1315"/>
      <c r="EFH407" s="1315"/>
      <c r="EFI407" s="1315"/>
      <c r="EFJ407" s="1315"/>
      <c r="EFK407" s="1315"/>
      <c r="EFL407" s="1315"/>
      <c r="EFM407" s="1315"/>
      <c r="EFN407" s="1315"/>
      <c r="EFO407" s="1315"/>
      <c r="EFP407" s="1315"/>
      <c r="EFQ407" s="1315"/>
      <c r="EFR407" s="1315"/>
      <c r="EFS407" s="1315"/>
      <c r="EFT407" s="1315"/>
      <c r="EFU407" s="1315"/>
      <c r="EFV407" s="1315"/>
      <c r="EFW407" s="1315"/>
      <c r="EFX407" s="1315"/>
      <c r="EFY407" s="1315"/>
      <c r="EFZ407" s="1315"/>
      <c r="EGA407" s="1315"/>
      <c r="EGB407" s="1315"/>
      <c r="EGC407" s="1315"/>
      <c r="EGD407" s="1315"/>
      <c r="EGE407" s="1315"/>
      <c r="EGF407" s="1315"/>
      <c r="EGG407" s="1315"/>
      <c r="EGH407" s="1315"/>
      <c r="EGI407" s="1315"/>
      <c r="EGJ407" s="1315"/>
      <c r="EGK407" s="1315"/>
      <c r="EGL407" s="1315"/>
      <c r="EGM407" s="1315"/>
      <c r="EGN407" s="1315"/>
      <c r="EGO407" s="1315"/>
      <c r="EGP407" s="1315"/>
      <c r="EGQ407" s="1315"/>
      <c r="EGR407" s="1315"/>
      <c r="EGS407" s="1315"/>
      <c r="EGT407" s="1315"/>
      <c r="EGU407" s="1315"/>
      <c r="EGV407" s="1315"/>
      <c r="EGW407" s="1315"/>
      <c r="EGX407" s="1315"/>
      <c r="EGY407" s="1315"/>
      <c r="EGZ407" s="1315"/>
      <c r="EHA407" s="1315"/>
      <c r="EHB407" s="1315"/>
      <c r="EHC407" s="1315"/>
      <c r="EHD407" s="1315"/>
      <c r="EHE407" s="1315"/>
      <c r="EHF407" s="1315"/>
      <c r="EHG407" s="1315"/>
      <c r="EHH407" s="1315"/>
      <c r="EHI407" s="1315"/>
      <c r="EHJ407" s="1315"/>
      <c r="EHK407" s="1315"/>
      <c r="EHL407" s="1315"/>
      <c r="EHM407" s="1315"/>
      <c r="EHN407" s="1315"/>
      <c r="EHO407" s="1315"/>
      <c r="EHP407" s="1315"/>
      <c r="EHQ407" s="1315"/>
      <c r="EHR407" s="1315"/>
      <c r="EHS407" s="1315"/>
      <c r="EHT407" s="1315"/>
      <c r="EHU407" s="1315"/>
      <c r="EHV407" s="1315"/>
      <c r="EHW407" s="1315"/>
      <c r="EHX407" s="1315"/>
      <c r="EHY407" s="1315"/>
      <c r="EHZ407" s="1315"/>
      <c r="EIA407" s="1315"/>
      <c r="EIB407" s="1315"/>
      <c r="EIC407" s="1315"/>
      <c r="EID407" s="1315"/>
      <c r="EIE407" s="1315"/>
      <c r="EIF407" s="1315"/>
      <c r="EIG407" s="1315"/>
      <c r="EIH407" s="1315"/>
      <c r="EII407" s="1315"/>
      <c r="EIJ407" s="1315"/>
      <c r="EIK407" s="1315"/>
      <c r="EIL407" s="1315"/>
      <c r="EIM407" s="1315"/>
      <c r="EIN407" s="1315"/>
      <c r="EIO407" s="1315"/>
      <c r="EIP407" s="1315"/>
      <c r="EIQ407" s="1315"/>
      <c r="EIR407" s="1315"/>
      <c r="EIS407" s="1315"/>
      <c r="EIT407" s="1315"/>
      <c r="EIU407" s="1315"/>
      <c r="EIV407" s="1315"/>
      <c r="EIW407" s="1315"/>
      <c r="EIX407" s="1315"/>
      <c r="EIY407" s="1315"/>
      <c r="EIZ407" s="1315"/>
      <c r="EJA407" s="1315"/>
      <c r="EJB407" s="1315"/>
      <c r="EJC407" s="1315"/>
      <c r="EJD407" s="1315"/>
      <c r="EJE407" s="1315"/>
      <c r="EJF407" s="1315"/>
      <c r="EJG407" s="1315"/>
      <c r="EJH407" s="1315"/>
      <c r="EJI407" s="1315"/>
      <c r="EJJ407" s="1315"/>
      <c r="EJK407" s="1315"/>
      <c r="EJL407" s="1315"/>
      <c r="EJM407" s="1315"/>
      <c r="EJN407" s="1315"/>
      <c r="EJO407" s="1315"/>
      <c r="EJP407" s="1315"/>
      <c r="EJQ407" s="1315"/>
      <c r="EJR407" s="1315"/>
      <c r="EJS407" s="1315"/>
      <c r="EJT407" s="1315"/>
      <c r="EJU407" s="1315"/>
      <c r="EJV407" s="1315"/>
      <c r="EJW407" s="1315"/>
      <c r="EJX407" s="1315"/>
      <c r="EJY407" s="1315"/>
      <c r="EJZ407" s="1315"/>
      <c r="EKA407" s="1315"/>
      <c r="EKB407" s="1315"/>
      <c r="EKC407" s="1315"/>
      <c r="EKD407" s="1315"/>
      <c r="EKE407" s="1315"/>
      <c r="EKF407" s="1315"/>
      <c r="EKG407" s="1315"/>
      <c r="EKH407" s="1315"/>
      <c r="EKI407" s="1315"/>
      <c r="EKJ407" s="1315"/>
      <c r="EKK407" s="1315"/>
      <c r="EKL407" s="1315"/>
      <c r="EKM407" s="1315"/>
      <c r="EKN407" s="1315"/>
      <c r="EKO407" s="1315"/>
      <c r="EKP407" s="1315"/>
      <c r="EKQ407" s="1315"/>
      <c r="EKR407" s="1315"/>
      <c r="EKS407" s="1315"/>
      <c r="EKT407" s="1315"/>
      <c r="EKU407" s="1315"/>
      <c r="EKV407" s="1315"/>
      <c r="EKW407" s="1315"/>
      <c r="EKX407" s="1315"/>
      <c r="EKY407" s="1315"/>
      <c r="EKZ407" s="1315"/>
      <c r="ELA407" s="1315"/>
      <c r="ELB407" s="1315"/>
      <c r="ELC407" s="1315"/>
      <c r="ELD407" s="1315"/>
      <c r="ELE407" s="1315"/>
      <c r="ELF407" s="1315"/>
      <c r="ELG407" s="1315"/>
      <c r="ELH407" s="1315"/>
      <c r="ELI407" s="1315"/>
      <c r="ELJ407" s="1315"/>
      <c r="ELK407" s="1315"/>
      <c r="ELL407" s="1315"/>
      <c r="ELM407" s="1315"/>
      <c r="ELN407" s="1315"/>
      <c r="ELO407" s="1315"/>
      <c r="ELP407" s="1315"/>
      <c r="ELQ407" s="1315"/>
      <c r="ELR407" s="1315"/>
      <c r="ELS407" s="1315"/>
      <c r="ELT407" s="1315"/>
      <c r="ELU407" s="1315"/>
      <c r="ELV407" s="1315"/>
      <c r="ELW407" s="1315"/>
      <c r="ELX407" s="1315"/>
      <c r="ELY407" s="1315"/>
      <c r="ELZ407" s="1315"/>
      <c r="EMA407" s="1315"/>
      <c r="EMB407" s="1315"/>
      <c r="EMC407" s="1315"/>
      <c r="EMD407" s="1315"/>
      <c r="EME407" s="1315"/>
      <c r="EMF407" s="1315"/>
      <c r="EMG407" s="1315"/>
      <c r="EMH407" s="1315"/>
      <c r="EMI407" s="1315"/>
      <c r="EMJ407" s="1315"/>
      <c r="EMK407" s="1315"/>
      <c r="EML407" s="1315"/>
      <c r="EMM407" s="1315"/>
      <c r="EMN407" s="1315"/>
      <c r="EMO407" s="1315"/>
      <c r="EMP407" s="1315"/>
      <c r="EMQ407" s="1315"/>
      <c r="EMR407" s="1315"/>
      <c r="EMS407" s="1315"/>
      <c r="EMT407" s="1315"/>
      <c r="EMU407" s="1315"/>
      <c r="EMV407" s="1315"/>
      <c r="EMW407" s="1315"/>
      <c r="EMX407" s="1315"/>
      <c r="EMY407" s="1315"/>
      <c r="EMZ407" s="1315"/>
      <c r="ENA407" s="1315"/>
      <c r="ENB407" s="1315"/>
      <c r="ENC407" s="1315"/>
      <c r="END407" s="1315"/>
      <c r="ENE407" s="1315"/>
      <c r="ENF407" s="1315"/>
      <c r="ENG407" s="1315"/>
      <c r="ENH407" s="1315"/>
      <c r="ENI407" s="1315"/>
      <c r="ENJ407" s="1315"/>
      <c r="ENK407" s="1315"/>
      <c r="ENL407" s="1315"/>
      <c r="ENM407" s="1315"/>
      <c r="ENN407" s="1315"/>
      <c r="ENO407" s="1315"/>
      <c r="ENP407" s="1315"/>
      <c r="ENQ407" s="1315"/>
      <c r="ENR407" s="1315"/>
      <c r="ENS407" s="1315"/>
      <c r="ENT407" s="1315"/>
      <c r="ENU407" s="1315"/>
      <c r="ENV407" s="1315"/>
      <c r="ENW407" s="1315"/>
      <c r="ENX407" s="1315"/>
      <c r="ENY407" s="1315"/>
      <c r="ENZ407" s="1315"/>
      <c r="EOA407" s="1315"/>
      <c r="EOB407" s="1315"/>
      <c r="EOC407" s="1315"/>
      <c r="EOD407" s="1315"/>
      <c r="EOE407" s="1315"/>
      <c r="EOF407" s="1315"/>
      <c r="EOG407" s="1315"/>
      <c r="EOH407" s="1315"/>
      <c r="EOI407" s="1315"/>
      <c r="EOJ407" s="1315"/>
      <c r="EOK407" s="1315"/>
      <c r="EOL407" s="1315"/>
      <c r="EOM407" s="1315"/>
      <c r="EON407" s="1315"/>
      <c r="EOO407" s="1315"/>
      <c r="EOP407" s="1315"/>
      <c r="EOQ407" s="1315"/>
      <c r="EOR407" s="1315"/>
      <c r="EOS407" s="1315"/>
      <c r="EOT407" s="1315"/>
      <c r="EOU407" s="1315"/>
      <c r="EOV407" s="1315"/>
      <c r="EOW407" s="1315"/>
      <c r="EOX407" s="1315"/>
      <c r="EOY407" s="1315"/>
      <c r="EOZ407" s="1315"/>
      <c r="EPA407" s="1315"/>
      <c r="EPB407" s="1315"/>
      <c r="EPC407" s="1315"/>
      <c r="EPD407" s="1315"/>
      <c r="EPE407" s="1315"/>
      <c r="EPF407" s="1315"/>
      <c r="EPG407" s="1315"/>
      <c r="EPH407" s="1315"/>
      <c r="EPI407" s="1315"/>
      <c r="EPJ407" s="1315"/>
      <c r="EPK407" s="1315"/>
      <c r="EPL407" s="1315"/>
      <c r="EPM407" s="1315"/>
      <c r="EPN407" s="1315"/>
      <c r="EPO407" s="1315"/>
      <c r="EPP407" s="1315"/>
      <c r="EPQ407" s="1315"/>
      <c r="EPR407" s="1315"/>
      <c r="EPS407" s="1315"/>
      <c r="EPT407" s="1315"/>
      <c r="EPU407" s="1315"/>
      <c r="EPV407" s="1315"/>
      <c r="EPW407" s="1315"/>
      <c r="EPX407" s="1315"/>
      <c r="EPY407" s="1315"/>
      <c r="EPZ407" s="1315"/>
      <c r="EQA407" s="1315"/>
      <c r="EQB407" s="1315"/>
      <c r="EQC407" s="1315"/>
      <c r="EQD407" s="1315"/>
      <c r="EQE407" s="1315"/>
      <c r="EQF407" s="1315"/>
      <c r="EQG407" s="1315"/>
      <c r="EQH407" s="1315"/>
      <c r="EQI407" s="1315"/>
      <c r="EQJ407" s="1315"/>
      <c r="EQK407" s="1315"/>
      <c r="EQL407" s="1315"/>
      <c r="EQM407" s="1315"/>
      <c r="EQN407" s="1315"/>
      <c r="EQO407" s="1315"/>
      <c r="EQP407" s="1315"/>
      <c r="EQQ407" s="1315"/>
      <c r="EQR407" s="1315"/>
      <c r="EQS407" s="1315"/>
      <c r="EQT407" s="1315"/>
      <c r="EQU407" s="1315"/>
      <c r="EQV407" s="1315"/>
      <c r="EQW407" s="1315"/>
      <c r="EQX407" s="1315"/>
      <c r="EQY407" s="1315"/>
      <c r="EQZ407" s="1315"/>
      <c r="ERA407" s="1315"/>
      <c r="ERB407" s="1315"/>
      <c r="ERC407" s="1315"/>
      <c r="ERD407" s="1315"/>
      <c r="ERE407" s="1315"/>
      <c r="ERF407" s="1315"/>
      <c r="ERG407" s="1315"/>
      <c r="ERH407" s="1315"/>
      <c r="ERI407" s="1315"/>
      <c r="ERJ407" s="1315"/>
      <c r="ERK407" s="1315"/>
      <c r="ERL407" s="1315"/>
      <c r="ERM407" s="1315"/>
      <c r="ERN407" s="1315"/>
      <c r="ERO407" s="1315"/>
      <c r="ERP407" s="1315"/>
      <c r="ERQ407" s="1315"/>
      <c r="ERR407" s="1315"/>
      <c r="ERS407" s="1315"/>
      <c r="ERT407" s="1315"/>
      <c r="ERU407" s="1315"/>
      <c r="ERV407" s="1315"/>
      <c r="ERW407" s="1315"/>
      <c r="ERX407" s="1315"/>
      <c r="ERY407" s="1315"/>
      <c r="ERZ407" s="1315"/>
      <c r="ESA407" s="1315"/>
      <c r="ESB407" s="1315"/>
      <c r="ESC407" s="1315"/>
      <c r="ESD407" s="1315"/>
      <c r="ESE407" s="1315"/>
      <c r="ESF407" s="1315"/>
      <c r="ESG407" s="1315"/>
      <c r="ESH407" s="1315"/>
      <c r="ESI407" s="1315"/>
      <c r="ESJ407" s="1315"/>
      <c r="ESK407" s="1315"/>
      <c r="ESL407" s="1315"/>
      <c r="ESM407" s="1315"/>
      <c r="ESN407" s="1315"/>
      <c r="ESO407" s="1315"/>
      <c r="ESP407" s="1315"/>
      <c r="ESQ407" s="1315"/>
      <c r="ESR407" s="1315"/>
      <c r="ESS407" s="1315"/>
      <c r="EST407" s="1315"/>
      <c r="ESU407" s="1315"/>
      <c r="ESV407" s="1315"/>
      <c r="ESW407" s="1315"/>
      <c r="ESX407" s="1315"/>
      <c r="ESY407" s="1315"/>
      <c r="ESZ407" s="1315"/>
      <c r="ETA407" s="1315"/>
      <c r="ETB407" s="1315"/>
      <c r="ETC407" s="1315"/>
      <c r="ETD407" s="1315"/>
      <c r="ETE407" s="1315"/>
      <c r="ETF407" s="1315"/>
      <c r="ETG407" s="1315"/>
      <c r="ETH407" s="1315"/>
      <c r="ETI407" s="1315"/>
      <c r="ETJ407" s="1315"/>
      <c r="ETK407" s="1315"/>
      <c r="ETL407" s="1315"/>
      <c r="ETM407" s="1315"/>
      <c r="ETN407" s="1315"/>
      <c r="ETO407" s="1315"/>
      <c r="ETP407" s="1315"/>
      <c r="ETQ407" s="1315"/>
      <c r="ETR407" s="1315"/>
      <c r="ETS407" s="1315"/>
      <c r="ETT407" s="1315"/>
      <c r="ETU407" s="1315"/>
      <c r="ETV407" s="1315"/>
      <c r="ETW407" s="1315"/>
      <c r="ETX407" s="1315"/>
      <c r="ETY407" s="1315"/>
      <c r="ETZ407" s="1315"/>
      <c r="EUA407" s="1315"/>
      <c r="EUB407" s="1315"/>
      <c r="EUC407" s="1315"/>
      <c r="EUD407" s="1315"/>
      <c r="EUE407" s="1315"/>
      <c r="EUF407" s="1315"/>
      <c r="EUG407" s="1315"/>
      <c r="EUH407" s="1315"/>
      <c r="EUI407" s="1315"/>
      <c r="EUJ407" s="1315"/>
      <c r="EUK407" s="1315"/>
      <c r="EUL407" s="1315"/>
      <c r="EUM407" s="1315"/>
      <c r="EUN407" s="1315"/>
      <c r="EUO407" s="1315"/>
      <c r="EUP407" s="1315"/>
      <c r="EUQ407" s="1315"/>
      <c r="EUR407" s="1315"/>
      <c r="EUS407" s="1315"/>
      <c r="EUT407" s="1315"/>
      <c r="EUU407" s="1315"/>
      <c r="EUV407" s="1315"/>
      <c r="EUW407" s="1315"/>
      <c r="EUX407" s="1315"/>
      <c r="EUY407" s="1315"/>
      <c r="EUZ407" s="1315"/>
      <c r="EVA407" s="1315"/>
      <c r="EVB407" s="1315"/>
      <c r="EVC407" s="1315"/>
      <c r="EVD407" s="1315"/>
      <c r="EVE407" s="1315"/>
      <c r="EVF407" s="1315"/>
      <c r="EVG407" s="1315"/>
      <c r="EVH407" s="1315"/>
      <c r="EVI407" s="1315"/>
      <c r="EVJ407" s="1315"/>
      <c r="EVK407" s="1315"/>
      <c r="EVL407" s="1315"/>
      <c r="EVM407" s="1315"/>
      <c r="EVN407" s="1315"/>
      <c r="EVO407" s="1315"/>
      <c r="EVP407" s="1315"/>
      <c r="EVQ407" s="1315"/>
      <c r="EVR407" s="1315"/>
      <c r="EVS407" s="1315"/>
      <c r="EVT407" s="1315"/>
      <c r="EVU407" s="1315"/>
      <c r="EVV407" s="1315"/>
      <c r="EVW407" s="1315"/>
      <c r="EVX407" s="1315"/>
      <c r="EVY407" s="1315"/>
      <c r="EVZ407" s="1315"/>
      <c r="EWA407" s="1315"/>
      <c r="EWB407" s="1315"/>
      <c r="EWC407" s="1315"/>
      <c r="EWD407" s="1315"/>
      <c r="EWE407" s="1315"/>
      <c r="EWF407" s="1315"/>
      <c r="EWG407" s="1315"/>
      <c r="EWH407" s="1315"/>
      <c r="EWI407" s="1315"/>
      <c r="EWJ407" s="1315"/>
      <c r="EWK407" s="1315"/>
      <c r="EWL407" s="1315"/>
      <c r="EWM407" s="1315"/>
      <c r="EWN407" s="1315"/>
      <c r="EWO407" s="1315"/>
      <c r="EWP407" s="1315"/>
      <c r="EWQ407" s="1315"/>
      <c r="EWR407" s="1315"/>
      <c r="EWS407" s="1315"/>
      <c r="EWT407" s="1315"/>
      <c r="EWU407" s="1315"/>
      <c r="EWV407" s="1315"/>
      <c r="EWW407" s="1315"/>
      <c r="EWX407" s="1315"/>
      <c r="EWY407" s="1315"/>
      <c r="EWZ407" s="1315"/>
      <c r="EXA407" s="1315"/>
      <c r="EXB407" s="1315"/>
      <c r="EXC407" s="1315"/>
      <c r="EXD407" s="1315"/>
      <c r="EXE407" s="1315"/>
      <c r="EXF407" s="1315"/>
      <c r="EXG407" s="1315"/>
      <c r="EXH407" s="1315"/>
      <c r="EXI407" s="1315"/>
      <c r="EXJ407" s="1315"/>
      <c r="EXK407" s="1315"/>
      <c r="EXL407" s="1315"/>
      <c r="EXM407" s="1315"/>
      <c r="EXN407" s="1315"/>
      <c r="EXO407" s="1315"/>
      <c r="EXP407" s="1315"/>
      <c r="EXQ407" s="1315"/>
      <c r="EXR407" s="1315"/>
      <c r="EXS407" s="1315"/>
      <c r="EXT407" s="1315"/>
      <c r="EXU407" s="1315"/>
      <c r="EXV407" s="1315"/>
      <c r="EXW407" s="1315"/>
      <c r="EXX407" s="1315"/>
      <c r="EXY407" s="1315"/>
      <c r="EXZ407" s="1315"/>
      <c r="EYA407" s="1315"/>
      <c r="EYB407" s="1315"/>
      <c r="EYC407" s="1315"/>
      <c r="EYD407" s="1315"/>
      <c r="EYE407" s="1315"/>
      <c r="EYF407" s="1315"/>
      <c r="EYG407" s="1315"/>
      <c r="EYH407" s="1315"/>
      <c r="EYI407" s="1315"/>
      <c r="EYJ407" s="1315"/>
      <c r="EYK407" s="1315"/>
      <c r="EYL407" s="1315"/>
      <c r="EYM407" s="1315"/>
      <c r="EYN407" s="1315"/>
      <c r="EYO407" s="1315"/>
      <c r="EYP407" s="1315"/>
      <c r="EYQ407" s="1315"/>
      <c r="EYR407" s="1315"/>
      <c r="EYS407" s="1315"/>
      <c r="EYT407" s="1315"/>
      <c r="EYU407" s="1315"/>
      <c r="EYV407" s="1315"/>
      <c r="EYW407" s="1315"/>
      <c r="EYX407" s="1315"/>
      <c r="EYY407" s="1315"/>
      <c r="EYZ407" s="1315"/>
      <c r="EZA407" s="1315"/>
      <c r="EZB407" s="1315"/>
      <c r="EZC407" s="1315"/>
      <c r="EZD407" s="1315"/>
      <c r="EZE407" s="1315"/>
      <c r="EZF407" s="1315"/>
      <c r="EZG407" s="1315"/>
      <c r="EZH407" s="1315"/>
      <c r="EZI407" s="1315"/>
      <c r="EZJ407" s="1315"/>
      <c r="EZK407" s="1315"/>
      <c r="EZL407" s="1315"/>
      <c r="EZM407" s="1315"/>
      <c r="EZN407" s="1315"/>
      <c r="EZO407" s="1315"/>
      <c r="EZP407" s="1315"/>
      <c r="EZQ407" s="1315"/>
      <c r="EZR407" s="1315"/>
      <c r="EZS407" s="1315"/>
      <c r="EZT407" s="1315"/>
      <c r="EZU407" s="1315"/>
      <c r="EZV407" s="1315"/>
      <c r="EZW407" s="1315"/>
      <c r="EZX407" s="1315"/>
      <c r="EZY407" s="1315"/>
      <c r="EZZ407" s="1315"/>
      <c r="FAA407" s="1315"/>
      <c r="FAB407" s="1315"/>
      <c r="FAC407" s="1315"/>
      <c r="FAD407" s="1315"/>
      <c r="FAE407" s="1315"/>
      <c r="FAF407" s="1315"/>
      <c r="FAG407" s="1315"/>
      <c r="FAH407" s="1315"/>
      <c r="FAI407" s="1315"/>
      <c r="FAJ407" s="1315"/>
      <c r="FAK407" s="1315"/>
      <c r="FAL407" s="1315"/>
      <c r="FAM407" s="1315"/>
      <c r="FAN407" s="1315"/>
      <c r="FAO407" s="1315"/>
      <c r="FAP407" s="1315"/>
      <c r="FAQ407" s="1315"/>
      <c r="FAR407" s="1315"/>
      <c r="FAS407" s="1315"/>
      <c r="FAT407" s="1315"/>
      <c r="FAU407" s="1315"/>
      <c r="FAV407" s="1315"/>
      <c r="FAW407" s="1315"/>
      <c r="FAX407" s="1315"/>
      <c r="FAY407" s="1315"/>
      <c r="FAZ407" s="1315"/>
      <c r="FBA407" s="1315"/>
      <c r="FBB407" s="1315"/>
      <c r="FBC407" s="1315"/>
      <c r="FBD407" s="1315"/>
      <c r="FBE407" s="1315"/>
      <c r="FBF407" s="1315"/>
      <c r="FBG407" s="1315"/>
      <c r="FBH407" s="1315"/>
      <c r="FBI407" s="1315"/>
      <c r="FBJ407" s="1315"/>
      <c r="FBK407" s="1315"/>
      <c r="FBL407" s="1315"/>
      <c r="FBM407" s="1315"/>
      <c r="FBN407" s="1315"/>
      <c r="FBO407" s="1315"/>
      <c r="FBP407" s="1315"/>
      <c r="FBQ407" s="1315"/>
      <c r="FBR407" s="1315"/>
      <c r="FBS407" s="1315"/>
      <c r="FBT407" s="1315"/>
      <c r="FBU407" s="1315"/>
      <c r="FBV407" s="1315"/>
      <c r="FBW407" s="1315"/>
      <c r="FBX407" s="1315"/>
      <c r="FBY407" s="1315"/>
      <c r="FBZ407" s="1315"/>
      <c r="FCA407" s="1315"/>
      <c r="FCB407" s="1315"/>
      <c r="FCC407" s="1315"/>
      <c r="FCD407" s="1315"/>
      <c r="FCE407" s="1315"/>
      <c r="FCF407" s="1315"/>
      <c r="FCG407" s="1315"/>
      <c r="FCH407" s="1315"/>
      <c r="FCI407" s="1315"/>
      <c r="FCJ407" s="1315"/>
      <c r="FCK407" s="1315"/>
      <c r="FCL407" s="1315"/>
      <c r="FCM407" s="1315"/>
      <c r="FCN407" s="1315"/>
      <c r="FCO407" s="1315"/>
      <c r="FCP407" s="1315"/>
      <c r="FCQ407" s="1315"/>
      <c r="FCR407" s="1315"/>
      <c r="FCS407" s="1315"/>
      <c r="FCT407" s="1315"/>
      <c r="FCU407" s="1315"/>
      <c r="FCV407" s="1315"/>
      <c r="FCW407" s="1315"/>
      <c r="FCX407" s="1315"/>
      <c r="FCY407" s="1315"/>
      <c r="FCZ407" s="1315"/>
      <c r="FDA407" s="1315"/>
      <c r="FDB407" s="1315"/>
      <c r="FDC407" s="1315"/>
      <c r="FDD407" s="1315"/>
      <c r="FDE407" s="1315"/>
      <c r="FDF407" s="1315"/>
      <c r="FDG407" s="1315"/>
      <c r="FDH407" s="1315"/>
      <c r="FDI407" s="1315"/>
      <c r="FDJ407" s="1315"/>
      <c r="FDK407" s="1315"/>
      <c r="FDL407" s="1315"/>
      <c r="FDM407" s="1315"/>
      <c r="FDN407" s="1315"/>
      <c r="FDO407" s="1315"/>
      <c r="FDP407" s="1315"/>
      <c r="FDQ407" s="1315"/>
      <c r="FDR407" s="1315"/>
      <c r="FDS407" s="1315"/>
      <c r="FDT407" s="1315"/>
      <c r="FDU407" s="1315"/>
      <c r="FDV407" s="1315"/>
      <c r="FDW407" s="1315"/>
      <c r="FDX407" s="1315"/>
      <c r="FDY407" s="1315"/>
      <c r="FDZ407" s="1315"/>
      <c r="FEA407" s="1315"/>
      <c r="FEB407" s="1315"/>
      <c r="FEC407" s="1315"/>
      <c r="FED407" s="1315"/>
      <c r="FEE407" s="1315"/>
      <c r="FEF407" s="1315"/>
      <c r="FEG407" s="1315"/>
      <c r="FEH407" s="1315"/>
      <c r="FEI407" s="1315"/>
      <c r="FEJ407" s="1315"/>
      <c r="FEK407" s="1315"/>
      <c r="FEL407" s="1315"/>
      <c r="FEM407" s="1315"/>
      <c r="FEN407" s="1315"/>
      <c r="FEO407" s="1315"/>
      <c r="FEP407" s="1315"/>
      <c r="FEQ407" s="1315"/>
      <c r="FER407" s="1315"/>
      <c r="FES407" s="1315"/>
      <c r="FET407" s="1315"/>
      <c r="FEU407" s="1315"/>
      <c r="FEV407" s="1315"/>
      <c r="FEW407" s="1315"/>
      <c r="FEX407" s="1315"/>
      <c r="FEY407" s="1315"/>
      <c r="FEZ407" s="1315"/>
      <c r="FFA407" s="1315"/>
      <c r="FFB407" s="1315"/>
      <c r="FFC407" s="1315"/>
      <c r="FFD407" s="1315"/>
      <c r="FFE407" s="1315"/>
      <c r="FFF407" s="1315"/>
      <c r="FFG407" s="1315"/>
      <c r="FFH407" s="1315"/>
      <c r="FFI407" s="1315"/>
      <c r="FFJ407" s="1315"/>
      <c r="FFK407" s="1315"/>
      <c r="FFL407" s="1315"/>
      <c r="FFM407" s="1315"/>
      <c r="FFN407" s="1315"/>
      <c r="FFO407" s="1315"/>
      <c r="FFP407" s="1315"/>
      <c r="FFQ407" s="1315"/>
      <c r="FFR407" s="1315"/>
      <c r="FFS407" s="1315"/>
      <c r="FFT407" s="1315"/>
      <c r="FFU407" s="1315"/>
      <c r="FFV407" s="1315"/>
      <c r="FFW407" s="1315"/>
      <c r="FFX407" s="1315"/>
      <c r="FFY407" s="1315"/>
      <c r="FFZ407" s="1315"/>
      <c r="FGA407" s="1315"/>
      <c r="FGB407" s="1315"/>
      <c r="FGC407" s="1315"/>
      <c r="FGD407" s="1315"/>
      <c r="FGE407" s="1315"/>
      <c r="FGF407" s="1315"/>
      <c r="FGG407" s="1315"/>
      <c r="FGH407" s="1315"/>
      <c r="FGI407" s="1315"/>
      <c r="FGJ407" s="1315"/>
      <c r="FGK407" s="1315"/>
      <c r="FGL407" s="1315"/>
      <c r="FGM407" s="1315"/>
      <c r="FGN407" s="1315"/>
      <c r="FGO407" s="1315"/>
      <c r="FGP407" s="1315"/>
      <c r="FGQ407" s="1315"/>
      <c r="FGR407" s="1315"/>
      <c r="FGS407" s="1315"/>
      <c r="FGT407" s="1315"/>
      <c r="FGU407" s="1315"/>
      <c r="FGV407" s="1315"/>
      <c r="FGW407" s="1315"/>
      <c r="FGX407" s="1315"/>
      <c r="FGY407" s="1315"/>
      <c r="FGZ407" s="1315"/>
      <c r="FHA407" s="1315"/>
      <c r="FHB407" s="1315"/>
      <c r="FHC407" s="1315"/>
      <c r="FHD407" s="1315"/>
      <c r="FHE407" s="1315"/>
      <c r="FHF407" s="1315"/>
      <c r="FHG407" s="1315"/>
      <c r="FHH407" s="1315"/>
      <c r="FHI407" s="1315"/>
      <c r="FHJ407" s="1315"/>
      <c r="FHK407" s="1315"/>
      <c r="FHL407" s="1315"/>
      <c r="FHM407" s="1315"/>
      <c r="FHN407" s="1315"/>
      <c r="FHO407" s="1315"/>
      <c r="FHP407" s="1315"/>
      <c r="FHQ407" s="1315"/>
      <c r="FHR407" s="1315"/>
      <c r="FHS407" s="1315"/>
      <c r="FHT407" s="1315"/>
      <c r="FHU407" s="1315"/>
      <c r="FHV407" s="1315"/>
      <c r="FHW407" s="1315"/>
      <c r="FHX407" s="1315"/>
      <c r="FHY407" s="1315"/>
      <c r="FHZ407" s="1315"/>
      <c r="FIA407" s="1315"/>
      <c r="FIB407" s="1315"/>
      <c r="FIC407" s="1315"/>
      <c r="FID407" s="1315"/>
      <c r="FIE407" s="1315"/>
      <c r="FIF407" s="1315"/>
      <c r="FIG407" s="1315"/>
      <c r="FIH407" s="1315"/>
      <c r="FII407" s="1315"/>
      <c r="FIJ407" s="1315"/>
      <c r="FIK407" s="1315"/>
      <c r="FIL407" s="1315"/>
      <c r="FIM407" s="1315"/>
      <c r="FIN407" s="1315"/>
      <c r="FIO407" s="1315"/>
      <c r="FIP407" s="1315"/>
      <c r="FIQ407" s="1315"/>
      <c r="FIR407" s="1315"/>
      <c r="FIS407" s="1315"/>
      <c r="FIT407" s="1315"/>
      <c r="FIU407" s="1315"/>
      <c r="FIV407" s="1315"/>
      <c r="FIW407" s="1315"/>
      <c r="FIX407" s="1315"/>
      <c r="FIY407" s="1315"/>
      <c r="FIZ407" s="1315"/>
      <c r="FJA407" s="1315"/>
      <c r="FJB407" s="1315"/>
      <c r="FJC407" s="1315"/>
      <c r="FJD407" s="1315"/>
      <c r="FJE407" s="1315"/>
      <c r="FJF407" s="1315"/>
      <c r="FJG407" s="1315"/>
      <c r="FJH407" s="1315"/>
      <c r="FJI407" s="1315"/>
      <c r="FJJ407" s="1315"/>
      <c r="FJK407" s="1315"/>
      <c r="FJL407" s="1315"/>
      <c r="FJM407" s="1315"/>
      <c r="FJN407" s="1315"/>
      <c r="FJO407" s="1315"/>
      <c r="FJP407" s="1315"/>
      <c r="FJQ407" s="1315"/>
      <c r="FJR407" s="1315"/>
      <c r="FJS407" s="1315"/>
      <c r="FJT407" s="1315"/>
      <c r="FJU407" s="1315"/>
      <c r="FJV407" s="1315"/>
      <c r="FJW407" s="1315"/>
      <c r="FJX407" s="1315"/>
      <c r="FJY407" s="1315"/>
      <c r="FJZ407" s="1315"/>
      <c r="FKA407" s="1315"/>
      <c r="FKB407" s="1315"/>
      <c r="FKC407" s="1315"/>
      <c r="FKD407" s="1315"/>
      <c r="FKE407" s="1315"/>
      <c r="FKF407" s="1315"/>
      <c r="FKG407" s="1315"/>
      <c r="FKH407" s="1315"/>
      <c r="FKI407" s="1315"/>
      <c r="FKJ407" s="1315"/>
      <c r="FKK407" s="1315"/>
      <c r="FKL407" s="1315"/>
      <c r="FKM407" s="1315"/>
      <c r="FKN407" s="1315"/>
      <c r="FKO407" s="1315"/>
      <c r="FKP407" s="1315"/>
      <c r="FKQ407" s="1315"/>
      <c r="FKR407" s="1315"/>
      <c r="FKS407" s="1315"/>
      <c r="FKT407" s="1315"/>
      <c r="FKU407" s="1315"/>
      <c r="FKV407" s="1315"/>
      <c r="FKW407" s="1315"/>
      <c r="FKX407" s="1315"/>
      <c r="FKY407" s="1315"/>
      <c r="FKZ407" s="1315"/>
      <c r="FLA407" s="1315"/>
      <c r="FLB407" s="1315"/>
      <c r="FLC407" s="1315"/>
      <c r="FLD407" s="1315"/>
      <c r="FLE407" s="1315"/>
      <c r="FLF407" s="1315"/>
      <c r="FLG407" s="1315"/>
      <c r="FLH407" s="1315"/>
      <c r="FLI407" s="1315"/>
      <c r="FLJ407" s="1315"/>
      <c r="FLK407" s="1315"/>
      <c r="FLL407" s="1315"/>
      <c r="FLM407" s="1315"/>
      <c r="FLN407" s="1315"/>
      <c r="FLO407" s="1315"/>
      <c r="FLP407" s="1315"/>
      <c r="FLQ407" s="1315"/>
      <c r="FLR407" s="1315"/>
      <c r="FLS407" s="1315"/>
      <c r="FLT407" s="1315"/>
      <c r="FLU407" s="1315"/>
      <c r="FLV407" s="1315"/>
      <c r="FLW407" s="1315"/>
      <c r="FLX407" s="1315"/>
      <c r="FLY407" s="1315"/>
      <c r="FLZ407" s="1315"/>
      <c r="FMA407" s="1315"/>
      <c r="FMB407" s="1315"/>
      <c r="FMC407" s="1315"/>
      <c r="FMD407" s="1315"/>
      <c r="FME407" s="1315"/>
      <c r="FMF407" s="1315"/>
      <c r="FMG407" s="1315"/>
      <c r="FMH407" s="1315"/>
      <c r="FMI407" s="1315"/>
      <c r="FMJ407" s="1315"/>
      <c r="FMK407" s="1315"/>
      <c r="FML407" s="1315"/>
      <c r="FMM407" s="1315"/>
      <c r="FMN407" s="1315"/>
      <c r="FMO407" s="1315"/>
      <c r="FMP407" s="1315"/>
      <c r="FMQ407" s="1315"/>
      <c r="FMR407" s="1315"/>
      <c r="FMS407" s="1315"/>
      <c r="FMT407" s="1315"/>
      <c r="FMU407" s="1315"/>
      <c r="FMV407" s="1315"/>
      <c r="FMW407" s="1315"/>
      <c r="FMX407" s="1315"/>
      <c r="FMY407" s="1315"/>
      <c r="FMZ407" s="1315"/>
      <c r="FNA407" s="1315"/>
      <c r="FNB407" s="1315"/>
      <c r="FNC407" s="1315"/>
      <c r="FND407" s="1315"/>
      <c r="FNE407" s="1315"/>
      <c r="FNF407" s="1315"/>
      <c r="FNG407" s="1315"/>
      <c r="FNH407" s="1315"/>
      <c r="FNI407" s="1315"/>
      <c r="FNJ407" s="1315"/>
      <c r="FNK407" s="1315"/>
      <c r="FNL407" s="1315"/>
      <c r="FNM407" s="1315"/>
      <c r="FNN407" s="1315"/>
      <c r="FNO407" s="1315"/>
      <c r="FNP407" s="1315"/>
      <c r="FNQ407" s="1315"/>
      <c r="FNR407" s="1315"/>
      <c r="FNS407" s="1315"/>
      <c r="FNT407" s="1315"/>
      <c r="FNU407" s="1315"/>
      <c r="FNV407" s="1315"/>
      <c r="FNW407" s="1315"/>
      <c r="FNX407" s="1315"/>
      <c r="FNY407" s="1315"/>
      <c r="FNZ407" s="1315"/>
      <c r="FOA407" s="1315"/>
      <c r="FOB407" s="1315"/>
      <c r="FOC407" s="1315"/>
      <c r="FOD407" s="1315"/>
      <c r="FOE407" s="1315"/>
      <c r="FOF407" s="1315"/>
      <c r="FOG407" s="1315"/>
      <c r="FOH407" s="1315"/>
      <c r="FOI407" s="1315"/>
      <c r="FOJ407" s="1315"/>
      <c r="FOK407" s="1315"/>
      <c r="FOL407" s="1315"/>
      <c r="FOM407" s="1315"/>
      <c r="FON407" s="1315"/>
      <c r="FOO407" s="1315"/>
      <c r="FOP407" s="1315"/>
      <c r="FOQ407" s="1315"/>
      <c r="FOR407" s="1315"/>
      <c r="FOS407" s="1315"/>
      <c r="FOT407" s="1315"/>
      <c r="FOU407" s="1315"/>
      <c r="FOV407" s="1315"/>
      <c r="FOW407" s="1315"/>
      <c r="FOX407" s="1315"/>
      <c r="FOY407" s="1315"/>
      <c r="FOZ407" s="1315"/>
      <c r="FPA407" s="1315"/>
      <c r="FPB407" s="1315"/>
      <c r="FPC407" s="1315"/>
      <c r="FPD407" s="1315"/>
      <c r="FPE407" s="1315"/>
      <c r="FPF407" s="1315"/>
      <c r="FPG407" s="1315"/>
      <c r="FPH407" s="1315"/>
      <c r="FPI407" s="1315"/>
      <c r="FPJ407" s="1315"/>
      <c r="FPK407" s="1315"/>
      <c r="FPL407" s="1315"/>
      <c r="FPM407" s="1315"/>
      <c r="FPN407" s="1315"/>
      <c r="FPO407" s="1315"/>
      <c r="FPP407" s="1315"/>
      <c r="FPQ407" s="1315"/>
      <c r="FPR407" s="1315"/>
      <c r="FPS407" s="1315"/>
      <c r="FPT407" s="1315"/>
      <c r="FPU407" s="1315"/>
      <c r="FPV407" s="1315"/>
      <c r="FPW407" s="1315"/>
      <c r="FPX407" s="1315"/>
      <c r="FPY407" s="1315"/>
      <c r="FPZ407" s="1315"/>
      <c r="FQA407" s="1315"/>
      <c r="FQB407" s="1315"/>
      <c r="FQC407" s="1315"/>
      <c r="FQD407" s="1315"/>
      <c r="FQE407" s="1315"/>
      <c r="FQF407" s="1315"/>
      <c r="FQG407" s="1315"/>
      <c r="FQH407" s="1315"/>
      <c r="FQI407" s="1315"/>
      <c r="FQJ407" s="1315"/>
      <c r="FQK407" s="1315"/>
      <c r="FQL407" s="1315"/>
      <c r="FQM407" s="1315"/>
      <c r="FQN407" s="1315"/>
      <c r="FQO407" s="1315"/>
      <c r="FQP407" s="1315"/>
      <c r="FQQ407" s="1315"/>
      <c r="FQR407" s="1315"/>
      <c r="FQS407" s="1315"/>
      <c r="FQT407" s="1315"/>
      <c r="FQU407" s="1315"/>
      <c r="FQV407" s="1315"/>
      <c r="FQW407" s="1315"/>
      <c r="FQX407" s="1315"/>
      <c r="FQY407" s="1315"/>
      <c r="FQZ407" s="1315"/>
      <c r="FRA407" s="1315"/>
      <c r="FRB407" s="1315"/>
      <c r="FRC407" s="1315"/>
      <c r="FRD407" s="1315"/>
      <c r="FRE407" s="1315"/>
      <c r="FRF407" s="1315"/>
      <c r="FRG407" s="1315"/>
      <c r="FRH407" s="1315"/>
      <c r="FRI407" s="1315"/>
      <c r="FRJ407" s="1315"/>
      <c r="FRK407" s="1315"/>
      <c r="FRL407" s="1315"/>
      <c r="FRM407" s="1315"/>
      <c r="FRN407" s="1315"/>
      <c r="FRO407" s="1315"/>
      <c r="FRP407" s="1315"/>
      <c r="FRQ407" s="1315"/>
      <c r="FRR407" s="1315"/>
      <c r="FRS407" s="1315"/>
      <c r="FRT407" s="1315"/>
      <c r="FRU407" s="1315"/>
      <c r="FRV407" s="1315"/>
      <c r="FRW407" s="1315"/>
      <c r="FRX407" s="1315"/>
      <c r="FRY407" s="1315"/>
      <c r="FRZ407" s="1315"/>
      <c r="FSA407" s="1315"/>
      <c r="FSB407" s="1315"/>
      <c r="FSC407" s="1315"/>
      <c r="FSD407" s="1315"/>
      <c r="FSE407" s="1315"/>
      <c r="FSF407" s="1315"/>
      <c r="FSG407" s="1315"/>
      <c r="FSH407" s="1315"/>
      <c r="FSI407" s="1315"/>
      <c r="FSJ407" s="1315"/>
      <c r="FSK407" s="1315"/>
      <c r="FSL407" s="1315"/>
      <c r="FSM407" s="1315"/>
      <c r="FSN407" s="1315"/>
      <c r="FSO407" s="1315"/>
      <c r="FSP407" s="1315"/>
      <c r="FSQ407" s="1315"/>
      <c r="FSR407" s="1315"/>
      <c r="FSS407" s="1315"/>
      <c r="FST407" s="1315"/>
      <c r="FSU407" s="1315"/>
      <c r="FSV407" s="1315"/>
      <c r="FSW407" s="1315"/>
      <c r="FSX407" s="1315"/>
      <c r="FSY407" s="1315"/>
      <c r="FSZ407" s="1315"/>
      <c r="FTA407" s="1315"/>
      <c r="FTB407" s="1315"/>
      <c r="FTC407" s="1315"/>
      <c r="FTD407" s="1315"/>
      <c r="FTE407" s="1315"/>
      <c r="FTF407" s="1315"/>
      <c r="FTG407" s="1315"/>
      <c r="FTH407" s="1315"/>
      <c r="FTI407" s="1315"/>
      <c r="FTJ407" s="1315"/>
      <c r="FTK407" s="1315"/>
      <c r="FTL407" s="1315"/>
      <c r="FTM407" s="1315"/>
      <c r="FTN407" s="1315"/>
      <c r="FTO407" s="1315"/>
      <c r="FTP407" s="1315"/>
      <c r="FTQ407" s="1315"/>
      <c r="FTR407" s="1315"/>
      <c r="FTS407" s="1315"/>
      <c r="FTT407" s="1315"/>
      <c r="FTU407" s="1315"/>
      <c r="FTV407" s="1315"/>
      <c r="FTW407" s="1315"/>
      <c r="FTX407" s="1315"/>
      <c r="FTY407" s="1315"/>
      <c r="FTZ407" s="1315"/>
      <c r="FUA407" s="1315"/>
      <c r="FUB407" s="1315"/>
      <c r="FUC407" s="1315"/>
      <c r="FUD407" s="1315"/>
      <c r="FUE407" s="1315"/>
      <c r="FUF407" s="1315"/>
      <c r="FUG407" s="1315"/>
      <c r="FUH407" s="1315"/>
      <c r="FUI407" s="1315"/>
      <c r="FUJ407" s="1315"/>
      <c r="FUK407" s="1315"/>
      <c r="FUL407" s="1315"/>
      <c r="FUM407" s="1315"/>
      <c r="FUN407" s="1315"/>
      <c r="FUO407" s="1315"/>
      <c r="FUP407" s="1315"/>
      <c r="FUQ407" s="1315"/>
      <c r="FUR407" s="1315"/>
      <c r="FUS407" s="1315"/>
      <c r="FUT407" s="1315"/>
      <c r="FUU407" s="1315"/>
      <c r="FUV407" s="1315"/>
      <c r="FUW407" s="1315"/>
      <c r="FUX407" s="1315"/>
      <c r="FUY407" s="1315"/>
      <c r="FUZ407" s="1315"/>
      <c r="FVA407" s="1315"/>
      <c r="FVB407" s="1315"/>
      <c r="FVC407" s="1315"/>
      <c r="FVD407" s="1315"/>
      <c r="FVE407" s="1315"/>
      <c r="FVF407" s="1315"/>
      <c r="FVG407" s="1315"/>
      <c r="FVH407" s="1315"/>
      <c r="FVI407" s="1315"/>
      <c r="FVJ407" s="1315"/>
      <c r="FVK407" s="1315"/>
      <c r="FVL407" s="1315"/>
      <c r="FVM407" s="1315"/>
      <c r="FVN407" s="1315"/>
      <c r="FVO407" s="1315"/>
      <c r="FVP407" s="1315"/>
      <c r="FVQ407" s="1315"/>
      <c r="FVR407" s="1315"/>
      <c r="FVS407" s="1315"/>
      <c r="FVT407" s="1315"/>
      <c r="FVU407" s="1315"/>
      <c r="FVV407" s="1315"/>
      <c r="FVW407" s="1315"/>
      <c r="FVX407" s="1315"/>
      <c r="FVY407" s="1315"/>
      <c r="FVZ407" s="1315"/>
      <c r="FWA407" s="1315"/>
      <c r="FWB407" s="1315"/>
      <c r="FWC407" s="1315"/>
      <c r="FWD407" s="1315"/>
      <c r="FWE407" s="1315"/>
      <c r="FWF407" s="1315"/>
      <c r="FWG407" s="1315"/>
      <c r="FWH407" s="1315"/>
      <c r="FWI407" s="1315"/>
      <c r="FWJ407" s="1315"/>
      <c r="FWK407" s="1315"/>
      <c r="FWL407" s="1315"/>
      <c r="FWM407" s="1315"/>
      <c r="FWN407" s="1315"/>
      <c r="FWO407" s="1315"/>
      <c r="FWP407" s="1315"/>
      <c r="FWQ407" s="1315"/>
      <c r="FWR407" s="1315"/>
      <c r="FWS407" s="1315"/>
      <c r="FWT407" s="1315"/>
      <c r="FWU407" s="1315"/>
      <c r="FWV407" s="1315"/>
      <c r="FWW407" s="1315"/>
      <c r="FWX407" s="1315"/>
      <c r="FWY407" s="1315"/>
      <c r="FWZ407" s="1315"/>
      <c r="FXA407" s="1315"/>
      <c r="FXB407" s="1315"/>
      <c r="FXC407" s="1315"/>
      <c r="FXD407" s="1315"/>
      <c r="FXE407" s="1315"/>
      <c r="FXF407" s="1315"/>
      <c r="FXG407" s="1315"/>
      <c r="FXH407" s="1315"/>
      <c r="FXI407" s="1315"/>
      <c r="FXJ407" s="1315"/>
      <c r="FXK407" s="1315"/>
      <c r="FXL407" s="1315"/>
      <c r="FXM407" s="1315"/>
      <c r="FXN407" s="1315"/>
      <c r="FXO407" s="1315"/>
      <c r="FXP407" s="1315"/>
      <c r="FXQ407" s="1315"/>
      <c r="FXR407" s="1315"/>
      <c r="FXS407" s="1315"/>
      <c r="FXT407" s="1315"/>
      <c r="FXU407" s="1315"/>
      <c r="FXV407" s="1315"/>
      <c r="FXW407" s="1315"/>
      <c r="FXX407" s="1315"/>
      <c r="FXY407" s="1315"/>
      <c r="FXZ407" s="1315"/>
      <c r="FYA407" s="1315"/>
      <c r="FYB407" s="1315"/>
      <c r="FYC407" s="1315"/>
      <c r="FYD407" s="1315"/>
      <c r="FYE407" s="1315"/>
      <c r="FYF407" s="1315"/>
      <c r="FYG407" s="1315"/>
      <c r="FYH407" s="1315"/>
      <c r="FYI407" s="1315"/>
      <c r="FYJ407" s="1315"/>
      <c r="FYK407" s="1315"/>
      <c r="FYL407" s="1315"/>
      <c r="FYM407" s="1315"/>
      <c r="FYN407" s="1315"/>
      <c r="FYO407" s="1315"/>
      <c r="FYP407" s="1315"/>
      <c r="FYQ407" s="1315"/>
      <c r="FYR407" s="1315"/>
      <c r="FYS407" s="1315"/>
      <c r="FYT407" s="1315"/>
      <c r="FYU407" s="1315"/>
      <c r="FYV407" s="1315"/>
      <c r="FYW407" s="1315"/>
      <c r="FYX407" s="1315"/>
      <c r="FYY407" s="1315"/>
      <c r="FYZ407" s="1315"/>
      <c r="FZA407" s="1315"/>
      <c r="FZB407" s="1315"/>
      <c r="FZC407" s="1315"/>
      <c r="FZD407" s="1315"/>
      <c r="FZE407" s="1315"/>
      <c r="FZF407" s="1315"/>
      <c r="FZG407" s="1315"/>
      <c r="FZH407" s="1315"/>
      <c r="FZI407" s="1315"/>
      <c r="FZJ407" s="1315"/>
      <c r="FZK407" s="1315"/>
      <c r="FZL407" s="1315"/>
      <c r="FZM407" s="1315"/>
      <c r="FZN407" s="1315"/>
      <c r="FZO407" s="1315"/>
      <c r="FZP407" s="1315"/>
      <c r="FZQ407" s="1315"/>
      <c r="FZR407" s="1315"/>
      <c r="FZS407" s="1315"/>
      <c r="FZT407" s="1315"/>
      <c r="FZU407" s="1315"/>
      <c r="FZV407" s="1315"/>
      <c r="FZW407" s="1315"/>
      <c r="FZX407" s="1315"/>
      <c r="FZY407" s="1315"/>
      <c r="FZZ407" s="1315"/>
      <c r="GAA407" s="1315"/>
      <c r="GAB407" s="1315"/>
      <c r="GAC407" s="1315"/>
      <c r="GAD407" s="1315"/>
      <c r="GAE407" s="1315"/>
      <c r="GAF407" s="1315"/>
      <c r="GAG407" s="1315"/>
      <c r="GAH407" s="1315"/>
      <c r="GAI407" s="1315"/>
      <c r="GAJ407" s="1315"/>
      <c r="GAK407" s="1315"/>
      <c r="GAL407" s="1315"/>
      <c r="GAM407" s="1315"/>
      <c r="GAN407" s="1315"/>
      <c r="GAO407" s="1315"/>
      <c r="GAP407" s="1315"/>
      <c r="GAQ407" s="1315"/>
      <c r="GAR407" s="1315"/>
      <c r="GAS407" s="1315"/>
      <c r="GAT407" s="1315"/>
      <c r="GAU407" s="1315"/>
      <c r="GAV407" s="1315"/>
      <c r="GAW407" s="1315"/>
      <c r="GAX407" s="1315"/>
      <c r="GAY407" s="1315"/>
      <c r="GAZ407" s="1315"/>
      <c r="GBA407" s="1315"/>
      <c r="GBB407" s="1315"/>
      <c r="GBC407" s="1315"/>
      <c r="GBD407" s="1315"/>
      <c r="GBE407" s="1315"/>
      <c r="GBF407" s="1315"/>
      <c r="GBG407" s="1315"/>
      <c r="GBH407" s="1315"/>
      <c r="GBI407" s="1315"/>
      <c r="GBJ407" s="1315"/>
      <c r="GBK407" s="1315"/>
      <c r="GBL407" s="1315"/>
      <c r="GBM407" s="1315"/>
      <c r="GBN407" s="1315"/>
      <c r="GBO407" s="1315"/>
      <c r="GBP407" s="1315"/>
      <c r="GBQ407" s="1315"/>
      <c r="GBR407" s="1315"/>
      <c r="GBS407" s="1315"/>
      <c r="GBT407" s="1315"/>
      <c r="GBU407" s="1315"/>
      <c r="GBV407" s="1315"/>
      <c r="GBW407" s="1315"/>
      <c r="GBX407" s="1315"/>
      <c r="GBY407" s="1315"/>
      <c r="GBZ407" s="1315"/>
      <c r="GCA407" s="1315"/>
      <c r="GCB407" s="1315"/>
      <c r="GCC407" s="1315"/>
      <c r="GCD407" s="1315"/>
      <c r="GCE407" s="1315"/>
      <c r="GCF407" s="1315"/>
      <c r="GCG407" s="1315"/>
      <c r="GCH407" s="1315"/>
      <c r="GCI407" s="1315"/>
      <c r="GCJ407" s="1315"/>
      <c r="GCK407" s="1315"/>
      <c r="GCL407" s="1315"/>
      <c r="GCM407" s="1315"/>
      <c r="GCN407" s="1315"/>
      <c r="GCO407" s="1315"/>
      <c r="GCP407" s="1315"/>
      <c r="GCQ407" s="1315"/>
      <c r="GCR407" s="1315"/>
      <c r="GCS407" s="1315"/>
      <c r="GCT407" s="1315"/>
      <c r="GCU407" s="1315"/>
      <c r="GCV407" s="1315"/>
      <c r="GCW407" s="1315"/>
      <c r="GCX407" s="1315"/>
      <c r="GCY407" s="1315"/>
      <c r="GCZ407" s="1315"/>
      <c r="GDA407" s="1315"/>
      <c r="GDB407" s="1315"/>
      <c r="GDC407" s="1315"/>
      <c r="GDD407" s="1315"/>
      <c r="GDE407" s="1315"/>
      <c r="GDF407" s="1315"/>
      <c r="GDG407" s="1315"/>
      <c r="GDH407" s="1315"/>
      <c r="GDI407" s="1315"/>
      <c r="GDJ407" s="1315"/>
      <c r="GDK407" s="1315"/>
      <c r="GDL407" s="1315"/>
      <c r="GDM407" s="1315"/>
      <c r="GDN407" s="1315"/>
      <c r="GDO407" s="1315"/>
      <c r="GDP407" s="1315"/>
      <c r="GDQ407" s="1315"/>
      <c r="GDR407" s="1315"/>
      <c r="GDS407" s="1315"/>
      <c r="GDT407" s="1315"/>
      <c r="GDU407" s="1315"/>
      <c r="GDV407" s="1315"/>
      <c r="GDW407" s="1315"/>
      <c r="GDX407" s="1315"/>
      <c r="GDY407" s="1315"/>
      <c r="GDZ407" s="1315"/>
      <c r="GEA407" s="1315"/>
      <c r="GEB407" s="1315"/>
      <c r="GEC407" s="1315"/>
      <c r="GED407" s="1315"/>
      <c r="GEE407" s="1315"/>
      <c r="GEF407" s="1315"/>
      <c r="GEG407" s="1315"/>
      <c r="GEH407" s="1315"/>
      <c r="GEI407" s="1315"/>
      <c r="GEJ407" s="1315"/>
      <c r="GEK407" s="1315"/>
      <c r="GEL407" s="1315"/>
      <c r="GEM407" s="1315"/>
      <c r="GEN407" s="1315"/>
      <c r="GEO407" s="1315"/>
      <c r="GEP407" s="1315"/>
      <c r="GEQ407" s="1315"/>
      <c r="GER407" s="1315"/>
      <c r="GES407" s="1315"/>
      <c r="GET407" s="1315"/>
      <c r="GEU407" s="1315"/>
      <c r="GEV407" s="1315"/>
      <c r="GEW407" s="1315"/>
      <c r="GEX407" s="1315"/>
      <c r="GEY407" s="1315"/>
      <c r="GEZ407" s="1315"/>
      <c r="GFA407" s="1315"/>
      <c r="GFB407" s="1315"/>
      <c r="GFC407" s="1315"/>
      <c r="GFD407" s="1315"/>
      <c r="GFE407" s="1315"/>
      <c r="GFF407" s="1315"/>
      <c r="GFG407" s="1315"/>
      <c r="GFH407" s="1315"/>
      <c r="GFI407" s="1315"/>
      <c r="GFJ407" s="1315"/>
      <c r="GFK407" s="1315"/>
      <c r="GFL407" s="1315"/>
      <c r="GFM407" s="1315"/>
      <c r="GFN407" s="1315"/>
      <c r="GFO407" s="1315"/>
      <c r="GFP407" s="1315"/>
      <c r="GFQ407" s="1315"/>
      <c r="GFR407" s="1315"/>
      <c r="GFS407" s="1315"/>
      <c r="GFT407" s="1315"/>
      <c r="GFU407" s="1315"/>
      <c r="GFV407" s="1315"/>
      <c r="GFW407" s="1315"/>
      <c r="GFX407" s="1315"/>
      <c r="GFY407" s="1315"/>
      <c r="GFZ407" s="1315"/>
      <c r="GGA407" s="1315"/>
      <c r="GGB407" s="1315"/>
      <c r="GGC407" s="1315"/>
      <c r="GGD407" s="1315"/>
      <c r="GGE407" s="1315"/>
      <c r="GGF407" s="1315"/>
      <c r="GGG407" s="1315"/>
      <c r="GGH407" s="1315"/>
      <c r="GGI407" s="1315"/>
      <c r="GGJ407" s="1315"/>
      <c r="GGK407" s="1315"/>
      <c r="GGL407" s="1315"/>
      <c r="GGM407" s="1315"/>
      <c r="GGN407" s="1315"/>
      <c r="GGO407" s="1315"/>
      <c r="GGP407" s="1315"/>
      <c r="GGQ407" s="1315"/>
      <c r="GGR407" s="1315"/>
      <c r="GGS407" s="1315"/>
      <c r="GGT407" s="1315"/>
      <c r="GGU407" s="1315"/>
      <c r="GGV407" s="1315"/>
      <c r="GGW407" s="1315"/>
      <c r="GGX407" s="1315"/>
      <c r="GGY407" s="1315"/>
      <c r="GGZ407" s="1315"/>
      <c r="GHA407" s="1315"/>
      <c r="GHB407" s="1315"/>
      <c r="GHC407" s="1315"/>
      <c r="GHD407" s="1315"/>
      <c r="GHE407" s="1315"/>
      <c r="GHF407" s="1315"/>
      <c r="GHG407" s="1315"/>
      <c r="GHH407" s="1315"/>
      <c r="GHI407" s="1315"/>
      <c r="GHJ407" s="1315"/>
      <c r="GHK407" s="1315"/>
      <c r="GHL407" s="1315"/>
      <c r="GHM407" s="1315"/>
      <c r="GHN407" s="1315"/>
      <c r="GHO407" s="1315"/>
      <c r="GHP407" s="1315"/>
      <c r="GHQ407" s="1315"/>
      <c r="GHR407" s="1315"/>
      <c r="GHS407" s="1315"/>
      <c r="GHT407" s="1315"/>
      <c r="GHU407" s="1315"/>
      <c r="GHV407" s="1315"/>
      <c r="GHW407" s="1315"/>
      <c r="GHX407" s="1315"/>
      <c r="GHY407" s="1315"/>
      <c r="GHZ407" s="1315"/>
      <c r="GIA407" s="1315"/>
      <c r="GIB407" s="1315"/>
      <c r="GIC407" s="1315"/>
      <c r="GID407" s="1315"/>
      <c r="GIE407" s="1315"/>
      <c r="GIF407" s="1315"/>
      <c r="GIG407" s="1315"/>
      <c r="GIH407" s="1315"/>
      <c r="GII407" s="1315"/>
      <c r="GIJ407" s="1315"/>
      <c r="GIK407" s="1315"/>
      <c r="GIL407" s="1315"/>
      <c r="GIM407" s="1315"/>
      <c r="GIN407" s="1315"/>
      <c r="GIO407" s="1315"/>
      <c r="GIP407" s="1315"/>
      <c r="GIQ407" s="1315"/>
      <c r="GIR407" s="1315"/>
      <c r="GIS407" s="1315"/>
      <c r="GIT407" s="1315"/>
      <c r="GIU407" s="1315"/>
      <c r="GIV407" s="1315"/>
      <c r="GIW407" s="1315"/>
      <c r="GIX407" s="1315"/>
      <c r="GIY407" s="1315"/>
      <c r="GIZ407" s="1315"/>
      <c r="GJA407" s="1315"/>
      <c r="GJB407" s="1315"/>
      <c r="GJC407" s="1315"/>
      <c r="GJD407" s="1315"/>
      <c r="GJE407" s="1315"/>
      <c r="GJF407" s="1315"/>
      <c r="GJG407" s="1315"/>
      <c r="GJH407" s="1315"/>
      <c r="GJI407" s="1315"/>
      <c r="GJJ407" s="1315"/>
      <c r="GJK407" s="1315"/>
      <c r="GJL407" s="1315"/>
      <c r="GJM407" s="1315"/>
      <c r="GJN407" s="1315"/>
      <c r="GJO407" s="1315"/>
      <c r="GJP407" s="1315"/>
      <c r="GJQ407" s="1315"/>
      <c r="GJR407" s="1315"/>
      <c r="GJS407" s="1315"/>
      <c r="GJT407" s="1315"/>
      <c r="GJU407" s="1315"/>
      <c r="GJV407" s="1315"/>
      <c r="GJW407" s="1315"/>
      <c r="GJX407" s="1315"/>
      <c r="GJY407" s="1315"/>
      <c r="GJZ407" s="1315"/>
      <c r="GKA407" s="1315"/>
      <c r="GKB407" s="1315"/>
      <c r="GKC407" s="1315"/>
      <c r="GKD407" s="1315"/>
      <c r="GKE407" s="1315"/>
      <c r="GKF407" s="1315"/>
      <c r="GKG407" s="1315"/>
      <c r="GKH407" s="1315"/>
      <c r="GKI407" s="1315"/>
      <c r="GKJ407" s="1315"/>
      <c r="GKK407" s="1315"/>
      <c r="GKL407" s="1315"/>
      <c r="GKM407" s="1315"/>
      <c r="GKN407" s="1315"/>
      <c r="GKO407" s="1315"/>
      <c r="GKP407" s="1315"/>
      <c r="GKQ407" s="1315"/>
      <c r="GKR407" s="1315"/>
      <c r="GKS407" s="1315"/>
      <c r="GKT407" s="1315"/>
      <c r="GKU407" s="1315"/>
      <c r="GKV407" s="1315"/>
      <c r="GKW407" s="1315"/>
      <c r="GKX407" s="1315"/>
      <c r="GKY407" s="1315"/>
      <c r="GKZ407" s="1315"/>
      <c r="GLA407" s="1315"/>
      <c r="GLB407" s="1315"/>
      <c r="GLC407" s="1315"/>
      <c r="GLD407" s="1315"/>
      <c r="GLE407" s="1315"/>
      <c r="GLF407" s="1315"/>
      <c r="GLG407" s="1315"/>
      <c r="GLH407" s="1315"/>
      <c r="GLI407" s="1315"/>
      <c r="GLJ407" s="1315"/>
      <c r="GLK407" s="1315"/>
      <c r="GLL407" s="1315"/>
      <c r="GLM407" s="1315"/>
      <c r="GLN407" s="1315"/>
      <c r="GLO407" s="1315"/>
      <c r="GLP407" s="1315"/>
      <c r="GLQ407" s="1315"/>
      <c r="GLR407" s="1315"/>
      <c r="GLS407" s="1315"/>
      <c r="GLT407" s="1315"/>
      <c r="GLU407" s="1315"/>
      <c r="GLV407" s="1315"/>
      <c r="GLW407" s="1315"/>
      <c r="GLX407" s="1315"/>
      <c r="GLY407" s="1315"/>
      <c r="GLZ407" s="1315"/>
      <c r="GMA407" s="1315"/>
      <c r="GMB407" s="1315"/>
      <c r="GMC407" s="1315"/>
      <c r="GMD407" s="1315"/>
      <c r="GME407" s="1315"/>
      <c r="GMF407" s="1315"/>
      <c r="GMG407" s="1315"/>
      <c r="GMH407" s="1315"/>
      <c r="GMI407" s="1315"/>
      <c r="GMJ407" s="1315"/>
      <c r="GMK407" s="1315"/>
      <c r="GML407" s="1315"/>
      <c r="GMM407" s="1315"/>
      <c r="GMN407" s="1315"/>
      <c r="GMO407" s="1315"/>
      <c r="GMP407" s="1315"/>
      <c r="GMQ407" s="1315"/>
      <c r="GMR407" s="1315"/>
      <c r="GMS407" s="1315"/>
      <c r="GMT407" s="1315"/>
      <c r="GMU407" s="1315"/>
      <c r="GMV407" s="1315"/>
      <c r="GMW407" s="1315"/>
      <c r="GMX407" s="1315"/>
      <c r="GMY407" s="1315"/>
      <c r="GMZ407" s="1315"/>
      <c r="GNA407" s="1315"/>
      <c r="GNB407" s="1315"/>
      <c r="GNC407" s="1315"/>
      <c r="GND407" s="1315"/>
      <c r="GNE407" s="1315"/>
      <c r="GNF407" s="1315"/>
      <c r="GNG407" s="1315"/>
      <c r="GNH407" s="1315"/>
      <c r="GNI407" s="1315"/>
      <c r="GNJ407" s="1315"/>
      <c r="GNK407" s="1315"/>
      <c r="GNL407" s="1315"/>
      <c r="GNM407" s="1315"/>
      <c r="GNN407" s="1315"/>
      <c r="GNO407" s="1315"/>
      <c r="GNP407" s="1315"/>
      <c r="GNQ407" s="1315"/>
      <c r="GNR407" s="1315"/>
      <c r="GNS407" s="1315"/>
      <c r="GNT407" s="1315"/>
      <c r="GNU407" s="1315"/>
      <c r="GNV407" s="1315"/>
      <c r="GNW407" s="1315"/>
      <c r="GNX407" s="1315"/>
      <c r="GNY407" s="1315"/>
      <c r="GNZ407" s="1315"/>
      <c r="GOA407" s="1315"/>
      <c r="GOB407" s="1315"/>
      <c r="GOC407" s="1315"/>
      <c r="GOD407" s="1315"/>
      <c r="GOE407" s="1315"/>
      <c r="GOF407" s="1315"/>
      <c r="GOG407" s="1315"/>
      <c r="GOH407" s="1315"/>
      <c r="GOI407" s="1315"/>
      <c r="GOJ407" s="1315"/>
      <c r="GOK407" s="1315"/>
      <c r="GOL407" s="1315"/>
      <c r="GOM407" s="1315"/>
      <c r="GON407" s="1315"/>
      <c r="GOO407" s="1315"/>
      <c r="GOP407" s="1315"/>
      <c r="GOQ407" s="1315"/>
      <c r="GOR407" s="1315"/>
      <c r="GOS407" s="1315"/>
      <c r="GOT407" s="1315"/>
      <c r="GOU407" s="1315"/>
      <c r="GOV407" s="1315"/>
      <c r="GOW407" s="1315"/>
      <c r="GOX407" s="1315"/>
      <c r="GOY407" s="1315"/>
      <c r="GOZ407" s="1315"/>
      <c r="GPA407" s="1315"/>
      <c r="GPB407" s="1315"/>
      <c r="GPC407" s="1315"/>
      <c r="GPD407" s="1315"/>
      <c r="GPE407" s="1315"/>
      <c r="GPF407" s="1315"/>
      <c r="GPG407" s="1315"/>
      <c r="GPH407" s="1315"/>
      <c r="GPI407" s="1315"/>
      <c r="GPJ407" s="1315"/>
      <c r="GPK407" s="1315"/>
      <c r="GPL407" s="1315"/>
      <c r="GPM407" s="1315"/>
      <c r="GPN407" s="1315"/>
      <c r="GPO407" s="1315"/>
      <c r="GPP407" s="1315"/>
      <c r="GPQ407" s="1315"/>
      <c r="GPR407" s="1315"/>
      <c r="GPS407" s="1315"/>
      <c r="GPT407" s="1315"/>
      <c r="GPU407" s="1315"/>
      <c r="GPV407" s="1315"/>
      <c r="GPW407" s="1315"/>
      <c r="GPX407" s="1315"/>
      <c r="GPY407" s="1315"/>
      <c r="GPZ407" s="1315"/>
      <c r="GQA407" s="1315"/>
      <c r="GQB407" s="1315"/>
      <c r="GQC407" s="1315"/>
      <c r="GQD407" s="1315"/>
      <c r="GQE407" s="1315"/>
      <c r="GQF407" s="1315"/>
      <c r="GQG407" s="1315"/>
      <c r="GQH407" s="1315"/>
      <c r="GQI407" s="1315"/>
      <c r="GQJ407" s="1315"/>
      <c r="GQK407" s="1315"/>
      <c r="GQL407" s="1315"/>
      <c r="GQM407" s="1315"/>
      <c r="GQN407" s="1315"/>
      <c r="GQO407" s="1315"/>
      <c r="GQP407" s="1315"/>
      <c r="GQQ407" s="1315"/>
      <c r="GQR407" s="1315"/>
      <c r="GQS407" s="1315"/>
      <c r="GQT407" s="1315"/>
      <c r="GQU407" s="1315"/>
      <c r="GQV407" s="1315"/>
      <c r="GQW407" s="1315"/>
      <c r="GQX407" s="1315"/>
      <c r="GQY407" s="1315"/>
      <c r="GQZ407" s="1315"/>
      <c r="GRA407" s="1315"/>
      <c r="GRB407" s="1315"/>
      <c r="GRC407" s="1315"/>
      <c r="GRD407" s="1315"/>
      <c r="GRE407" s="1315"/>
      <c r="GRF407" s="1315"/>
      <c r="GRG407" s="1315"/>
      <c r="GRH407" s="1315"/>
      <c r="GRI407" s="1315"/>
      <c r="GRJ407" s="1315"/>
      <c r="GRK407" s="1315"/>
      <c r="GRL407" s="1315"/>
      <c r="GRM407" s="1315"/>
      <c r="GRN407" s="1315"/>
      <c r="GRO407" s="1315"/>
      <c r="GRP407" s="1315"/>
      <c r="GRQ407" s="1315"/>
      <c r="GRR407" s="1315"/>
      <c r="GRS407" s="1315"/>
      <c r="GRT407" s="1315"/>
      <c r="GRU407" s="1315"/>
      <c r="GRV407" s="1315"/>
      <c r="GRW407" s="1315"/>
      <c r="GRX407" s="1315"/>
      <c r="GRY407" s="1315"/>
      <c r="GRZ407" s="1315"/>
      <c r="GSA407" s="1315"/>
      <c r="GSB407" s="1315"/>
      <c r="GSC407" s="1315"/>
      <c r="GSD407" s="1315"/>
      <c r="GSE407" s="1315"/>
      <c r="GSF407" s="1315"/>
      <c r="GSG407" s="1315"/>
      <c r="GSH407" s="1315"/>
      <c r="GSI407" s="1315"/>
      <c r="GSJ407" s="1315"/>
      <c r="GSK407" s="1315"/>
      <c r="GSL407" s="1315"/>
      <c r="GSM407" s="1315"/>
      <c r="GSN407" s="1315"/>
      <c r="GSO407" s="1315"/>
      <c r="GSP407" s="1315"/>
      <c r="GSQ407" s="1315"/>
      <c r="GSR407" s="1315"/>
      <c r="GSS407" s="1315"/>
      <c r="GST407" s="1315"/>
      <c r="GSU407" s="1315"/>
      <c r="GSV407" s="1315"/>
      <c r="GSW407" s="1315"/>
      <c r="GSX407" s="1315"/>
      <c r="GSY407" s="1315"/>
      <c r="GSZ407" s="1315"/>
      <c r="GTA407" s="1315"/>
      <c r="GTB407" s="1315"/>
      <c r="GTC407" s="1315"/>
      <c r="GTD407" s="1315"/>
      <c r="GTE407" s="1315"/>
      <c r="GTF407" s="1315"/>
      <c r="GTG407" s="1315"/>
      <c r="GTH407" s="1315"/>
      <c r="GTI407" s="1315"/>
      <c r="GTJ407" s="1315"/>
      <c r="GTK407" s="1315"/>
      <c r="GTL407" s="1315"/>
      <c r="GTM407" s="1315"/>
      <c r="GTN407" s="1315"/>
      <c r="GTO407" s="1315"/>
      <c r="GTP407" s="1315"/>
      <c r="GTQ407" s="1315"/>
      <c r="GTR407" s="1315"/>
      <c r="GTS407" s="1315"/>
      <c r="GTT407" s="1315"/>
      <c r="GTU407" s="1315"/>
      <c r="GTV407" s="1315"/>
      <c r="GTW407" s="1315"/>
      <c r="GTX407" s="1315"/>
      <c r="GTY407" s="1315"/>
      <c r="GTZ407" s="1315"/>
      <c r="GUA407" s="1315"/>
      <c r="GUB407" s="1315"/>
      <c r="GUC407" s="1315"/>
      <c r="GUD407" s="1315"/>
      <c r="GUE407" s="1315"/>
      <c r="GUF407" s="1315"/>
      <c r="GUG407" s="1315"/>
      <c r="GUH407" s="1315"/>
      <c r="GUI407" s="1315"/>
      <c r="GUJ407" s="1315"/>
      <c r="GUK407" s="1315"/>
      <c r="GUL407" s="1315"/>
      <c r="GUM407" s="1315"/>
      <c r="GUN407" s="1315"/>
      <c r="GUO407" s="1315"/>
      <c r="GUP407" s="1315"/>
      <c r="GUQ407" s="1315"/>
      <c r="GUR407" s="1315"/>
      <c r="GUS407" s="1315"/>
      <c r="GUT407" s="1315"/>
      <c r="GUU407" s="1315"/>
      <c r="GUV407" s="1315"/>
      <c r="GUW407" s="1315"/>
      <c r="GUX407" s="1315"/>
      <c r="GUY407" s="1315"/>
      <c r="GUZ407" s="1315"/>
      <c r="GVA407" s="1315"/>
      <c r="GVB407" s="1315"/>
      <c r="GVC407" s="1315"/>
      <c r="GVD407" s="1315"/>
      <c r="GVE407" s="1315"/>
      <c r="GVF407" s="1315"/>
      <c r="GVG407" s="1315"/>
      <c r="GVH407" s="1315"/>
      <c r="GVI407" s="1315"/>
      <c r="GVJ407" s="1315"/>
      <c r="GVK407" s="1315"/>
      <c r="GVL407" s="1315"/>
      <c r="GVM407" s="1315"/>
      <c r="GVN407" s="1315"/>
      <c r="GVO407" s="1315"/>
      <c r="GVP407" s="1315"/>
      <c r="GVQ407" s="1315"/>
      <c r="GVR407" s="1315"/>
      <c r="GVS407" s="1315"/>
      <c r="GVT407" s="1315"/>
      <c r="GVU407" s="1315"/>
      <c r="GVV407" s="1315"/>
      <c r="GVW407" s="1315"/>
      <c r="GVX407" s="1315"/>
      <c r="GVY407" s="1315"/>
      <c r="GVZ407" s="1315"/>
      <c r="GWA407" s="1315"/>
      <c r="GWB407" s="1315"/>
      <c r="GWC407" s="1315"/>
      <c r="GWD407" s="1315"/>
      <c r="GWE407" s="1315"/>
      <c r="GWF407" s="1315"/>
      <c r="GWG407" s="1315"/>
      <c r="GWH407" s="1315"/>
      <c r="GWI407" s="1315"/>
      <c r="GWJ407" s="1315"/>
      <c r="GWK407" s="1315"/>
      <c r="GWL407" s="1315"/>
      <c r="GWM407" s="1315"/>
      <c r="GWN407" s="1315"/>
      <c r="GWO407" s="1315"/>
      <c r="GWP407" s="1315"/>
      <c r="GWQ407" s="1315"/>
      <c r="GWR407" s="1315"/>
      <c r="GWS407" s="1315"/>
      <c r="GWT407" s="1315"/>
      <c r="GWU407" s="1315"/>
      <c r="GWV407" s="1315"/>
      <c r="GWW407" s="1315"/>
      <c r="GWX407" s="1315"/>
      <c r="GWY407" s="1315"/>
      <c r="GWZ407" s="1315"/>
      <c r="GXA407" s="1315"/>
      <c r="GXB407" s="1315"/>
      <c r="GXC407" s="1315"/>
      <c r="GXD407" s="1315"/>
      <c r="GXE407" s="1315"/>
      <c r="GXF407" s="1315"/>
      <c r="GXG407" s="1315"/>
      <c r="GXH407" s="1315"/>
      <c r="GXI407" s="1315"/>
      <c r="GXJ407" s="1315"/>
      <c r="GXK407" s="1315"/>
      <c r="GXL407" s="1315"/>
      <c r="GXM407" s="1315"/>
      <c r="GXN407" s="1315"/>
      <c r="GXO407" s="1315"/>
      <c r="GXP407" s="1315"/>
      <c r="GXQ407" s="1315"/>
      <c r="GXR407" s="1315"/>
      <c r="GXS407" s="1315"/>
      <c r="GXT407" s="1315"/>
      <c r="GXU407" s="1315"/>
      <c r="GXV407" s="1315"/>
      <c r="GXW407" s="1315"/>
      <c r="GXX407" s="1315"/>
      <c r="GXY407" s="1315"/>
      <c r="GXZ407" s="1315"/>
      <c r="GYA407" s="1315"/>
      <c r="GYB407" s="1315"/>
      <c r="GYC407" s="1315"/>
      <c r="GYD407" s="1315"/>
      <c r="GYE407" s="1315"/>
      <c r="GYF407" s="1315"/>
      <c r="GYG407" s="1315"/>
      <c r="GYH407" s="1315"/>
      <c r="GYI407" s="1315"/>
      <c r="GYJ407" s="1315"/>
      <c r="GYK407" s="1315"/>
      <c r="GYL407" s="1315"/>
      <c r="GYM407" s="1315"/>
      <c r="GYN407" s="1315"/>
      <c r="GYO407" s="1315"/>
      <c r="GYP407" s="1315"/>
      <c r="GYQ407" s="1315"/>
      <c r="GYR407" s="1315"/>
      <c r="GYS407" s="1315"/>
      <c r="GYT407" s="1315"/>
      <c r="GYU407" s="1315"/>
      <c r="GYV407" s="1315"/>
      <c r="GYW407" s="1315"/>
      <c r="GYX407" s="1315"/>
      <c r="GYY407" s="1315"/>
      <c r="GYZ407" s="1315"/>
      <c r="GZA407" s="1315"/>
      <c r="GZB407" s="1315"/>
      <c r="GZC407" s="1315"/>
      <c r="GZD407" s="1315"/>
      <c r="GZE407" s="1315"/>
      <c r="GZF407" s="1315"/>
      <c r="GZG407" s="1315"/>
      <c r="GZH407" s="1315"/>
      <c r="GZI407" s="1315"/>
      <c r="GZJ407" s="1315"/>
      <c r="GZK407" s="1315"/>
      <c r="GZL407" s="1315"/>
      <c r="GZM407" s="1315"/>
      <c r="GZN407" s="1315"/>
      <c r="GZO407" s="1315"/>
      <c r="GZP407" s="1315"/>
      <c r="GZQ407" s="1315"/>
      <c r="GZR407" s="1315"/>
      <c r="GZS407" s="1315"/>
      <c r="GZT407" s="1315"/>
      <c r="GZU407" s="1315"/>
      <c r="GZV407" s="1315"/>
      <c r="GZW407" s="1315"/>
      <c r="GZX407" s="1315"/>
      <c r="GZY407" s="1315"/>
      <c r="GZZ407" s="1315"/>
      <c r="HAA407" s="1315"/>
      <c r="HAB407" s="1315"/>
      <c r="HAC407" s="1315"/>
      <c r="HAD407" s="1315"/>
      <c r="HAE407" s="1315"/>
      <c r="HAF407" s="1315"/>
      <c r="HAG407" s="1315"/>
      <c r="HAH407" s="1315"/>
      <c r="HAI407" s="1315"/>
      <c r="HAJ407" s="1315"/>
      <c r="HAK407" s="1315"/>
      <c r="HAL407" s="1315"/>
      <c r="HAM407" s="1315"/>
      <c r="HAN407" s="1315"/>
      <c r="HAO407" s="1315"/>
      <c r="HAP407" s="1315"/>
      <c r="HAQ407" s="1315"/>
      <c r="HAR407" s="1315"/>
      <c r="HAS407" s="1315"/>
      <c r="HAT407" s="1315"/>
      <c r="HAU407" s="1315"/>
      <c r="HAV407" s="1315"/>
      <c r="HAW407" s="1315"/>
      <c r="HAX407" s="1315"/>
      <c r="HAY407" s="1315"/>
      <c r="HAZ407" s="1315"/>
      <c r="HBA407" s="1315"/>
      <c r="HBB407" s="1315"/>
      <c r="HBC407" s="1315"/>
      <c r="HBD407" s="1315"/>
      <c r="HBE407" s="1315"/>
      <c r="HBF407" s="1315"/>
      <c r="HBG407" s="1315"/>
      <c r="HBH407" s="1315"/>
      <c r="HBI407" s="1315"/>
      <c r="HBJ407" s="1315"/>
      <c r="HBK407" s="1315"/>
      <c r="HBL407" s="1315"/>
      <c r="HBM407" s="1315"/>
      <c r="HBN407" s="1315"/>
      <c r="HBO407" s="1315"/>
      <c r="HBP407" s="1315"/>
      <c r="HBQ407" s="1315"/>
      <c r="HBR407" s="1315"/>
      <c r="HBS407" s="1315"/>
      <c r="HBT407" s="1315"/>
      <c r="HBU407" s="1315"/>
      <c r="HBV407" s="1315"/>
      <c r="HBW407" s="1315"/>
      <c r="HBX407" s="1315"/>
      <c r="HBY407" s="1315"/>
      <c r="HBZ407" s="1315"/>
      <c r="HCA407" s="1315"/>
      <c r="HCB407" s="1315"/>
      <c r="HCC407" s="1315"/>
      <c r="HCD407" s="1315"/>
      <c r="HCE407" s="1315"/>
      <c r="HCF407" s="1315"/>
      <c r="HCG407" s="1315"/>
      <c r="HCH407" s="1315"/>
      <c r="HCI407" s="1315"/>
      <c r="HCJ407" s="1315"/>
      <c r="HCK407" s="1315"/>
      <c r="HCL407" s="1315"/>
      <c r="HCM407" s="1315"/>
      <c r="HCN407" s="1315"/>
      <c r="HCO407" s="1315"/>
      <c r="HCP407" s="1315"/>
      <c r="HCQ407" s="1315"/>
      <c r="HCR407" s="1315"/>
      <c r="HCS407" s="1315"/>
      <c r="HCT407" s="1315"/>
      <c r="HCU407" s="1315"/>
      <c r="HCV407" s="1315"/>
      <c r="HCW407" s="1315"/>
      <c r="HCX407" s="1315"/>
      <c r="HCY407" s="1315"/>
      <c r="HCZ407" s="1315"/>
      <c r="HDA407" s="1315"/>
      <c r="HDB407" s="1315"/>
      <c r="HDC407" s="1315"/>
      <c r="HDD407" s="1315"/>
      <c r="HDE407" s="1315"/>
      <c r="HDF407" s="1315"/>
      <c r="HDG407" s="1315"/>
      <c r="HDH407" s="1315"/>
      <c r="HDI407" s="1315"/>
      <c r="HDJ407" s="1315"/>
      <c r="HDK407" s="1315"/>
      <c r="HDL407" s="1315"/>
      <c r="HDM407" s="1315"/>
      <c r="HDN407" s="1315"/>
      <c r="HDO407" s="1315"/>
      <c r="HDP407" s="1315"/>
      <c r="HDQ407" s="1315"/>
      <c r="HDR407" s="1315"/>
      <c r="HDS407" s="1315"/>
      <c r="HDT407" s="1315"/>
      <c r="HDU407" s="1315"/>
      <c r="HDV407" s="1315"/>
      <c r="HDW407" s="1315"/>
      <c r="HDX407" s="1315"/>
      <c r="HDY407" s="1315"/>
      <c r="HDZ407" s="1315"/>
      <c r="HEA407" s="1315"/>
      <c r="HEB407" s="1315"/>
      <c r="HEC407" s="1315"/>
      <c r="HED407" s="1315"/>
      <c r="HEE407" s="1315"/>
      <c r="HEF407" s="1315"/>
      <c r="HEG407" s="1315"/>
      <c r="HEH407" s="1315"/>
      <c r="HEI407" s="1315"/>
      <c r="HEJ407" s="1315"/>
      <c r="HEK407" s="1315"/>
      <c r="HEL407" s="1315"/>
      <c r="HEM407" s="1315"/>
      <c r="HEN407" s="1315"/>
      <c r="HEO407" s="1315"/>
      <c r="HEP407" s="1315"/>
      <c r="HEQ407" s="1315"/>
      <c r="HER407" s="1315"/>
      <c r="HES407" s="1315"/>
      <c r="HET407" s="1315"/>
      <c r="HEU407" s="1315"/>
      <c r="HEV407" s="1315"/>
      <c r="HEW407" s="1315"/>
      <c r="HEX407" s="1315"/>
      <c r="HEY407" s="1315"/>
      <c r="HEZ407" s="1315"/>
      <c r="HFA407" s="1315"/>
      <c r="HFB407" s="1315"/>
      <c r="HFC407" s="1315"/>
      <c r="HFD407" s="1315"/>
      <c r="HFE407" s="1315"/>
      <c r="HFF407" s="1315"/>
      <c r="HFG407" s="1315"/>
      <c r="HFH407" s="1315"/>
      <c r="HFI407" s="1315"/>
      <c r="HFJ407" s="1315"/>
      <c r="HFK407" s="1315"/>
      <c r="HFL407" s="1315"/>
      <c r="HFM407" s="1315"/>
      <c r="HFN407" s="1315"/>
      <c r="HFO407" s="1315"/>
      <c r="HFP407" s="1315"/>
      <c r="HFQ407" s="1315"/>
      <c r="HFR407" s="1315"/>
      <c r="HFS407" s="1315"/>
      <c r="HFT407" s="1315"/>
      <c r="HFU407" s="1315"/>
      <c r="HFV407" s="1315"/>
      <c r="HFW407" s="1315"/>
      <c r="HFX407" s="1315"/>
      <c r="HFY407" s="1315"/>
      <c r="HFZ407" s="1315"/>
      <c r="HGA407" s="1315"/>
      <c r="HGB407" s="1315"/>
      <c r="HGC407" s="1315"/>
      <c r="HGD407" s="1315"/>
      <c r="HGE407" s="1315"/>
      <c r="HGF407" s="1315"/>
      <c r="HGG407" s="1315"/>
      <c r="HGH407" s="1315"/>
      <c r="HGI407" s="1315"/>
      <c r="HGJ407" s="1315"/>
      <c r="HGK407" s="1315"/>
      <c r="HGL407" s="1315"/>
      <c r="HGM407" s="1315"/>
      <c r="HGN407" s="1315"/>
      <c r="HGO407" s="1315"/>
      <c r="HGP407" s="1315"/>
      <c r="HGQ407" s="1315"/>
      <c r="HGR407" s="1315"/>
      <c r="HGS407" s="1315"/>
      <c r="HGT407" s="1315"/>
      <c r="HGU407" s="1315"/>
      <c r="HGV407" s="1315"/>
      <c r="HGW407" s="1315"/>
      <c r="HGX407" s="1315"/>
      <c r="HGY407" s="1315"/>
      <c r="HGZ407" s="1315"/>
      <c r="HHA407" s="1315"/>
      <c r="HHB407" s="1315"/>
      <c r="HHC407" s="1315"/>
      <c r="HHD407" s="1315"/>
      <c r="HHE407" s="1315"/>
      <c r="HHF407" s="1315"/>
      <c r="HHG407" s="1315"/>
      <c r="HHH407" s="1315"/>
      <c r="HHI407" s="1315"/>
      <c r="HHJ407" s="1315"/>
      <c r="HHK407" s="1315"/>
      <c r="HHL407" s="1315"/>
      <c r="HHM407" s="1315"/>
      <c r="HHN407" s="1315"/>
      <c r="HHO407" s="1315"/>
      <c r="HHP407" s="1315"/>
      <c r="HHQ407" s="1315"/>
      <c r="HHR407" s="1315"/>
      <c r="HHS407" s="1315"/>
      <c r="HHT407" s="1315"/>
      <c r="HHU407" s="1315"/>
      <c r="HHV407" s="1315"/>
      <c r="HHW407" s="1315"/>
      <c r="HHX407" s="1315"/>
      <c r="HHY407" s="1315"/>
      <c r="HHZ407" s="1315"/>
      <c r="HIA407" s="1315"/>
      <c r="HIB407" s="1315"/>
      <c r="HIC407" s="1315"/>
      <c r="HID407" s="1315"/>
      <c r="HIE407" s="1315"/>
      <c r="HIF407" s="1315"/>
      <c r="HIG407" s="1315"/>
      <c r="HIH407" s="1315"/>
      <c r="HII407" s="1315"/>
      <c r="HIJ407" s="1315"/>
      <c r="HIK407" s="1315"/>
      <c r="HIL407" s="1315"/>
      <c r="HIM407" s="1315"/>
      <c r="HIN407" s="1315"/>
      <c r="HIO407" s="1315"/>
      <c r="HIP407" s="1315"/>
      <c r="HIQ407" s="1315"/>
      <c r="HIR407" s="1315"/>
      <c r="HIS407" s="1315"/>
      <c r="HIT407" s="1315"/>
      <c r="HIU407" s="1315"/>
      <c r="HIV407" s="1315"/>
      <c r="HIW407" s="1315"/>
      <c r="HIX407" s="1315"/>
      <c r="HIY407" s="1315"/>
      <c r="HIZ407" s="1315"/>
      <c r="HJA407" s="1315"/>
      <c r="HJB407" s="1315"/>
      <c r="HJC407" s="1315"/>
      <c r="HJD407" s="1315"/>
      <c r="HJE407" s="1315"/>
      <c r="HJF407" s="1315"/>
      <c r="HJG407" s="1315"/>
      <c r="HJH407" s="1315"/>
      <c r="HJI407" s="1315"/>
      <c r="HJJ407" s="1315"/>
      <c r="HJK407" s="1315"/>
      <c r="HJL407" s="1315"/>
      <c r="HJM407" s="1315"/>
      <c r="HJN407" s="1315"/>
      <c r="HJO407" s="1315"/>
      <c r="HJP407" s="1315"/>
      <c r="HJQ407" s="1315"/>
      <c r="HJR407" s="1315"/>
      <c r="HJS407" s="1315"/>
      <c r="HJT407" s="1315"/>
      <c r="HJU407" s="1315"/>
      <c r="HJV407" s="1315"/>
      <c r="HJW407" s="1315"/>
      <c r="HJX407" s="1315"/>
      <c r="HJY407" s="1315"/>
      <c r="HJZ407" s="1315"/>
      <c r="HKA407" s="1315"/>
      <c r="HKB407" s="1315"/>
      <c r="HKC407" s="1315"/>
      <c r="HKD407" s="1315"/>
      <c r="HKE407" s="1315"/>
      <c r="HKF407" s="1315"/>
      <c r="HKG407" s="1315"/>
      <c r="HKH407" s="1315"/>
      <c r="HKI407" s="1315"/>
      <c r="HKJ407" s="1315"/>
      <c r="HKK407" s="1315"/>
      <c r="HKL407" s="1315"/>
      <c r="HKM407" s="1315"/>
      <c r="HKN407" s="1315"/>
      <c r="HKO407" s="1315"/>
      <c r="HKP407" s="1315"/>
      <c r="HKQ407" s="1315"/>
      <c r="HKR407" s="1315"/>
      <c r="HKS407" s="1315"/>
      <c r="HKT407" s="1315"/>
      <c r="HKU407" s="1315"/>
      <c r="HKV407" s="1315"/>
      <c r="HKW407" s="1315"/>
      <c r="HKX407" s="1315"/>
      <c r="HKY407" s="1315"/>
      <c r="HKZ407" s="1315"/>
      <c r="HLA407" s="1315"/>
      <c r="HLB407" s="1315"/>
      <c r="HLC407" s="1315"/>
      <c r="HLD407" s="1315"/>
      <c r="HLE407" s="1315"/>
      <c r="HLF407" s="1315"/>
      <c r="HLG407" s="1315"/>
      <c r="HLH407" s="1315"/>
      <c r="HLI407" s="1315"/>
      <c r="HLJ407" s="1315"/>
      <c r="HLK407" s="1315"/>
      <c r="HLL407" s="1315"/>
      <c r="HLM407" s="1315"/>
      <c r="HLN407" s="1315"/>
      <c r="HLO407" s="1315"/>
      <c r="HLP407" s="1315"/>
      <c r="HLQ407" s="1315"/>
      <c r="HLR407" s="1315"/>
      <c r="HLS407" s="1315"/>
      <c r="HLT407" s="1315"/>
      <c r="HLU407" s="1315"/>
      <c r="HLV407" s="1315"/>
      <c r="HLW407" s="1315"/>
      <c r="HLX407" s="1315"/>
      <c r="HLY407" s="1315"/>
      <c r="HLZ407" s="1315"/>
      <c r="HMA407" s="1315"/>
      <c r="HMB407" s="1315"/>
      <c r="HMC407" s="1315"/>
      <c r="HMD407" s="1315"/>
      <c r="HME407" s="1315"/>
      <c r="HMF407" s="1315"/>
      <c r="HMG407" s="1315"/>
      <c r="HMH407" s="1315"/>
      <c r="HMI407" s="1315"/>
      <c r="HMJ407" s="1315"/>
      <c r="HMK407" s="1315"/>
      <c r="HML407" s="1315"/>
      <c r="HMM407" s="1315"/>
      <c r="HMN407" s="1315"/>
      <c r="HMO407" s="1315"/>
      <c r="HMP407" s="1315"/>
      <c r="HMQ407" s="1315"/>
      <c r="HMR407" s="1315"/>
      <c r="HMS407" s="1315"/>
      <c r="HMT407" s="1315"/>
      <c r="HMU407" s="1315"/>
      <c r="HMV407" s="1315"/>
      <c r="HMW407" s="1315"/>
      <c r="HMX407" s="1315"/>
      <c r="HMY407" s="1315"/>
      <c r="HMZ407" s="1315"/>
      <c r="HNA407" s="1315"/>
      <c r="HNB407" s="1315"/>
      <c r="HNC407" s="1315"/>
      <c r="HND407" s="1315"/>
      <c r="HNE407" s="1315"/>
      <c r="HNF407" s="1315"/>
      <c r="HNG407" s="1315"/>
      <c r="HNH407" s="1315"/>
      <c r="HNI407" s="1315"/>
      <c r="HNJ407" s="1315"/>
      <c r="HNK407" s="1315"/>
      <c r="HNL407" s="1315"/>
      <c r="HNM407" s="1315"/>
      <c r="HNN407" s="1315"/>
      <c r="HNO407" s="1315"/>
      <c r="HNP407" s="1315"/>
      <c r="HNQ407" s="1315"/>
      <c r="HNR407" s="1315"/>
      <c r="HNS407" s="1315"/>
      <c r="HNT407" s="1315"/>
      <c r="HNU407" s="1315"/>
      <c r="HNV407" s="1315"/>
      <c r="HNW407" s="1315"/>
      <c r="HNX407" s="1315"/>
      <c r="HNY407" s="1315"/>
      <c r="HNZ407" s="1315"/>
      <c r="HOA407" s="1315"/>
      <c r="HOB407" s="1315"/>
      <c r="HOC407" s="1315"/>
      <c r="HOD407" s="1315"/>
      <c r="HOE407" s="1315"/>
      <c r="HOF407" s="1315"/>
      <c r="HOG407" s="1315"/>
      <c r="HOH407" s="1315"/>
      <c r="HOI407" s="1315"/>
      <c r="HOJ407" s="1315"/>
      <c r="HOK407" s="1315"/>
      <c r="HOL407" s="1315"/>
      <c r="HOM407" s="1315"/>
      <c r="HON407" s="1315"/>
      <c r="HOO407" s="1315"/>
      <c r="HOP407" s="1315"/>
      <c r="HOQ407" s="1315"/>
      <c r="HOR407" s="1315"/>
      <c r="HOS407" s="1315"/>
      <c r="HOT407" s="1315"/>
      <c r="HOU407" s="1315"/>
      <c r="HOV407" s="1315"/>
      <c r="HOW407" s="1315"/>
      <c r="HOX407" s="1315"/>
      <c r="HOY407" s="1315"/>
      <c r="HOZ407" s="1315"/>
      <c r="HPA407" s="1315"/>
      <c r="HPB407" s="1315"/>
      <c r="HPC407" s="1315"/>
      <c r="HPD407" s="1315"/>
      <c r="HPE407" s="1315"/>
      <c r="HPF407" s="1315"/>
      <c r="HPG407" s="1315"/>
      <c r="HPH407" s="1315"/>
      <c r="HPI407" s="1315"/>
      <c r="HPJ407" s="1315"/>
      <c r="HPK407" s="1315"/>
      <c r="HPL407" s="1315"/>
      <c r="HPM407" s="1315"/>
      <c r="HPN407" s="1315"/>
      <c r="HPO407" s="1315"/>
      <c r="HPP407" s="1315"/>
      <c r="HPQ407" s="1315"/>
      <c r="HPR407" s="1315"/>
      <c r="HPS407" s="1315"/>
      <c r="HPT407" s="1315"/>
      <c r="HPU407" s="1315"/>
      <c r="HPV407" s="1315"/>
      <c r="HPW407" s="1315"/>
      <c r="HPX407" s="1315"/>
      <c r="HPY407" s="1315"/>
      <c r="HPZ407" s="1315"/>
      <c r="HQA407" s="1315"/>
      <c r="HQB407" s="1315"/>
      <c r="HQC407" s="1315"/>
      <c r="HQD407" s="1315"/>
      <c r="HQE407" s="1315"/>
      <c r="HQF407" s="1315"/>
      <c r="HQG407" s="1315"/>
      <c r="HQH407" s="1315"/>
      <c r="HQI407" s="1315"/>
      <c r="HQJ407" s="1315"/>
      <c r="HQK407" s="1315"/>
      <c r="HQL407" s="1315"/>
      <c r="HQM407" s="1315"/>
      <c r="HQN407" s="1315"/>
      <c r="HQO407" s="1315"/>
      <c r="HQP407" s="1315"/>
      <c r="HQQ407" s="1315"/>
      <c r="HQR407" s="1315"/>
      <c r="HQS407" s="1315"/>
      <c r="HQT407" s="1315"/>
      <c r="HQU407" s="1315"/>
      <c r="HQV407" s="1315"/>
      <c r="HQW407" s="1315"/>
      <c r="HQX407" s="1315"/>
      <c r="HQY407" s="1315"/>
      <c r="HQZ407" s="1315"/>
      <c r="HRA407" s="1315"/>
      <c r="HRB407" s="1315"/>
      <c r="HRC407" s="1315"/>
      <c r="HRD407" s="1315"/>
      <c r="HRE407" s="1315"/>
      <c r="HRF407" s="1315"/>
      <c r="HRG407" s="1315"/>
      <c r="HRH407" s="1315"/>
      <c r="HRI407" s="1315"/>
      <c r="HRJ407" s="1315"/>
      <c r="HRK407" s="1315"/>
      <c r="HRL407" s="1315"/>
      <c r="HRM407" s="1315"/>
      <c r="HRN407" s="1315"/>
      <c r="HRO407" s="1315"/>
      <c r="HRP407" s="1315"/>
      <c r="HRQ407" s="1315"/>
      <c r="HRR407" s="1315"/>
      <c r="HRS407" s="1315"/>
      <c r="HRT407" s="1315"/>
      <c r="HRU407" s="1315"/>
      <c r="HRV407" s="1315"/>
      <c r="HRW407" s="1315"/>
      <c r="HRX407" s="1315"/>
      <c r="HRY407" s="1315"/>
      <c r="HRZ407" s="1315"/>
      <c r="HSA407" s="1315"/>
      <c r="HSB407" s="1315"/>
      <c r="HSC407" s="1315"/>
      <c r="HSD407" s="1315"/>
      <c r="HSE407" s="1315"/>
      <c r="HSF407" s="1315"/>
      <c r="HSG407" s="1315"/>
      <c r="HSH407" s="1315"/>
      <c r="HSI407" s="1315"/>
      <c r="HSJ407" s="1315"/>
      <c r="HSK407" s="1315"/>
      <c r="HSL407" s="1315"/>
      <c r="HSM407" s="1315"/>
      <c r="HSN407" s="1315"/>
      <c r="HSO407" s="1315"/>
      <c r="HSP407" s="1315"/>
      <c r="HSQ407" s="1315"/>
      <c r="HSR407" s="1315"/>
      <c r="HSS407" s="1315"/>
      <c r="HST407" s="1315"/>
      <c r="HSU407" s="1315"/>
      <c r="HSV407" s="1315"/>
      <c r="HSW407" s="1315"/>
      <c r="HSX407" s="1315"/>
      <c r="HSY407" s="1315"/>
      <c r="HSZ407" s="1315"/>
      <c r="HTA407" s="1315"/>
      <c r="HTB407" s="1315"/>
      <c r="HTC407" s="1315"/>
      <c r="HTD407" s="1315"/>
      <c r="HTE407" s="1315"/>
      <c r="HTF407" s="1315"/>
      <c r="HTG407" s="1315"/>
      <c r="HTH407" s="1315"/>
      <c r="HTI407" s="1315"/>
      <c r="HTJ407" s="1315"/>
      <c r="HTK407" s="1315"/>
      <c r="HTL407" s="1315"/>
      <c r="HTM407" s="1315"/>
      <c r="HTN407" s="1315"/>
      <c r="HTO407" s="1315"/>
      <c r="HTP407" s="1315"/>
      <c r="HTQ407" s="1315"/>
      <c r="HTR407" s="1315"/>
      <c r="HTS407" s="1315"/>
      <c r="HTT407" s="1315"/>
      <c r="HTU407" s="1315"/>
      <c r="HTV407" s="1315"/>
      <c r="HTW407" s="1315"/>
      <c r="HTX407" s="1315"/>
      <c r="HTY407" s="1315"/>
      <c r="HTZ407" s="1315"/>
      <c r="HUA407" s="1315"/>
      <c r="HUB407" s="1315"/>
      <c r="HUC407" s="1315"/>
      <c r="HUD407" s="1315"/>
      <c r="HUE407" s="1315"/>
      <c r="HUF407" s="1315"/>
      <c r="HUG407" s="1315"/>
      <c r="HUH407" s="1315"/>
      <c r="HUI407" s="1315"/>
      <c r="HUJ407" s="1315"/>
      <c r="HUK407" s="1315"/>
      <c r="HUL407" s="1315"/>
      <c r="HUM407" s="1315"/>
      <c r="HUN407" s="1315"/>
      <c r="HUO407" s="1315"/>
      <c r="HUP407" s="1315"/>
      <c r="HUQ407" s="1315"/>
      <c r="HUR407" s="1315"/>
      <c r="HUS407" s="1315"/>
      <c r="HUT407" s="1315"/>
      <c r="HUU407" s="1315"/>
      <c r="HUV407" s="1315"/>
      <c r="HUW407" s="1315"/>
      <c r="HUX407" s="1315"/>
      <c r="HUY407" s="1315"/>
      <c r="HUZ407" s="1315"/>
      <c r="HVA407" s="1315"/>
      <c r="HVB407" s="1315"/>
      <c r="HVC407" s="1315"/>
      <c r="HVD407" s="1315"/>
      <c r="HVE407" s="1315"/>
      <c r="HVF407" s="1315"/>
      <c r="HVG407" s="1315"/>
      <c r="HVH407" s="1315"/>
      <c r="HVI407" s="1315"/>
      <c r="HVJ407" s="1315"/>
      <c r="HVK407" s="1315"/>
      <c r="HVL407" s="1315"/>
      <c r="HVM407" s="1315"/>
      <c r="HVN407" s="1315"/>
      <c r="HVO407" s="1315"/>
      <c r="HVP407" s="1315"/>
      <c r="HVQ407" s="1315"/>
      <c r="HVR407" s="1315"/>
      <c r="HVS407" s="1315"/>
      <c r="HVT407" s="1315"/>
      <c r="HVU407" s="1315"/>
      <c r="HVV407" s="1315"/>
      <c r="HVW407" s="1315"/>
      <c r="HVX407" s="1315"/>
      <c r="HVY407" s="1315"/>
      <c r="HVZ407" s="1315"/>
      <c r="HWA407" s="1315"/>
      <c r="HWB407" s="1315"/>
      <c r="HWC407" s="1315"/>
      <c r="HWD407" s="1315"/>
      <c r="HWE407" s="1315"/>
      <c r="HWF407" s="1315"/>
      <c r="HWG407" s="1315"/>
      <c r="HWH407" s="1315"/>
      <c r="HWI407" s="1315"/>
      <c r="HWJ407" s="1315"/>
      <c r="HWK407" s="1315"/>
      <c r="HWL407" s="1315"/>
      <c r="HWM407" s="1315"/>
      <c r="HWN407" s="1315"/>
      <c r="HWO407" s="1315"/>
      <c r="HWP407" s="1315"/>
      <c r="HWQ407" s="1315"/>
      <c r="HWR407" s="1315"/>
      <c r="HWS407" s="1315"/>
      <c r="HWT407" s="1315"/>
      <c r="HWU407" s="1315"/>
      <c r="HWV407" s="1315"/>
      <c r="HWW407" s="1315"/>
      <c r="HWX407" s="1315"/>
      <c r="HWY407" s="1315"/>
      <c r="HWZ407" s="1315"/>
      <c r="HXA407" s="1315"/>
      <c r="HXB407" s="1315"/>
      <c r="HXC407" s="1315"/>
      <c r="HXD407" s="1315"/>
      <c r="HXE407" s="1315"/>
      <c r="HXF407" s="1315"/>
      <c r="HXG407" s="1315"/>
      <c r="HXH407" s="1315"/>
      <c r="HXI407" s="1315"/>
      <c r="HXJ407" s="1315"/>
      <c r="HXK407" s="1315"/>
      <c r="HXL407" s="1315"/>
      <c r="HXM407" s="1315"/>
      <c r="HXN407" s="1315"/>
      <c r="HXO407" s="1315"/>
      <c r="HXP407" s="1315"/>
      <c r="HXQ407" s="1315"/>
      <c r="HXR407" s="1315"/>
      <c r="HXS407" s="1315"/>
      <c r="HXT407" s="1315"/>
      <c r="HXU407" s="1315"/>
      <c r="HXV407" s="1315"/>
      <c r="HXW407" s="1315"/>
      <c r="HXX407" s="1315"/>
      <c r="HXY407" s="1315"/>
      <c r="HXZ407" s="1315"/>
      <c r="HYA407" s="1315"/>
      <c r="HYB407" s="1315"/>
      <c r="HYC407" s="1315"/>
      <c r="HYD407" s="1315"/>
      <c r="HYE407" s="1315"/>
      <c r="HYF407" s="1315"/>
      <c r="HYG407" s="1315"/>
      <c r="HYH407" s="1315"/>
      <c r="HYI407" s="1315"/>
      <c r="HYJ407" s="1315"/>
      <c r="HYK407" s="1315"/>
      <c r="HYL407" s="1315"/>
      <c r="HYM407" s="1315"/>
      <c r="HYN407" s="1315"/>
      <c r="HYO407" s="1315"/>
      <c r="HYP407" s="1315"/>
      <c r="HYQ407" s="1315"/>
      <c r="HYR407" s="1315"/>
      <c r="HYS407" s="1315"/>
      <c r="HYT407" s="1315"/>
      <c r="HYU407" s="1315"/>
      <c r="HYV407" s="1315"/>
      <c r="HYW407" s="1315"/>
      <c r="HYX407" s="1315"/>
      <c r="HYY407" s="1315"/>
      <c r="HYZ407" s="1315"/>
      <c r="HZA407" s="1315"/>
      <c r="HZB407" s="1315"/>
      <c r="HZC407" s="1315"/>
      <c r="HZD407" s="1315"/>
      <c r="HZE407" s="1315"/>
      <c r="HZF407" s="1315"/>
      <c r="HZG407" s="1315"/>
      <c r="HZH407" s="1315"/>
      <c r="HZI407" s="1315"/>
      <c r="HZJ407" s="1315"/>
      <c r="HZK407" s="1315"/>
      <c r="HZL407" s="1315"/>
      <c r="HZM407" s="1315"/>
      <c r="HZN407" s="1315"/>
      <c r="HZO407" s="1315"/>
      <c r="HZP407" s="1315"/>
      <c r="HZQ407" s="1315"/>
      <c r="HZR407" s="1315"/>
      <c r="HZS407" s="1315"/>
      <c r="HZT407" s="1315"/>
      <c r="HZU407" s="1315"/>
      <c r="HZV407" s="1315"/>
      <c r="HZW407" s="1315"/>
      <c r="HZX407" s="1315"/>
      <c r="HZY407" s="1315"/>
      <c r="HZZ407" s="1315"/>
      <c r="IAA407" s="1315"/>
      <c r="IAB407" s="1315"/>
      <c r="IAC407" s="1315"/>
      <c r="IAD407" s="1315"/>
      <c r="IAE407" s="1315"/>
      <c r="IAF407" s="1315"/>
      <c r="IAG407" s="1315"/>
      <c r="IAH407" s="1315"/>
      <c r="IAI407" s="1315"/>
      <c r="IAJ407" s="1315"/>
      <c r="IAK407" s="1315"/>
      <c r="IAL407" s="1315"/>
      <c r="IAM407" s="1315"/>
      <c r="IAN407" s="1315"/>
      <c r="IAO407" s="1315"/>
      <c r="IAP407" s="1315"/>
      <c r="IAQ407" s="1315"/>
      <c r="IAR407" s="1315"/>
      <c r="IAS407" s="1315"/>
      <c r="IAT407" s="1315"/>
      <c r="IAU407" s="1315"/>
      <c r="IAV407" s="1315"/>
      <c r="IAW407" s="1315"/>
      <c r="IAX407" s="1315"/>
      <c r="IAY407" s="1315"/>
      <c r="IAZ407" s="1315"/>
      <c r="IBA407" s="1315"/>
      <c r="IBB407" s="1315"/>
      <c r="IBC407" s="1315"/>
      <c r="IBD407" s="1315"/>
      <c r="IBE407" s="1315"/>
      <c r="IBF407" s="1315"/>
      <c r="IBG407" s="1315"/>
      <c r="IBH407" s="1315"/>
      <c r="IBI407" s="1315"/>
      <c r="IBJ407" s="1315"/>
      <c r="IBK407" s="1315"/>
      <c r="IBL407" s="1315"/>
      <c r="IBM407" s="1315"/>
      <c r="IBN407" s="1315"/>
      <c r="IBO407" s="1315"/>
      <c r="IBP407" s="1315"/>
      <c r="IBQ407" s="1315"/>
      <c r="IBR407" s="1315"/>
      <c r="IBS407" s="1315"/>
      <c r="IBT407" s="1315"/>
      <c r="IBU407" s="1315"/>
      <c r="IBV407" s="1315"/>
      <c r="IBW407" s="1315"/>
      <c r="IBX407" s="1315"/>
      <c r="IBY407" s="1315"/>
      <c r="IBZ407" s="1315"/>
      <c r="ICA407" s="1315"/>
      <c r="ICB407" s="1315"/>
      <c r="ICC407" s="1315"/>
      <c r="ICD407" s="1315"/>
      <c r="ICE407" s="1315"/>
      <c r="ICF407" s="1315"/>
      <c r="ICG407" s="1315"/>
      <c r="ICH407" s="1315"/>
      <c r="ICI407" s="1315"/>
      <c r="ICJ407" s="1315"/>
      <c r="ICK407" s="1315"/>
      <c r="ICL407" s="1315"/>
      <c r="ICM407" s="1315"/>
      <c r="ICN407" s="1315"/>
      <c r="ICO407" s="1315"/>
      <c r="ICP407" s="1315"/>
      <c r="ICQ407" s="1315"/>
      <c r="ICR407" s="1315"/>
      <c r="ICS407" s="1315"/>
      <c r="ICT407" s="1315"/>
      <c r="ICU407" s="1315"/>
      <c r="ICV407" s="1315"/>
      <c r="ICW407" s="1315"/>
      <c r="ICX407" s="1315"/>
      <c r="ICY407" s="1315"/>
      <c r="ICZ407" s="1315"/>
      <c r="IDA407" s="1315"/>
      <c r="IDB407" s="1315"/>
      <c r="IDC407" s="1315"/>
      <c r="IDD407" s="1315"/>
      <c r="IDE407" s="1315"/>
      <c r="IDF407" s="1315"/>
      <c r="IDG407" s="1315"/>
      <c r="IDH407" s="1315"/>
      <c r="IDI407" s="1315"/>
      <c r="IDJ407" s="1315"/>
      <c r="IDK407" s="1315"/>
      <c r="IDL407" s="1315"/>
      <c r="IDM407" s="1315"/>
      <c r="IDN407" s="1315"/>
      <c r="IDO407" s="1315"/>
      <c r="IDP407" s="1315"/>
      <c r="IDQ407" s="1315"/>
      <c r="IDR407" s="1315"/>
      <c r="IDS407" s="1315"/>
      <c r="IDT407" s="1315"/>
      <c r="IDU407" s="1315"/>
      <c r="IDV407" s="1315"/>
      <c r="IDW407" s="1315"/>
      <c r="IDX407" s="1315"/>
      <c r="IDY407" s="1315"/>
      <c r="IDZ407" s="1315"/>
      <c r="IEA407" s="1315"/>
      <c r="IEB407" s="1315"/>
      <c r="IEC407" s="1315"/>
      <c r="IED407" s="1315"/>
      <c r="IEE407" s="1315"/>
      <c r="IEF407" s="1315"/>
      <c r="IEG407" s="1315"/>
      <c r="IEH407" s="1315"/>
      <c r="IEI407" s="1315"/>
      <c r="IEJ407" s="1315"/>
      <c r="IEK407" s="1315"/>
      <c r="IEL407" s="1315"/>
      <c r="IEM407" s="1315"/>
      <c r="IEN407" s="1315"/>
      <c r="IEO407" s="1315"/>
      <c r="IEP407" s="1315"/>
      <c r="IEQ407" s="1315"/>
      <c r="IER407" s="1315"/>
      <c r="IES407" s="1315"/>
      <c r="IET407" s="1315"/>
      <c r="IEU407" s="1315"/>
      <c r="IEV407" s="1315"/>
      <c r="IEW407" s="1315"/>
      <c r="IEX407" s="1315"/>
      <c r="IEY407" s="1315"/>
      <c r="IEZ407" s="1315"/>
      <c r="IFA407" s="1315"/>
      <c r="IFB407" s="1315"/>
      <c r="IFC407" s="1315"/>
      <c r="IFD407" s="1315"/>
      <c r="IFE407" s="1315"/>
      <c r="IFF407" s="1315"/>
      <c r="IFG407" s="1315"/>
      <c r="IFH407" s="1315"/>
      <c r="IFI407" s="1315"/>
      <c r="IFJ407" s="1315"/>
      <c r="IFK407" s="1315"/>
      <c r="IFL407" s="1315"/>
      <c r="IFM407" s="1315"/>
      <c r="IFN407" s="1315"/>
      <c r="IFO407" s="1315"/>
      <c r="IFP407" s="1315"/>
      <c r="IFQ407" s="1315"/>
      <c r="IFR407" s="1315"/>
      <c r="IFS407" s="1315"/>
      <c r="IFT407" s="1315"/>
      <c r="IFU407" s="1315"/>
      <c r="IFV407" s="1315"/>
      <c r="IFW407" s="1315"/>
      <c r="IFX407" s="1315"/>
      <c r="IFY407" s="1315"/>
      <c r="IFZ407" s="1315"/>
      <c r="IGA407" s="1315"/>
      <c r="IGB407" s="1315"/>
      <c r="IGC407" s="1315"/>
      <c r="IGD407" s="1315"/>
      <c r="IGE407" s="1315"/>
      <c r="IGF407" s="1315"/>
      <c r="IGG407" s="1315"/>
      <c r="IGH407" s="1315"/>
      <c r="IGI407" s="1315"/>
      <c r="IGJ407" s="1315"/>
      <c r="IGK407" s="1315"/>
      <c r="IGL407" s="1315"/>
      <c r="IGM407" s="1315"/>
      <c r="IGN407" s="1315"/>
      <c r="IGO407" s="1315"/>
      <c r="IGP407" s="1315"/>
      <c r="IGQ407" s="1315"/>
      <c r="IGR407" s="1315"/>
      <c r="IGS407" s="1315"/>
      <c r="IGT407" s="1315"/>
      <c r="IGU407" s="1315"/>
      <c r="IGV407" s="1315"/>
      <c r="IGW407" s="1315"/>
      <c r="IGX407" s="1315"/>
      <c r="IGY407" s="1315"/>
      <c r="IGZ407" s="1315"/>
      <c r="IHA407" s="1315"/>
      <c r="IHB407" s="1315"/>
      <c r="IHC407" s="1315"/>
      <c r="IHD407" s="1315"/>
      <c r="IHE407" s="1315"/>
      <c r="IHF407" s="1315"/>
      <c r="IHG407" s="1315"/>
      <c r="IHH407" s="1315"/>
      <c r="IHI407" s="1315"/>
      <c r="IHJ407" s="1315"/>
      <c r="IHK407" s="1315"/>
      <c r="IHL407" s="1315"/>
      <c r="IHM407" s="1315"/>
      <c r="IHN407" s="1315"/>
      <c r="IHO407" s="1315"/>
      <c r="IHP407" s="1315"/>
      <c r="IHQ407" s="1315"/>
      <c r="IHR407" s="1315"/>
      <c r="IHS407" s="1315"/>
      <c r="IHT407" s="1315"/>
      <c r="IHU407" s="1315"/>
      <c r="IHV407" s="1315"/>
      <c r="IHW407" s="1315"/>
      <c r="IHX407" s="1315"/>
      <c r="IHY407" s="1315"/>
      <c r="IHZ407" s="1315"/>
      <c r="IIA407" s="1315"/>
      <c r="IIB407" s="1315"/>
      <c r="IIC407" s="1315"/>
      <c r="IID407" s="1315"/>
      <c r="IIE407" s="1315"/>
      <c r="IIF407" s="1315"/>
      <c r="IIG407" s="1315"/>
      <c r="IIH407" s="1315"/>
      <c r="III407" s="1315"/>
      <c r="IIJ407" s="1315"/>
      <c r="IIK407" s="1315"/>
      <c r="IIL407" s="1315"/>
      <c r="IIM407" s="1315"/>
      <c r="IIN407" s="1315"/>
      <c r="IIO407" s="1315"/>
      <c r="IIP407" s="1315"/>
      <c r="IIQ407" s="1315"/>
      <c r="IIR407" s="1315"/>
      <c r="IIS407" s="1315"/>
      <c r="IIT407" s="1315"/>
      <c r="IIU407" s="1315"/>
      <c r="IIV407" s="1315"/>
      <c r="IIW407" s="1315"/>
      <c r="IIX407" s="1315"/>
      <c r="IIY407" s="1315"/>
      <c r="IIZ407" s="1315"/>
      <c r="IJA407" s="1315"/>
      <c r="IJB407" s="1315"/>
      <c r="IJC407" s="1315"/>
      <c r="IJD407" s="1315"/>
      <c r="IJE407" s="1315"/>
      <c r="IJF407" s="1315"/>
      <c r="IJG407" s="1315"/>
      <c r="IJH407" s="1315"/>
      <c r="IJI407" s="1315"/>
      <c r="IJJ407" s="1315"/>
      <c r="IJK407" s="1315"/>
      <c r="IJL407" s="1315"/>
      <c r="IJM407" s="1315"/>
      <c r="IJN407" s="1315"/>
      <c r="IJO407" s="1315"/>
      <c r="IJP407" s="1315"/>
      <c r="IJQ407" s="1315"/>
      <c r="IJR407" s="1315"/>
      <c r="IJS407" s="1315"/>
      <c r="IJT407" s="1315"/>
      <c r="IJU407" s="1315"/>
      <c r="IJV407" s="1315"/>
      <c r="IJW407" s="1315"/>
      <c r="IJX407" s="1315"/>
      <c r="IJY407" s="1315"/>
      <c r="IJZ407" s="1315"/>
      <c r="IKA407" s="1315"/>
      <c r="IKB407" s="1315"/>
      <c r="IKC407" s="1315"/>
      <c r="IKD407" s="1315"/>
      <c r="IKE407" s="1315"/>
      <c r="IKF407" s="1315"/>
      <c r="IKG407" s="1315"/>
      <c r="IKH407" s="1315"/>
      <c r="IKI407" s="1315"/>
      <c r="IKJ407" s="1315"/>
      <c r="IKK407" s="1315"/>
      <c r="IKL407" s="1315"/>
      <c r="IKM407" s="1315"/>
      <c r="IKN407" s="1315"/>
      <c r="IKO407" s="1315"/>
      <c r="IKP407" s="1315"/>
      <c r="IKQ407" s="1315"/>
      <c r="IKR407" s="1315"/>
      <c r="IKS407" s="1315"/>
      <c r="IKT407" s="1315"/>
      <c r="IKU407" s="1315"/>
      <c r="IKV407" s="1315"/>
      <c r="IKW407" s="1315"/>
      <c r="IKX407" s="1315"/>
      <c r="IKY407" s="1315"/>
      <c r="IKZ407" s="1315"/>
      <c r="ILA407" s="1315"/>
      <c r="ILB407" s="1315"/>
      <c r="ILC407" s="1315"/>
      <c r="ILD407" s="1315"/>
      <c r="ILE407" s="1315"/>
      <c r="ILF407" s="1315"/>
      <c r="ILG407" s="1315"/>
      <c r="ILH407" s="1315"/>
      <c r="ILI407" s="1315"/>
      <c r="ILJ407" s="1315"/>
      <c r="ILK407" s="1315"/>
      <c r="ILL407" s="1315"/>
      <c r="ILM407" s="1315"/>
      <c r="ILN407" s="1315"/>
      <c r="ILO407" s="1315"/>
      <c r="ILP407" s="1315"/>
      <c r="ILQ407" s="1315"/>
      <c r="ILR407" s="1315"/>
      <c r="ILS407" s="1315"/>
      <c r="ILT407" s="1315"/>
      <c r="ILU407" s="1315"/>
      <c r="ILV407" s="1315"/>
      <c r="ILW407" s="1315"/>
      <c r="ILX407" s="1315"/>
      <c r="ILY407" s="1315"/>
      <c r="ILZ407" s="1315"/>
      <c r="IMA407" s="1315"/>
      <c r="IMB407" s="1315"/>
      <c r="IMC407" s="1315"/>
      <c r="IMD407" s="1315"/>
      <c r="IME407" s="1315"/>
      <c r="IMF407" s="1315"/>
      <c r="IMG407" s="1315"/>
      <c r="IMH407" s="1315"/>
      <c r="IMI407" s="1315"/>
      <c r="IMJ407" s="1315"/>
      <c r="IMK407" s="1315"/>
      <c r="IML407" s="1315"/>
      <c r="IMM407" s="1315"/>
      <c r="IMN407" s="1315"/>
      <c r="IMO407" s="1315"/>
      <c r="IMP407" s="1315"/>
      <c r="IMQ407" s="1315"/>
      <c r="IMR407" s="1315"/>
      <c r="IMS407" s="1315"/>
      <c r="IMT407" s="1315"/>
      <c r="IMU407" s="1315"/>
      <c r="IMV407" s="1315"/>
      <c r="IMW407" s="1315"/>
      <c r="IMX407" s="1315"/>
      <c r="IMY407" s="1315"/>
      <c r="IMZ407" s="1315"/>
      <c r="INA407" s="1315"/>
      <c r="INB407" s="1315"/>
      <c r="INC407" s="1315"/>
      <c r="IND407" s="1315"/>
      <c r="INE407" s="1315"/>
      <c r="INF407" s="1315"/>
      <c r="ING407" s="1315"/>
      <c r="INH407" s="1315"/>
      <c r="INI407" s="1315"/>
      <c r="INJ407" s="1315"/>
      <c r="INK407" s="1315"/>
      <c r="INL407" s="1315"/>
      <c r="INM407" s="1315"/>
      <c r="INN407" s="1315"/>
      <c r="INO407" s="1315"/>
      <c r="INP407" s="1315"/>
      <c r="INQ407" s="1315"/>
      <c r="INR407" s="1315"/>
      <c r="INS407" s="1315"/>
      <c r="INT407" s="1315"/>
      <c r="INU407" s="1315"/>
      <c r="INV407" s="1315"/>
      <c r="INW407" s="1315"/>
      <c r="INX407" s="1315"/>
      <c r="INY407" s="1315"/>
      <c r="INZ407" s="1315"/>
      <c r="IOA407" s="1315"/>
      <c r="IOB407" s="1315"/>
      <c r="IOC407" s="1315"/>
      <c r="IOD407" s="1315"/>
      <c r="IOE407" s="1315"/>
      <c r="IOF407" s="1315"/>
      <c r="IOG407" s="1315"/>
      <c r="IOH407" s="1315"/>
      <c r="IOI407" s="1315"/>
      <c r="IOJ407" s="1315"/>
      <c r="IOK407" s="1315"/>
      <c r="IOL407" s="1315"/>
      <c r="IOM407" s="1315"/>
      <c r="ION407" s="1315"/>
      <c r="IOO407" s="1315"/>
      <c r="IOP407" s="1315"/>
      <c r="IOQ407" s="1315"/>
      <c r="IOR407" s="1315"/>
      <c r="IOS407" s="1315"/>
      <c r="IOT407" s="1315"/>
      <c r="IOU407" s="1315"/>
      <c r="IOV407" s="1315"/>
      <c r="IOW407" s="1315"/>
      <c r="IOX407" s="1315"/>
      <c r="IOY407" s="1315"/>
      <c r="IOZ407" s="1315"/>
      <c r="IPA407" s="1315"/>
      <c r="IPB407" s="1315"/>
      <c r="IPC407" s="1315"/>
      <c r="IPD407" s="1315"/>
      <c r="IPE407" s="1315"/>
      <c r="IPF407" s="1315"/>
      <c r="IPG407" s="1315"/>
      <c r="IPH407" s="1315"/>
      <c r="IPI407" s="1315"/>
      <c r="IPJ407" s="1315"/>
      <c r="IPK407" s="1315"/>
      <c r="IPL407" s="1315"/>
      <c r="IPM407" s="1315"/>
      <c r="IPN407" s="1315"/>
      <c r="IPO407" s="1315"/>
      <c r="IPP407" s="1315"/>
      <c r="IPQ407" s="1315"/>
      <c r="IPR407" s="1315"/>
      <c r="IPS407" s="1315"/>
      <c r="IPT407" s="1315"/>
      <c r="IPU407" s="1315"/>
      <c r="IPV407" s="1315"/>
      <c r="IPW407" s="1315"/>
      <c r="IPX407" s="1315"/>
      <c r="IPY407" s="1315"/>
      <c r="IPZ407" s="1315"/>
      <c r="IQA407" s="1315"/>
      <c r="IQB407" s="1315"/>
      <c r="IQC407" s="1315"/>
      <c r="IQD407" s="1315"/>
      <c r="IQE407" s="1315"/>
      <c r="IQF407" s="1315"/>
      <c r="IQG407" s="1315"/>
      <c r="IQH407" s="1315"/>
      <c r="IQI407" s="1315"/>
      <c r="IQJ407" s="1315"/>
      <c r="IQK407" s="1315"/>
      <c r="IQL407" s="1315"/>
      <c r="IQM407" s="1315"/>
      <c r="IQN407" s="1315"/>
      <c r="IQO407" s="1315"/>
      <c r="IQP407" s="1315"/>
      <c r="IQQ407" s="1315"/>
      <c r="IQR407" s="1315"/>
      <c r="IQS407" s="1315"/>
      <c r="IQT407" s="1315"/>
      <c r="IQU407" s="1315"/>
      <c r="IQV407" s="1315"/>
      <c r="IQW407" s="1315"/>
      <c r="IQX407" s="1315"/>
      <c r="IQY407" s="1315"/>
      <c r="IQZ407" s="1315"/>
      <c r="IRA407" s="1315"/>
      <c r="IRB407" s="1315"/>
      <c r="IRC407" s="1315"/>
      <c r="IRD407" s="1315"/>
      <c r="IRE407" s="1315"/>
      <c r="IRF407" s="1315"/>
      <c r="IRG407" s="1315"/>
      <c r="IRH407" s="1315"/>
      <c r="IRI407" s="1315"/>
      <c r="IRJ407" s="1315"/>
      <c r="IRK407" s="1315"/>
      <c r="IRL407" s="1315"/>
      <c r="IRM407" s="1315"/>
      <c r="IRN407" s="1315"/>
      <c r="IRO407" s="1315"/>
      <c r="IRP407" s="1315"/>
      <c r="IRQ407" s="1315"/>
      <c r="IRR407" s="1315"/>
      <c r="IRS407" s="1315"/>
      <c r="IRT407" s="1315"/>
      <c r="IRU407" s="1315"/>
      <c r="IRV407" s="1315"/>
      <c r="IRW407" s="1315"/>
      <c r="IRX407" s="1315"/>
      <c r="IRY407" s="1315"/>
      <c r="IRZ407" s="1315"/>
      <c r="ISA407" s="1315"/>
      <c r="ISB407" s="1315"/>
      <c r="ISC407" s="1315"/>
      <c r="ISD407" s="1315"/>
      <c r="ISE407" s="1315"/>
      <c r="ISF407" s="1315"/>
      <c r="ISG407" s="1315"/>
      <c r="ISH407" s="1315"/>
      <c r="ISI407" s="1315"/>
      <c r="ISJ407" s="1315"/>
      <c r="ISK407" s="1315"/>
      <c r="ISL407" s="1315"/>
      <c r="ISM407" s="1315"/>
      <c r="ISN407" s="1315"/>
      <c r="ISO407" s="1315"/>
      <c r="ISP407" s="1315"/>
      <c r="ISQ407" s="1315"/>
      <c r="ISR407" s="1315"/>
      <c r="ISS407" s="1315"/>
      <c r="IST407" s="1315"/>
      <c r="ISU407" s="1315"/>
      <c r="ISV407" s="1315"/>
      <c r="ISW407" s="1315"/>
      <c r="ISX407" s="1315"/>
      <c r="ISY407" s="1315"/>
      <c r="ISZ407" s="1315"/>
      <c r="ITA407" s="1315"/>
      <c r="ITB407" s="1315"/>
      <c r="ITC407" s="1315"/>
      <c r="ITD407" s="1315"/>
      <c r="ITE407" s="1315"/>
      <c r="ITF407" s="1315"/>
      <c r="ITG407" s="1315"/>
      <c r="ITH407" s="1315"/>
      <c r="ITI407" s="1315"/>
      <c r="ITJ407" s="1315"/>
      <c r="ITK407" s="1315"/>
      <c r="ITL407" s="1315"/>
      <c r="ITM407" s="1315"/>
      <c r="ITN407" s="1315"/>
      <c r="ITO407" s="1315"/>
      <c r="ITP407" s="1315"/>
      <c r="ITQ407" s="1315"/>
      <c r="ITR407" s="1315"/>
      <c r="ITS407" s="1315"/>
      <c r="ITT407" s="1315"/>
      <c r="ITU407" s="1315"/>
      <c r="ITV407" s="1315"/>
      <c r="ITW407" s="1315"/>
      <c r="ITX407" s="1315"/>
      <c r="ITY407" s="1315"/>
      <c r="ITZ407" s="1315"/>
      <c r="IUA407" s="1315"/>
      <c r="IUB407" s="1315"/>
      <c r="IUC407" s="1315"/>
      <c r="IUD407" s="1315"/>
      <c r="IUE407" s="1315"/>
      <c r="IUF407" s="1315"/>
      <c r="IUG407" s="1315"/>
      <c r="IUH407" s="1315"/>
      <c r="IUI407" s="1315"/>
      <c r="IUJ407" s="1315"/>
      <c r="IUK407" s="1315"/>
      <c r="IUL407" s="1315"/>
      <c r="IUM407" s="1315"/>
      <c r="IUN407" s="1315"/>
      <c r="IUO407" s="1315"/>
      <c r="IUP407" s="1315"/>
      <c r="IUQ407" s="1315"/>
      <c r="IUR407" s="1315"/>
      <c r="IUS407" s="1315"/>
      <c r="IUT407" s="1315"/>
      <c r="IUU407" s="1315"/>
      <c r="IUV407" s="1315"/>
      <c r="IUW407" s="1315"/>
      <c r="IUX407" s="1315"/>
      <c r="IUY407" s="1315"/>
      <c r="IUZ407" s="1315"/>
      <c r="IVA407" s="1315"/>
      <c r="IVB407" s="1315"/>
      <c r="IVC407" s="1315"/>
      <c r="IVD407" s="1315"/>
      <c r="IVE407" s="1315"/>
      <c r="IVF407" s="1315"/>
      <c r="IVG407" s="1315"/>
      <c r="IVH407" s="1315"/>
      <c r="IVI407" s="1315"/>
      <c r="IVJ407" s="1315"/>
      <c r="IVK407" s="1315"/>
      <c r="IVL407" s="1315"/>
      <c r="IVM407" s="1315"/>
      <c r="IVN407" s="1315"/>
      <c r="IVO407" s="1315"/>
      <c r="IVP407" s="1315"/>
      <c r="IVQ407" s="1315"/>
      <c r="IVR407" s="1315"/>
      <c r="IVS407" s="1315"/>
      <c r="IVT407" s="1315"/>
      <c r="IVU407" s="1315"/>
      <c r="IVV407" s="1315"/>
      <c r="IVW407" s="1315"/>
      <c r="IVX407" s="1315"/>
      <c r="IVY407" s="1315"/>
      <c r="IVZ407" s="1315"/>
      <c r="IWA407" s="1315"/>
      <c r="IWB407" s="1315"/>
      <c r="IWC407" s="1315"/>
      <c r="IWD407" s="1315"/>
      <c r="IWE407" s="1315"/>
      <c r="IWF407" s="1315"/>
      <c r="IWG407" s="1315"/>
      <c r="IWH407" s="1315"/>
      <c r="IWI407" s="1315"/>
      <c r="IWJ407" s="1315"/>
      <c r="IWK407" s="1315"/>
      <c r="IWL407" s="1315"/>
      <c r="IWM407" s="1315"/>
      <c r="IWN407" s="1315"/>
      <c r="IWO407" s="1315"/>
      <c r="IWP407" s="1315"/>
      <c r="IWQ407" s="1315"/>
      <c r="IWR407" s="1315"/>
      <c r="IWS407" s="1315"/>
      <c r="IWT407" s="1315"/>
      <c r="IWU407" s="1315"/>
      <c r="IWV407" s="1315"/>
      <c r="IWW407" s="1315"/>
      <c r="IWX407" s="1315"/>
      <c r="IWY407" s="1315"/>
      <c r="IWZ407" s="1315"/>
      <c r="IXA407" s="1315"/>
      <c r="IXB407" s="1315"/>
      <c r="IXC407" s="1315"/>
      <c r="IXD407" s="1315"/>
      <c r="IXE407" s="1315"/>
      <c r="IXF407" s="1315"/>
      <c r="IXG407" s="1315"/>
      <c r="IXH407" s="1315"/>
      <c r="IXI407" s="1315"/>
      <c r="IXJ407" s="1315"/>
      <c r="IXK407" s="1315"/>
      <c r="IXL407" s="1315"/>
      <c r="IXM407" s="1315"/>
      <c r="IXN407" s="1315"/>
      <c r="IXO407" s="1315"/>
      <c r="IXP407" s="1315"/>
      <c r="IXQ407" s="1315"/>
      <c r="IXR407" s="1315"/>
      <c r="IXS407" s="1315"/>
      <c r="IXT407" s="1315"/>
      <c r="IXU407" s="1315"/>
      <c r="IXV407" s="1315"/>
      <c r="IXW407" s="1315"/>
      <c r="IXX407" s="1315"/>
      <c r="IXY407" s="1315"/>
      <c r="IXZ407" s="1315"/>
      <c r="IYA407" s="1315"/>
      <c r="IYB407" s="1315"/>
      <c r="IYC407" s="1315"/>
      <c r="IYD407" s="1315"/>
      <c r="IYE407" s="1315"/>
      <c r="IYF407" s="1315"/>
      <c r="IYG407" s="1315"/>
      <c r="IYH407" s="1315"/>
      <c r="IYI407" s="1315"/>
      <c r="IYJ407" s="1315"/>
      <c r="IYK407" s="1315"/>
      <c r="IYL407" s="1315"/>
      <c r="IYM407" s="1315"/>
      <c r="IYN407" s="1315"/>
      <c r="IYO407" s="1315"/>
      <c r="IYP407" s="1315"/>
      <c r="IYQ407" s="1315"/>
      <c r="IYR407" s="1315"/>
      <c r="IYS407" s="1315"/>
      <c r="IYT407" s="1315"/>
      <c r="IYU407" s="1315"/>
      <c r="IYV407" s="1315"/>
      <c r="IYW407" s="1315"/>
      <c r="IYX407" s="1315"/>
      <c r="IYY407" s="1315"/>
      <c r="IYZ407" s="1315"/>
      <c r="IZA407" s="1315"/>
      <c r="IZB407" s="1315"/>
      <c r="IZC407" s="1315"/>
      <c r="IZD407" s="1315"/>
      <c r="IZE407" s="1315"/>
      <c r="IZF407" s="1315"/>
      <c r="IZG407" s="1315"/>
      <c r="IZH407" s="1315"/>
      <c r="IZI407" s="1315"/>
      <c r="IZJ407" s="1315"/>
      <c r="IZK407" s="1315"/>
      <c r="IZL407" s="1315"/>
      <c r="IZM407" s="1315"/>
      <c r="IZN407" s="1315"/>
      <c r="IZO407" s="1315"/>
      <c r="IZP407" s="1315"/>
      <c r="IZQ407" s="1315"/>
      <c r="IZR407" s="1315"/>
      <c r="IZS407" s="1315"/>
      <c r="IZT407" s="1315"/>
      <c r="IZU407" s="1315"/>
      <c r="IZV407" s="1315"/>
      <c r="IZW407" s="1315"/>
      <c r="IZX407" s="1315"/>
      <c r="IZY407" s="1315"/>
      <c r="IZZ407" s="1315"/>
      <c r="JAA407" s="1315"/>
      <c r="JAB407" s="1315"/>
      <c r="JAC407" s="1315"/>
      <c r="JAD407" s="1315"/>
      <c r="JAE407" s="1315"/>
      <c r="JAF407" s="1315"/>
      <c r="JAG407" s="1315"/>
      <c r="JAH407" s="1315"/>
      <c r="JAI407" s="1315"/>
      <c r="JAJ407" s="1315"/>
      <c r="JAK407" s="1315"/>
      <c r="JAL407" s="1315"/>
      <c r="JAM407" s="1315"/>
      <c r="JAN407" s="1315"/>
      <c r="JAO407" s="1315"/>
      <c r="JAP407" s="1315"/>
      <c r="JAQ407" s="1315"/>
      <c r="JAR407" s="1315"/>
      <c r="JAS407" s="1315"/>
      <c r="JAT407" s="1315"/>
      <c r="JAU407" s="1315"/>
      <c r="JAV407" s="1315"/>
      <c r="JAW407" s="1315"/>
      <c r="JAX407" s="1315"/>
      <c r="JAY407" s="1315"/>
      <c r="JAZ407" s="1315"/>
      <c r="JBA407" s="1315"/>
      <c r="JBB407" s="1315"/>
      <c r="JBC407" s="1315"/>
      <c r="JBD407" s="1315"/>
      <c r="JBE407" s="1315"/>
      <c r="JBF407" s="1315"/>
      <c r="JBG407" s="1315"/>
      <c r="JBH407" s="1315"/>
      <c r="JBI407" s="1315"/>
      <c r="JBJ407" s="1315"/>
      <c r="JBK407" s="1315"/>
      <c r="JBL407" s="1315"/>
      <c r="JBM407" s="1315"/>
      <c r="JBN407" s="1315"/>
      <c r="JBO407" s="1315"/>
      <c r="JBP407" s="1315"/>
      <c r="JBQ407" s="1315"/>
      <c r="JBR407" s="1315"/>
      <c r="JBS407" s="1315"/>
      <c r="JBT407" s="1315"/>
      <c r="JBU407" s="1315"/>
      <c r="JBV407" s="1315"/>
      <c r="JBW407" s="1315"/>
      <c r="JBX407" s="1315"/>
      <c r="JBY407" s="1315"/>
      <c r="JBZ407" s="1315"/>
      <c r="JCA407" s="1315"/>
      <c r="JCB407" s="1315"/>
      <c r="JCC407" s="1315"/>
      <c r="JCD407" s="1315"/>
      <c r="JCE407" s="1315"/>
      <c r="JCF407" s="1315"/>
      <c r="JCG407" s="1315"/>
      <c r="JCH407" s="1315"/>
      <c r="JCI407" s="1315"/>
      <c r="JCJ407" s="1315"/>
      <c r="JCK407" s="1315"/>
      <c r="JCL407" s="1315"/>
      <c r="JCM407" s="1315"/>
      <c r="JCN407" s="1315"/>
      <c r="JCO407" s="1315"/>
      <c r="JCP407" s="1315"/>
      <c r="JCQ407" s="1315"/>
      <c r="JCR407" s="1315"/>
      <c r="JCS407" s="1315"/>
      <c r="JCT407" s="1315"/>
      <c r="JCU407" s="1315"/>
      <c r="JCV407" s="1315"/>
      <c r="JCW407" s="1315"/>
      <c r="JCX407" s="1315"/>
      <c r="JCY407" s="1315"/>
      <c r="JCZ407" s="1315"/>
      <c r="JDA407" s="1315"/>
      <c r="JDB407" s="1315"/>
      <c r="JDC407" s="1315"/>
      <c r="JDD407" s="1315"/>
      <c r="JDE407" s="1315"/>
      <c r="JDF407" s="1315"/>
      <c r="JDG407" s="1315"/>
      <c r="JDH407" s="1315"/>
      <c r="JDI407" s="1315"/>
      <c r="JDJ407" s="1315"/>
      <c r="JDK407" s="1315"/>
      <c r="JDL407" s="1315"/>
      <c r="JDM407" s="1315"/>
      <c r="JDN407" s="1315"/>
      <c r="JDO407" s="1315"/>
      <c r="JDP407" s="1315"/>
      <c r="JDQ407" s="1315"/>
      <c r="JDR407" s="1315"/>
      <c r="JDS407" s="1315"/>
      <c r="JDT407" s="1315"/>
      <c r="JDU407" s="1315"/>
      <c r="JDV407" s="1315"/>
      <c r="JDW407" s="1315"/>
      <c r="JDX407" s="1315"/>
      <c r="JDY407" s="1315"/>
      <c r="JDZ407" s="1315"/>
      <c r="JEA407" s="1315"/>
      <c r="JEB407" s="1315"/>
      <c r="JEC407" s="1315"/>
      <c r="JED407" s="1315"/>
      <c r="JEE407" s="1315"/>
      <c r="JEF407" s="1315"/>
      <c r="JEG407" s="1315"/>
      <c r="JEH407" s="1315"/>
      <c r="JEI407" s="1315"/>
      <c r="JEJ407" s="1315"/>
      <c r="JEK407" s="1315"/>
      <c r="JEL407" s="1315"/>
      <c r="JEM407" s="1315"/>
      <c r="JEN407" s="1315"/>
      <c r="JEO407" s="1315"/>
      <c r="JEP407" s="1315"/>
      <c r="JEQ407" s="1315"/>
      <c r="JER407" s="1315"/>
      <c r="JES407" s="1315"/>
      <c r="JET407" s="1315"/>
      <c r="JEU407" s="1315"/>
      <c r="JEV407" s="1315"/>
      <c r="JEW407" s="1315"/>
      <c r="JEX407" s="1315"/>
      <c r="JEY407" s="1315"/>
      <c r="JEZ407" s="1315"/>
      <c r="JFA407" s="1315"/>
      <c r="JFB407" s="1315"/>
      <c r="JFC407" s="1315"/>
      <c r="JFD407" s="1315"/>
      <c r="JFE407" s="1315"/>
      <c r="JFF407" s="1315"/>
      <c r="JFG407" s="1315"/>
      <c r="JFH407" s="1315"/>
      <c r="JFI407" s="1315"/>
      <c r="JFJ407" s="1315"/>
      <c r="JFK407" s="1315"/>
      <c r="JFL407" s="1315"/>
      <c r="JFM407" s="1315"/>
      <c r="JFN407" s="1315"/>
      <c r="JFO407" s="1315"/>
      <c r="JFP407" s="1315"/>
      <c r="JFQ407" s="1315"/>
      <c r="JFR407" s="1315"/>
      <c r="JFS407" s="1315"/>
      <c r="JFT407" s="1315"/>
      <c r="JFU407" s="1315"/>
      <c r="JFV407" s="1315"/>
      <c r="JFW407" s="1315"/>
      <c r="JFX407" s="1315"/>
      <c r="JFY407" s="1315"/>
      <c r="JFZ407" s="1315"/>
      <c r="JGA407" s="1315"/>
      <c r="JGB407" s="1315"/>
      <c r="JGC407" s="1315"/>
      <c r="JGD407" s="1315"/>
      <c r="JGE407" s="1315"/>
      <c r="JGF407" s="1315"/>
      <c r="JGG407" s="1315"/>
      <c r="JGH407" s="1315"/>
      <c r="JGI407" s="1315"/>
      <c r="JGJ407" s="1315"/>
      <c r="JGK407" s="1315"/>
      <c r="JGL407" s="1315"/>
      <c r="JGM407" s="1315"/>
      <c r="JGN407" s="1315"/>
      <c r="JGO407" s="1315"/>
      <c r="JGP407" s="1315"/>
      <c r="JGQ407" s="1315"/>
      <c r="JGR407" s="1315"/>
      <c r="JGS407" s="1315"/>
      <c r="JGT407" s="1315"/>
      <c r="JGU407" s="1315"/>
      <c r="JGV407" s="1315"/>
      <c r="JGW407" s="1315"/>
      <c r="JGX407" s="1315"/>
      <c r="JGY407" s="1315"/>
      <c r="JGZ407" s="1315"/>
      <c r="JHA407" s="1315"/>
      <c r="JHB407" s="1315"/>
      <c r="JHC407" s="1315"/>
      <c r="JHD407" s="1315"/>
      <c r="JHE407" s="1315"/>
      <c r="JHF407" s="1315"/>
      <c r="JHG407" s="1315"/>
      <c r="JHH407" s="1315"/>
      <c r="JHI407" s="1315"/>
      <c r="JHJ407" s="1315"/>
      <c r="JHK407" s="1315"/>
      <c r="JHL407" s="1315"/>
      <c r="JHM407" s="1315"/>
      <c r="JHN407" s="1315"/>
      <c r="JHO407" s="1315"/>
      <c r="JHP407" s="1315"/>
      <c r="JHQ407" s="1315"/>
      <c r="JHR407" s="1315"/>
      <c r="JHS407" s="1315"/>
      <c r="JHT407" s="1315"/>
      <c r="JHU407" s="1315"/>
      <c r="JHV407" s="1315"/>
      <c r="JHW407" s="1315"/>
      <c r="JHX407" s="1315"/>
      <c r="JHY407" s="1315"/>
      <c r="JHZ407" s="1315"/>
      <c r="JIA407" s="1315"/>
      <c r="JIB407" s="1315"/>
      <c r="JIC407" s="1315"/>
      <c r="JID407" s="1315"/>
      <c r="JIE407" s="1315"/>
      <c r="JIF407" s="1315"/>
      <c r="JIG407" s="1315"/>
      <c r="JIH407" s="1315"/>
      <c r="JII407" s="1315"/>
      <c r="JIJ407" s="1315"/>
      <c r="JIK407" s="1315"/>
      <c r="JIL407" s="1315"/>
      <c r="JIM407" s="1315"/>
      <c r="JIN407" s="1315"/>
      <c r="JIO407" s="1315"/>
      <c r="JIP407" s="1315"/>
      <c r="JIQ407" s="1315"/>
      <c r="JIR407" s="1315"/>
      <c r="JIS407" s="1315"/>
      <c r="JIT407" s="1315"/>
      <c r="JIU407" s="1315"/>
      <c r="JIV407" s="1315"/>
      <c r="JIW407" s="1315"/>
      <c r="JIX407" s="1315"/>
      <c r="JIY407" s="1315"/>
      <c r="JIZ407" s="1315"/>
      <c r="JJA407" s="1315"/>
      <c r="JJB407" s="1315"/>
      <c r="JJC407" s="1315"/>
      <c r="JJD407" s="1315"/>
      <c r="JJE407" s="1315"/>
      <c r="JJF407" s="1315"/>
      <c r="JJG407" s="1315"/>
      <c r="JJH407" s="1315"/>
      <c r="JJI407" s="1315"/>
      <c r="JJJ407" s="1315"/>
      <c r="JJK407" s="1315"/>
      <c r="JJL407" s="1315"/>
      <c r="JJM407" s="1315"/>
      <c r="JJN407" s="1315"/>
      <c r="JJO407" s="1315"/>
      <c r="JJP407" s="1315"/>
      <c r="JJQ407" s="1315"/>
      <c r="JJR407" s="1315"/>
      <c r="JJS407" s="1315"/>
      <c r="JJT407" s="1315"/>
      <c r="JJU407" s="1315"/>
      <c r="JJV407" s="1315"/>
      <c r="JJW407" s="1315"/>
      <c r="JJX407" s="1315"/>
      <c r="JJY407" s="1315"/>
      <c r="JJZ407" s="1315"/>
      <c r="JKA407" s="1315"/>
      <c r="JKB407" s="1315"/>
      <c r="JKC407" s="1315"/>
      <c r="JKD407" s="1315"/>
      <c r="JKE407" s="1315"/>
      <c r="JKF407" s="1315"/>
      <c r="JKG407" s="1315"/>
      <c r="JKH407" s="1315"/>
      <c r="JKI407" s="1315"/>
      <c r="JKJ407" s="1315"/>
      <c r="JKK407" s="1315"/>
      <c r="JKL407" s="1315"/>
      <c r="JKM407" s="1315"/>
      <c r="JKN407" s="1315"/>
      <c r="JKO407" s="1315"/>
      <c r="JKP407" s="1315"/>
      <c r="JKQ407" s="1315"/>
      <c r="JKR407" s="1315"/>
      <c r="JKS407" s="1315"/>
      <c r="JKT407" s="1315"/>
      <c r="JKU407" s="1315"/>
      <c r="JKV407" s="1315"/>
      <c r="JKW407" s="1315"/>
      <c r="JKX407" s="1315"/>
      <c r="JKY407" s="1315"/>
      <c r="JKZ407" s="1315"/>
      <c r="JLA407" s="1315"/>
      <c r="JLB407" s="1315"/>
      <c r="JLC407" s="1315"/>
      <c r="JLD407" s="1315"/>
      <c r="JLE407" s="1315"/>
      <c r="JLF407" s="1315"/>
      <c r="JLG407" s="1315"/>
      <c r="JLH407" s="1315"/>
      <c r="JLI407" s="1315"/>
      <c r="JLJ407" s="1315"/>
      <c r="JLK407" s="1315"/>
      <c r="JLL407" s="1315"/>
      <c r="JLM407" s="1315"/>
      <c r="JLN407" s="1315"/>
      <c r="JLO407" s="1315"/>
      <c r="JLP407" s="1315"/>
      <c r="JLQ407" s="1315"/>
      <c r="JLR407" s="1315"/>
      <c r="JLS407" s="1315"/>
      <c r="JLT407" s="1315"/>
      <c r="JLU407" s="1315"/>
      <c r="JLV407" s="1315"/>
      <c r="JLW407" s="1315"/>
      <c r="JLX407" s="1315"/>
      <c r="JLY407" s="1315"/>
      <c r="JLZ407" s="1315"/>
      <c r="JMA407" s="1315"/>
      <c r="JMB407" s="1315"/>
      <c r="JMC407" s="1315"/>
      <c r="JMD407" s="1315"/>
      <c r="JME407" s="1315"/>
      <c r="JMF407" s="1315"/>
      <c r="JMG407" s="1315"/>
      <c r="JMH407" s="1315"/>
      <c r="JMI407" s="1315"/>
      <c r="JMJ407" s="1315"/>
      <c r="JMK407" s="1315"/>
      <c r="JML407" s="1315"/>
      <c r="JMM407" s="1315"/>
      <c r="JMN407" s="1315"/>
      <c r="JMO407" s="1315"/>
      <c r="JMP407" s="1315"/>
      <c r="JMQ407" s="1315"/>
      <c r="JMR407" s="1315"/>
      <c r="JMS407" s="1315"/>
      <c r="JMT407" s="1315"/>
      <c r="JMU407" s="1315"/>
      <c r="JMV407" s="1315"/>
      <c r="JMW407" s="1315"/>
      <c r="JMX407" s="1315"/>
      <c r="JMY407" s="1315"/>
      <c r="JMZ407" s="1315"/>
      <c r="JNA407" s="1315"/>
      <c r="JNB407" s="1315"/>
      <c r="JNC407" s="1315"/>
      <c r="JND407" s="1315"/>
      <c r="JNE407" s="1315"/>
      <c r="JNF407" s="1315"/>
      <c r="JNG407" s="1315"/>
      <c r="JNH407" s="1315"/>
      <c r="JNI407" s="1315"/>
      <c r="JNJ407" s="1315"/>
      <c r="JNK407" s="1315"/>
      <c r="JNL407" s="1315"/>
      <c r="JNM407" s="1315"/>
      <c r="JNN407" s="1315"/>
      <c r="JNO407" s="1315"/>
      <c r="JNP407" s="1315"/>
      <c r="JNQ407" s="1315"/>
      <c r="JNR407" s="1315"/>
      <c r="JNS407" s="1315"/>
      <c r="JNT407" s="1315"/>
      <c r="JNU407" s="1315"/>
      <c r="JNV407" s="1315"/>
      <c r="JNW407" s="1315"/>
      <c r="JNX407" s="1315"/>
      <c r="JNY407" s="1315"/>
      <c r="JNZ407" s="1315"/>
      <c r="JOA407" s="1315"/>
      <c r="JOB407" s="1315"/>
      <c r="JOC407" s="1315"/>
      <c r="JOD407" s="1315"/>
      <c r="JOE407" s="1315"/>
      <c r="JOF407" s="1315"/>
      <c r="JOG407" s="1315"/>
      <c r="JOH407" s="1315"/>
      <c r="JOI407" s="1315"/>
      <c r="JOJ407" s="1315"/>
      <c r="JOK407" s="1315"/>
      <c r="JOL407" s="1315"/>
      <c r="JOM407" s="1315"/>
      <c r="JON407" s="1315"/>
      <c r="JOO407" s="1315"/>
      <c r="JOP407" s="1315"/>
      <c r="JOQ407" s="1315"/>
      <c r="JOR407" s="1315"/>
      <c r="JOS407" s="1315"/>
      <c r="JOT407" s="1315"/>
      <c r="JOU407" s="1315"/>
      <c r="JOV407" s="1315"/>
      <c r="JOW407" s="1315"/>
      <c r="JOX407" s="1315"/>
      <c r="JOY407" s="1315"/>
      <c r="JOZ407" s="1315"/>
      <c r="JPA407" s="1315"/>
      <c r="JPB407" s="1315"/>
      <c r="JPC407" s="1315"/>
      <c r="JPD407" s="1315"/>
      <c r="JPE407" s="1315"/>
      <c r="JPF407" s="1315"/>
      <c r="JPG407" s="1315"/>
      <c r="JPH407" s="1315"/>
      <c r="JPI407" s="1315"/>
      <c r="JPJ407" s="1315"/>
      <c r="JPK407" s="1315"/>
      <c r="JPL407" s="1315"/>
      <c r="JPM407" s="1315"/>
      <c r="JPN407" s="1315"/>
      <c r="JPO407" s="1315"/>
      <c r="JPP407" s="1315"/>
      <c r="JPQ407" s="1315"/>
      <c r="JPR407" s="1315"/>
      <c r="JPS407" s="1315"/>
      <c r="JPT407" s="1315"/>
      <c r="JPU407" s="1315"/>
      <c r="JPV407" s="1315"/>
      <c r="JPW407" s="1315"/>
      <c r="JPX407" s="1315"/>
      <c r="JPY407" s="1315"/>
      <c r="JPZ407" s="1315"/>
      <c r="JQA407" s="1315"/>
      <c r="JQB407" s="1315"/>
      <c r="JQC407" s="1315"/>
      <c r="JQD407" s="1315"/>
      <c r="JQE407" s="1315"/>
      <c r="JQF407" s="1315"/>
      <c r="JQG407" s="1315"/>
      <c r="JQH407" s="1315"/>
      <c r="JQI407" s="1315"/>
      <c r="JQJ407" s="1315"/>
      <c r="JQK407" s="1315"/>
      <c r="JQL407" s="1315"/>
      <c r="JQM407" s="1315"/>
      <c r="JQN407" s="1315"/>
      <c r="JQO407" s="1315"/>
      <c r="JQP407" s="1315"/>
      <c r="JQQ407" s="1315"/>
      <c r="JQR407" s="1315"/>
      <c r="JQS407" s="1315"/>
      <c r="JQT407" s="1315"/>
      <c r="JQU407" s="1315"/>
      <c r="JQV407" s="1315"/>
      <c r="JQW407" s="1315"/>
      <c r="JQX407" s="1315"/>
      <c r="JQY407" s="1315"/>
      <c r="JQZ407" s="1315"/>
      <c r="JRA407" s="1315"/>
      <c r="JRB407" s="1315"/>
      <c r="JRC407" s="1315"/>
      <c r="JRD407" s="1315"/>
      <c r="JRE407" s="1315"/>
      <c r="JRF407" s="1315"/>
      <c r="JRG407" s="1315"/>
      <c r="JRH407" s="1315"/>
      <c r="JRI407" s="1315"/>
      <c r="JRJ407" s="1315"/>
      <c r="JRK407" s="1315"/>
      <c r="JRL407" s="1315"/>
      <c r="JRM407" s="1315"/>
      <c r="JRN407" s="1315"/>
      <c r="JRO407" s="1315"/>
      <c r="JRP407" s="1315"/>
      <c r="JRQ407" s="1315"/>
      <c r="JRR407" s="1315"/>
      <c r="JRS407" s="1315"/>
      <c r="JRT407" s="1315"/>
      <c r="JRU407" s="1315"/>
      <c r="JRV407" s="1315"/>
      <c r="JRW407" s="1315"/>
      <c r="JRX407" s="1315"/>
      <c r="JRY407" s="1315"/>
      <c r="JRZ407" s="1315"/>
      <c r="JSA407" s="1315"/>
      <c r="JSB407" s="1315"/>
      <c r="JSC407" s="1315"/>
      <c r="JSD407" s="1315"/>
      <c r="JSE407" s="1315"/>
      <c r="JSF407" s="1315"/>
      <c r="JSG407" s="1315"/>
      <c r="JSH407" s="1315"/>
      <c r="JSI407" s="1315"/>
      <c r="JSJ407" s="1315"/>
      <c r="JSK407" s="1315"/>
      <c r="JSL407" s="1315"/>
      <c r="JSM407" s="1315"/>
      <c r="JSN407" s="1315"/>
      <c r="JSO407" s="1315"/>
      <c r="JSP407" s="1315"/>
      <c r="JSQ407" s="1315"/>
      <c r="JSR407" s="1315"/>
      <c r="JSS407" s="1315"/>
      <c r="JST407" s="1315"/>
      <c r="JSU407" s="1315"/>
      <c r="JSV407" s="1315"/>
      <c r="JSW407" s="1315"/>
      <c r="JSX407" s="1315"/>
      <c r="JSY407" s="1315"/>
      <c r="JSZ407" s="1315"/>
      <c r="JTA407" s="1315"/>
      <c r="JTB407" s="1315"/>
      <c r="JTC407" s="1315"/>
      <c r="JTD407" s="1315"/>
      <c r="JTE407" s="1315"/>
      <c r="JTF407" s="1315"/>
      <c r="JTG407" s="1315"/>
      <c r="JTH407" s="1315"/>
      <c r="JTI407" s="1315"/>
      <c r="JTJ407" s="1315"/>
      <c r="JTK407" s="1315"/>
      <c r="JTL407" s="1315"/>
      <c r="JTM407" s="1315"/>
      <c r="JTN407" s="1315"/>
      <c r="JTO407" s="1315"/>
      <c r="JTP407" s="1315"/>
      <c r="JTQ407" s="1315"/>
      <c r="JTR407" s="1315"/>
      <c r="JTS407" s="1315"/>
      <c r="JTT407" s="1315"/>
      <c r="JTU407" s="1315"/>
      <c r="JTV407" s="1315"/>
      <c r="JTW407" s="1315"/>
      <c r="JTX407" s="1315"/>
      <c r="JTY407" s="1315"/>
      <c r="JTZ407" s="1315"/>
      <c r="JUA407" s="1315"/>
      <c r="JUB407" s="1315"/>
      <c r="JUC407" s="1315"/>
      <c r="JUD407" s="1315"/>
      <c r="JUE407" s="1315"/>
      <c r="JUF407" s="1315"/>
      <c r="JUG407" s="1315"/>
      <c r="JUH407" s="1315"/>
      <c r="JUI407" s="1315"/>
      <c r="JUJ407" s="1315"/>
      <c r="JUK407" s="1315"/>
      <c r="JUL407" s="1315"/>
      <c r="JUM407" s="1315"/>
      <c r="JUN407" s="1315"/>
      <c r="JUO407" s="1315"/>
      <c r="JUP407" s="1315"/>
      <c r="JUQ407" s="1315"/>
      <c r="JUR407" s="1315"/>
      <c r="JUS407" s="1315"/>
      <c r="JUT407" s="1315"/>
      <c r="JUU407" s="1315"/>
      <c r="JUV407" s="1315"/>
      <c r="JUW407" s="1315"/>
      <c r="JUX407" s="1315"/>
      <c r="JUY407" s="1315"/>
      <c r="JUZ407" s="1315"/>
      <c r="JVA407" s="1315"/>
      <c r="JVB407" s="1315"/>
      <c r="JVC407" s="1315"/>
      <c r="JVD407" s="1315"/>
      <c r="JVE407" s="1315"/>
      <c r="JVF407" s="1315"/>
      <c r="JVG407" s="1315"/>
      <c r="JVH407" s="1315"/>
      <c r="JVI407" s="1315"/>
      <c r="JVJ407" s="1315"/>
      <c r="JVK407" s="1315"/>
      <c r="JVL407" s="1315"/>
      <c r="JVM407" s="1315"/>
      <c r="JVN407" s="1315"/>
      <c r="JVO407" s="1315"/>
      <c r="JVP407" s="1315"/>
      <c r="JVQ407" s="1315"/>
      <c r="JVR407" s="1315"/>
      <c r="JVS407" s="1315"/>
      <c r="JVT407" s="1315"/>
      <c r="JVU407" s="1315"/>
      <c r="JVV407" s="1315"/>
      <c r="JVW407" s="1315"/>
      <c r="JVX407" s="1315"/>
      <c r="JVY407" s="1315"/>
      <c r="JVZ407" s="1315"/>
      <c r="JWA407" s="1315"/>
      <c r="JWB407" s="1315"/>
      <c r="JWC407" s="1315"/>
      <c r="JWD407" s="1315"/>
      <c r="JWE407" s="1315"/>
      <c r="JWF407" s="1315"/>
      <c r="JWG407" s="1315"/>
      <c r="JWH407" s="1315"/>
      <c r="JWI407" s="1315"/>
      <c r="JWJ407" s="1315"/>
      <c r="JWK407" s="1315"/>
      <c r="JWL407" s="1315"/>
      <c r="JWM407" s="1315"/>
      <c r="JWN407" s="1315"/>
      <c r="JWO407" s="1315"/>
      <c r="JWP407" s="1315"/>
      <c r="JWQ407" s="1315"/>
      <c r="JWR407" s="1315"/>
      <c r="JWS407" s="1315"/>
      <c r="JWT407" s="1315"/>
      <c r="JWU407" s="1315"/>
      <c r="JWV407" s="1315"/>
      <c r="JWW407" s="1315"/>
      <c r="JWX407" s="1315"/>
      <c r="JWY407" s="1315"/>
      <c r="JWZ407" s="1315"/>
      <c r="JXA407" s="1315"/>
      <c r="JXB407" s="1315"/>
      <c r="JXC407" s="1315"/>
      <c r="JXD407" s="1315"/>
      <c r="JXE407" s="1315"/>
      <c r="JXF407" s="1315"/>
      <c r="JXG407" s="1315"/>
      <c r="JXH407" s="1315"/>
      <c r="JXI407" s="1315"/>
      <c r="JXJ407" s="1315"/>
      <c r="JXK407" s="1315"/>
      <c r="JXL407" s="1315"/>
      <c r="JXM407" s="1315"/>
      <c r="JXN407" s="1315"/>
      <c r="JXO407" s="1315"/>
      <c r="JXP407" s="1315"/>
      <c r="JXQ407" s="1315"/>
      <c r="JXR407" s="1315"/>
      <c r="JXS407" s="1315"/>
      <c r="JXT407" s="1315"/>
      <c r="JXU407" s="1315"/>
      <c r="JXV407" s="1315"/>
      <c r="JXW407" s="1315"/>
      <c r="JXX407" s="1315"/>
      <c r="JXY407" s="1315"/>
      <c r="JXZ407" s="1315"/>
      <c r="JYA407" s="1315"/>
      <c r="JYB407" s="1315"/>
      <c r="JYC407" s="1315"/>
      <c r="JYD407" s="1315"/>
      <c r="JYE407" s="1315"/>
      <c r="JYF407" s="1315"/>
      <c r="JYG407" s="1315"/>
      <c r="JYH407" s="1315"/>
      <c r="JYI407" s="1315"/>
      <c r="JYJ407" s="1315"/>
      <c r="JYK407" s="1315"/>
      <c r="JYL407" s="1315"/>
      <c r="JYM407" s="1315"/>
      <c r="JYN407" s="1315"/>
      <c r="JYO407" s="1315"/>
      <c r="JYP407" s="1315"/>
      <c r="JYQ407" s="1315"/>
      <c r="JYR407" s="1315"/>
      <c r="JYS407" s="1315"/>
      <c r="JYT407" s="1315"/>
      <c r="JYU407" s="1315"/>
      <c r="JYV407" s="1315"/>
      <c r="JYW407" s="1315"/>
      <c r="JYX407" s="1315"/>
      <c r="JYY407" s="1315"/>
      <c r="JYZ407" s="1315"/>
      <c r="JZA407" s="1315"/>
      <c r="JZB407" s="1315"/>
      <c r="JZC407" s="1315"/>
      <c r="JZD407" s="1315"/>
      <c r="JZE407" s="1315"/>
      <c r="JZF407" s="1315"/>
      <c r="JZG407" s="1315"/>
      <c r="JZH407" s="1315"/>
      <c r="JZI407" s="1315"/>
      <c r="JZJ407" s="1315"/>
      <c r="JZK407" s="1315"/>
      <c r="JZL407" s="1315"/>
      <c r="JZM407" s="1315"/>
      <c r="JZN407" s="1315"/>
      <c r="JZO407" s="1315"/>
      <c r="JZP407" s="1315"/>
      <c r="JZQ407" s="1315"/>
      <c r="JZR407" s="1315"/>
      <c r="JZS407" s="1315"/>
      <c r="JZT407" s="1315"/>
      <c r="JZU407" s="1315"/>
      <c r="JZV407" s="1315"/>
      <c r="JZW407" s="1315"/>
      <c r="JZX407" s="1315"/>
      <c r="JZY407" s="1315"/>
      <c r="JZZ407" s="1315"/>
      <c r="KAA407" s="1315"/>
      <c r="KAB407" s="1315"/>
      <c r="KAC407" s="1315"/>
      <c r="KAD407" s="1315"/>
      <c r="KAE407" s="1315"/>
      <c r="KAF407" s="1315"/>
      <c r="KAG407" s="1315"/>
      <c r="KAH407" s="1315"/>
      <c r="KAI407" s="1315"/>
      <c r="KAJ407" s="1315"/>
      <c r="KAK407" s="1315"/>
      <c r="KAL407" s="1315"/>
      <c r="KAM407" s="1315"/>
      <c r="KAN407" s="1315"/>
      <c r="KAO407" s="1315"/>
      <c r="KAP407" s="1315"/>
      <c r="KAQ407" s="1315"/>
      <c r="KAR407" s="1315"/>
      <c r="KAS407" s="1315"/>
      <c r="KAT407" s="1315"/>
      <c r="KAU407" s="1315"/>
      <c r="KAV407" s="1315"/>
      <c r="KAW407" s="1315"/>
      <c r="KAX407" s="1315"/>
      <c r="KAY407" s="1315"/>
      <c r="KAZ407" s="1315"/>
      <c r="KBA407" s="1315"/>
      <c r="KBB407" s="1315"/>
      <c r="KBC407" s="1315"/>
      <c r="KBD407" s="1315"/>
      <c r="KBE407" s="1315"/>
      <c r="KBF407" s="1315"/>
      <c r="KBG407" s="1315"/>
      <c r="KBH407" s="1315"/>
      <c r="KBI407" s="1315"/>
      <c r="KBJ407" s="1315"/>
      <c r="KBK407" s="1315"/>
      <c r="KBL407" s="1315"/>
      <c r="KBM407" s="1315"/>
      <c r="KBN407" s="1315"/>
      <c r="KBO407" s="1315"/>
      <c r="KBP407" s="1315"/>
      <c r="KBQ407" s="1315"/>
      <c r="KBR407" s="1315"/>
      <c r="KBS407" s="1315"/>
      <c r="KBT407" s="1315"/>
      <c r="KBU407" s="1315"/>
      <c r="KBV407" s="1315"/>
      <c r="KBW407" s="1315"/>
      <c r="KBX407" s="1315"/>
      <c r="KBY407" s="1315"/>
      <c r="KBZ407" s="1315"/>
      <c r="KCA407" s="1315"/>
      <c r="KCB407" s="1315"/>
      <c r="KCC407" s="1315"/>
      <c r="KCD407" s="1315"/>
      <c r="KCE407" s="1315"/>
      <c r="KCF407" s="1315"/>
      <c r="KCG407" s="1315"/>
      <c r="KCH407" s="1315"/>
      <c r="KCI407" s="1315"/>
      <c r="KCJ407" s="1315"/>
      <c r="KCK407" s="1315"/>
      <c r="KCL407" s="1315"/>
      <c r="KCM407" s="1315"/>
      <c r="KCN407" s="1315"/>
      <c r="KCO407" s="1315"/>
      <c r="KCP407" s="1315"/>
      <c r="KCQ407" s="1315"/>
      <c r="KCR407" s="1315"/>
      <c r="KCS407" s="1315"/>
      <c r="KCT407" s="1315"/>
      <c r="KCU407" s="1315"/>
      <c r="KCV407" s="1315"/>
      <c r="KCW407" s="1315"/>
      <c r="KCX407" s="1315"/>
      <c r="KCY407" s="1315"/>
      <c r="KCZ407" s="1315"/>
      <c r="KDA407" s="1315"/>
      <c r="KDB407" s="1315"/>
      <c r="KDC407" s="1315"/>
      <c r="KDD407" s="1315"/>
      <c r="KDE407" s="1315"/>
      <c r="KDF407" s="1315"/>
      <c r="KDG407" s="1315"/>
      <c r="KDH407" s="1315"/>
      <c r="KDI407" s="1315"/>
      <c r="KDJ407" s="1315"/>
      <c r="KDK407" s="1315"/>
      <c r="KDL407" s="1315"/>
      <c r="KDM407" s="1315"/>
      <c r="KDN407" s="1315"/>
      <c r="KDO407" s="1315"/>
      <c r="KDP407" s="1315"/>
      <c r="KDQ407" s="1315"/>
      <c r="KDR407" s="1315"/>
      <c r="KDS407" s="1315"/>
      <c r="KDT407" s="1315"/>
      <c r="KDU407" s="1315"/>
      <c r="KDV407" s="1315"/>
      <c r="KDW407" s="1315"/>
      <c r="KDX407" s="1315"/>
      <c r="KDY407" s="1315"/>
      <c r="KDZ407" s="1315"/>
      <c r="KEA407" s="1315"/>
      <c r="KEB407" s="1315"/>
      <c r="KEC407" s="1315"/>
      <c r="KED407" s="1315"/>
      <c r="KEE407" s="1315"/>
      <c r="KEF407" s="1315"/>
      <c r="KEG407" s="1315"/>
      <c r="KEH407" s="1315"/>
      <c r="KEI407" s="1315"/>
      <c r="KEJ407" s="1315"/>
      <c r="KEK407" s="1315"/>
      <c r="KEL407" s="1315"/>
      <c r="KEM407" s="1315"/>
      <c r="KEN407" s="1315"/>
      <c r="KEO407" s="1315"/>
      <c r="KEP407" s="1315"/>
      <c r="KEQ407" s="1315"/>
      <c r="KER407" s="1315"/>
      <c r="KES407" s="1315"/>
      <c r="KET407" s="1315"/>
      <c r="KEU407" s="1315"/>
      <c r="KEV407" s="1315"/>
      <c r="KEW407" s="1315"/>
      <c r="KEX407" s="1315"/>
      <c r="KEY407" s="1315"/>
      <c r="KEZ407" s="1315"/>
      <c r="KFA407" s="1315"/>
      <c r="KFB407" s="1315"/>
      <c r="KFC407" s="1315"/>
      <c r="KFD407" s="1315"/>
      <c r="KFE407" s="1315"/>
      <c r="KFF407" s="1315"/>
      <c r="KFG407" s="1315"/>
      <c r="KFH407" s="1315"/>
      <c r="KFI407" s="1315"/>
      <c r="KFJ407" s="1315"/>
      <c r="KFK407" s="1315"/>
      <c r="KFL407" s="1315"/>
      <c r="KFM407" s="1315"/>
      <c r="KFN407" s="1315"/>
      <c r="KFO407" s="1315"/>
      <c r="KFP407" s="1315"/>
      <c r="KFQ407" s="1315"/>
      <c r="KFR407" s="1315"/>
      <c r="KFS407" s="1315"/>
      <c r="KFT407" s="1315"/>
      <c r="KFU407" s="1315"/>
      <c r="KFV407" s="1315"/>
      <c r="KFW407" s="1315"/>
      <c r="KFX407" s="1315"/>
      <c r="KFY407" s="1315"/>
      <c r="KFZ407" s="1315"/>
      <c r="KGA407" s="1315"/>
      <c r="KGB407" s="1315"/>
      <c r="KGC407" s="1315"/>
      <c r="KGD407" s="1315"/>
      <c r="KGE407" s="1315"/>
      <c r="KGF407" s="1315"/>
      <c r="KGG407" s="1315"/>
      <c r="KGH407" s="1315"/>
      <c r="KGI407" s="1315"/>
      <c r="KGJ407" s="1315"/>
      <c r="KGK407" s="1315"/>
      <c r="KGL407" s="1315"/>
      <c r="KGM407" s="1315"/>
      <c r="KGN407" s="1315"/>
      <c r="KGO407" s="1315"/>
      <c r="KGP407" s="1315"/>
      <c r="KGQ407" s="1315"/>
      <c r="KGR407" s="1315"/>
      <c r="KGS407" s="1315"/>
      <c r="KGT407" s="1315"/>
      <c r="KGU407" s="1315"/>
      <c r="KGV407" s="1315"/>
      <c r="KGW407" s="1315"/>
      <c r="KGX407" s="1315"/>
      <c r="KGY407" s="1315"/>
      <c r="KGZ407" s="1315"/>
      <c r="KHA407" s="1315"/>
      <c r="KHB407" s="1315"/>
      <c r="KHC407" s="1315"/>
      <c r="KHD407" s="1315"/>
      <c r="KHE407" s="1315"/>
      <c r="KHF407" s="1315"/>
      <c r="KHG407" s="1315"/>
      <c r="KHH407" s="1315"/>
      <c r="KHI407" s="1315"/>
      <c r="KHJ407" s="1315"/>
      <c r="KHK407" s="1315"/>
      <c r="KHL407" s="1315"/>
      <c r="KHM407" s="1315"/>
      <c r="KHN407" s="1315"/>
      <c r="KHO407" s="1315"/>
      <c r="KHP407" s="1315"/>
      <c r="KHQ407" s="1315"/>
      <c r="KHR407" s="1315"/>
      <c r="KHS407" s="1315"/>
      <c r="KHT407" s="1315"/>
      <c r="KHU407" s="1315"/>
      <c r="KHV407" s="1315"/>
      <c r="KHW407" s="1315"/>
      <c r="KHX407" s="1315"/>
      <c r="KHY407" s="1315"/>
      <c r="KHZ407" s="1315"/>
      <c r="KIA407" s="1315"/>
      <c r="KIB407" s="1315"/>
      <c r="KIC407" s="1315"/>
      <c r="KID407" s="1315"/>
      <c r="KIE407" s="1315"/>
      <c r="KIF407" s="1315"/>
      <c r="KIG407" s="1315"/>
      <c r="KIH407" s="1315"/>
      <c r="KII407" s="1315"/>
      <c r="KIJ407" s="1315"/>
      <c r="KIK407" s="1315"/>
      <c r="KIL407" s="1315"/>
      <c r="KIM407" s="1315"/>
      <c r="KIN407" s="1315"/>
      <c r="KIO407" s="1315"/>
      <c r="KIP407" s="1315"/>
      <c r="KIQ407" s="1315"/>
      <c r="KIR407" s="1315"/>
      <c r="KIS407" s="1315"/>
      <c r="KIT407" s="1315"/>
      <c r="KIU407" s="1315"/>
      <c r="KIV407" s="1315"/>
      <c r="KIW407" s="1315"/>
      <c r="KIX407" s="1315"/>
      <c r="KIY407" s="1315"/>
      <c r="KIZ407" s="1315"/>
      <c r="KJA407" s="1315"/>
      <c r="KJB407" s="1315"/>
      <c r="KJC407" s="1315"/>
      <c r="KJD407" s="1315"/>
      <c r="KJE407" s="1315"/>
      <c r="KJF407" s="1315"/>
      <c r="KJG407" s="1315"/>
      <c r="KJH407" s="1315"/>
      <c r="KJI407" s="1315"/>
      <c r="KJJ407" s="1315"/>
      <c r="KJK407" s="1315"/>
      <c r="KJL407" s="1315"/>
      <c r="KJM407" s="1315"/>
      <c r="KJN407" s="1315"/>
      <c r="KJO407" s="1315"/>
      <c r="KJP407" s="1315"/>
      <c r="KJQ407" s="1315"/>
      <c r="KJR407" s="1315"/>
      <c r="KJS407" s="1315"/>
      <c r="KJT407" s="1315"/>
      <c r="KJU407" s="1315"/>
      <c r="KJV407" s="1315"/>
      <c r="KJW407" s="1315"/>
      <c r="KJX407" s="1315"/>
      <c r="KJY407" s="1315"/>
      <c r="KJZ407" s="1315"/>
      <c r="KKA407" s="1315"/>
      <c r="KKB407" s="1315"/>
      <c r="KKC407" s="1315"/>
      <c r="KKD407" s="1315"/>
      <c r="KKE407" s="1315"/>
      <c r="KKF407" s="1315"/>
      <c r="KKG407" s="1315"/>
      <c r="KKH407" s="1315"/>
      <c r="KKI407" s="1315"/>
      <c r="KKJ407" s="1315"/>
      <c r="KKK407" s="1315"/>
      <c r="KKL407" s="1315"/>
      <c r="KKM407" s="1315"/>
      <c r="KKN407" s="1315"/>
      <c r="KKO407" s="1315"/>
      <c r="KKP407" s="1315"/>
      <c r="KKQ407" s="1315"/>
      <c r="KKR407" s="1315"/>
      <c r="KKS407" s="1315"/>
      <c r="KKT407" s="1315"/>
      <c r="KKU407" s="1315"/>
      <c r="KKV407" s="1315"/>
      <c r="KKW407" s="1315"/>
      <c r="KKX407" s="1315"/>
      <c r="KKY407" s="1315"/>
      <c r="KKZ407" s="1315"/>
      <c r="KLA407" s="1315"/>
      <c r="KLB407" s="1315"/>
      <c r="KLC407" s="1315"/>
      <c r="KLD407" s="1315"/>
      <c r="KLE407" s="1315"/>
      <c r="KLF407" s="1315"/>
      <c r="KLG407" s="1315"/>
      <c r="KLH407" s="1315"/>
      <c r="KLI407" s="1315"/>
      <c r="KLJ407" s="1315"/>
      <c r="KLK407" s="1315"/>
      <c r="KLL407" s="1315"/>
      <c r="KLM407" s="1315"/>
      <c r="KLN407" s="1315"/>
      <c r="KLO407" s="1315"/>
      <c r="KLP407" s="1315"/>
      <c r="KLQ407" s="1315"/>
      <c r="KLR407" s="1315"/>
      <c r="KLS407" s="1315"/>
      <c r="KLT407" s="1315"/>
      <c r="KLU407" s="1315"/>
      <c r="KLV407" s="1315"/>
      <c r="KLW407" s="1315"/>
      <c r="KLX407" s="1315"/>
      <c r="KLY407" s="1315"/>
      <c r="KLZ407" s="1315"/>
      <c r="KMA407" s="1315"/>
      <c r="KMB407" s="1315"/>
      <c r="KMC407" s="1315"/>
      <c r="KMD407" s="1315"/>
      <c r="KME407" s="1315"/>
      <c r="KMF407" s="1315"/>
      <c r="KMG407" s="1315"/>
      <c r="KMH407" s="1315"/>
      <c r="KMI407" s="1315"/>
      <c r="KMJ407" s="1315"/>
      <c r="KMK407" s="1315"/>
      <c r="KML407" s="1315"/>
      <c r="KMM407" s="1315"/>
      <c r="KMN407" s="1315"/>
      <c r="KMO407" s="1315"/>
      <c r="KMP407" s="1315"/>
      <c r="KMQ407" s="1315"/>
      <c r="KMR407" s="1315"/>
      <c r="KMS407" s="1315"/>
      <c r="KMT407" s="1315"/>
      <c r="KMU407" s="1315"/>
      <c r="KMV407" s="1315"/>
      <c r="KMW407" s="1315"/>
      <c r="KMX407" s="1315"/>
      <c r="KMY407" s="1315"/>
      <c r="KMZ407" s="1315"/>
      <c r="KNA407" s="1315"/>
      <c r="KNB407" s="1315"/>
      <c r="KNC407" s="1315"/>
      <c r="KND407" s="1315"/>
      <c r="KNE407" s="1315"/>
      <c r="KNF407" s="1315"/>
      <c r="KNG407" s="1315"/>
      <c r="KNH407" s="1315"/>
      <c r="KNI407" s="1315"/>
      <c r="KNJ407" s="1315"/>
      <c r="KNK407" s="1315"/>
      <c r="KNL407" s="1315"/>
      <c r="KNM407" s="1315"/>
      <c r="KNN407" s="1315"/>
      <c r="KNO407" s="1315"/>
      <c r="KNP407" s="1315"/>
      <c r="KNQ407" s="1315"/>
      <c r="KNR407" s="1315"/>
      <c r="KNS407" s="1315"/>
      <c r="KNT407" s="1315"/>
      <c r="KNU407" s="1315"/>
      <c r="KNV407" s="1315"/>
      <c r="KNW407" s="1315"/>
      <c r="KNX407" s="1315"/>
      <c r="KNY407" s="1315"/>
      <c r="KNZ407" s="1315"/>
      <c r="KOA407" s="1315"/>
      <c r="KOB407" s="1315"/>
      <c r="KOC407" s="1315"/>
      <c r="KOD407" s="1315"/>
      <c r="KOE407" s="1315"/>
      <c r="KOF407" s="1315"/>
      <c r="KOG407" s="1315"/>
      <c r="KOH407" s="1315"/>
      <c r="KOI407" s="1315"/>
      <c r="KOJ407" s="1315"/>
      <c r="KOK407" s="1315"/>
      <c r="KOL407" s="1315"/>
      <c r="KOM407" s="1315"/>
      <c r="KON407" s="1315"/>
      <c r="KOO407" s="1315"/>
      <c r="KOP407" s="1315"/>
      <c r="KOQ407" s="1315"/>
      <c r="KOR407" s="1315"/>
      <c r="KOS407" s="1315"/>
      <c r="KOT407" s="1315"/>
      <c r="KOU407" s="1315"/>
      <c r="KOV407" s="1315"/>
      <c r="KOW407" s="1315"/>
      <c r="KOX407" s="1315"/>
      <c r="KOY407" s="1315"/>
      <c r="KOZ407" s="1315"/>
      <c r="KPA407" s="1315"/>
      <c r="KPB407" s="1315"/>
      <c r="KPC407" s="1315"/>
      <c r="KPD407" s="1315"/>
      <c r="KPE407" s="1315"/>
      <c r="KPF407" s="1315"/>
      <c r="KPG407" s="1315"/>
      <c r="KPH407" s="1315"/>
      <c r="KPI407" s="1315"/>
      <c r="KPJ407" s="1315"/>
      <c r="KPK407" s="1315"/>
      <c r="KPL407" s="1315"/>
      <c r="KPM407" s="1315"/>
      <c r="KPN407" s="1315"/>
      <c r="KPO407" s="1315"/>
      <c r="KPP407" s="1315"/>
      <c r="KPQ407" s="1315"/>
      <c r="KPR407" s="1315"/>
      <c r="KPS407" s="1315"/>
      <c r="KPT407" s="1315"/>
      <c r="KPU407" s="1315"/>
      <c r="KPV407" s="1315"/>
      <c r="KPW407" s="1315"/>
      <c r="KPX407" s="1315"/>
      <c r="KPY407" s="1315"/>
      <c r="KPZ407" s="1315"/>
      <c r="KQA407" s="1315"/>
      <c r="KQB407" s="1315"/>
      <c r="KQC407" s="1315"/>
      <c r="KQD407" s="1315"/>
      <c r="KQE407" s="1315"/>
      <c r="KQF407" s="1315"/>
      <c r="KQG407" s="1315"/>
      <c r="KQH407" s="1315"/>
      <c r="KQI407" s="1315"/>
      <c r="KQJ407" s="1315"/>
      <c r="KQK407" s="1315"/>
      <c r="KQL407" s="1315"/>
      <c r="KQM407" s="1315"/>
      <c r="KQN407" s="1315"/>
      <c r="KQO407" s="1315"/>
      <c r="KQP407" s="1315"/>
      <c r="KQQ407" s="1315"/>
      <c r="KQR407" s="1315"/>
      <c r="KQS407" s="1315"/>
      <c r="KQT407" s="1315"/>
      <c r="KQU407" s="1315"/>
      <c r="KQV407" s="1315"/>
      <c r="KQW407" s="1315"/>
      <c r="KQX407" s="1315"/>
      <c r="KQY407" s="1315"/>
      <c r="KQZ407" s="1315"/>
      <c r="KRA407" s="1315"/>
      <c r="KRB407" s="1315"/>
      <c r="KRC407" s="1315"/>
      <c r="KRD407" s="1315"/>
      <c r="KRE407" s="1315"/>
      <c r="KRF407" s="1315"/>
      <c r="KRG407" s="1315"/>
      <c r="KRH407" s="1315"/>
      <c r="KRI407" s="1315"/>
      <c r="KRJ407" s="1315"/>
      <c r="KRK407" s="1315"/>
      <c r="KRL407" s="1315"/>
      <c r="KRM407" s="1315"/>
      <c r="KRN407" s="1315"/>
      <c r="KRO407" s="1315"/>
      <c r="KRP407" s="1315"/>
      <c r="KRQ407" s="1315"/>
      <c r="KRR407" s="1315"/>
      <c r="KRS407" s="1315"/>
      <c r="KRT407" s="1315"/>
      <c r="KRU407" s="1315"/>
      <c r="KRV407" s="1315"/>
      <c r="KRW407" s="1315"/>
      <c r="KRX407" s="1315"/>
      <c r="KRY407" s="1315"/>
      <c r="KRZ407" s="1315"/>
      <c r="KSA407" s="1315"/>
      <c r="KSB407" s="1315"/>
      <c r="KSC407" s="1315"/>
      <c r="KSD407" s="1315"/>
      <c r="KSE407" s="1315"/>
      <c r="KSF407" s="1315"/>
      <c r="KSG407" s="1315"/>
      <c r="KSH407" s="1315"/>
      <c r="KSI407" s="1315"/>
      <c r="KSJ407" s="1315"/>
      <c r="KSK407" s="1315"/>
      <c r="KSL407" s="1315"/>
      <c r="KSM407" s="1315"/>
      <c r="KSN407" s="1315"/>
      <c r="KSO407" s="1315"/>
      <c r="KSP407" s="1315"/>
      <c r="KSQ407" s="1315"/>
      <c r="KSR407" s="1315"/>
      <c r="KSS407" s="1315"/>
      <c r="KST407" s="1315"/>
      <c r="KSU407" s="1315"/>
      <c r="KSV407" s="1315"/>
      <c r="KSW407" s="1315"/>
      <c r="KSX407" s="1315"/>
      <c r="KSY407" s="1315"/>
      <c r="KSZ407" s="1315"/>
      <c r="KTA407" s="1315"/>
      <c r="KTB407" s="1315"/>
      <c r="KTC407" s="1315"/>
      <c r="KTD407" s="1315"/>
      <c r="KTE407" s="1315"/>
      <c r="KTF407" s="1315"/>
      <c r="KTG407" s="1315"/>
      <c r="KTH407" s="1315"/>
      <c r="KTI407" s="1315"/>
      <c r="KTJ407" s="1315"/>
      <c r="KTK407" s="1315"/>
      <c r="KTL407" s="1315"/>
      <c r="KTM407" s="1315"/>
      <c r="KTN407" s="1315"/>
      <c r="KTO407" s="1315"/>
      <c r="KTP407" s="1315"/>
      <c r="KTQ407" s="1315"/>
      <c r="KTR407" s="1315"/>
      <c r="KTS407" s="1315"/>
      <c r="KTT407" s="1315"/>
      <c r="KTU407" s="1315"/>
      <c r="KTV407" s="1315"/>
      <c r="KTW407" s="1315"/>
      <c r="KTX407" s="1315"/>
      <c r="KTY407" s="1315"/>
      <c r="KTZ407" s="1315"/>
      <c r="KUA407" s="1315"/>
      <c r="KUB407" s="1315"/>
      <c r="KUC407" s="1315"/>
      <c r="KUD407" s="1315"/>
      <c r="KUE407" s="1315"/>
      <c r="KUF407" s="1315"/>
      <c r="KUG407" s="1315"/>
      <c r="KUH407" s="1315"/>
      <c r="KUI407" s="1315"/>
      <c r="KUJ407" s="1315"/>
      <c r="KUK407" s="1315"/>
      <c r="KUL407" s="1315"/>
      <c r="KUM407" s="1315"/>
      <c r="KUN407" s="1315"/>
      <c r="KUO407" s="1315"/>
      <c r="KUP407" s="1315"/>
      <c r="KUQ407" s="1315"/>
      <c r="KUR407" s="1315"/>
      <c r="KUS407" s="1315"/>
      <c r="KUT407" s="1315"/>
      <c r="KUU407" s="1315"/>
      <c r="KUV407" s="1315"/>
      <c r="KUW407" s="1315"/>
      <c r="KUX407" s="1315"/>
      <c r="KUY407" s="1315"/>
      <c r="KUZ407" s="1315"/>
      <c r="KVA407" s="1315"/>
      <c r="KVB407" s="1315"/>
      <c r="KVC407" s="1315"/>
      <c r="KVD407" s="1315"/>
      <c r="KVE407" s="1315"/>
      <c r="KVF407" s="1315"/>
      <c r="KVG407" s="1315"/>
      <c r="KVH407" s="1315"/>
      <c r="KVI407" s="1315"/>
      <c r="KVJ407" s="1315"/>
      <c r="KVK407" s="1315"/>
      <c r="KVL407" s="1315"/>
      <c r="KVM407" s="1315"/>
      <c r="KVN407" s="1315"/>
      <c r="KVO407" s="1315"/>
      <c r="KVP407" s="1315"/>
      <c r="KVQ407" s="1315"/>
      <c r="KVR407" s="1315"/>
      <c r="KVS407" s="1315"/>
      <c r="KVT407" s="1315"/>
      <c r="KVU407" s="1315"/>
      <c r="KVV407" s="1315"/>
      <c r="KVW407" s="1315"/>
      <c r="KVX407" s="1315"/>
      <c r="KVY407" s="1315"/>
      <c r="KVZ407" s="1315"/>
      <c r="KWA407" s="1315"/>
      <c r="KWB407" s="1315"/>
      <c r="KWC407" s="1315"/>
      <c r="KWD407" s="1315"/>
      <c r="KWE407" s="1315"/>
      <c r="KWF407" s="1315"/>
      <c r="KWG407" s="1315"/>
      <c r="KWH407" s="1315"/>
      <c r="KWI407" s="1315"/>
      <c r="KWJ407" s="1315"/>
      <c r="KWK407" s="1315"/>
      <c r="KWL407" s="1315"/>
      <c r="KWM407" s="1315"/>
      <c r="KWN407" s="1315"/>
      <c r="KWO407" s="1315"/>
      <c r="KWP407" s="1315"/>
      <c r="KWQ407" s="1315"/>
      <c r="KWR407" s="1315"/>
      <c r="KWS407" s="1315"/>
      <c r="KWT407" s="1315"/>
      <c r="KWU407" s="1315"/>
      <c r="KWV407" s="1315"/>
      <c r="KWW407" s="1315"/>
      <c r="KWX407" s="1315"/>
      <c r="KWY407" s="1315"/>
      <c r="KWZ407" s="1315"/>
      <c r="KXA407" s="1315"/>
      <c r="KXB407" s="1315"/>
      <c r="KXC407" s="1315"/>
      <c r="KXD407" s="1315"/>
      <c r="KXE407" s="1315"/>
      <c r="KXF407" s="1315"/>
      <c r="KXG407" s="1315"/>
      <c r="KXH407" s="1315"/>
      <c r="KXI407" s="1315"/>
      <c r="KXJ407" s="1315"/>
      <c r="KXK407" s="1315"/>
      <c r="KXL407" s="1315"/>
      <c r="KXM407" s="1315"/>
      <c r="KXN407" s="1315"/>
      <c r="KXO407" s="1315"/>
      <c r="KXP407" s="1315"/>
      <c r="KXQ407" s="1315"/>
      <c r="KXR407" s="1315"/>
      <c r="KXS407" s="1315"/>
      <c r="KXT407" s="1315"/>
      <c r="KXU407" s="1315"/>
      <c r="KXV407" s="1315"/>
      <c r="KXW407" s="1315"/>
      <c r="KXX407" s="1315"/>
      <c r="KXY407" s="1315"/>
      <c r="KXZ407" s="1315"/>
      <c r="KYA407" s="1315"/>
      <c r="KYB407" s="1315"/>
      <c r="KYC407" s="1315"/>
      <c r="KYD407" s="1315"/>
      <c r="KYE407" s="1315"/>
      <c r="KYF407" s="1315"/>
      <c r="KYG407" s="1315"/>
      <c r="KYH407" s="1315"/>
      <c r="KYI407" s="1315"/>
      <c r="KYJ407" s="1315"/>
      <c r="KYK407" s="1315"/>
      <c r="KYL407" s="1315"/>
      <c r="KYM407" s="1315"/>
      <c r="KYN407" s="1315"/>
      <c r="KYO407" s="1315"/>
      <c r="KYP407" s="1315"/>
      <c r="KYQ407" s="1315"/>
      <c r="KYR407" s="1315"/>
      <c r="KYS407" s="1315"/>
      <c r="KYT407" s="1315"/>
      <c r="KYU407" s="1315"/>
      <c r="KYV407" s="1315"/>
      <c r="KYW407" s="1315"/>
      <c r="KYX407" s="1315"/>
      <c r="KYY407" s="1315"/>
      <c r="KYZ407" s="1315"/>
      <c r="KZA407" s="1315"/>
      <c r="KZB407" s="1315"/>
      <c r="KZC407" s="1315"/>
      <c r="KZD407" s="1315"/>
      <c r="KZE407" s="1315"/>
      <c r="KZF407" s="1315"/>
      <c r="KZG407" s="1315"/>
      <c r="KZH407" s="1315"/>
      <c r="KZI407" s="1315"/>
      <c r="KZJ407" s="1315"/>
      <c r="KZK407" s="1315"/>
      <c r="KZL407" s="1315"/>
      <c r="KZM407" s="1315"/>
      <c r="KZN407" s="1315"/>
      <c r="KZO407" s="1315"/>
      <c r="KZP407" s="1315"/>
      <c r="KZQ407" s="1315"/>
      <c r="KZR407" s="1315"/>
      <c r="KZS407" s="1315"/>
      <c r="KZT407" s="1315"/>
      <c r="KZU407" s="1315"/>
      <c r="KZV407" s="1315"/>
      <c r="KZW407" s="1315"/>
      <c r="KZX407" s="1315"/>
      <c r="KZY407" s="1315"/>
      <c r="KZZ407" s="1315"/>
      <c r="LAA407" s="1315"/>
      <c r="LAB407" s="1315"/>
      <c r="LAC407" s="1315"/>
      <c r="LAD407" s="1315"/>
      <c r="LAE407" s="1315"/>
      <c r="LAF407" s="1315"/>
      <c r="LAG407" s="1315"/>
      <c r="LAH407" s="1315"/>
      <c r="LAI407" s="1315"/>
      <c r="LAJ407" s="1315"/>
      <c r="LAK407" s="1315"/>
      <c r="LAL407" s="1315"/>
      <c r="LAM407" s="1315"/>
      <c r="LAN407" s="1315"/>
      <c r="LAO407" s="1315"/>
      <c r="LAP407" s="1315"/>
      <c r="LAQ407" s="1315"/>
      <c r="LAR407" s="1315"/>
      <c r="LAS407" s="1315"/>
      <c r="LAT407" s="1315"/>
      <c r="LAU407" s="1315"/>
      <c r="LAV407" s="1315"/>
      <c r="LAW407" s="1315"/>
      <c r="LAX407" s="1315"/>
      <c r="LAY407" s="1315"/>
      <c r="LAZ407" s="1315"/>
      <c r="LBA407" s="1315"/>
      <c r="LBB407" s="1315"/>
      <c r="LBC407" s="1315"/>
      <c r="LBD407" s="1315"/>
      <c r="LBE407" s="1315"/>
      <c r="LBF407" s="1315"/>
      <c r="LBG407" s="1315"/>
      <c r="LBH407" s="1315"/>
      <c r="LBI407" s="1315"/>
      <c r="LBJ407" s="1315"/>
      <c r="LBK407" s="1315"/>
      <c r="LBL407" s="1315"/>
      <c r="LBM407" s="1315"/>
      <c r="LBN407" s="1315"/>
      <c r="LBO407" s="1315"/>
      <c r="LBP407" s="1315"/>
      <c r="LBQ407" s="1315"/>
      <c r="LBR407" s="1315"/>
      <c r="LBS407" s="1315"/>
      <c r="LBT407" s="1315"/>
      <c r="LBU407" s="1315"/>
      <c r="LBV407" s="1315"/>
      <c r="LBW407" s="1315"/>
      <c r="LBX407" s="1315"/>
      <c r="LBY407" s="1315"/>
      <c r="LBZ407" s="1315"/>
      <c r="LCA407" s="1315"/>
      <c r="LCB407" s="1315"/>
      <c r="LCC407" s="1315"/>
      <c r="LCD407" s="1315"/>
      <c r="LCE407" s="1315"/>
      <c r="LCF407" s="1315"/>
      <c r="LCG407" s="1315"/>
      <c r="LCH407" s="1315"/>
      <c r="LCI407" s="1315"/>
      <c r="LCJ407" s="1315"/>
      <c r="LCK407" s="1315"/>
      <c r="LCL407" s="1315"/>
      <c r="LCM407" s="1315"/>
      <c r="LCN407" s="1315"/>
      <c r="LCO407" s="1315"/>
      <c r="LCP407" s="1315"/>
      <c r="LCQ407" s="1315"/>
      <c r="LCR407" s="1315"/>
      <c r="LCS407" s="1315"/>
      <c r="LCT407" s="1315"/>
      <c r="LCU407" s="1315"/>
      <c r="LCV407" s="1315"/>
      <c r="LCW407" s="1315"/>
      <c r="LCX407" s="1315"/>
      <c r="LCY407" s="1315"/>
      <c r="LCZ407" s="1315"/>
      <c r="LDA407" s="1315"/>
      <c r="LDB407" s="1315"/>
      <c r="LDC407" s="1315"/>
      <c r="LDD407" s="1315"/>
      <c r="LDE407" s="1315"/>
      <c r="LDF407" s="1315"/>
      <c r="LDG407" s="1315"/>
      <c r="LDH407" s="1315"/>
      <c r="LDI407" s="1315"/>
      <c r="LDJ407" s="1315"/>
      <c r="LDK407" s="1315"/>
      <c r="LDL407" s="1315"/>
      <c r="LDM407" s="1315"/>
      <c r="LDN407" s="1315"/>
      <c r="LDO407" s="1315"/>
      <c r="LDP407" s="1315"/>
      <c r="LDQ407" s="1315"/>
      <c r="LDR407" s="1315"/>
      <c r="LDS407" s="1315"/>
      <c r="LDT407" s="1315"/>
      <c r="LDU407" s="1315"/>
      <c r="LDV407" s="1315"/>
      <c r="LDW407" s="1315"/>
      <c r="LDX407" s="1315"/>
      <c r="LDY407" s="1315"/>
      <c r="LDZ407" s="1315"/>
      <c r="LEA407" s="1315"/>
      <c r="LEB407" s="1315"/>
      <c r="LEC407" s="1315"/>
      <c r="LED407" s="1315"/>
      <c r="LEE407" s="1315"/>
      <c r="LEF407" s="1315"/>
      <c r="LEG407" s="1315"/>
      <c r="LEH407" s="1315"/>
      <c r="LEI407" s="1315"/>
      <c r="LEJ407" s="1315"/>
      <c r="LEK407" s="1315"/>
      <c r="LEL407" s="1315"/>
      <c r="LEM407" s="1315"/>
      <c r="LEN407" s="1315"/>
      <c r="LEO407" s="1315"/>
      <c r="LEP407" s="1315"/>
      <c r="LEQ407" s="1315"/>
      <c r="LER407" s="1315"/>
      <c r="LES407" s="1315"/>
      <c r="LET407" s="1315"/>
      <c r="LEU407" s="1315"/>
      <c r="LEV407" s="1315"/>
      <c r="LEW407" s="1315"/>
      <c r="LEX407" s="1315"/>
      <c r="LEY407" s="1315"/>
      <c r="LEZ407" s="1315"/>
      <c r="LFA407" s="1315"/>
      <c r="LFB407" s="1315"/>
      <c r="LFC407" s="1315"/>
      <c r="LFD407" s="1315"/>
      <c r="LFE407" s="1315"/>
      <c r="LFF407" s="1315"/>
      <c r="LFG407" s="1315"/>
      <c r="LFH407" s="1315"/>
      <c r="LFI407" s="1315"/>
      <c r="LFJ407" s="1315"/>
      <c r="LFK407" s="1315"/>
      <c r="LFL407" s="1315"/>
      <c r="LFM407" s="1315"/>
      <c r="LFN407" s="1315"/>
      <c r="LFO407" s="1315"/>
      <c r="LFP407" s="1315"/>
      <c r="LFQ407" s="1315"/>
      <c r="LFR407" s="1315"/>
      <c r="LFS407" s="1315"/>
      <c r="LFT407" s="1315"/>
      <c r="LFU407" s="1315"/>
      <c r="LFV407" s="1315"/>
      <c r="LFW407" s="1315"/>
      <c r="LFX407" s="1315"/>
      <c r="LFY407" s="1315"/>
      <c r="LFZ407" s="1315"/>
      <c r="LGA407" s="1315"/>
      <c r="LGB407" s="1315"/>
      <c r="LGC407" s="1315"/>
      <c r="LGD407" s="1315"/>
      <c r="LGE407" s="1315"/>
      <c r="LGF407" s="1315"/>
      <c r="LGG407" s="1315"/>
      <c r="LGH407" s="1315"/>
      <c r="LGI407" s="1315"/>
      <c r="LGJ407" s="1315"/>
      <c r="LGK407" s="1315"/>
      <c r="LGL407" s="1315"/>
      <c r="LGM407" s="1315"/>
      <c r="LGN407" s="1315"/>
      <c r="LGO407" s="1315"/>
      <c r="LGP407" s="1315"/>
      <c r="LGQ407" s="1315"/>
      <c r="LGR407" s="1315"/>
      <c r="LGS407" s="1315"/>
      <c r="LGT407" s="1315"/>
      <c r="LGU407" s="1315"/>
      <c r="LGV407" s="1315"/>
      <c r="LGW407" s="1315"/>
      <c r="LGX407" s="1315"/>
      <c r="LGY407" s="1315"/>
      <c r="LGZ407" s="1315"/>
      <c r="LHA407" s="1315"/>
      <c r="LHB407" s="1315"/>
      <c r="LHC407" s="1315"/>
      <c r="LHD407" s="1315"/>
      <c r="LHE407" s="1315"/>
      <c r="LHF407" s="1315"/>
      <c r="LHG407" s="1315"/>
      <c r="LHH407" s="1315"/>
      <c r="LHI407" s="1315"/>
      <c r="LHJ407" s="1315"/>
      <c r="LHK407" s="1315"/>
      <c r="LHL407" s="1315"/>
      <c r="LHM407" s="1315"/>
      <c r="LHN407" s="1315"/>
      <c r="LHO407" s="1315"/>
      <c r="LHP407" s="1315"/>
      <c r="LHQ407" s="1315"/>
      <c r="LHR407" s="1315"/>
      <c r="LHS407" s="1315"/>
      <c r="LHT407" s="1315"/>
      <c r="LHU407" s="1315"/>
      <c r="LHV407" s="1315"/>
      <c r="LHW407" s="1315"/>
      <c r="LHX407" s="1315"/>
      <c r="LHY407" s="1315"/>
      <c r="LHZ407" s="1315"/>
      <c r="LIA407" s="1315"/>
      <c r="LIB407" s="1315"/>
      <c r="LIC407" s="1315"/>
      <c r="LID407" s="1315"/>
      <c r="LIE407" s="1315"/>
      <c r="LIF407" s="1315"/>
      <c r="LIG407" s="1315"/>
      <c r="LIH407" s="1315"/>
      <c r="LII407" s="1315"/>
      <c r="LIJ407" s="1315"/>
      <c r="LIK407" s="1315"/>
      <c r="LIL407" s="1315"/>
      <c r="LIM407" s="1315"/>
      <c r="LIN407" s="1315"/>
      <c r="LIO407" s="1315"/>
      <c r="LIP407" s="1315"/>
      <c r="LIQ407" s="1315"/>
      <c r="LIR407" s="1315"/>
      <c r="LIS407" s="1315"/>
      <c r="LIT407" s="1315"/>
      <c r="LIU407" s="1315"/>
      <c r="LIV407" s="1315"/>
      <c r="LIW407" s="1315"/>
      <c r="LIX407" s="1315"/>
      <c r="LIY407" s="1315"/>
      <c r="LIZ407" s="1315"/>
      <c r="LJA407" s="1315"/>
      <c r="LJB407" s="1315"/>
      <c r="LJC407" s="1315"/>
      <c r="LJD407" s="1315"/>
      <c r="LJE407" s="1315"/>
      <c r="LJF407" s="1315"/>
      <c r="LJG407" s="1315"/>
      <c r="LJH407" s="1315"/>
      <c r="LJI407" s="1315"/>
      <c r="LJJ407" s="1315"/>
      <c r="LJK407" s="1315"/>
      <c r="LJL407" s="1315"/>
      <c r="LJM407" s="1315"/>
      <c r="LJN407" s="1315"/>
      <c r="LJO407" s="1315"/>
      <c r="LJP407" s="1315"/>
      <c r="LJQ407" s="1315"/>
      <c r="LJR407" s="1315"/>
      <c r="LJS407" s="1315"/>
      <c r="LJT407" s="1315"/>
      <c r="LJU407" s="1315"/>
      <c r="LJV407" s="1315"/>
      <c r="LJW407" s="1315"/>
      <c r="LJX407" s="1315"/>
      <c r="LJY407" s="1315"/>
      <c r="LJZ407" s="1315"/>
      <c r="LKA407" s="1315"/>
      <c r="LKB407" s="1315"/>
      <c r="LKC407" s="1315"/>
      <c r="LKD407" s="1315"/>
      <c r="LKE407" s="1315"/>
      <c r="LKF407" s="1315"/>
      <c r="LKG407" s="1315"/>
      <c r="LKH407" s="1315"/>
      <c r="LKI407" s="1315"/>
      <c r="LKJ407" s="1315"/>
      <c r="LKK407" s="1315"/>
      <c r="LKL407" s="1315"/>
      <c r="LKM407" s="1315"/>
      <c r="LKN407" s="1315"/>
      <c r="LKO407" s="1315"/>
      <c r="LKP407" s="1315"/>
      <c r="LKQ407" s="1315"/>
      <c r="LKR407" s="1315"/>
      <c r="LKS407" s="1315"/>
      <c r="LKT407" s="1315"/>
      <c r="LKU407" s="1315"/>
      <c r="LKV407" s="1315"/>
      <c r="LKW407" s="1315"/>
      <c r="LKX407" s="1315"/>
      <c r="LKY407" s="1315"/>
      <c r="LKZ407" s="1315"/>
      <c r="LLA407" s="1315"/>
      <c r="LLB407" s="1315"/>
      <c r="LLC407" s="1315"/>
      <c r="LLD407" s="1315"/>
      <c r="LLE407" s="1315"/>
      <c r="LLF407" s="1315"/>
      <c r="LLG407" s="1315"/>
      <c r="LLH407" s="1315"/>
      <c r="LLI407" s="1315"/>
      <c r="LLJ407" s="1315"/>
      <c r="LLK407" s="1315"/>
      <c r="LLL407" s="1315"/>
      <c r="LLM407" s="1315"/>
      <c r="LLN407" s="1315"/>
      <c r="LLO407" s="1315"/>
      <c r="LLP407" s="1315"/>
      <c r="LLQ407" s="1315"/>
      <c r="LLR407" s="1315"/>
      <c r="LLS407" s="1315"/>
      <c r="LLT407" s="1315"/>
      <c r="LLU407" s="1315"/>
      <c r="LLV407" s="1315"/>
      <c r="LLW407" s="1315"/>
      <c r="LLX407" s="1315"/>
      <c r="LLY407" s="1315"/>
      <c r="LLZ407" s="1315"/>
      <c r="LMA407" s="1315"/>
      <c r="LMB407" s="1315"/>
      <c r="LMC407" s="1315"/>
      <c r="LMD407" s="1315"/>
      <c r="LME407" s="1315"/>
      <c r="LMF407" s="1315"/>
      <c r="LMG407" s="1315"/>
      <c r="LMH407" s="1315"/>
      <c r="LMI407" s="1315"/>
      <c r="LMJ407" s="1315"/>
      <c r="LMK407" s="1315"/>
      <c r="LML407" s="1315"/>
      <c r="LMM407" s="1315"/>
      <c r="LMN407" s="1315"/>
      <c r="LMO407" s="1315"/>
      <c r="LMP407" s="1315"/>
      <c r="LMQ407" s="1315"/>
      <c r="LMR407" s="1315"/>
      <c r="LMS407" s="1315"/>
      <c r="LMT407" s="1315"/>
      <c r="LMU407" s="1315"/>
      <c r="LMV407" s="1315"/>
      <c r="LMW407" s="1315"/>
      <c r="LMX407" s="1315"/>
      <c r="LMY407" s="1315"/>
      <c r="LMZ407" s="1315"/>
      <c r="LNA407" s="1315"/>
      <c r="LNB407" s="1315"/>
      <c r="LNC407" s="1315"/>
      <c r="LND407" s="1315"/>
      <c r="LNE407" s="1315"/>
      <c r="LNF407" s="1315"/>
      <c r="LNG407" s="1315"/>
      <c r="LNH407" s="1315"/>
      <c r="LNI407" s="1315"/>
      <c r="LNJ407" s="1315"/>
      <c r="LNK407" s="1315"/>
      <c r="LNL407" s="1315"/>
      <c r="LNM407" s="1315"/>
      <c r="LNN407" s="1315"/>
      <c r="LNO407" s="1315"/>
      <c r="LNP407" s="1315"/>
      <c r="LNQ407" s="1315"/>
      <c r="LNR407" s="1315"/>
      <c r="LNS407" s="1315"/>
      <c r="LNT407" s="1315"/>
      <c r="LNU407" s="1315"/>
      <c r="LNV407" s="1315"/>
      <c r="LNW407" s="1315"/>
      <c r="LNX407" s="1315"/>
      <c r="LNY407" s="1315"/>
      <c r="LNZ407" s="1315"/>
      <c r="LOA407" s="1315"/>
      <c r="LOB407" s="1315"/>
      <c r="LOC407" s="1315"/>
      <c r="LOD407" s="1315"/>
      <c r="LOE407" s="1315"/>
      <c r="LOF407" s="1315"/>
      <c r="LOG407" s="1315"/>
      <c r="LOH407" s="1315"/>
      <c r="LOI407" s="1315"/>
      <c r="LOJ407" s="1315"/>
      <c r="LOK407" s="1315"/>
      <c r="LOL407" s="1315"/>
      <c r="LOM407" s="1315"/>
      <c r="LON407" s="1315"/>
      <c r="LOO407" s="1315"/>
      <c r="LOP407" s="1315"/>
      <c r="LOQ407" s="1315"/>
      <c r="LOR407" s="1315"/>
      <c r="LOS407" s="1315"/>
      <c r="LOT407" s="1315"/>
      <c r="LOU407" s="1315"/>
      <c r="LOV407" s="1315"/>
      <c r="LOW407" s="1315"/>
      <c r="LOX407" s="1315"/>
      <c r="LOY407" s="1315"/>
      <c r="LOZ407" s="1315"/>
      <c r="LPA407" s="1315"/>
      <c r="LPB407" s="1315"/>
      <c r="LPC407" s="1315"/>
      <c r="LPD407" s="1315"/>
      <c r="LPE407" s="1315"/>
      <c r="LPF407" s="1315"/>
      <c r="LPG407" s="1315"/>
      <c r="LPH407" s="1315"/>
      <c r="LPI407" s="1315"/>
      <c r="LPJ407" s="1315"/>
      <c r="LPK407" s="1315"/>
      <c r="LPL407" s="1315"/>
      <c r="LPM407" s="1315"/>
      <c r="LPN407" s="1315"/>
      <c r="LPO407" s="1315"/>
      <c r="LPP407" s="1315"/>
      <c r="LPQ407" s="1315"/>
      <c r="LPR407" s="1315"/>
      <c r="LPS407" s="1315"/>
      <c r="LPT407" s="1315"/>
      <c r="LPU407" s="1315"/>
      <c r="LPV407" s="1315"/>
      <c r="LPW407" s="1315"/>
      <c r="LPX407" s="1315"/>
      <c r="LPY407" s="1315"/>
      <c r="LPZ407" s="1315"/>
      <c r="LQA407" s="1315"/>
      <c r="LQB407" s="1315"/>
      <c r="LQC407" s="1315"/>
      <c r="LQD407" s="1315"/>
      <c r="LQE407" s="1315"/>
      <c r="LQF407" s="1315"/>
      <c r="LQG407" s="1315"/>
      <c r="LQH407" s="1315"/>
      <c r="LQI407" s="1315"/>
      <c r="LQJ407" s="1315"/>
      <c r="LQK407" s="1315"/>
      <c r="LQL407" s="1315"/>
      <c r="LQM407" s="1315"/>
      <c r="LQN407" s="1315"/>
      <c r="LQO407" s="1315"/>
      <c r="LQP407" s="1315"/>
      <c r="LQQ407" s="1315"/>
      <c r="LQR407" s="1315"/>
      <c r="LQS407" s="1315"/>
      <c r="LQT407" s="1315"/>
      <c r="LQU407" s="1315"/>
      <c r="LQV407" s="1315"/>
      <c r="LQW407" s="1315"/>
      <c r="LQX407" s="1315"/>
      <c r="LQY407" s="1315"/>
      <c r="LQZ407" s="1315"/>
      <c r="LRA407" s="1315"/>
      <c r="LRB407" s="1315"/>
      <c r="LRC407" s="1315"/>
      <c r="LRD407" s="1315"/>
      <c r="LRE407" s="1315"/>
      <c r="LRF407" s="1315"/>
      <c r="LRG407" s="1315"/>
      <c r="LRH407" s="1315"/>
      <c r="LRI407" s="1315"/>
      <c r="LRJ407" s="1315"/>
      <c r="LRK407" s="1315"/>
      <c r="LRL407" s="1315"/>
      <c r="LRM407" s="1315"/>
      <c r="LRN407" s="1315"/>
      <c r="LRO407" s="1315"/>
      <c r="LRP407" s="1315"/>
      <c r="LRQ407" s="1315"/>
      <c r="LRR407" s="1315"/>
      <c r="LRS407" s="1315"/>
      <c r="LRT407" s="1315"/>
      <c r="LRU407" s="1315"/>
      <c r="LRV407" s="1315"/>
      <c r="LRW407" s="1315"/>
      <c r="LRX407" s="1315"/>
      <c r="LRY407" s="1315"/>
      <c r="LRZ407" s="1315"/>
      <c r="LSA407" s="1315"/>
      <c r="LSB407" s="1315"/>
      <c r="LSC407" s="1315"/>
      <c r="LSD407" s="1315"/>
      <c r="LSE407" s="1315"/>
      <c r="LSF407" s="1315"/>
      <c r="LSG407" s="1315"/>
      <c r="LSH407" s="1315"/>
      <c r="LSI407" s="1315"/>
      <c r="LSJ407" s="1315"/>
      <c r="LSK407" s="1315"/>
      <c r="LSL407" s="1315"/>
      <c r="LSM407" s="1315"/>
      <c r="LSN407" s="1315"/>
      <c r="LSO407" s="1315"/>
      <c r="LSP407" s="1315"/>
      <c r="LSQ407" s="1315"/>
      <c r="LSR407" s="1315"/>
      <c r="LSS407" s="1315"/>
      <c r="LST407" s="1315"/>
      <c r="LSU407" s="1315"/>
      <c r="LSV407" s="1315"/>
      <c r="LSW407" s="1315"/>
      <c r="LSX407" s="1315"/>
      <c r="LSY407" s="1315"/>
      <c r="LSZ407" s="1315"/>
      <c r="LTA407" s="1315"/>
      <c r="LTB407" s="1315"/>
      <c r="LTC407" s="1315"/>
      <c r="LTD407" s="1315"/>
      <c r="LTE407" s="1315"/>
      <c r="LTF407" s="1315"/>
      <c r="LTG407" s="1315"/>
      <c r="LTH407" s="1315"/>
      <c r="LTI407" s="1315"/>
      <c r="LTJ407" s="1315"/>
      <c r="LTK407" s="1315"/>
      <c r="LTL407" s="1315"/>
      <c r="LTM407" s="1315"/>
      <c r="LTN407" s="1315"/>
      <c r="LTO407" s="1315"/>
      <c r="LTP407" s="1315"/>
      <c r="LTQ407" s="1315"/>
      <c r="LTR407" s="1315"/>
      <c r="LTS407" s="1315"/>
      <c r="LTT407" s="1315"/>
      <c r="LTU407" s="1315"/>
      <c r="LTV407" s="1315"/>
      <c r="LTW407" s="1315"/>
      <c r="LTX407" s="1315"/>
      <c r="LTY407" s="1315"/>
      <c r="LTZ407" s="1315"/>
      <c r="LUA407" s="1315"/>
      <c r="LUB407" s="1315"/>
      <c r="LUC407" s="1315"/>
      <c r="LUD407" s="1315"/>
      <c r="LUE407" s="1315"/>
      <c r="LUF407" s="1315"/>
      <c r="LUG407" s="1315"/>
      <c r="LUH407" s="1315"/>
      <c r="LUI407" s="1315"/>
      <c r="LUJ407" s="1315"/>
      <c r="LUK407" s="1315"/>
      <c r="LUL407" s="1315"/>
      <c r="LUM407" s="1315"/>
      <c r="LUN407" s="1315"/>
      <c r="LUO407" s="1315"/>
      <c r="LUP407" s="1315"/>
      <c r="LUQ407" s="1315"/>
      <c r="LUR407" s="1315"/>
      <c r="LUS407" s="1315"/>
      <c r="LUT407" s="1315"/>
      <c r="LUU407" s="1315"/>
      <c r="LUV407" s="1315"/>
      <c r="LUW407" s="1315"/>
      <c r="LUX407" s="1315"/>
      <c r="LUY407" s="1315"/>
      <c r="LUZ407" s="1315"/>
      <c r="LVA407" s="1315"/>
      <c r="LVB407" s="1315"/>
      <c r="LVC407" s="1315"/>
      <c r="LVD407" s="1315"/>
      <c r="LVE407" s="1315"/>
      <c r="LVF407" s="1315"/>
      <c r="LVG407" s="1315"/>
      <c r="LVH407" s="1315"/>
      <c r="LVI407" s="1315"/>
      <c r="LVJ407" s="1315"/>
      <c r="LVK407" s="1315"/>
      <c r="LVL407" s="1315"/>
      <c r="LVM407" s="1315"/>
      <c r="LVN407" s="1315"/>
      <c r="LVO407" s="1315"/>
      <c r="LVP407" s="1315"/>
      <c r="LVQ407" s="1315"/>
      <c r="LVR407" s="1315"/>
      <c r="LVS407" s="1315"/>
      <c r="LVT407" s="1315"/>
      <c r="LVU407" s="1315"/>
      <c r="LVV407" s="1315"/>
      <c r="LVW407" s="1315"/>
      <c r="LVX407" s="1315"/>
      <c r="LVY407" s="1315"/>
      <c r="LVZ407" s="1315"/>
      <c r="LWA407" s="1315"/>
      <c r="LWB407" s="1315"/>
      <c r="LWC407" s="1315"/>
      <c r="LWD407" s="1315"/>
      <c r="LWE407" s="1315"/>
      <c r="LWF407" s="1315"/>
      <c r="LWG407" s="1315"/>
      <c r="LWH407" s="1315"/>
      <c r="LWI407" s="1315"/>
      <c r="LWJ407" s="1315"/>
      <c r="LWK407" s="1315"/>
      <c r="LWL407" s="1315"/>
      <c r="LWM407" s="1315"/>
      <c r="LWN407" s="1315"/>
      <c r="LWO407" s="1315"/>
      <c r="LWP407" s="1315"/>
      <c r="LWQ407" s="1315"/>
      <c r="LWR407" s="1315"/>
      <c r="LWS407" s="1315"/>
      <c r="LWT407" s="1315"/>
      <c r="LWU407" s="1315"/>
      <c r="LWV407" s="1315"/>
      <c r="LWW407" s="1315"/>
      <c r="LWX407" s="1315"/>
      <c r="LWY407" s="1315"/>
      <c r="LWZ407" s="1315"/>
      <c r="LXA407" s="1315"/>
      <c r="LXB407" s="1315"/>
      <c r="LXC407" s="1315"/>
      <c r="LXD407" s="1315"/>
      <c r="LXE407" s="1315"/>
      <c r="LXF407" s="1315"/>
      <c r="LXG407" s="1315"/>
      <c r="LXH407" s="1315"/>
      <c r="LXI407" s="1315"/>
      <c r="LXJ407" s="1315"/>
      <c r="LXK407" s="1315"/>
      <c r="LXL407" s="1315"/>
      <c r="LXM407" s="1315"/>
      <c r="LXN407" s="1315"/>
      <c r="LXO407" s="1315"/>
      <c r="LXP407" s="1315"/>
      <c r="LXQ407" s="1315"/>
      <c r="LXR407" s="1315"/>
      <c r="LXS407" s="1315"/>
      <c r="LXT407" s="1315"/>
      <c r="LXU407" s="1315"/>
      <c r="LXV407" s="1315"/>
      <c r="LXW407" s="1315"/>
      <c r="LXX407" s="1315"/>
      <c r="LXY407" s="1315"/>
      <c r="LXZ407" s="1315"/>
      <c r="LYA407" s="1315"/>
      <c r="LYB407" s="1315"/>
      <c r="LYC407" s="1315"/>
      <c r="LYD407" s="1315"/>
      <c r="LYE407" s="1315"/>
      <c r="LYF407" s="1315"/>
      <c r="LYG407" s="1315"/>
      <c r="LYH407" s="1315"/>
      <c r="LYI407" s="1315"/>
      <c r="LYJ407" s="1315"/>
      <c r="LYK407" s="1315"/>
      <c r="LYL407" s="1315"/>
      <c r="LYM407" s="1315"/>
      <c r="LYN407" s="1315"/>
      <c r="LYO407" s="1315"/>
      <c r="LYP407" s="1315"/>
      <c r="LYQ407" s="1315"/>
      <c r="LYR407" s="1315"/>
      <c r="LYS407" s="1315"/>
      <c r="LYT407" s="1315"/>
      <c r="LYU407" s="1315"/>
      <c r="LYV407" s="1315"/>
      <c r="LYW407" s="1315"/>
      <c r="LYX407" s="1315"/>
      <c r="LYY407" s="1315"/>
      <c r="LYZ407" s="1315"/>
      <c r="LZA407" s="1315"/>
      <c r="LZB407" s="1315"/>
      <c r="LZC407" s="1315"/>
      <c r="LZD407" s="1315"/>
      <c r="LZE407" s="1315"/>
      <c r="LZF407" s="1315"/>
      <c r="LZG407" s="1315"/>
      <c r="LZH407" s="1315"/>
      <c r="LZI407" s="1315"/>
      <c r="LZJ407" s="1315"/>
      <c r="LZK407" s="1315"/>
      <c r="LZL407" s="1315"/>
      <c r="LZM407" s="1315"/>
      <c r="LZN407" s="1315"/>
      <c r="LZO407" s="1315"/>
      <c r="LZP407" s="1315"/>
      <c r="LZQ407" s="1315"/>
      <c r="LZR407" s="1315"/>
      <c r="LZS407" s="1315"/>
      <c r="LZT407" s="1315"/>
      <c r="LZU407" s="1315"/>
      <c r="LZV407" s="1315"/>
      <c r="LZW407" s="1315"/>
      <c r="LZX407" s="1315"/>
      <c r="LZY407" s="1315"/>
      <c r="LZZ407" s="1315"/>
      <c r="MAA407" s="1315"/>
      <c r="MAB407" s="1315"/>
      <c r="MAC407" s="1315"/>
      <c r="MAD407" s="1315"/>
      <c r="MAE407" s="1315"/>
      <c r="MAF407" s="1315"/>
      <c r="MAG407" s="1315"/>
      <c r="MAH407" s="1315"/>
      <c r="MAI407" s="1315"/>
      <c r="MAJ407" s="1315"/>
      <c r="MAK407" s="1315"/>
      <c r="MAL407" s="1315"/>
      <c r="MAM407" s="1315"/>
      <c r="MAN407" s="1315"/>
      <c r="MAO407" s="1315"/>
      <c r="MAP407" s="1315"/>
      <c r="MAQ407" s="1315"/>
      <c r="MAR407" s="1315"/>
      <c r="MAS407" s="1315"/>
      <c r="MAT407" s="1315"/>
      <c r="MAU407" s="1315"/>
      <c r="MAV407" s="1315"/>
      <c r="MAW407" s="1315"/>
      <c r="MAX407" s="1315"/>
      <c r="MAY407" s="1315"/>
      <c r="MAZ407" s="1315"/>
      <c r="MBA407" s="1315"/>
      <c r="MBB407" s="1315"/>
      <c r="MBC407" s="1315"/>
      <c r="MBD407" s="1315"/>
      <c r="MBE407" s="1315"/>
      <c r="MBF407" s="1315"/>
      <c r="MBG407" s="1315"/>
      <c r="MBH407" s="1315"/>
      <c r="MBI407" s="1315"/>
      <c r="MBJ407" s="1315"/>
      <c r="MBK407" s="1315"/>
      <c r="MBL407" s="1315"/>
      <c r="MBM407" s="1315"/>
      <c r="MBN407" s="1315"/>
      <c r="MBO407" s="1315"/>
      <c r="MBP407" s="1315"/>
      <c r="MBQ407" s="1315"/>
      <c r="MBR407" s="1315"/>
      <c r="MBS407" s="1315"/>
      <c r="MBT407" s="1315"/>
      <c r="MBU407" s="1315"/>
      <c r="MBV407" s="1315"/>
      <c r="MBW407" s="1315"/>
      <c r="MBX407" s="1315"/>
      <c r="MBY407" s="1315"/>
      <c r="MBZ407" s="1315"/>
      <c r="MCA407" s="1315"/>
      <c r="MCB407" s="1315"/>
      <c r="MCC407" s="1315"/>
      <c r="MCD407" s="1315"/>
      <c r="MCE407" s="1315"/>
      <c r="MCF407" s="1315"/>
      <c r="MCG407" s="1315"/>
      <c r="MCH407" s="1315"/>
      <c r="MCI407" s="1315"/>
      <c r="MCJ407" s="1315"/>
      <c r="MCK407" s="1315"/>
      <c r="MCL407" s="1315"/>
      <c r="MCM407" s="1315"/>
      <c r="MCN407" s="1315"/>
      <c r="MCO407" s="1315"/>
      <c r="MCP407" s="1315"/>
      <c r="MCQ407" s="1315"/>
      <c r="MCR407" s="1315"/>
      <c r="MCS407" s="1315"/>
      <c r="MCT407" s="1315"/>
      <c r="MCU407" s="1315"/>
      <c r="MCV407" s="1315"/>
      <c r="MCW407" s="1315"/>
      <c r="MCX407" s="1315"/>
      <c r="MCY407" s="1315"/>
      <c r="MCZ407" s="1315"/>
      <c r="MDA407" s="1315"/>
      <c r="MDB407" s="1315"/>
      <c r="MDC407" s="1315"/>
      <c r="MDD407" s="1315"/>
      <c r="MDE407" s="1315"/>
      <c r="MDF407" s="1315"/>
      <c r="MDG407" s="1315"/>
      <c r="MDH407" s="1315"/>
      <c r="MDI407" s="1315"/>
      <c r="MDJ407" s="1315"/>
      <c r="MDK407" s="1315"/>
      <c r="MDL407" s="1315"/>
      <c r="MDM407" s="1315"/>
      <c r="MDN407" s="1315"/>
      <c r="MDO407" s="1315"/>
      <c r="MDP407" s="1315"/>
      <c r="MDQ407" s="1315"/>
      <c r="MDR407" s="1315"/>
      <c r="MDS407" s="1315"/>
      <c r="MDT407" s="1315"/>
      <c r="MDU407" s="1315"/>
      <c r="MDV407" s="1315"/>
      <c r="MDW407" s="1315"/>
      <c r="MDX407" s="1315"/>
      <c r="MDY407" s="1315"/>
      <c r="MDZ407" s="1315"/>
      <c r="MEA407" s="1315"/>
      <c r="MEB407" s="1315"/>
      <c r="MEC407" s="1315"/>
      <c r="MED407" s="1315"/>
      <c r="MEE407" s="1315"/>
      <c r="MEF407" s="1315"/>
      <c r="MEG407" s="1315"/>
      <c r="MEH407" s="1315"/>
      <c r="MEI407" s="1315"/>
      <c r="MEJ407" s="1315"/>
      <c r="MEK407" s="1315"/>
      <c r="MEL407" s="1315"/>
      <c r="MEM407" s="1315"/>
      <c r="MEN407" s="1315"/>
      <c r="MEO407" s="1315"/>
      <c r="MEP407" s="1315"/>
      <c r="MEQ407" s="1315"/>
      <c r="MER407" s="1315"/>
      <c r="MES407" s="1315"/>
      <c r="MET407" s="1315"/>
      <c r="MEU407" s="1315"/>
      <c r="MEV407" s="1315"/>
      <c r="MEW407" s="1315"/>
      <c r="MEX407" s="1315"/>
      <c r="MEY407" s="1315"/>
      <c r="MEZ407" s="1315"/>
      <c r="MFA407" s="1315"/>
      <c r="MFB407" s="1315"/>
      <c r="MFC407" s="1315"/>
      <c r="MFD407" s="1315"/>
      <c r="MFE407" s="1315"/>
      <c r="MFF407" s="1315"/>
      <c r="MFG407" s="1315"/>
      <c r="MFH407" s="1315"/>
      <c r="MFI407" s="1315"/>
      <c r="MFJ407" s="1315"/>
      <c r="MFK407" s="1315"/>
      <c r="MFL407" s="1315"/>
      <c r="MFM407" s="1315"/>
      <c r="MFN407" s="1315"/>
      <c r="MFO407" s="1315"/>
      <c r="MFP407" s="1315"/>
      <c r="MFQ407" s="1315"/>
      <c r="MFR407" s="1315"/>
      <c r="MFS407" s="1315"/>
      <c r="MFT407" s="1315"/>
      <c r="MFU407" s="1315"/>
      <c r="MFV407" s="1315"/>
      <c r="MFW407" s="1315"/>
      <c r="MFX407" s="1315"/>
      <c r="MFY407" s="1315"/>
      <c r="MFZ407" s="1315"/>
      <c r="MGA407" s="1315"/>
      <c r="MGB407" s="1315"/>
      <c r="MGC407" s="1315"/>
      <c r="MGD407" s="1315"/>
      <c r="MGE407" s="1315"/>
      <c r="MGF407" s="1315"/>
      <c r="MGG407" s="1315"/>
      <c r="MGH407" s="1315"/>
      <c r="MGI407" s="1315"/>
      <c r="MGJ407" s="1315"/>
      <c r="MGK407" s="1315"/>
      <c r="MGL407" s="1315"/>
      <c r="MGM407" s="1315"/>
      <c r="MGN407" s="1315"/>
      <c r="MGO407" s="1315"/>
      <c r="MGP407" s="1315"/>
      <c r="MGQ407" s="1315"/>
      <c r="MGR407" s="1315"/>
      <c r="MGS407" s="1315"/>
      <c r="MGT407" s="1315"/>
      <c r="MGU407" s="1315"/>
      <c r="MGV407" s="1315"/>
      <c r="MGW407" s="1315"/>
      <c r="MGX407" s="1315"/>
      <c r="MGY407" s="1315"/>
      <c r="MGZ407" s="1315"/>
      <c r="MHA407" s="1315"/>
      <c r="MHB407" s="1315"/>
      <c r="MHC407" s="1315"/>
      <c r="MHD407" s="1315"/>
      <c r="MHE407" s="1315"/>
      <c r="MHF407" s="1315"/>
      <c r="MHG407" s="1315"/>
      <c r="MHH407" s="1315"/>
      <c r="MHI407" s="1315"/>
      <c r="MHJ407" s="1315"/>
      <c r="MHK407" s="1315"/>
      <c r="MHL407" s="1315"/>
      <c r="MHM407" s="1315"/>
      <c r="MHN407" s="1315"/>
      <c r="MHO407" s="1315"/>
      <c r="MHP407" s="1315"/>
      <c r="MHQ407" s="1315"/>
      <c r="MHR407" s="1315"/>
      <c r="MHS407" s="1315"/>
      <c r="MHT407" s="1315"/>
      <c r="MHU407" s="1315"/>
      <c r="MHV407" s="1315"/>
      <c r="MHW407" s="1315"/>
      <c r="MHX407" s="1315"/>
      <c r="MHY407" s="1315"/>
      <c r="MHZ407" s="1315"/>
      <c r="MIA407" s="1315"/>
      <c r="MIB407" s="1315"/>
      <c r="MIC407" s="1315"/>
      <c r="MID407" s="1315"/>
      <c r="MIE407" s="1315"/>
      <c r="MIF407" s="1315"/>
      <c r="MIG407" s="1315"/>
      <c r="MIH407" s="1315"/>
      <c r="MII407" s="1315"/>
      <c r="MIJ407" s="1315"/>
      <c r="MIK407" s="1315"/>
      <c r="MIL407" s="1315"/>
      <c r="MIM407" s="1315"/>
      <c r="MIN407" s="1315"/>
      <c r="MIO407" s="1315"/>
      <c r="MIP407" s="1315"/>
      <c r="MIQ407" s="1315"/>
      <c r="MIR407" s="1315"/>
      <c r="MIS407" s="1315"/>
      <c r="MIT407" s="1315"/>
      <c r="MIU407" s="1315"/>
      <c r="MIV407" s="1315"/>
      <c r="MIW407" s="1315"/>
      <c r="MIX407" s="1315"/>
      <c r="MIY407" s="1315"/>
      <c r="MIZ407" s="1315"/>
      <c r="MJA407" s="1315"/>
      <c r="MJB407" s="1315"/>
      <c r="MJC407" s="1315"/>
      <c r="MJD407" s="1315"/>
      <c r="MJE407" s="1315"/>
      <c r="MJF407" s="1315"/>
      <c r="MJG407" s="1315"/>
      <c r="MJH407" s="1315"/>
      <c r="MJI407" s="1315"/>
      <c r="MJJ407" s="1315"/>
      <c r="MJK407" s="1315"/>
      <c r="MJL407" s="1315"/>
      <c r="MJM407" s="1315"/>
      <c r="MJN407" s="1315"/>
      <c r="MJO407" s="1315"/>
      <c r="MJP407" s="1315"/>
      <c r="MJQ407" s="1315"/>
      <c r="MJR407" s="1315"/>
      <c r="MJS407" s="1315"/>
      <c r="MJT407" s="1315"/>
      <c r="MJU407" s="1315"/>
      <c r="MJV407" s="1315"/>
      <c r="MJW407" s="1315"/>
      <c r="MJX407" s="1315"/>
      <c r="MJY407" s="1315"/>
      <c r="MJZ407" s="1315"/>
      <c r="MKA407" s="1315"/>
      <c r="MKB407" s="1315"/>
      <c r="MKC407" s="1315"/>
      <c r="MKD407" s="1315"/>
      <c r="MKE407" s="1315"/>
      <c r="MKF407" s="1315"/>
      <c r="MKG407" s="1315"/>
      <c r="MKH407" s="1315"/>
      <c r="MKI407" s="1315"/>
      <c r="MKJ407" s="1315"/>
      <c r="MKK407" s="1315"/>
      <c r="MKL407" s="1315"/>
      <c r="MKM407" s="1315"/>
      <c r="MKN407" s="1315"/>
      <c r="MKO407" s="1315"/>
      <c r="MKP407" s="1315"/>
      <c r="MKQ407" s="1315"/>
      <c r="MKR407" s="1315"/>
      <c r="MKS407" s="1315"/>
      <c r="MKT407" s="1315"/>
      <c r="MKU407" s="1315"/>
      <c r="MKV407" s="1315"/>
      <c r="MKW407" s="1315"/>
      <c r="MKX407" s="1315"/>
      <c r="MKY407" s="1315"/>
      <c r="MKZ407" s="1315"/>
      <c r="MLA407" s="1315"/>
      <c r="MLB407" s="1315"/>
      <c r="MLC407" s="1315"/>
      <c r="MLD407" s="1315"/>
      <c r="MLE407" s="1315"/>
      <c r="MLF407" s="1315"/>
      <c r="MLG407" s="1315"/>
      <c r="MLH407" s="1315"/>
      <c r="MLI407" s="1315"/>
      <c r="MLJ407" s="1315"/>
      <c r="MLK407" s="1315"/>
      <c r="MLL407" s="1315"/>
      <c r="MLM407" s="1315"/>
      <c r="MLN407" s="1315"/>
      <c r="MLO407" s="1315"/>
      <c r="MLP407" s="1315"/>
      <c r="MLQ407" s="1315"/>
      <c r="MLR407" s="1315"/>
      <c r="MLS407" s="1315"/>
      <c r="MLT407" s="1315"/>
      <c r="MLU407" s="1315"/>
      <c r="MLV407" s="1315"/>
      <c r="MLW407" s="1315"/>
      <c r="MLX407" s="1315"/>
      <c r="MLY407" s="1315"/>
      <c r="MLZ407" s="1315"/>
      <c r="MMA407" s="1315"/>
      <c r="MMB407" s="1315"/>
      <c r="MMC407" s="1315"/>
      <c r="MMD407" s="1315"/>
      <c r="MME407" s="1315"/>
      <c r="MMF407" s="1315"/>
      <c r="MMG407" s="1315"/>
      <c r="MMH407" s="1315"/>
      <c r="MMI407" s="1315"/>
      <c r="MMJ407" s="1315"/>
      <c r="MMK407" s="1315"/>
      <c r="MML407" s="1315"/>
      <c r="MMM407" s="1315"/>
      <c r="MMN407" s="1315"/>
      <c r="MMO407" s="1315"/>
      <c r="MMP407" s="1315"/>
      <c r="MMQ407" s="1315"/>
      <c r="MMR407" s="1315"/>
      <c r="MMS407" s="1315"/>
      <c r="MMT407" s="1315"/>
      <c r="MMU407" s="1315"/>
      <c r="MMV407" s="1315"/>
      <c r="MMW407" s="1315"/>
      <c r="MMX407" s="1315"/>
      <c r="MMY407" s="1315"/>
      <c r="MMZ407" s="1315"/>
      <c r="MNA407" s="1315"/>
      <c r="MNB407" s="1315"/>
      <c r="MNC407" s="1315"/>
      <c r="MND407" s="1315"/>
      <c r="MNE407" s="1315"/>
      <c r="MNF407" s="1315"/>
      <c r="MNG407" s="1315"/>
      <c r="MNH407" s="1315"/>
      <c r="MNI407" s="1315"/>
      <c r="MNJ407" s="1315"/>
      <c r="MNK407" s="1315"/>
      <c r="MNL407" s="1315"/>
      <c r="MNM407" s="1315"/>
      <c r="MNN407" s="1315"/>
      <c r="MNO407" s="1315"/>
      <c r="MNP407" s="1315"/>
      <c r="MNQ407" s="1315"/>
      <c r="MNR407" s="1315"/>
      <c r="MNS407" s="1315"/>
      <c r="MNT407" s="1315"/>
      <c r="MNU407" s="1315"/>
      <c r="MNV407" s="1315"/>
      <c r="MNW407" s="1315"/>
      <c r="MNX407" s="1315"/>
      <c r="MNY407" s="1315"/>
      <c r="MNZ407" s="1315"/>
      <c r="MOA407" s="1315"/>
      <c r="MOB407" s="1315"/>
      <c r="MOC407" s="1315"/>
      <c r="MOD407" s="1315"/>
      <c r="MOE407" s="1315"/>
      <c r="MOF407" s="1315"/>
      <c r="MOG407" s="1315"/>
      <c r="MOH407" s="1315"/>
      <c r="MOI407" s="1315"/>
      <c r="MOJ407" s="1315"/>
      <c r="MOK407" s="1315"/>
      <c r="MOL407" s="1315"/>
      <c r="MOM407" s="1315"/>
      <c r="MON407" s="1315"/>
      <c r="MOO407" s="1315"/>
      <c r="MOP407" s="1315"/>
      <c r="MOQ407" s="1315"/>
      <c r="MOR407" s="1315"/>
      <c r="MOS407" s="1315"/>
      <c r="MOT407" s="1315"/>
      <c r="MOU407" s="1315"/>
      <c r="MOV407" s="1315"/>
      <c r="MOW407" s="1315"/>
      <c r="MOX407" s="1315"/>
      <c r="MOY407" s="1315"/>
      <c r="MOZ407" s="1315"/>
      <c r="MPA407" s="1315"/>
      <c r="MPB407" s="1315"/>
      <c r="MPC407" s="1315"/>
      <c r="MPD407" s="1315"/>
      <c r="MPE407" s="1315"/>
      <c r="MPF407" s="1315"/>
      <c r="MPG407" s="1315"/>
      <c r="MPH407" s="1315"/>
      <c r="MPI407" s="1315"/>
      <c r="MPJ407" s="1315"/>
      <c r="MPK407" s="1315"/>
      <c r="MPL407" s="1315"/>
      <c r="MPM407" s="1315"/>
      <c r="MPN407" s="1315"/>
      <c r="MPO407" s="1315"/>
      <c r="MPP407" s="1315"/>
      <c r="MPQ407" s="1315"/>
      <c r="MPR407" s="1315"/>
      <c r="MPS407" s="1315"/>
      <c r="MPT407" s="1315"/>
      <c r="MPU407" s="1315"/>
      <c r="MPV407" s="1315"/>
      <c r="MPW407" s="1315"/>
      <c r="MPX407" s="1315"/>
      <c r="MPY407" s="1315"/>
      <c r="MPZ407" s="1315"/>
      <c r="MQA407" s="1315"/>
      <c r="MQB407" s="1315"/>
      <c r="MQC407" s="1315"/>
      <c r="MQD407" s="1315"/>
      <c r="MQE407" s="1315"/>
      <c r="MQF407" s="1315"/>
      <c r="MQG407" s="1315"/>
      <c r="MQH407" s="1315"/>
      <c r="MQI407" s="1315"/>
      <c r="MQJ407" s="1315"/>
      <c r="MQK407" s="1315"/>
      <c r="MQL407" s="1315"/>
      <c r="MQM407" s="1315"/>
      <c r="MQN407" s="1315"/>
      <c r="MQO407" s="1315"/>
      <c r="MQP407" s="1315"/>
      <c r="MQQ407" s="1315"/>
      <c r="MQR407" s="1315"/>
      <c r="MQS407" s="1315"/>
      <c r="MQT407" s="1315"/>
      <c r="MQU407" s="1315"/>
      <c r="MQV407" s="1315"/>
      <c r="MQW407" s="1315"/>
      <c r="MQX407" s="1315"/>
      <c r="MQY407" s="1315"/>
      <c r="MQZ407" s="1315"/>
      <c r="MRA407" s="1315"/>
      <c r="MRB407" s="1315"/>
      <c r="MRC407" s="1315"/>
      <c r="MRD407" s="1315"/>
      <c r="MRE407" s="1315"/>
      <c r="MRF407" s="1315"/>
      <c r="MRG407" s="1315"/>
      <c r="MRH407" s="1315"/>
      <c r="MRI407" s="1315"/>
      <c r="MRJ407" s="1315"/>
      <c r="MRK407" s="1315"/>
      <c r="MRL407" s="1315"/>
      <c r="MRM407" s="1315"/>
      <c r="MRN407" s="1315"/>
      <c r="MRO407" s="1315"/>
      <c r="MRP407" s="1315"/>
      <c r="MRQ407" s="1315"/>
      <c r="MRR407" s="1315"/>
      <c r="MRS407" s="1315"/>
      <c r="MRT407" s="1315"/>
      <c r="MRU407" s="1315"/>
      <c r="MRV407" s="1315"/>
      <c r="MRW407" s="1315"/>
      <c r="MRX407" s="1315"/>
      <c r="MRY407" s="1315"/>
      <c r="MRZ407" s="1315"/>
      <c r="MSA407" s="1315"/>
      <c r="MSB407" s="1315"/>
      <c r="MSC407" s="1315"/>
      <c r="MSD407" s="1315"/>
      <c r="MSE407" s="1315"/>
      <c r="MSF407" s="1315"/>
      <c r="MSG407" s="1315"/>
      <c r="MSH407" s="1315"/>
      <c r="MSI407" s="1315"/>
      <c r="MSJ407" s="1315"/>
      <c r="MSK407" s="1315"/>
      <c r="MSL407" s="1315"/>
      <c r="MSM407" s="1315"/>
      <c r="MSN407" s="1315"/>
      <c r="MSO407" s="1315"/>
      <c r="MSP407" s="1315"/>
      <c r="MSQ407" s="1315"/>
      <c r="MSR407" s="1315"/>
      <c r="MSS407" s="1315"/>
      <c r="MST407" s="1315"/>
      <c r="MSU407" s="1315"/>
      <c r="MSV407" s="1315"/>
      <c r="MSW407" s="1315"/>
      <c r="MSX407" s="1315"/>
      <c r="MSY407" s="1315"/>
      <c r="MSZ407" s="1315"/>
      <c r="MTA407" s="1315"/>
      <c r="MTB407" s="1315"/>
      <c r="MTC407" s="1315"/>
      <c r="MTD407" s="1315"/>
      <c r="MTE407" s="1315"/>
      <c r="MTF407" s="1315"/>
      <c r="MTG407" s="1315"/>
      <c r="MTH407" s="1315"/>
      <c r="MTI407" s="1315"/>
      <c r="MTJ407" s="1315"/>
      <c r="MTK407" s="1315"/>
      <c r="MTL407" s="1315"/>
      <c r="MTM407" s="1315"/>
      <c r="MTN407" s="1315"/>
      <c r="MTO407" s="1315"/>
      <c r="MTP407" s="1315"/>
      <c r="MTQ407" s="1315"/>
      <c r="MTR407" s="1315"/>
      <c r="MTS407" s="1315"/>
      <c r="MTT407" s="1315"/>
      <c r="MTU407" s="1315"/>
      <c r="MTV407" s="1315"/>
      <c r="MTW407" s="1315"/>
      <c r="MTX407" s="1315"/>
      <c r="MTY407" s="1315"/>
      <c r="MTZ407" s="1315"/>
      <c r="MUA407" s="1315"/>
      <c r="MUB407" s="1315"/>
      <c r="MUC407" s="1315"/>
      <c r="MUD407" s="1315"/>
      <c r="MUE407" s="1315"/>
      <c r="MUF407" s="1315"/>
      <c r="MUG407" s="1315"/>
      <c r="MUH407" s="1315"/>
      <c r="MUI407" s="1315"/>
      <c r="MUJ407" s="1315"/>
      <c r="MUK407" s="1315"/>
      <c r="MUL407" s="1315"/>
      <c r="MUM407" s="1315"/>
      <c r="MUN407" s="1315"/>
      <c r="MUO407" s="1315"/>
      <c r="MUP407" s="1315"/>
      <c r="MUQ407" s="1315"/>
      <c r="MUR407" s="1315"/>
      <c r="MUS407" s="1315"/>
      <c r="MUT407" s="1315"/>
      <c r="MUU407" s="1315"/>
      <c r="MUV407" s="1315"/>
      <c r="MUW407" s="1315"/>
      <c r="MUX407" s="1315"/>
      <c r="MUY407" s="1315"/>
      <c r="MUZ407" s="1315"/>
      <c r="MVA407" s="1315"/>
      <c r="MVB407" s="1315"/>
      <c r="MVC407" s="1315"/>
      <c r="MVD407" s="1315"/>
      <c r="MVE407" s="1315"/>
      <c r="MVF407" s="1315"/>
      <c r="MVG407" s="1315"/>
      <c r="MVH407" s="1315"/>
      <c r="MVI407" s="1315"/>
      <c r="MVJ407" s="1315"/>
      <c r="MVK407" s="1315"/>
      <c r="MVL407" s="1315"/>
      <c r="MVM407" s="1315"/>
      <c r="MVN407" s="1315"/>
      <c r="MVO407" s="1315"/>
      <c r="MVP407" s="1315"/>
      <c r="MVQ407" s="1315"/>
      <c r="MVR407" s="1315"/>
      <c r="MVS407" s="1315"/>
      <c r="MVT407" s="1315"/>
      <c r="MVU407" s="1315"/>
      <c r="MVV407" s="1315"/>
      <c r="MVW407" s="1315"/>
      <c r="MVX407" s="1315"/>
      <c r="MVY407" s="1315"/>
      <c r="MVZ407" s="1315"/>
      <c r="MWA407" s="1315"/>
      <c r="MWB407" s="1315"/>
      <c r="MWC407" s="1315"/>
      <c r="MWD407" s="1315"/>
      <c r="MWE407" s="1315"/>
      <c r="MWF407" s="1315"/>
      <c r="MWG407" s="1315"/>
      <c r="MWH407" s="1315"/>
      <c r="MWI407" s="1315"/>
      <c r="MWJ407" s="1315"/>
      <c r="MWK407" s="1315"/>
      <c r="MWL407" s="1315"/>
      <c r="MWM407" s="1315"/>
      <c r="MWN407" s="1315"/>
      <c r="MWO407" s="1315"/>
      <c r="MWP407" s="1315"/>
      <c r="MWQ407" s="1315"/>
      <c r="MWR407" s="1315"/>
      <c r="MWS407" s="1315"/>
      <c r="MWT407" s="1315"/>
      <c r="MWU407" s="1315"/>
      <c r="MWV407" s="1315"/>
      <c r="MWW407" s="1315"/>
      <c r="MWX407" s="1315"/>
      <c r="MWY407" s="1315"/>
      <c r="MWZ407" s="1315"/>
      <c r="MXA407" s="1315"/>
      <c r="MXB407" s="1315"/>
      <c r="MXC407" s="1315"/>
      <c r="MXD407" s="1315"/>
      <c r="MXE407" s="1315"/>
      <c r="MXF407" s="1315"/>
      <c r="MXG407" s="1315"/>
      <c r="MXH407" s="1315"/>
      <c r="MXI407" s="1315"/>
      <c r="MXJ407" s="1315"/>
      <c r="MXK407" s="1315"/>
      <c r="MXL407" s="1315"/>
      <c r="MXM407" s="1315"/>
      <c r="MXN407" s="1315"/>
      <c r="MXO407" s="1315"/>
      <c r="MXP407" s="1315"/>
      <c r="MXQ407" s="1315"/>
      <c r="MXR407" s="1315"/>
      <c r="MXS407" s="1315"/>
      <c r="MXT407" s="1315"/>
      <c r="MXU407" s="1315"/>
      <c r="MXV407" s="1315"/>
      <c r="MXW407" s="1315"/>
      <c r="MXX407" s="1315"/>
      <c r="MXY407" s="1315"/>
      <c r="MXZ407" s="1315"/>
      <c r="MYA407" s="1315"/>
      <c r="MYB407" s="1315"/>
      <c r="MYC407" s="1315"/>
      <c r="MYD407" s="1315"/>
      <c r="MYE407" s="1315"/>
      <c r="MYF407" s="1315"/>
      <c r="MYG407" s="1315"/>
      <c r="MYH407" s="1315"/>
      <c r="MYI407" s="1315"/>
      <c r="MYJ407" s="1315"/>
      <c r="MYK407" s="1315"/>
      <c r="MYL407" s="1315"/>
      <c r="MYM407" s="1315"/>
      <c r="MYN407" s="1315"/>
      <c r="MYO407" s="1315"/>
      <c r="MYP407" s="1315"/>
      <c r="MYQ407" s="1315"/>
      <c r="MYR407" s="1315"/>
      <c r="MYS407" s="1315"/>
      <c r="MYT407" s="1315"/>
      <c r="MYU407" s="1315"/>
      <c r="MYV407" s="1315"/>
      <c r="MYW407" s="1315"/>
      <c r="MYX407" s="1315"/>
      <c r="MYY407" s="1315"/>
      <c r="MYZ407" s="1315"/>
      <c r="MZA407" s="1315"/>
      <c r="MZB407" s="1315"/>
      <c r="MZC407" s="1315"/>
      <c r="MZD407" s="1315"/>
      <c r="MZE407" s="1315"/>
      <c r="MZF407" s="1315"/>
      <c r="MZG407" s="1315"/>
      <c r="MZH407" s="1315"/>
      <c r="MZI407" s="1315"/>
      <c r="MZJ407" s="1315"/>
      <c r="MZK407" s="1315"/>
      <c r="MZL407" s="1315"/>
      <c r="MZM407" s="1315"/>
      <c r="MZN407" s="1315"/>
      <c r="MZO407" s="1315"/>
      <c r="MZP407" s="1315"/>
      <c r="MZQ407" s="1315"/>
      <c r="MZR407" s="1315"/>
      <c r="MZS407" s="1315"/>
      <c r="MZT407" s="1315"/>
      <c r="MZU407" s="1315"/>
      <c r="MZV407" s="1315"/>
      <c r="MZW407" s="1315"/>
      <c r="MZX407" s="1315"/>
      <c r="MZY407" s="1315"/>
      <c r="MZZ407" s="1315"/>
      <c r="NAA407" s="1315"/>
      <c r="NAB407" s="1315"/>
      <c r="NAC407" s="1315"/>
      <c r="NAD407" s="1315"/>
      <c r="NAE407" s="1315"/>
      <c r="NAF407" s="1315"/>
      <c r="NAG407" s="1315"/>
      <c r="NAH407" s="1315"/>
      <c r="NAI407" s="1315"/>
      <c r="NAJ407" s="1315"/>
      <c r="NAK407" s="1315"/>
      <c r="NAL407" s="1315"/>
      <c r="NAM407" s="1315"/>
      <c r="NAN407" s="1315"/>
      <c r="NAO407" s="1315"/>
      <c r="NAP407" s="1315"/>
      <c r="NAQ407" s="1315"/>
      <c r="NAR407" s="1315"/>
      <c r="NAS407" s="1315"/>
      <c r="NAT407" s="1315"/>
      <c r="NAU407" s="1315"/>
      <c r="NAV407" s="1315"/>
      <c r="NAW407" s="1315"/>
      <c r="NAX407" s="1315"/>
      <c r="NAY407" s="1315"/>
      <c r="NAZ407" s="1315"/>
      <c r="NBA407" s="1315"/>
      <c r="NBB407" s="1315"/>
      <c r="NBC407" s="1315"/>
      <c r="NBD407" s="1315"/>
      <c r="NBE407" s="1315"/>
      <c r="NBF407" s="1315"/>
      <c r="NBG407" s="1315"/>
      <c r="NBH407" s="1315"/>
      <c r="NBI407" s="1315"/>
      <c r="NBJ407" s="1315"/>
      <c r="NBK407" s="1315"/>
      <c r="NBL407" s="1315"/>
      <c r="NBM407" s="1315"/>
      <c r="NBN407" s="1315"/>
      <c r="NBO407" s="1315"/>
      <c r="NBP407" s="1315"/>
      <c r="NBQ407" s="1315"/>
      <c r="NBR407" s="1315"/>
      <c r="NBS407" s="1315"/>
      <c r="NBT407" s="1315"/>
      <c r="NBU407" s="1315"/>
      <c r="NBV407" s="1315"/>
      <c r="NBW407" s="1315"/>
      <c r="NBX407" s="1315"/>
      <c r="NBY407" s="1315"/>
      <c r="NBZ407" s="1315"/>
      <c r="NCA407" s="1315"/>
      <c r="NCB407" s="1315"/>
      <c r="NCC407" s="1315"/>
      <c r="NCD407" s="1315"/>
      <c r="NCE407" s="1315"/>
      <c r="NCF407" s="1315"/>
      <c r="NCG407" s="1315"/>
      <c r="NCH407" s="1315"/>
      <c r="NCI407" s="1315"/>
      <c r="NCJ407" s="1315"/>
      <c r="NCK407" s="1315"/>
      <c r="NCL407" s="1315"/>
      <c r="NCM407" s="1315"/>
      <c r="NCN407" s="1315"/>
      <c r="NCO407" s="1315"/>
      <c r="NCP407" s="1315"/>
      <c r="NCQ407" s="1315"/>
      <c r="NCR407" s="1315"/>
      <c r="NCS407" s="1315"/>
      <c r="NCT407" s="1315"/>
      <c r="NCU407" s="1315"/>
      <c r="NCV407" s="1315"/>
      <c r="NCW407" s="1315"/>
      <c r="NCX407" s="1315"/>
      <c r="NCY407" s="1315"/>
      <c r="NCZ407" s="1315"/>
      <c r="NDA407" s="1315"/>
      <c r="NDB407" s="1315"/>
      <c r="NDC407" s="1315"/>
      <c r="NDD407" s="1315"/>
      <c r="NDE407" s="1315"/>
      <c r="NDF407" s="1315"/>
      <c r="NDG407" s="1315"/>
      <c r="NDH407" s="1315"/>
      <c r="NDI407" s="1315"/>
      <c r="NDJ407" s="1315"/>
      <c r="NDK407" s="1315"/>
      <c r="NDL407" s="1315"/>
      <c r="NDM407" s="1315"/>
      <c r="NDN407" s="1315"/>
      <c r="NDO407" s="1315"/>
      <c r="NDP407" s="1315"/>
      <c r="NDQ407" s="1315"/>
      <c r="NDR407" s="1315"/>
      <c r="NDS407" s="1315"/>
      <c r="NDT407" s="1315"/>
      <c r="NDU407" s="1315"/>
      <c r="NDV407" s="1315"/>
      <c r="NDW407" s="1315"/>
      <c r="NDX407" s="1315"/>
      <c r="NDY407" s="1315"/>
      <c r="NDZ407" s="1315"/>
      <c r="NEA407" s="1315"/>
      <c r="NEB407" s="1315"/>
      <c r="NEC407" s="1315"/>
      <c r="NED407" s="1315"/>
      <c r="NEE407" s="1315"/>
      <c r="NEF407" s="1315"/>
      <c r="NEG407" s="1315"/>
      <c r="NEH407" s="1315"/>
      <c r="NEI407" s="1315"/>
      <c r="NEJ407" s="1315"/>
      <c r="NEK407" s="1315"/>
      <c r="NEL407" s="1315"/>
      <c r="NEM407" s="1315"/>
      <c r="NEN407" s="1315"/>
      <c r="NEO407" s="1315"/>
      <c r="NEP407" s="1315"/>
      <c r="NEQ407" s="1315"/>
      <c r="NER407" s="1315"/>
      <c r="NES407" s="1315"/>
      <c r="NET407" s="1315"/>
      <c r="NEU407" s="1315"/>
      <c r="NEV407" s="1315"/>
      <c r="NEW407" s="1315"/>
      <c r="NEX407" s="1315"/>
      <c r="NEY407" s="1315"/>
      <c r="NEZ407" s="1315"/>
      <c r="NFA407" s="1315"/>
      <c r="NFB407" s="1315"/>
      <c r="NFC407" s="1315"/>
      <c r="NFD407" s="1315"/>
      <c r="NFE407" s="1315"/>
      <c r="NFF407" s="1315"/>
      <c r="NFG407" s="1315"/>
      <c r="NFH407" s="1315"/>
      <c r="NFI407" s="1315"/>
      <c r="NFJ407" s="1315"/>
      <c r="NFK407" s="1315"/>
      <c r="NFL407" s="1315"/>
      <c r="NFM407" s="1315"/>
      <c r="NFN407" s="1315"/>
      <c r="NFO407" s="1315"/>
      <c r="NFP407" s="1315"/>
      <c r="NFQ407" s="1315"/>
      <c r="NFR407" s="1315"/>
      <c r="NFS407" s="1315"/>
      <c r="NFT407" s="1315"/>
      <c r="NFU407" s="1315"/>
      <c r="NFV407" s="1315"/>
      <c r="NFW407" s="1315"/>
      <c r="NFX407" s="1315"/>
      <c r="NFY407" s="1315"/>
      <c r="NFZ407" s="1315"/>
      <c r="NGA407" s="1315"/>
      <c r="NGB407" s="1315"/>
      <c r="NGC407" s="1315"/>
      <c r="NGD407" s="1315"/>
      <c r="NGE407" s="1315"/>
      <c r="NGF407" s="1315"/>
      <c r="NGG407" s="1315"/>
      <c r="NGH407" s="1315"/>
      <c r="NGI407" s="1315"/>
      <c r="NGJ407" s="1315"/>
      <c r="NGK407" s="1315"/>
      <c r="NGL407" s="1315"/>
      <c r="NGM407" s="1315"/>
      <c r="NGN407" s="1315"/>
      <c r="NGO407" s="1315"/>
      <c r="NGP407" s="1315"/>
      <c r="NGQ407" s="1315"/>
      <c r="NGR407" s="1315"/>
      <c r="NGS407" s="1315"/>
      <c r="NGT407" s="1315"/>
      <c r="NGU407" s="1315"/>
      <c r="NGV407" s="1315"/>
      <c r="NGW407" s="1315"/>
      <c r="NGX407" s="1315"/>
      <c r="NGY407" s="1315"/>
      <c r="NGZ407" s="1315"/>
      <c r="NHA407" s="1315"/>
      <c r="NHB407" s="1315"/>
      <c r="NHC407" s="1315"/>
      <c r="NHD407" s="1315"/>
      <c r="NHE407" s="1315"/>
      <c r="NHF407" s="1315"/>
      <c r="NHG407" s="1315"/>
      <c r="NHH407" s="1315"/>
      <c r="NHI407" s="1315"/>
      <c r="NHJ407" s="1315"/>
      <c r="NHK407" s="1315"/>
      <c r="NHL407" s="1315"/>
      <c r="NHM407" s="1315"/>
      <c r="NHN407" s="1315"/>
      <c r="NHO407" s="1315"/>
      <c r="NHP407" s="1315"/>
      <c r="NHQ407" s="1315"/>
      <c r="NHR407" s="1315"/>
      <c r="NHS407" s="1315"/>
      <c r="NHT407" s="1315"/>
      <c r="NHU407" s="1315"/>
      <c r="NHV407" s="1315"/>
      <c r="NHW407" s="1315"/>
      <c r="NHX407" s="1315"/>
      <c r="NHY407" s="1315"/>
      <c r="NHZ407" s="1315"/>
      <c r="NIA407" s="1315"/>
      <c r="NIB407" s="1315"/>
      <c r="NIC407" s="1315"/>
      <c r="NID407" s="1315"/>
      <c r="NIE407" s="1315"/>
      <c r="NIF407" s="1315"/>
      <c r="NIG407" s="1315"/>
      <c r="NIH407" s="1315"/>
      <c r="NII407" s="1315"/>
      <c r="NIJ407" s="1315"/>
      <c r="NIK407" s="1315"/>
      <c r="NIL407" s="1315"/>
      <c r="NIM407" s="1315"/>
      <c r="NIN407" s="1315"/>
      <c r="NIO407" s="1315"/>
      <c r="NIP407" s="1315"/>
      <c r="NIQ407" s="1315"/>
      <c r="NIR407" s="1315"/>
      <c r="NIS407" s="1315"/>
      <c r="NIT407" s="1315"/>
      <c r="NIU407" s="1315"/>
      <c r="NIV407" s="1315"/>
      <c r="NIW407" s="1315"/>
      <c r="NIX407" s="1315"/>
      <c r="NIY407" s="1315"/>
      <c r="NIZ407" s="1315"/>
      <c r="NJA407" s="1315"/>
      <c r="NJB407" s="1315"/>
      <c r="NJC407" s="1315"/>
      <c r="NJD407" s="1315"/>
      <c r="NJE407" s="1315"/>
      <c r="NJF407" s="1315"/>
      <c r="NJG407" s="1315"/>
      <c r="NJH407" s="1315"/>
      <c r="NJI407" s="1315"/>
      <c r="NJJ407" s="1315"/>
      <c r="NJK407" s="1315"/>
      <c r="NJL407" s="1315"/>
      <c r="NJM407" s="1315"/>
      <c r="NJN407" s="1315"/>
      <c r="NJO407" s="1315"/>
      <c r="NJP407" s="1315"/>
      <c r="NJQ407" s="1315"/>
      <c r="NJR407" s="1315"/>
      <c r="NJS407" s="1315"/>
      <c r="NJT407" s="1315"/>
      <c r="NJU407" s="1315"/>
      <c r="NJV407" s="1315"/>
      <c r="NJW407" s="1315"/>
      <c r="NJX407" s="1315"/>
      <c r="NJY407" s="1315"/>
      <c r="NJZ407" s="1315"/>
      <c r="NKA407" s="1315"/>
      <c r="NKB407" s="1315"/>
      <c r="NKC407" s="1315"/>
      <c r="NKD407" s="1315"/>
      <c r="NKE407" s="1315"/>
      <c r="NKF407" s="1315"/>
      <c r="NKG407" s="1315"/>
      <c r="NKH407" s="1315"/>
      <c r="NKI407" s="1315"/>
      <c r="NKJ407" s="1315"/>
      <c r="NKK407" s="1315"/>
      <c r="NKL407" s="1315"/>
      <c r="NKM407" s="1315"/>
      <c r="NKN407" s="1315"/>
      <c r="NKO407" s="1315"/>
      <c r="NKP407" s="1315"/>
      <c r="NKQ407" s="1315"/>
      <c r="NKR407" s="1315"/>
      <c r="NKS407" s="1315"/>
      <c r="NKT407" s="1315"/>
      <c r="NKU407" s="1315"/>
      <c r="NKV407" s="1315"/>
      <c r="NKW407" s="1315"/>
      <c r="NKX407" s="1315"/>
      <c r="NKY407" s="1315"/>
      <c r="NKZ407" s="1315"/>
      <c r="NLA407" s="1315"/>
      <c r="NLB407" s="1315"/>
      <c r="NLC407" s="1315"/>
      <c r="NLD407" s="1315"/>
      <c r="NLE407" s="1315"/>
      <c r="NLF407" s="1315"/>
      <c r="NLG407" s="1315"/>
      <c r="NLH407" s="1315"/>
      <c r="NLI407" s="1315"/>
      <c r="NLJ407" s="1315"/>
      <c r="NLK407" s="1315"/>
      <c r="NLL407" s="1315"/>
      <c r="NLM407" s="1315"/>
      <c r="NLN407" s="1315"/>
      <c r="NLO407" s="1315"/>
      <c r="NLP407" s="1315"/>
      <c r="NLQ407" s="1315"/>
      <c r="NLR407" s="1315"/>
      <c r="NLS407" s="1315"/>
      <c r="NLT407" s="1315"/>
      <c r="NLU407" s="1315"/>
      <c r="NLV407" s="1315"/>
      <c r="NLW407" s="1315"/>
      <c r="NLX407" s="1315"/>
      <c r="NLY407" s="1315"/>
      <c r="NLZ407" s="1315"/>
      <c r="NMA407" s="1315"/>
      <c r="NMB407" s="1315"/>
      <c r="NMC407" s="1315"/>
      <c r="NMD407" s="1315"/>
      <c r="NME407" s="1315"/>
      <c r="NMF407" s="1315"/>
      <c r="NMG407" s="1315"/>
      <c r="NMH407" s="1315"/>
      <c r="NMI407" s="1315"/>
      <c r="NMJ407" s="1315"/>
      <c r="NMK407" s="1315"/>
      <c r="NML407" s="1315"/>
      <c r="NMM407" s="1315"/>
      <c r="NMN407" s="1315"/>
      <c r="NMO407" s="1315"/>
      <c r="NMP407" s="1315"/>
      <c r="NMQ407" s="1315"/>
      <c r="NMR407" s="1315"/>
      <c r="NMS407" s="1315"/>
      <c r="NMT407" s="1315"/>
      <c r="NMU407" s="1315"/>
      <c r="NMV407" s="1315"/>
      <c r="NMW407" s="1315"/>
      <c r="NMX407" s="1315"/>
      <c r="NMY407" s="1315"/>
      <c r="NMZ407" s="1315"/>
      <c r="NNA407" s="1315"/>
      <c r="NNB407" s="1315"/>
      <c r="NNC407" s="1315"/>
      <c r="NND407" s="1315"/>
      <c r="NNE407" s="1315"/>
      <c r="NNF407" s="1315"/>
      <c r="NNG407" s="1315"/>
      <c r="NNH407" s="1315"/>
      <c r="NNI407" s="1315"/>
      <c r="NNJ407" s="1315"/>
      <c r="NNK407" s="1315"/>
      <c r="NNL407" s="1315"/>
      <c r="NNM407" s="1315"/>
      <c r="NNN407" s="1315"/>
      <c r="NNO407" s="1315"/>
      <c r="NNP407" s="1315"/>
      <c r="NNQ407" s="1315"/>
      <c r="NNR407" s="1315"/>
      <c r="NNS407" s="1315"/>
      <c r="NNT407" s="1315"/>
      <c r="NNU407" s="1315"/>
      <c r="NNV407" s="1315"/>
      <c r="NNW407" s="1315"/>
      <c r="NNX407" s="1315"/>
      <c r="NNY407" s="1315"/>
      <c r="NNZ407" s="1315"/>
      <c r="NOA407" s="1315"/>
      <c r="NOB407" s="1315"/>
      <c r="NOC407" s="1315"/>
      <c r="NOD407" s="1315"/>
      <c r="NOE407" s="1315"/>
      <c r="NOF407" s="1315"/>
      <c r="NOG407" s="1315"/>
      <c r="NOH407" s="1315"/>
      <c r="NOI407" s="1315"/>
      <c r="NOJ407" s="1315"/>
      <c r="NOK407" s="1315"/>
      <c r="NOL407" s="1315"/>
      <c r="NOM407" s="1315"/>
      <c r="NON407" s="1315"/>
      <c r="NOO407" s="1315"/>
      <c r="NOP407" s="1315"/>
      <c r="NOQ407" s="1315"/>
      <c r="NOR407" s="1315"/>
      <c r="NOS407" s="1315"/>
      <c r="NOT407" s="1315"/>
      <c r="NOU407" s="1315"/>
      <c r="NOV407" s="1315"/>
      <c r="NOW407" s="1315"/>
      <c r="NOX407" s="1315"/>
      <c r="NOY407" s="1315"/>
      <c r="NOZ407" s="1315"/>
      <c r="NPA407" s="1315"/>
      <c r="NPB407" s="1315"/>
      <c r="NPC407" s="1315"/>
      <c r="NPD407" s="1315"/>
      <c r="NPE407" s="1315"/>
      <c r="NPF407" s="1315"/>
      <c r="NPG407" s="1315"/>
      <c r="NPH407" s="1315"/>
      <c r="NPI407" s="1315"/>
      <c r="NPJ407" s="1315"/>
      <c r="NPK407" s="1315"/>
      <c r="NPL407" s="1315"/>
      <c r="NPM407" s="1315"/>
      <c r="NPN407" s="1315"/>
      <c r="NPO407" s="1315"/>
      <c r="NPP407" s="1315"/>
      <c r="NPQ407" s="1315"/>
      <c r="NPR407" s="1315"/>
      <c r="NPS407" s="1315"/>
      <c r="NPT407" s="1315"/>
      <c r="NPU407" s="1315"/>
      <c r="NPV407" s="1315"/>
      <c r="NPW407" s="1315"/>
      <c r="NPX407" s="1315"/>
      <c r="NPY407" s="1315"/>
      <c r="NPZ407" s="1315"/>
      <c r="NQA407" s="1315"/>
      <c r="NQB407" s="1315"/>
      <c r="NQC407" s="1315"/>
      <c r="NQD407" s="1315"/>
      <c r="NQE407" s="1315"/>
      <c r="NQF407" s="1315"/>
      <c r="NQG407" s="1315"/>
      <c r="NQH407" s="1315"/>
      <c r="NQI407" s="1315"/>
      <c r="NQJ407" s="1315"/>
      <c r="NQK407" s="1315"/>
      <c r="NQL407" s="1315"/>
      <c r="NQM407" s="1315"/>
      <c r="NQN407" s="1315"/>
      <c r="NQO407" s="1315"/>
      <c r="NQP407" s="1315"/>
      <c r="NQQ407" s="1315"/>
      <c r="NQR407" s="1315"/>
      <c r="NQS407" s="1315"/>
      <c r="NQT407" s="1315"/>
      <c r="NQU407" s="1315"/>
      <c r="NQV407" s="1315"/>
      <c r="NQW407" s="1315"/>
      <c r="NQX407" s="1315"/>
      <c r="NQY407" s="1315"/>
      <c r="NQZ407" s="1315"/>
      <c r="NRA407" s="1315"/>
      <c r="NRB407" s="1315"/>
      <c r="NRC407" s="1315"/>
      <c r="NRD407" s="1315"/>
      <c r="NRE407" s="1315"/>
      <c r="NRF407" s="1315"/>
      <c r="NRG407" s="1315"/>
      <c r="NRH407" s="1315"/>
      <c r="NRI407" s="1315"/>
      <c r="NRJ407" s="1315"/>
      <c r="NRK407" s="1315"/>
      <c r="NRL407" s="1315"/>
      <c r="NRM407" s="1315"/>
      <c r="NRN407" s="1315"/>
      <c r="NRO407" s="1315"/>
      <c r="NRP407" s="1315"/>
      <c r="NRQ407" s="1315"/>
      <c r="NRR407" s="1315"/>
      <c r="NRS407" s="1315"/>
      <c r="NRT407" s="1315"/>
      <c r="NRU407" s="1315"/>
      <c r="NRV407" s="1315"/>
      <c r="NRW407" s="1315"/>
      <c r="NRX407" s="1315"/>
      <c r="NRY407" s="1315"/>
      <c r="NRZ407" s="1315"/>
      <c r="NSA407" s="1315"/>
      <c r="NSB407" s="1315"/>
      <c r="NSC407" s="1315"/>
      <c r="NSD407" s="1315"/>
      <c r="NSE407" s="1315"/>
      <c r="NSF407" s="1315"/>
      <c r="NSG407" s="1315"/>
      <c r="NSH407" s="1315"/>
      <c r="NSI407" s="1315"/>
      <c r="NSJ407" s="1315"/>
      <c r="NSK407" s="1315"/>
      <c r="NSL407" s="1315"/>
      <c r="NSM407" s="1315"/>
      <c r="NSN407" s="1315"/>
      <c r="NSO407" s="1315"/>
      <c r="NSP407" s="1315"/>
      <c r="NSQ407" s="1315"/>
      <c r="NSR407" s="1315"/>
      <c r="NSS407" s="1315"/>
      <c r="NST407" s="1315"/>
      <c r="NSU407" s="1315"/>
      <c r="NSV407" s="1315"/>
      <c r="NSW407" s="1315"/>
      <c r="NSX407" s="1315"/>
      <c r="NSY407" s="1315"/>
      <c r="NSZ407" s="1315"/>
      <c r="NTA407" s="1315"/>
      <c r="NTB407" s="1315"/>
      <c r="NTC407" s="1315"/>
      <c r="NTD407" s="1315"/>
      <c r="NTE407" s="1315"/>
      <c r="NTF407" s="1315"/>
      <c r="NTG407" s="1315"/>
      <c r="NTH407" s="1315"/>
      <c r="NTI407" s="1315"/>
      <c r="NTJ407" s="1315"/>
      <c r="NTK407" s="1315"/>
      <c r="NTL407" s="1315"/>
      <c r="NTM407" s="1315"/>
      <c r="NTN407" s="1315"/>
      <c r="NTO407" s="1315"/>
      <c r="NTP407" s="1315"/>
      <c r="NTQ407" s="1315"/>
      <c r="NTR407" s="1315"/>
      <c r="NTS407" s="1315"/>
      <c r="NTT407" s="1315"/>
      <c r="NTU407" s="1315"/>
      <c r="NTV407" s="1315"/>
      <c r="NTW407" s="1315"/>
      <c r="NTX407" s="1315"/>
      <c r="NTY407" s="1315"/>
      <c r="NTZ407" s="1315"/>
      <c r="NUA407" s="1315"/>
      <c r="NUB407" s="1315"/>
      <c r="NUC407" s="1315"/>
      <c r="NUD407" s="1315"/>
      <c r="NUE407" s="1315"/>
      <c r="NUF407" s="1315"/>
      <c r="NUG407" s="1315"/>
      <c r="NUH407" s="1315"/>
      <c r="NUI407" s="1315"/>
      <c r="NUJ407" s="1315"/>
      <c r="NUK407" s="1315"/>
      <c r="NUL407" s="1315"/>
      <c r="NUM407" s="1315"/>
      <c r="NUN407" s="1315"/>
      <c r="NUO407" s="1315"/>
      <c r="NUP407" s="1315"/>
      <c r="NUQ407" s="1315"/>
      <c r="NUR407" s="1315"/>
      <c r="NUS407" s="1315"/>
      <c r="NUT407" s="1315"/>
      <c r="NUU407" s="1315"/>
      <c r="NUV407" s="1315"/>
      <c r="NUW407" s="1315"/>
      <c r="NUX407" s="1315"/>
      <c r="NUY407" s="1315"/>
      <c r="NUZ407" s="1315"/>
      <c r="NVA407" s="1315"/>
      <c r="NVB407" s="1315"/>
      <c r="NVC407" s="1315"/>
      <c r="NVD407" s="1315"/>
      <c r="NVE407" s="1315"/>
      <c r="NVF407" s="1315"/>
      <c r="NVG407" s="1315"/>
      <c r="NVH407" s="1315"/>
      <c r="NVI407" s="1315"/>
      <c r="NVJ407" s="1315"/>
      <c r="NVK407" s="1315"/>
      <c r="NVL407" s="1315"/>
      <c r="NVM407" s="1315"/>
      <c r="NVN407" s="1315"/>
      <c r="NVO407" s="1315"/>
      <c r="NVP407" s="1315"/>
      <c r="NVQ407" s="1315"/>
      <c r="NVR407" s="1315"/>
      <c r="NVS407" s="1315"/>
      <c r="NVT407" s="1315"/>
      <c r="NVU407" s="1315"/>
      <c r="NVV407" s="1315"/>
      <c r="NVW407" s="1315"/>
      <c r="NVX407" s="1315"/>
      <c r="NVY407" s="1315"/>
      <c r="NVZ407" s="1315"/>
      <c r="NWA407" s="1315"/>
      <c r="NWB407" s="1315"/>
      <c r="NWC407" s="1315"/>
      <c r="NWD407" s="1315"/>
      <c r="NWE407" s="1315"/>
      <c r="NWF407" s="1315"/>
      <c r="NWG407" s="1315"/>
      <c r="NWH407" s="1315"/>
      <c r="NWI407" s="1315"/>
      <c r="NWJ407" s="1315"/>
      <c r="NWK407" s="1315"/>
      <c r="NWL407" s="1315"/>
      <c r="NWM407" s="1315"/>
      <c r="NWN407" s="1315"/>
      <c r="NWO407" s="1315"/>
      <c r="NWP407" s="1315"/>
      <c r="NWQ407" s="1315"/>
      <c r="NWR407" s="1315"/>
      <c r="NWS407" s="1315"/>
      <c r="NWT407" s="1315"/>
      <c r="NWU407" s="1315"/>
      <c r="NWV407" s="1315"/>
      <c r="NWW407" s="1315"/>
      <c r="NWX407" s="1315"/>
      <c r="NWY407" s="1315"/>
      <c r="NWZ407" s="1315"/>
      <c r="NXA407" s="1315"/>
      <c r="NXB407" s="1315"/>
      <c r="NXC407" s="1315"/>
      <c r="NXD407" s="1315"/>
      <c r="NXE407" s="1315"/>
      <c r="NXF407" s="1315"/>
      <c r="NXG407" s="1315"/>
      <c r="NXH407" s="1315"/>
      <c r="NXI407" s="1315"/>
      <c r="NXJ407" s="1315"/>
      <c r="NXK407" s="1315"/>
      <c r="NXL407" s="1315"/>
      <c r="NXM407" s="1315"/>
      <c r="NXN407" s="1315"/>
      <c r="NXO407" s="1315"/>
      <c r="NXP407" s="1315"/>
      <c r="NXQ407" s="1315"/>
      <c r="NXR407" s="1315"/>
      <c r="NXS407" s="1315"/>
      <c r="NXT407" s="1315"/>
      <c r="NXU407" s="1315"/>
      <c r="NXV407" s="1315"/>
      <c r="NXW407" s="1315"/>
      <c r="NXX407" s="1315"/>
      <c r="NXY407" s="1315"/>
      <c r="NXZ407" s="1315"/>
      <c r="NYA407" s="1315"/>
      <c r="NYB407" s="1315"/>
      <c r="NYC407" s="1315"/>
      <c r="NYD407" s="1315"/>
      <c r="NYE407" s="1315"/>
      <c r="NYF407" s="1315"/>
      <c r="NYG407" s="1315"/>
      <c r="NYH407" s="1315"/>
      <c r="NYI407" s="1315"/>
      <c r="NYJ407" s="1315"/>
      <c r="NYK407" s="1315"/>
      <c r="NYL407" s="1315"/>
      <c r="NYM407" s="1315"/>
      <c r="NYN407" s="1315"/>
      <c r="NYO407" s="1315"/>
      <c r="NYP407" s="1315"/>
      <c r="NYQ407" s="1315"/>
      <c r="NYR407" s="1315"/>
      <c r="NYS407" s="1315"/>
      <c r="NYT407" s="1315"/>
      <c r="NYU407" s="1315"/>
      <c r="NYV407" s="1315"/>
      <c r="NYW407" s="1315"/>
      <c r="NYX407" s="1315"/>
      <c r="NYY407" s="1315"/>
      <c r="NYZ407" s="1315"/>
      <c r="NZA407" s="1315"/>
      <c r="NZB407" s="1315"/>
      <c r="NZC407" s="1315"/>
      <c r="NZD407" s="1315"/>
      <c r="NZE407" s="1315"/>
      <c r="NZF407" s="1315"/>
      <c r="NZG407" s="1315"/>
      <c r="NZH407" s="1315"/>
      <c r="NZI407" s="1315"/>
      <c r="NZJ407" s="1315"/>
      <c r="NZK407" s="1315"/>
      <c r="NZL407" s="1315"/>
      <c r="NZM407" s="1315"/>
      <c r="NZN407" s="1315"/>
      <c r="NZO407" s="1315"/>
      <c r="NZP407" s="1315"/>
      <c r="NZQ407" s="1315"/>
      <c r="NZR407" s="1315"/>
      <c r="NZS407" s="1315"/>
      <c r="NZT407" s="1315"/>
      <c r="NZU407" s="1315"/>
      <c r="NZV407" s="1315"/>
      <c r="NZW407" s="1315"/>
      <c r="NZX407" s="1315"/>
      <c r="NZY407" s="1315"/>
      <c r="NZZ407" s="1315"/>
      <c r="OAA407" s="1315"/>
      <c r="OAB407" s="1315"/>
      <c r="OAC407" s="1315"/>
      <c r="OAD407" s="1315"/>
      <c r="OAE407" s="1315"/>
      <c r="OAF407" s="1315"/>
      <c r="OAG407" s="1315"/>
      <c r="OAH407" s="1315"/>
      <c r="OAI407" s="1315"/>
      <c r="OAJ407" s="1315"/>
      <c r="OAK407" s="1315"/>
      <c r="OAL407" s="1315"/>
      <c r="OAM407" s="1315"/>
      <c r="OAN407" s="1315"/>
      <c r="OAO407" s="1315"/>
      <c r="OAP407" s="1315"/>
      <c r="OAQ407" s="1315"/>
      <c r="OAR407" s="1315"/>
      <c r="OAS407" s="1315"/>
      <c r="OAT407" s="1315"/>
      <c r="OAU407" s="1315"/>
      <c r="OAV407" s="1315"/>
      <c r="OAW407" s="1315"/>
      <c r="OAX407" s="1315"/>
      <c r="OAY407" s="1315"/>
      <c r="OAZ407" s="1315"/>
      <c r="OBA407" s="1315"/>
      <c r="OBB407" s="1315"/>
      <c r="OBC407" s="1315"/>
      <c r="OBD407" s="1315"/>
      <c r="OBE407" s="1315"/>
      <c r="OBF407" s="1315"/>
      <c r="OBG407" s="1315"/>
      <c r="OBH407" s="1315"/>
      <c r="OBI407" s="1315"/>
      <c r="OBJ407" s="1315"/>
      <c r="OBK407" s="1315"/>
      <c r="OBL407" s="1315"/>
      <c r="OBM407" s="1315"/>
      <c r="OBN407" s="1315"/>
      <c r="OBO407" s="1315"/>
      <c r="OBP407" s="1315"/>
      <c r="OBQ407" s="1315"/>
      <c r="OBR407" s="1315"/>
      <c r="OBS407" s="1315"/>
      <c r="OBT407" s="1315"/>
      <c r="OBU407" s="1315"/>
      <c r="OBV407" s="1315"/>
      <c r="OBW407" s="1315"/>
      <c r="OBX407" s="1315"/>
      <c r="OBY407" s="1315"/>
      <c r="OBZ407" s="1315"/>
      <c r="OCA407" s="1315"/>
      <c r="OCB407" s="1315"/>
      <c r="OCC407" s="1315"/>
      <c r="OCD407" s="1315"/>
      <c r="OCE407" s="1315"/>
      <c r="OCF407" s="1315"/>
      <c r="OCG407" s="1315"/>
      <c r="OCH407" s="1315"/>
      <c r="OCI407" s="1315"/>
      <c r="OCJ407" s="1315"/>
      <c r="OCK407" s="1315"/>
      <c r="OCL407" s="1315"/>
      <c r="OCM407" s="1315"/>
      <c r="OCN407" s="1315"/>
      <c r="OCO407" s="1315"/>
      <c r="OCP407" s="1315"/>
      <c r="OCQ407" s="1315"/>
      <c r="OCR407" s="1315"/>
      <c r="OCS407" s="1315"/>
      <c r="OCT407" s="1315"/>
      <c r="OCU407" s="1315"/>
      <c r="OCV407" s="1315"/>
      <c r="OCW407" s="1315"/>
      <c r="OCX407" s="1315"/>
      <c r="OCY407" s="1315"/>
      <c r="OCZ407" s="1315"/>
      <c r="ODA407" s="1315"/>
      <c r="ODB407" s="1315"/>
      <c r="ODC407" s="1315"/>
      <c r="ODD407" s="1315"/>
      <c r="ODE407" s="1315"/>
      <c r="ODF407" s="1315"/>
      <c r="ODG407" s="1315"/>
      <c r="ODH407" s="1315"/>
      <c r="ODI407" s="1315"/>
      <c r="ODJ407" s="1315"/>
      <c r="ODK407" s="1315"/>
      <c r="ODL407" s="1315"/>
      <c r="ODM407" s="1315"/>
      <c r="ODN407" s="1315"/>
      <c r="ODO407" s="1315"/>
      <c r="ODP407" s="1315"/>
      <c r="ODQ407" s="1315"/>
      <c r="ODR407" s="1315"/>
      <c r="ODS407" s="1315"/>
      <c r="ODT407" s="1315"/>
      <c r="ODU407" s="1315"/>
      <c r="ODV407" s="1315"/>
      <c r="ODW407" s="1315"/>
      <c r="ODX407" s="1315"/>
      <c r="ODY407" s="1315"/>
      <c r="ODZ407" s="1315"/>
      <c r="OEA407" s="1315"/>
      <c r="OEB407" s="1315"/>
      <c r="OEC407" s="1315"/>
      <c r="OED407" s="1315"/>
      <c r="OEE407" s="1315"/>
      <c r="OEF407" s="1315"/>
      <c r="OEG407" s="1315"/>
      <c r="OEH407" s="1315"/>
      <c r="OEI407" s="1315"/>
      <c r="OEJ407" s="1315"/>
      <c r="OEK407" s="1315"/>
      <c r="OEL407" s="1315"/>
      <c r="OEM407" s="1315"/>
      <c r="OEN407" s="1315"/>
      <c r="OEO407" s="1315"/>
      <c r="OEP407" s="1315"/>
      <c r="OEQ407" s="1315"/>
      <c r="OER407" s="1315"/>
      <c r="OES407" s="1315"/>
      <c r="OET407" s="1315"/>
      <c r="OEU407" s="1315"/>
      <c r="OEV407" s="1315"/>
      <c r="OEW407" s="1315"/>
      <c r="OEX407" s="1315"/>
      <c r="OEY407" s="1315"/>
      <c r="OEZ407" s="1315"/>
      <c r="OFA407" s="1315"/>
      <c r="OFB407" s="1315"/>
      <c r="OFC407" s="1315"/>
      <c r="OFD407" s="1315"/>
      <c r="OFE407" s="1315"/>
      <c r="OFF407" s="1315"/>
      <c r="OFG407" s="1315"/>
      <c r="OFH407" s="1315"/>
      <c r="OFI407" s="1315"/>
      <c r="OFJ407" s="1315"/>
      <c r="OFK407" s="1315"/>
      <c r="OFL407" s="1315"/>
      <c r="OFM407" s="1315"/>
      <c r="OFN407" s="1315"/>
      <c r="OFO407" s="1315"/>
      <c r="OFP407" s="1315"/>
      <c r="OFQ407" s="1315"/>
      <c r="OFR407" s="1315"/>
      <c r="OFS407" s="1315"/>
      <c r="OFT407" s="1315"/>
      <c r="OFU407" s="1315"/>
      <c r="OFV407" s="1315"/>
      <c r="OFW407" s="1315"/>
      <c r="OFX407" s="1315"/>
      <c r="OFY407" s="1315"/>
      <c r="OFZ407" s="1315"/>
      <c r="OGA407" s="1315"/>
      <c r="OGB407" s="1315"/>
      <c r="OGC407" s="1315"/>
      <c r="OGD407" s="1315"/>
      <c r="OGE407" s="1315"/>
      <c r="OGF407" s="1315"/>
      <c r="OGG407" s="1315"/>
      <c r="OGH407" s="1315"/>
      <c r="OGI407" s="1315"/>
      <c r="OGJ407" s="1315"/>
      <c r="OGK407" s="1315"/>
      <c r="OGL407" s="1315"/>
      <c r="OGM407" s="1315"/>
      <c r="OGN407" s="1315"/>
      <c r="OGO407" s="1315"/>
      <c r="OGP407" s="1315"/>
      <c r="OGQ407" s="1315"/>
      <c r="OGR407" s="1315"/>
      <c r="OGS407" s="1315"/>
      <c r="OGT407" s="1315"/>
      <c r="OGU407" s="1315"/>
      <c r="OGV407" s="1315"/>
      <c r="OGW407" s="1315"/>
      <c r="OGX407" s="1315"/>
      <c r="OGY407" s="1315"/>
      <c r="OGZ407" s="1315"/>
      <c r="OHA407" s="1315"/>
      <c r="OHB407" s="1315"/>
      <c r="OHC407" s="1315"/>
      <c r="OHD407" s="1315"/>
      <c r="OHE407" s="1315"/>
      <c r="OHF407" s="1315"/>
      <c r="OHG407" s="1315"/>
      <c r="OHH407" s="1315"/>
      <c r="OHI407" s="1315"/>
      <c r="OHJ407" s="1315"/>
      <c r="OHK407" s="1315"/>
      <c r="OHL407" s="1315"/>
      <c r="OHM407" s="1315"/>
      <c r="OHN407" s="1315"/>
      <c r="OHO407" s="1315"/>
      <c r="OHP407" s="1315"/>
      <c r="OHQ407" s="1315"/>
      <c r="OHR407" s="1315"/>
      <c r="OHS407" s="1315"/>
      <c r="OHT407" s="1315"/>
      <c r="OHU407" s="1315"/>
      <c r="OHV407" s="1315"/>
      <c r="OHW407" s="1315"/>
      <c r="OHX407" s="1315"/>
      <c r="OHY407" s="1315"/>
      <c r="OHZ407" s="1315"/>
      <c r="OIA407" s="1315"/>
      <c r="OIB407" s="1315"/>
      <c r="OIC407" s="1315"/>
      <c r="OID407" s="1315"/>
      <c r="OIE407" s="1315"/>
      <c r="OIF407" s="1315"/>
      <c r="OIG407" s="1315"/>
      <c r="OIH407" s="1315"/>
      <c r="OII407" s="1315"/>
      <c r="OIJ407" s="1315"/>
      <c r="OIK407" s="1315"/>
      <c r="OIL407" s="1315"/>
      <c r="OIM407" s="1315"/>
      <c r="OIN407" s="1315"/>
      <c r="OIO407" s="1315"/>
      <c r="OIP407" s="1315"/>
      <c r="OIQ407" s="1315"/>
      <c r="OIR407" s="1315"/>
      <c r="OIS407" s="1315"/>
      <c r="OIT407" s="1315"/>
      <c r="OIU407" s="1315"/>
      <c r="OIV407" s="1315"/>
      <c r="OIW407" s="1315"/>
      <c r="OIX407" s="1315"/>
      <c r="OIY407" s="1315"/>
      <c r="OIZ407" s="1315"/>
      <c r="OJA407" s="1315"/>
      <c r="OJB407" s="1315"/>
      <c r="OJC407" s="1315"/>
      <c r="OJD407" s="1315"/>
      <c r="OJE407" s="1315"/>
      <c r="OJF407" s="1315"/>
      <c r="OJG407" s="1315"/>
      <c r="OJH407" s="1315"/>
      <c r="OJI407" s="1315"/>
      <c r="OJJ407" s="1315"/>
      <c r="OJK407" s="1315"/>
      <c r="OJL407" s="1315"/>
      <c r="OJM407" s="1315"/>
      <c r="OJN407" s="1315"/>
      <c r="OJO407" s="1315"/>
      <c r="OJP407" s="1315"/>
      <c r="OJQ407" s="1315"/>
      <c r="OJR407" s="1315"/>
      <c r="OJS407" s="1315"/>
      <c r="OJT407" s="1315"/>
      <c r="OJU407" s="1315"/>
      <c r="OJV407" s="1315"/>
      <c r="OJW407" s="1315"/>
      <c r="OJX407" s="1315"/>
      <c r="OJY407" s="1315"/>
      <c r="OJZ407" s="1315"/>
      <c r="OKA407" s="1315"/>
      <c r="OKB407" s="1315"/>
      <c r="OKC407" s="1315"/>
      <c r="OKD407" s="1315"/>
      <c r="OKE407" s="1315"/>
      <c r="OKF407" s="1315"/>
      <c r="OKG407" s="1315"/>
      <c r="OKH407" s="1315"/>
      <c r="OKI407" s="1315"/>
      <c r="OKJ407" s="1315"/>
      <c r="OKK407" s="1315"/>
      <c r="OKL407" s="1315"/>
      <c r="OKM407" s="1315"/>
      <c r="OKN407" s="1315"/>
      <c r="OKO407" s="1315"/>
      <c r="OKP407" s="1315"/>
      <c r="OKQ407" s="1315"/>
      <c r="OKR407" s="1315"/>
      <c r="OKS407" s="1315"/>
      <c r="OKT407" s="1315"/>
      <c r="OKU407" s="1315"/>
      <c r="OKV407" s="1315"/>
      <c r="OKW407" s="1315"/>
      <c r="OKX407" s="1315"/>
      <c r="OKY407" s="1315"/>
      <c r="OKZ407" s="1315"/>
      <c r="OLA407" s="1315"/>
      <c r="OLB407" s="1315"/>
      <c r="OLC407" s="1315"/>
      <c r="OLD407" s="1315"/>
      <c r="OLE407" s="1315"/>
      <c r="OLF407" s="1315"/>
      <c r="OLG407" s="1315"/>
      <c r="OLH407" s="1315"/>
      <c r="OLI407" s="1315"/>
      <c r="OLJ407" s="1315"/>
      <c r="OLK407" s="1315"/>
      <c r="OLL407" s="1315"/>
      <c r="OLM407" s="1315"/>
      <c r="OLN407" s="1315"/>
      <c r="OLO407" s="1315"/>
      <c r="OLP407" s="1315"/>
      <c r="OLQ407" s="1315"/>
      <c r="OLR407" s="1315"/>
      <c r="OLS407" s="1315"/>
      <c r="OLT407" s="1315"/>
      <c r="OLU407" s="1315"/>
      <c r="OLV407" s="1315"/>
      <c r="OLW407" s="1315"/>
      <c r="OLX407" s="1315"/>
      <c r="OLY407" s="1315"/>
      <c r="OLZ407" s="1315"/>
      <c r="OMA407" s="1315"/>
      <c r="OMB407" s="1315"/>
      <c r="OMC407" s="1315"/>
      <c r="OMD407" s="1315"/>
      <c r="OME407" s="1315"/>
      <c r="OMF407" s="1315"/>
      <c r="OMG407" s="1315"/>
      <c r="OMH407" s="1315"/>
      <c r="OMI407" s="1315"/>
      <c r="OMJ407" s="1315"/>
      <c r="OMK407" s="1315"/>
      <c r="OML407" s="1315"/>
      <c r="OMM407" s="1315"/>
      <c r="OMN407" s="1315"/>
      <c r="OMO407" s="1315"/>
      <c r="OMP407" s="1315"/>
      <c r="OMQ407" s="1315"/>
      <c r="OMR407" s="1315"/>
      <c r="OMS407" s="1315"/>
      <c r="OMT407" s="1315"/>
      <c r="OMU407" s="1315"/>
      <c r="OMV407" s="1315"/>
      <c r="OMW407" s="1315"/>
      <c r="OMX407" s="1315"/>
      <c r="OMY407" s="1315"/>
      <c r="OMZ407" s="1315"/>
      <c r="ONA407" s="1315"/>
      <c r="ONB407" s="1315"/>
      <c r="ONC407" s="1315"/>
      <c r="OND407" s="1315"/>
      <c r="ONE407" s="1315"/>
      <c r="ONF407" s="1315"/>
      <c r="ONG407" s="1315"/>
      <c r="ONH407" s="1315"/>
      <c r="ONI407" s="1315"/>
      <c r="ONJ407" s="1315"/>
      <c r="ONK407" s="1315"/>
      <c r="ONL407" s="1315"/>
      <c r="ONM407" s="1315"/>
      <c r="ONN407" s="1315"/>
      <c r="ONO407" s="1315"/>
      <c r="ONP407" s="1315"/>
      <c r="ONQ407" s="1315"/>
      <c r="ONR407" s="1315"/>
      <c r="ONS407" s="1315"/>
      <c r="ONT407" s="1315"/>
      <c r="ONU407" s="1315"/>
      <c r="ONV407" s="1315"/>
      <c r="ONW407" s="1315"/>
      <c r="ONX407" s="1315"/>
      <c r="ONY407" s="1315"/>
      <c r="ONZ407" s="1315"/>
      <c r="OOA407" s="1315"/>
      <c r="OOB407" s="1315"/>
      <c r="OOC407" s="1315"/>
      <c r="OOD407" s="1315"/>
      <c r="OOE407" s="1315"/>
      <c r="OOF407" s="1315"/>
      <c r="OOG407" s="1315"/>
      <c r="OOH407" s="1315"/>
      <c r="OOI407" s="1315"/>
      <c r="OOJ407" s="1315"/>
      <c r="OOK407" s="1315"/>
      <c r="OOL407" s="1315"/>
      <c r="OOM407" s="1315"/>
      <c r="OON407" s="1315"/>
      <c r="OOO407" s="1315"/>
      <c r="OOP407" s="1315"/>
      <c r="OOQ407" s="1315"/>
      <c r="OOR407" s="1315"/>
      <c r="OOS407" s="1315"/>
      <c r="OOT407" s="1315"/>
      <c r="OOU407" s="1315"/>
      <c r="OOV407" s="1315"/>
      <c r="OOW407" s="1315"/>
      <c r="OOX407" s="1315"/>
      <c r="OOY407" s="1315"/>
      <c r="OOZ407" s="1315"/>
      <c r="OPA407" s="1315"/>
      <c r="OPB407" s="1315"/>
      <c r="OPC407" s="1315"/>
      <c r="OPD407" s="1315"/>
      <c r="OPE407" s="1315"/>
      <c r="OPF407" s="1315"/>
      <c r="OPG407" s="1315"/>
      <c r="OPH407" s="1315"/>
      <c r="OPI407" s="1315"/>
      <c r="OPJ407" s="1315"/>
      <c r="OPK407" s="1315"/>
      <c r="OPL407" s="1315"/>
      <c r="OPM407" s="1315"/>
      <c r="OPN407" s="1315"/>
      <c r="OPO407" s="1315"/>
      <c r="OPP407" s="1315"/>
      <c r="OPQ407" s="1315"/>
      <c r="OPR407" s="1315"/>
      <c r="OPS407" s="1315"/>
      <c r="OPT407" s="1315"/>
      <c r="OPU407" s="1315"/>
      <c r="OPV407" s="1315"/>
      <c r="OPW407" s="1315"/>
      <c r="OPX407" s="1315"/>
      <c r="OPY407" s="1315"/>
      <c r="OPZ407" s="1315"/>
      <c r="OQA407" s="1315"/>
      <c r="OQB407" s="1315"/>
      <c r="OQC407" s="1315"/>
      <c r="OQD407" s="1315"/>
      <c r="OQE407" s="1315"/>
      <c r="OQF407" s="1315"/>
      <c r="OQG407" s="1315"/>
      <c r="OQH407" s="1315"/>
      <c r="OQI407" s="1315"/>
      <c r="OQJ407" s="1315"/>
      <c r="OQK407" s="1315"/>
      <c r="OQL407" s="1315"/>
      <c r="OQM407" s="1315"/>
      <c r="OQN407" s="1315"/>
      <c r="OQO407" s="1315"/>
      <c r="OQP407" s="1315"/>
      <c r="OQQ407" s="1315"/>
      <c r="OQR407" s="1315"/>
      <c r="OQS407" s="1315"/>
      <c r="OQT407" s="1315"/>
      <c r="OQU407" s="1315"/>
      <c r="OQV407" s="1315"/>
      <c r="OQW407" s="1315"/>
      <c r="OQX407" s="1315"/>
      <c r="OQY407" s="1315"/>
      <c r="OQZ407" s="1315"/>
      <c r="ORA407" s="1315"/>
      <c r="ORB407" s="1315"/>
      <c r="ORC407" s="1315"/>
      <c r="ORD407" s="1315"/>
      <c r="ORE407" s="1315"/>
      <c r="ORF407" s="1315"/>
      <c r="ORG407" s="1315"/>
      <c r="ORH407" s="1315"/>
      <c r="ORI407" s="1315"/>
      <c r="ORJ407" s="1315"/>
      <c r="ORK407" s="1315"/>
      <c r="ORL407" s="1315"/>
      <c r="ORM407" s="1315"/>
      <c r="ORN407" s="1315"/>
      <c r="ORO407" s="1315"/>
      <c r="ORP407" s="1315"/>
      <c r="ORQ407" s="1315"/>
      <c r="ORR407" s="1315"/>
      <c r="ORS407" s="1315"/>
      <c r="ORT407" s="1315"/>
      <c r="ORU407" s="1315"/>
      <c r="ORV407" s="1315"/>
      <c r="ORW407" s="1315"/>
      <c r="ORX407" s="1315"/>
      <c r="ORY407" s="1315"/>
      <c r="ORZ407" s="1315"/>
      <c r="OSA407" s="1315"/>
      <c r="OSB407" s="1315"/>
      <c r="OSC407" s="1315"/>
      <c r="OSD407" s="1315"/>
      <c r="OSE407" s="1315"/>
      <c r="OSF407" s="1315"/>
      <c r="OSG407" s="1315"/>
      <c r="OSH407" s="1315"/>
      <c r="OSI407" s="1315"/>
      <c r="OSJ407" s="1315"/>
      <c r="OSK407" s="1315"/>
      <c r="OSL407" s="1315"/>
      <c r="OSM407" s="1315"/>
      <c r="OSN407" s="1315"/>
      <c r="OSO407" s="1315"/>
      <c r="OSP407" s="1315"/>
      <c r="OSQ407" s="1315"/>
      <c r="OSR407" s="1315"/>
      <c r="OSS407" s="1315"/>
      <c r="OST407" s="1315"/>
      <c r="OSU407" s="1315"/>
      <c r="OSV407" s="1315"/>
      <c r="OSW407" s="1315"/>
      <c r="OSX407" s="1315"/>
      <c r="OSY407" s="1315"/>
      <c r="OSZ407" s="1315"/>
      <c r="OTA407" s="1315"/>
      <c r="OTB407" s="1315"/>
      <c r="OTC407" s="1315"/>
      <c r="OTD407" s="1315"/>
      <c r="OTE407" s="1315"/>
      <c r="OTF407" s="1315"/>
      <c r="OTG407" s="1315"/>
      <c r="OTH407" s="1315"/>
      <c r="OTI407" s="1315"/>
      <c r="OTJ407" s="1315"/>
      <c r="OTK407" s="1315"/>
      <c r="OTL407" s="1315"/>
      <c r="OTM407" s="1315"/>
      <c r="OTN407" s="1315"/>
      <c r="OTO407" s="1315"/>
      <c r="OTP407" s="1315"/>
      <c r="OTQ407" s="1315"/>
      <c r="OTR407" s="1315"/>
      <c r="OTS407" s="1315"/>
      <c r="OTT407" s="1315"/>
      <c r="OTU407" s="1315"/>
      <c r="OTV407" s="1315"/>
      <c r="OTW407" s="1315"/>
      <c r="OTX407" s="1315"/>
      <c r="OTY407" s="1315"/>
      <c r="OTZ407" s="1315"/>
      <c r="OUA407" s="1315"/>
      <c r="OUB407" s="1315"/>
      <c r="OUC407" s="1315"/>
      <c r="OUD407" s="1315"/>
      <c r="OUE407" s="1315"/>
      <c r="OUF407" s="1315"/>
      <c r="OUG407" s="1315"/>
      <c r="OUH407" s="1315"/>
      <c r="OUI407" s="1315"/>
      <c r="OUJ407" s="1315"/>
      <c r="OUK407" s="1315"/>
      <c r="OUL407" s="1315"/>
      <c r="OUM407" s="1315"/>
      <c r="OUN407" s="1315"/>
      <c r="OUO407" s="1315"/>
      <c r="OUP407" s="1315"/>
      <c r="OUQ407" s="1315"/>
      <c r="OUR407" s="1315"/>
      <c r="OUS407" s="1315"/>
      <c r="OUT407" s="1315"/>
      <c r="OUU407" s="1315"/>
      <c r="OUV407" s="1315"/>
      <c r="OUW407" s="1315"/>
      <c r="OUX407" s="1315"/>
      <c r="OUY407" s="1315"/>
      <c r="OUZ407" s="1315"/>
      <c r="OVA407" s="1315"/>
      <c r="OVB407" s="1315"/>
      <c r="OVC407" s="1315"/>
      <c r="OVD407" s="1315"/>
      <c r="OVE407" s="1315"/>
      <c r="OVF407" s="1315"/>
      <c r="OVG407" s="1315"/>
      <c r="OVH407" s="1315"/>
      <c r="OVI407" s="1315"/>
      <c r="OVJ407" s="1315"/>
      <c r="OVK407" s="1315"/>
      <c r="OVL407" s="1315"/>
      <c r="OVM407" s="1315"/>
      <c r="OVN407" s="1315"/>
      <c r="OVO407" s="1315"/>
      <c r="OVP407" s="1315"/>
      <c r="OVQ407" s="1315"/>
      <c r="OVR407" s="1315"/>
      <c r="OVS407" s="1315"/>
      <c r="OVT407" s="1315"/>
      <c r="OVU407" s="1315"/>
      <c r="OVV407" s="1315"/>
      <c r="OVW407" s="1315"/>
      <c r="OVX407" s="1315"/>
      <c r="OVY407" s="1315"/>
      <c r="OVZ407" s="1315"/>
      <c r="OWA407" s="1315"/>
      <c r="OWB407" s="1315"/>
      <c r="OWC407" s="1315"/>
      <c r="OWD407" s="1315"/>
      <c r="OWE407" s="1315"/>
      <c r="OWF407" s="1315"/>
      <c r="OWG407" s="1315"/>
      <c r="OWH407" s="1315"/>
      <c r="OWI407" s="1315"/>
      <c r="OWJ407" s="1315"/>
      <c r="OWK407" s="1315"/>
      <c r="OWL407" s="1315"/>
      <c r="OWM407" s="1315"/>
      <c r="OWN407" s="1315"/>
      <c r="OWO407" s="1315"/>
      <c r="OWP407" s="1315"/>
      <c r="OWQ407" s="1315"/>
      <c r="OWR407" s="1315"/>
      <c r="OWS407" s="1315"/>
      <c r="OWT407" s="1315"/>
      <c r="OWU407" s="1315"/>
      <c r="OWV407" s="1315"/>
      <c r="OWW407" s="1315"/>
      <c r="OWX407" s="1315"/>
      <c r="OWY407" s="1315"/>
      <c r="OWZ407" s="1315"/>
      <c r="OXA407" s="1315"/>
      <c r="OXB407" s="1315"/>
      <c r="OXC407" s="1315"/>
      <c r="OXD407" s="1315"/>
      <c r="OXE407" s="1315"/>
      <c r="OXF407" s="1315"/>
      <c r="OXG407" s="1315"/>
      <c r="OXH407" s="1315"/>
      <c r="OXI407" s="1315"/>
      <c r="OXJ407" s="1315"/>
      <c r="OXK407" s="1315"/>
      <c r="OXL407" s="1315"/>
      <c r="OXM407" s="1315"/>
      <c r="OXN407" s="1315"/>
      <c r="OXO407" s="1315"/>
      <c r="OXP407" s="1315"/>
      <c r="OXQ407" s="1315"/>
      <c r="OXR407" s="1315"/>
      <c r="OXS407" s="1315"/>
      <c r="OXT407" s="1315"/>
      <c r="OXU407" s="1315"/>
      <c r="OXV407" s="1315"/>
      <c r="OXW407" s="1315"/>
      <c r="OXX407" s="1315"/>
      <c r="OXY407" s="1315"/>
      <c r="OXZ407" s="1315"/>
      <c r="OYA407" s="1315"/>
      <c r="OYB407" s="1315"/>
      <c r="OYC407" s="1315"/>
      <c r="OYD407" s="1315"/>
      <c r="OYE407" s="1315"/>
      <c r="OYF407" s="1315"/>
      <c r="OYG407" s="1315"/>
      <c r="OYH407" s="1315"/>
      <c r="OYI407" s="1315"/>
      <c r="OYJ407" s="1315"/>
      <c r="OYK407" s="1315"/>
      <c r="OYL407" s="1315"/>
      <c r="OYM407" s="1315"/>
      <c r="OYN407" s="1315"/>
      <c r="OYO407" s="1315"/>
      <c r="OYP407" s="1315"/>
      <c r="OYQ407" s="1315"/>
      <c r="OYR407" s="1315"/>
      <c r="OYS407" s="1315"/>
      <c r="OYT407" s="1315"/>
      <c r="OYU407" s="1315"/>
      <c r="OYV407" s="1315"/>
      <c r="OYW407" s="1315"/>
      <c r="OYX407" s="1315"/>
      <c r="OYY407" s="1315"/>
      <c r="OYZ407" s="1315"/>
      <c r="OZA407" s="1315"/>
      <c r="OZB407" s="1315"/>
      <c r="OZC407" s="1315"/>
      <c r="OZD407" s="1315"/>
      <c r="OZE407" s="1315"/>
      <c r="OZF407" s="1315"/>
      <c r="OZG407" s="1315"/>
      <c r="OZH407" s="1315"/>
      <c r="OZI407" s="1315"/>
      <c r="OZJ407" s="1315"/>
      <c r="OZK407" s="1315"/>
      <c r="OZL407" s="1315"/>
      <c r="OZM407" s="1315"/>
      <c r="OZN407" s="1315"/>
      <c r="OZO407" s="1315"/>
      <c r="OZP407" s="1315"/>
      <c r="OZQ407" s="1315"/>
      <c r="OZR407" s="1315"/>
      <c r="OZS407" s="1315"/>
      <c r="OZT407" s="1315"/>
      <c r="OZU407" s="1315"/>
      <c r="OZV407" s="1315"/>
      <c r="OZW407" s="1315"/>
      <c r="OZX407" s="1315"/>
      <c r="OZY407" s="1315"/>
      <c r="OZZ407" s="1315"/>
      <c r="PAA407" s="1315"/>
      <c r="PAB407" s="1315"/>
      <c r="PAC407" s="1315"/>
      <c r="PAD407" s="1315"/>
      <c r="PAE407" s="1315"/>
      <c r="PAF407" s="1315"/>
      <c r="PAG407" s="1315"/>
      <c r="PAH407" s="1315"/>
      <c r="PAI407" s="1315"/>
      <c r="PAJ407" s="1315"/>
      <c r="PAK407" s="1315"/>
      <c r="PAL407" s="1315"/>
      <c r="PAM407" s="1315"/>
      <c r="PAN407" s="1315"/>
      <c r="PAO407" s="1315"/>
      <c r="PAP407" s="1315"/>
      <c r="PAQ407" s="1315"/>
      <c r="PAR407" s="1315"/>
      <c r="PAS407" s="1315"/>
      <c r="PAT407" s="1315"/>
      <c r="PAU407" s="1315"/>
      <c r="PAV407" s="1315"/>
      <c r="PAW407" s="1315"/>
      <c r="PAX407" s="1315"/>
      <c r="PAY407" s="1315"/>
      <c r="PAZ407" s="1315"/>
      <c r="PBA407" s="1315"/>
      <c r="PBB407" s="1315"/>
      <c r="PBC407" s="1315"/>
      <c r="PBD407" s="1315"/>
      <c r="PBE407" s="1315"/>
      <c r="PBF407" s="1315"/>
      <c r="PBG407" s="1315"/>
      <c r="PBH407" s="1315"/>
      <c r="PBI407" s="1315"/>
      <c r="PBJ407" s="1315"/>
      <c r="PBK407" s="1315"/>
      <c r="PBL407" s="1315"/>
      <c r="PBM407" s="1315"/>
      <c r="PBN407" s="1315"/>
      <c r="PBO407" s="1315"/>
      <c r="PBP407" s="1315"/>
      <c r="PBQ407" s="1315"/>
      <c r="PBR407" s="1315"/>
      <c r="PBS407" s="1315"/>
      <c r="PBT407" s="1315"/>
      <c r="PBU407" s="1315"/>
      <c r="PBV407" s="1315"/>
      <c r="PBW407" s="1315"/>
      <c r="PBX407" s="1315"/>
      <c r="PBY407" s="1315"/>
      <c r="PBZ407" s="1315"/>
      <c r="PCA407" s="1315"/>
      <c r="PCB407" s="1315"/>
      <c r="PCC407" s="1315"/>
      <c r="PCD407" s="1315"/>
      <c r="PCE407" s="1315"/>
      <c r="PCF407" s="1315"/>
      <c r="PCG407" s="1315"/>
      <c r="PCH407" s="1315"/>
      <c r="PCI407" s="1315"/>
      <c r="PCJ407" s="1315"/>
      <c r="PCK407" s="1315"/>
      <c r="PCL407" s="1315"/>
      <c r="PCM407" s="1315"/>
      <c r="PCN407" s="1315"/>
      <c r="PCO407" s="1315"/>
      <c r="PCP407" s="1315"/>
      <c r="PCQ407" s="1315"/>
      <c r="PCR407" s="1315"/>
      <c r="PCS407" s="1315"/>
      <c r="PCT407" s="1315"/>
      <c r="PCU407" s="1315"/>
      <c r="PCV407" s="1315"/>
      <c r="PCW407" s="1315"/>
      <c r="PCX407" s="1315"/>
      <c r="PCY407" s="1315"/>
      <c r="PCZ407" s="1315"/>
      <c r="PDA407" s="1315"/>
      <c r="PDB407" s="1315"/>
      <c r="PDC407" s="1315"/>
      <c r="PDD407" s="1315"/>
      <c r="PDE407" s="1315"/>
      <c r="PDF407" s="1315"/>
      <c r="PDG407" s="1315"/>
      <c r="PDH407" s="1315"/>
      <c r="PDI407" s="1315"/>
      <c r="PDJ407" s="1315"/>
      <c r="PDK407" s="1315"/>
      <c r="PDL407" s="1315"/>
      <c r="PDM407" s="1315"/>
      <c r="PDN407" s="1315"/>
      <c r="PDO407" s="1315"/>
      <c r="PDP407" s="1315"/>
      <c r="PDQ407" s="1315"/>
      <c r="PDR407" s="1315"/>
      <c r="PDS407" s="1315"/>
      <c r="PDT407" s="1315"/>
      <c r="PDU407" s="1315"/>
      <c r="PDV407" s="1315"/>
      <c r="PDW407" s="1315"/>
      <c r="PDX407" s="1315"/>
      <c r="PDY407" s="1315"/>
      <c r="PDZ407" s="1315"/>
      <c r="PEA407" s="1315"/>
      <c r="PEB407" s="1315"/>
      <c r="PEC407" s="1315"/>
      <c r="PED407" s="1315"/>
      <c r="PEE407" s="1315"/>
      <c r="PEF407" s="1315"/>
      <c r="PEG407" s="1315"/>
      <c r="PEH407" s="1315"/>
      <c r="PEI407" s="1315"/>
      <c r="PEJ407" s="1315"/>
      <c r="PEK407" s="1315"/>
      <c r="PEL407" s="1315"/>
      <c r="PEM407" s="1315"/>
      <c r="PEN407" s="1315"/>
      <c r="PEO407" s="1315"/>
      <c r="PEP407" s="1315"/>
      <c r="PEQ407" s="1315"/>
      <c r="PER407" s="1315"/>
      <c r="PES407" s="1315"/>
      <c r="PET407" s="1315"/>
      <c r="PEU407" s="1315"/>
      <c r="PEV407" s="1315"/>
      <c r="PEW407" s="1315"/>
      <c r="PEX407" s="1315"/>
      <c r="PEY407" s="1315"/>
      <c r="PEZ407" s="1315"/>
      <c r="PFA407" s="1315"/>
      <c r="PFB407" s="1315"/>
      <c r="PFC407" s="1315"/>
      <c r="PFD407" s="1315"/>
      <c r="PFE407" s="1315"/>
      <c r="PFF407" s="1315"/>
      <c r="PFG407" s="1315"/>
      <c r="PFH407" s="1315"/>
      <c r="PFI407" s="1315"/>
      <c r="PFJ407" s="1315"/>
      <c r="PFK407" s="1315"/>
      <c r="PFL407" s="1315"/>
      <c r="PFM407" s="1315"/>
      <c r="PFN407" s="1315"/>
      <c r="PFO407" s="1315"/>
      <c r="PFP407" s="1315"/>
      <c r="PFQ407" s="1315"/>
      <c r="PFR407" s="1315"/>
      <c r="PFS407" s="1315"/>
      <c r="PFT407" s="1315"/>
      <c r="PFU407" s="1315"/>
      <c r="PFV407" s="1315"/>
      <c r="PFW407" s="1315"/>
      <c r="PFX407" s="1315"/>
      <c r="PFY407" s="1315"/>
      <c r="PFZ407" s="1315"/>
      <c r="PGA407" s="1315"/>
      <c r="PGB407" s="1315"/>
      <c r="PGC407" s="1315"/>
      <c r="PGD407" s="1315"/>
      <c r="PGE407" s="1315"/>
      <c r="PGF407" s="1315"/>
      <c r="PGG407" s="1315"/>
      <c r="PGH407" s="1315"/>
      <c r="PGI407" s="1315"/>
      <c r="PGJ407" s="1315"/>
      <c r="PGK407" s="1315"/>
      <c r="PGL407" s="1315"/>
      <c r="PGM407" s="1315"/>
      <c r="PGN407" s="1315"/>
      <c r="PGO407" s="1315"/>
      <c r="PGP407" s="1315"/>
      <c r="PGQ407" s="1315"/>
      <c r="PGR407" s="1315"/>
      <c r="PGS407" s="1315"/>
      <c r="PGT407" s="1315"/>
      <c r="PGU407" s="1315"/>
      <c r="PGV407" s="1315"/>
      <c r="PGW407" s="1315"/>
      <c r="PGX407" s="1315"/>
      <c r="PGY407" s="1315"/>
      <c r="PGZ407" s="1315"/>
      <c r="PHA407" s="1315"/>
      <c r="PHB407" s="1315"/>
      <c r="PHC407" s="1315"/>
      <c r="PHD407" s="1315"/>
      <c r="PHE407" s="1315"/>
      <c r="PHF407" s="1315"/>
      <c r="PHG407" s="1315"/>
      <c r="PHH407" s="1315"/>
      <c r="PHI407" s="1315"/>
      <c r="PHJ407" s="1315"/>
      <c r="PHK407" s="1315"/>
      <c r="PHL407" s="1315"/>
      <c r="PHM407" s="1315"/>
      <c r="PHN407" s="1315"/>
      <c r="PHO407" s="1315"/>
      <c r="PHP407" s="1315"/>
      <c r="PHQ407" s="1315"/>
      <c r="PHR407" s="1315"/>
      <c r="PHS407" s="1315"/>
      <c r="PHT407" s="1315"/>
      <c r="PHU407" s="1315"/>
      <c r="PHV407" s="1315"/>
      <c r="PHW407" s="1315"/>
      <c r="PHX407" s="1315"/>
      <c r="PHY407" s="1315"/>
      <c r="PHZ407" s="1315"/>
      <c r="PIA407" s="1315"/>
      <c r="PIB407" s="1315"/>
      <c r="PIC407" s="1315"/>
      <c r="PID407" s="1315"/>
      <c r="PIE407" s="1315"/>
      <c r="PIF407" s="1315"/>
      <c r="PIG407" s="1315"/>
      <c r="PIH407" s="1315"/>
      <c r="PII407" s="1315"/>
      <c r="PIJ407" s="1315"/>
      <c r="PIK407" s="1315"/>
      <c r="PIL407" s="1315"/>
      <c r="PIM407" s="1315"/>
      <c r="PIN407" s="1315"/>
      <c r="PIO407" s="1315"/>
      <c r="PIP407" s="1315"/>
      <c r="PIQ407" s="1315"/>
      <c r="PIR407" s="1315"/>
      <c r="PIS407" s="1315"/>
      <c r="PIT407" s="1315"/>
      <c r="PIU407" s="1315"/>
      <c r="PIV407" s="1315"/>
      <c r="PIW407" s="1315"/>
      <c r="PIX407" s="1315"/>
      <c r="PIY407" s="1315"/>
      <c r="PIZ407" s="1315"/>
      <c r="PJA407" s="1315"/>
      <c r="PJB407" s="1315"/>
      <c r="PJC407" s="1315"/>
      <c r="PJD407" s="1315"/>
      <c r="PJE407" s="1315"/>
      <c r="PJF407" s="1315"/>
      <c r="PJG407" s="1315"/>
      <c r="PJH407" s="1315"/>
      <c r="PJI407" s="1315"/>
      <c r="PJJ407" s="1315"/>
      <c r="PJK407" s="1315"/>
      <c r="PJL407" s="1315"/>
      <c r="PJM407" s="1315"/>
      <c r="PJN407" s="1315"/>
      <c r="PJO407" s="1315"/>
      <c r="PJP407" s="1315"/>
      <c r="PJQ407" s="1315"/>
      <c r="PJR407" s="1315"/>
      <c r="PJS407" s="1315"/>
      <c r="PJT407" s="1315"/>
      <c r="PJU407" s="1315"/>
      <c r="PJV407" s="1315"/>
      <c r="PJW407" s="1315"/>
      <c r="PJX407" s="1315"/>
      <c r="PJY407" s="1315"/>
      <c r="PJZ407" s="1315"/>
      <c r="PKA407" s="1315"/>
      <c r="PKB407" s="1315"/>
      <c r="PKC407" s="1315"/>
      <c r="PKD407" s="1315"/>
      <c r="PKE407" s="1315"/>
      <c r="PKF407" s="1315"/>
      <c r="PKG407" s="1315"/>
      <c r="PKH407" s="1315"/>
      <c r="PKI407" s="1315"/>
      <c r="PKJ407" s="1315"/>
      <c r="PKK407" s="1315"/>
      <c r="PKL407" s="1315"/>
      <c r="PKM407" s="1315"/>
      <c r="PKN407" s="1315"/>
      <c r="PKO407" s="1315"/>
      <c r="PKP407" s="1315"/>
      <c r="PKQ407" s="1315"/>
      <c r="PKR407" s="1315"/>
      <c r="PKS407" s="1315"/>
      <c r="PKT407" s="1315"/>
      <c r="PKU407" s="1315"/>
      <c r="PKV407" s="1315"/>
      <c r="PKW407" s="1315"/>
      <c r="PKX407" s="1315"/>
      <c r="PKY407" s="1315"/>
      <c r="PKZ407" s="1315"/>
      <c r="PLA407" s="1315"/>
      <c r="PLB407" s="1315"/>
      <c r="PLC407" s="1315"/>
      <c r="PLD407" s="1315"/>
      <c r="PLE407" s="1315"/>
      <c r="PLF407" s="1315"/>
      <c r="PLG407" s="1315"/>
      <c r="PLH407" s="1315"/>
      <c r="PLI407" s="1315"/>
      <c r="PLJ407" s="1315"/>
      <c r="PLK407" s="1315"/>
      <c r="PLL407" s="1315"/>
      <c r="PLM407" s="1315"/>
      <c r="PLN407" s="1315"/>
      <c r="PLO407" s="1315"/>
      <c r="PLP407" s="1315"/>
      <c r="PLQ407" s="1315"/>
      <c r="PLR407" s="1315"/>
      <c r="PLS407" s="1315"/>
      <c r="PLT407" s="1315"/>
      <c r="PLU407" s="1315"/>
      <c r="PLV407" s="1315"/>
      <c r="PLW407" s="1315"/>
      <c r="PLX407" s="1315"/>
      <c r="PLY407" s="1315"/>
      <c r="PLZ407" s="1315"/>
      <c r="PMA407" s="1315"/>
      <c r="PMB407" s="1315"/>
      <c r="PMC407" s="1315"/>
      <c r="PMD407" s="1315"/>
      <c r="PME407" s="1315"/>
      <c r="PMF407" s="1315"/>
      <c r="PMG407" s="1315"/>
      <c r="PMH407" s="1315"/>
      <c r="PMI407" s="1315"/>
      <c r="PMJ407" s="1315"/>
      <c r="PMK407" s="1315"/>
      <c r="PML407" s="1315"/>
      <c r="PMM407" s="1315"/>
      <c r="PMN407" s="1315"/>
      <c r="PMO407" s="1315"/>
      <c r="PMP407" s="1315"/>
      <c r="PMQ407" s="1315"/>
      <c r="PMR407" s="1315"/>
      <c r="PMS407" s="1315"/>
      <c r="PMT407" s="1315"/>
      <c r="PMU407" s="1315"/>
      <c r="PMV407" s="1315"/>
      <c r="PMW407" s="1315"/>
      <c r="PMX407" s="1315"/>
      <c r="PMY407" s="1315"/>
      <c r="PMZ407" s="1315"/>
      <c r="PNA407" s="1315"/>
      <c r="PNB407" s="1315"/>
      <c r="PNC407" s="1315"/>
      <c r="PND407" s="1315"/>
      <c r="PNE407" s="1315"/>
      <c r="PNF407" s="1315"/>
      <c r="PNG407" s="1315"/>
      <c r="PNH407" s="1315"/>
      <c r="PNI407" s="1315"/>
      <c r="PNJ407" s="1315"/>
      <c r="PNK407" s="1315"/>
      <c r="PNL407" s="1315"/>
      <c r="PNM407" s="1315"/>
      <c r="PNN407" s="1315"/>
      <c r="PNO407" s="1315"/>
      <c r="PNP407" s="1315"/>
      <c r="PNQ407" s="1315"/>
      <c r="PNR407" s="1315"/>
      <c r="PNS407" s="1315"/>
      <c r="PNT407" s="1315"/>
      <c r="PNU407" s="1315"/>
      <c r="PNV407" s="1315"/>
      <c r="PNW407" s="1315"/>
      <c r="PNX407" s="1315"/>
      <c r="PNY407" s="1315"/>
      <c r="PNZ407" s="1315"/>
      <c r="POA407" s="1315"/>
      <c r="POB407" s="1315"/>
      <c r="POC407" s="1315"/>
      <c r="POD407" s="1315"/>
      <c r="POE407" s="1315"/>
      <c r="POF407" s="1315"/>
      <c r="POG407" s="1315"/>
      <c r="POH407" s="1315"/>
      <c r="POI407" s="1315"/>
      <c r="POJ407" s="1315"/>
      <c r="POK407" s="1315"/>
      <c r="POL407" s="1315"/>
      <c r="POM407" s="1315"/>
      <c r="PON407" s="1315"/>
      <c r="POO407" s="1315"/>
      <c r="POP407" s="1315"/>
      <c r="POQ407" s="1315"/>
      <c r="POR407" s="1315"/>
      <c r="POS407" s="1315"/>
      <c r="POT407" s="1315"/>
      <c r="POU407" s="1315"/>
      <c r="POV407" s="1315"/>
      <c r="POW407" s="1315"/>
      <c r="POX407" s="1315"/>
      <c r="POY407" s="1315"/>
      <c r="POZ407" s="1315"/>
      <c r="PPA407" s="1315"/>
      <c r="PPB407" s="1315"/>
      <c r="PPC407" s="1315"/>
      <c r="PPD407" s="1315"/>
      <c r="PPE407" s="1315"/>
      <c r="PPF407" s="1315"/>
      <c r="PPG407" s="1315"/>
      <c r="PPH407" s="1315"/>
      <c r="PPI407" s="1315"/>
      <c r="PPJ407" s="1315"/>
      <c r="PPK407" s="1315"/>
      <c r="PPL407" s="1315"/>
      <c r="PPM407" s="1315"/>
      <c r="PPN407" s="1315"/>
      <c r="PPO407" s="1315"/>
      <c r="PPP407" s="1315"/>
      <c r="PPQ407" s="1315"/>
      <c r="PPR407" s="1315"/>
      <c r="PPS407" s="1315"/>
      <c r="PPT407" s="1315"/>
      <c r="PPU407" s="1315"/>
      <c r="PPV407" s="1315"/>
      <c r="PPW407" s="1315"/>
      <c r="PPX407" s="1315"/>
      <c r="PPY407" s="1315"/>
      <c r="PPZ407" s="1315"/>
      <c r="PQA407" s="1315"/>
      <c r="PQB407" s="1315"/>
      <c r="PQC407" s="1315"/>
      <c r="PQD407" s="1315"/>
      <c r="PQE407" s="1315"/>
      <c r="PQF407" s="1315"/>
      <c r="PQG407" s="1315"/>
      <c r="PQH407" s="1315"/>
      <c r="PQI407" s="1315"/>
      <c r="PQJ407" s="1315"/>
      <c r="PQK407" s="1315"/>
      <c r="PQL407" s="1315"/>
      <c r="PQM407" s="1315"/>
      <c r="PQN407" s="1315"/>
      <c r="PQO407" s="1315"/>
      <c r="PQP407" s="1315"/>
      <c r="PQQ407" s="1315"/>
      <c r="PQR407" s="1315"/>
      <c r="PQS407" s="1315"/>
      <c r="PQT407" s="1315"/>
      <c r="PQU407" s="1315"/>
      <c r="PQV407" s="1315"/>
      <c r="PQW407" s="1315"/>
      <c r="PQX407" s="1315"/>
      <c r="PQY407" s="1315"/>
      <c r="PQZ407" s="1315"/>
      <c r="PRA407" s="1315"/>
      <c r="PRB407" s="1315"/>
      <c r="PRC407" s="1315"/>
      <c r="PRD407" s="1315"/>
      <c r="PRE407" s="1315"/>
      <c r="PRF407" s="1315"/>
      <c r="PRG407" s="1315"/>
      <c r="PRH407" s="1315"/>
      <c r="PRI407" s="1315"/>
      <c r="PRJ407" s="1315"/>
      <c r="PRK407" s="1315"/>
      <c r="PRL407" s="1315"/>
      <c r="PRM407" s="1315"/>
      <c r="PRN407" s="1315"/>
      <c r="PRO407" s="1315"/>
      <c r="PRP407" s="1315"/>
      <c r="PRQ407" s="1315"/>
      <c r="PRR407" s="1315"/>
      <c r="PRS407" s="1315"/>
      <c r="PRT407" s="1315"/>
      <c r="PRU407" s="1315"/>
      <c r="PRV407" s="1315"/>
      <c r="PRW407" s="1315"/>
      <c r="PRX407" s="1315"/>
      <c r="PRY407" s="1315"/>
      <c r="PRZ407" s="1315"/>
      <c r="PSA407" s="1315"/>
      <c r="PSB407" s="1315"/>
      <c r="PSC407" s="1315"/>
      <c r="PSD407" s="1315"/>
      <c r="PSE407" s="1315"/>
      <c r="PSF407" s="1315"/>
      <c r="PSG407" s="1315"/>
      <c r="PSH407" s="1315"/>
      <c r="PSI407" s="1315"/>
      <c r="PSJ407" s="1315"/>
      <c r="PSK407" s="1315"/>
      <c r="PSL407" s="1315"/>
      <c r="PSM407" s="1315"/>
      <c r="PSN407" s="1315"/>
      <c r="PSO407" s="1315"/>
      <c r="PSP407" s="1315"/>
      <c r="PSQ407" s="1315"/>
      <c r="PSR407" s="1315"/>
      <c r="PSS407" s="1315"/>
      <c r="PST407" s="1315"/>
      <c r="PSU407" s="1315"/>
      <c r="PSV407" s="1315"/>
      <c r="PSW407" s="1315"/>
      <c r="PSX407" s="1315"/>
      <c r="PSY407" s="1315"/>
      <c r="PSZ407" s="1315"/>
      <c r="PTA407" s="1315"/>
      <c r="PTB407" s="1315"/>
      <c r="PTC407" s="1315"/>
      <c r="PTD407" s="1315"/>
      <c r="PTE407" s="1315"/>
      <c r="PTF407" s="1315"/>
      <c r="PTG407" s="1315"/>
      <c r="PTH407" s="1315"/>
      <c r="PTI407" s="1315"/>
      <c r="PTJ407" s="1315"/>
      <c r="PTK407" s="1315"/>
      <c r="PTL407" s="1315"/>
      <c r="PTM407" s="1315"/>
      <c r="PTN407" s="1315"/>
      <c r="PTO407" s="1315"/>
      <c r="PTP407" s="1315"/>
      <c r="PTQ407" s="1315"/>
      <c r="PTR407" s="1315"/>
      <c r="PTS407" s="1315"/>
      <c r="PTT407" s="1315"/>
      <c r="PTU407" s="1315"/>
      <c r="PTV407" s="1315"/>
      <c r="PTW407" s="1315"/>
      <c r="PTX407" s="1315"/>
      <c r="PTY407" s="1315"/>
      <c r="PTZ407" s="1315"/>
      <c r="PUA407" s="1315"/>
      <c r="PUB407" s="1315"/>
      <c r="PUC407" s="1315"/>
      <c r="PUD407" s="1315"/>
      <c r="PUE407" s="1315"/>
      <c r="PUF407" s="1315"/>
      <c r="PUG407" s="1315"/>
      <c r="PUH407" s="1315"/>
      <c r="PUI407" s="1315"/>
      <c r="PUJ407" s="1315"/>
      <c r="PUK407" s="1315"/>
      <c r="PUL407" s="1315"/>
      <c r="PUM407" s="1315"/>
      <c r="PUN407" s="1315"/>
      <c r="PUO407" s="1315"/>
      <c r="PUP407" s="1315"/>
      <c r="PUQ407" s="1315"/>
      <c r="PUR407" s="1315"/>
      <c r="PUS407" s="1315"/>
      <c r="PUT407" s="1315"/>
      <c r="PUU407" s="1315"/>
      <c r="PUV407" s="1315"/>
      <c r="PUW407" s="1315"/>
      <c r="PUX407" s="1315"/>
      <c r="PUY407" s="1315"/>
      <c r="PUZ407" s="1315"/>
      <c r="PVA407" s="1315"/>
      <c r="PVB407" s="1315"/>
      <c r="PVC407" s="1315"/>
      <c r="PVD407" s="1315"/>
      <c r="PVE407" s="1315"/>
      <c r="PVF407" s="1315"/>
      <c r="PVG407" s="1315"/>
      <c r="PVH407" s="1315"/>
      <c r="PVI407" s="1315"/>
      <c r="PVJ407" s="1315"/>
      <c r="PVK407" s="1315"/>
      <c r="PVL407" s="1315"/>
      <c r="PVM407" s="1315"/>
      <c r="PVN407" s="1315"/>
      <c r="PVO407" s="1315"/>
      <c r="PVP407" s="1315"/>
      <c r="PVQ407" s="1315"/>
      <c r="PVR407" s="1315"/>
      <c r="PVS407" s="1315"/>
      <c r="PVT407" s="1315"/>
      <c r="PVU407" s="1315"/>
      <c r="PVV407" s="1315"/>
      <c r="PVW407" s="1315"/>
      <c r="PVX407" s="1315"/>
      <c r="PVY407" s="1315"/>
      <c r="PVZ407" s="1315"/>
      <c r="PWA407" s="1315"/>
      <c r="PWB407" s="1315"/>
      <c r="PWC407" s="1315"/>
      <c r="PWD407" s="1315"/>
      <c r="PWE407" s="1315"/>
      <c r="PWF407" s="1315"/>
      <c r="PWG407" s="1315"/>
      <c r="PWH407" s="1315"/>
      <c r="PWI407" s="1315"/>
      <c r="PWJ407" s="1315"/>
      <c r="PWK407" s="1315"/>
      <c r="PWL407" s="1315"/>
      <c r="PWM407" s="1315"/>
      <c r="PWN407" s="1315"/>
      <c r="PWO407" s="1315"/>
      <c r="PWP407" s="1315"/>
      <c r="PWQ407" s="1315"/>
      <c r="PWR407" s="1315"/>
      <c r="PWS407" s="1315"/>
      <c r="PWT407" s="1315"/>
      <c r="PWU407" s="1315"/>
      <c r="PWV407" s="1315"/>
      <c r="PWW407" s="1315"/>
      <c r="PWX407" s="1315"/>
      <c r="PWY407" s="1315"/>
      <c r="PWZ407" s="1315"/>
      <c r="PXA407" s="1315"/>
      <c r="PXB407" s="1315"/>
      <c r="PXC407" s="1315"/>
      <c r="PXD407" s="1315"/>
      <c r="PXE407" s="1315"/>
      <c r="PXF407" s="1315"/>
      <c r="PXG407" s="1315"/>
      <c r="PXH407" s="1315"/>
      <c r="PXI407" s="1315"/>
      <c r="PXJ407" s="1315"/>
      <c r="PXK407" s="1315"/>
      <c r="PXL407" s="1315"/>
      <c r="PXM407" s="1315"/>
      <c r="PXN407" s="1315"/>
      <c r="PXO407" s="1315"/>
      <c r="PXP407" s="1315"/>
      <c r="PXQ407" s="1315"/>
      <c r="PXR407" s="1315"/>
      <c r="PXS407" s="1315"/>
      <c r="PXT407" s="1315"/>
      <c r="PXU407" s="1315"/>
      <c r="PXV407" s="1315"/>
      <c r="PXW407" s="1315"/>
      <c r="PXX407" s="1315"/>
      <c r="PXY407" s="1315"/>
      <c r="PXZ407" s="1315"/>
      <c r="PYA407" s="1315"/>
      <c r="PYB407" s="1315"/>
      <c r="PYC407" s="1315"/>
      <c r="PYD407" s="1315"/>
      <c r="PYE407" s="1315"/>
      <c r="PYF407" s="1315"/>
      <c r="PYG407" s="1315"/>
      <c r="PYH407" s="1315"/>
      <c r="PYI407" s="1315"/>
      <c r="PYJ407" s="1315"/>
      <c r="PYK407" s="1315"/>
      <c r="PYL407" s="1315"/>
      <c r="PYM407" s="1315"/>
      <c r="PYN407" s="1315"/>
      <c r="PYO407" s="1315"/>
      <c r="PYP407" s="1315"/>
      <c r="PYQ407" s="1315"/>
      <c r="PYR407" s="1315"/>
      <c r="PYS407" s="1315"/>
      <c r="PYT407" s="1315"/>
      <c r="PYU407" s="1315"/>
      <c r="PYV407" s="1315"/>
      <c r="PYW407" s="1315"/>
      <c r="PYX407" s="1315"/>
      <c r="PYY407" s="1315"/>
      <c r="PYZ407" s="1315"/>
      <c r="PZA407" s="1315"/>
      <c r="PZB407" s="1315"/>
      <c r="PZC407" s="1315"/>
      <c r="PZD407" s="1315"/>
      <c r="PZE407" s="1315"/>
      <c r="PZF407" s="1315"/>
      <c r="PZG407" s="1315"/>
      <c r="PZH407" s="1315"/>
      <c r="PZI407" s="1315"/>
      <c r="PZJ407" s="1315"/>
      <c r="PZK407" s="1315"/>
      <c r="PZL407" s="1315"/>
      <c r="PZM407" s="1315"/>
      <c r="PZN407" s="1315"/>
      <c r="PZO407" s="1315"/>
      <c r="PZP407" s="1315"/>
      <c r="PZQ407" s="1315"/>
      <c r="PZR407" s="1315"/>
      <c r="PZS407" s="1315"/>
      <c r="PZT407" s="1315"/>
      <c r="PZU407" s="1315"/>
      <c r="PZV407" s="1315"/>
      <c r="PZW407" s="1315"/>
      <c r="PZX407" s="1315"/>
      <c r="PZY407" s="1315"/>
      <c r="PZZ407" s="1315"/>
      <c r="QAA407" s="1315"/>
      <c r="QAB407" s="1315"/>
      <c r="QAC407" s="1315"/>
      <c r="QAD407" s="1315"/>
      <c r="QAE407" s="1315"/>
      <c r="QAF407" s="1315"/>
      <c r="QAG407" s="1315"/>
      <c r="QAH407" s="1315"/>
      <c r="QAI407" s="1315"/>
      <c r="QAJ407" s="1315"/>
      <c r="QAK407" s="1315"/>
      <c r="QAL407" s="1315"/>
      <c r="QAM407" s="1315"/>
      <c r="QAN407" s="1315"/>
      <c r="QAO407" s="1315"/>
      <c r="QAP407" s="1315"/>
      <c r="QAQ407" s="1315"/>
      <c r="QAR407" s="1315"/>
      <c r="QAS407" s="1315"/>
      <c r="QAT407" s="1315"/>
      <c r="QAU407" s="1315"/>
      <c r="QAV407" s="1315"/>
      <c r="QAW407" s="1315"/>
      <c r="QAX407" s="1315"/>
      <c r="QAY407" s="1315"/>
      <c r="QAZ407" s="1315"/>
      <c r="QBA407" s="1315"/>
      <c r="QBB407" s="1315"/>
      <c r="QBC407" s="1315"/>
      <c r="QBD407" s="1315"/>
      <c r="QBE407" s="1315"/>
      <c r="QBF407" s="1315"/>
      <c r="QBG407" s="1315"/>
      <c r="QBH407" s="1315"/>
      <c r="QBI407" s="1315"/>
      <c r="QBJ407" s="1315"/>
      <c r="QBK407" s="1315"/>
      <c r="QBL407" s="1315"/>
      <c r="QBM407" s="1315"/>
      <c r="QBN407" s="1315"/>
      <c r="QBO407" s="1315"/>
      <c r="QBP407" s="1315"/>
      <c r="QBQ407" s="1315"/>
      <c r="QBR407" s="1315"/>
      <c r="QBS407" s="1315"/>
      <c r="QBT407" s="1315"/>
      <c r="QBU407" s="1315"/>
      <c r="QBV407" s="1315"/>
      <c r="QBW407" s="1315"/>
      <c r="QBX407" s="1315"/>
      <c r="QBY407" s="1315"/>
      <c r="QBZ407" s="1315"/>
      <c r="QCA407" s="1315"/>
      <c r="QCB407" s="1315"/>
      <c r="QCC407" s="1315"/>
      <c r="QCD407" s="1315"/>
      <c r="QCE407" s="1315"/>
      <c r="QCF407" s="1315"/>
      <c r="QCG407" s="1315"/>
      <c r="QCH407" s="1315"/>
      <c r="QCI407" s="1315"/>
      <c r="QCJ407" s="1315"/>
      <c r="QCK407" s="1315"/>
      <c r="QCL407" s="1315"/>
      <c r="QCM407" s="1315"/>
      <c r="QCN407" s="1315"/>
      <c r="QCO407" s="1315"/>
      <c r="QCP407" s="1315"/>
      <c r="QCQ407" s="1315"/>
      <c r="QCR407" s="1315"/>
      <c r="QCS407" s="1315"/>
      <c r="QCT407" s="1315"/>
      <c r="QCU407" s="1315"/>
      <c r="QCV407" s="1315"/>
      <c r="QCW407" s="1315"/>
      <c r="QCX407" s="1315"/>
      <c r="QCY407" s="1315"/>
      <c r="QCZ407" s="1315"/>
      <c r="QDA407" s="1315"/>
      <c r="QDB407" s="1315"/>
      <c r="QDC407" s="1315"/>
      <c r="QDD407" s="1315"/>
      <c r="QDE407" s="1315"/>
      <c r="QDF407" s="1315"/>
      <c r="QDG407" s="1315"/>
      <c r="QDH407" s="1315"/>
      <c r="QDI407" s="1315"/>
      <c r="QDJ407" s="1315"/>
      <c r="QDK407" s="1315"/>
      <c r="QDL407" s="1315"/>
      <c r="QDM407" s="1315"/>
      <c r="QDN407" s="1315"/>
      <c r="QDO407" s="1315"/>
      <c r="QDP407" s="1315"/>
      <c r="QDQ407" s="1315"/>
      <c r="QDR407" s="1315"/>
      <c r="QDS407" s="1315"/>
      <c r="QDT407" s="1315"/>
      <c r="QDU407" s="1315"/>
      <c r="QDV407" s="1315"/>
      <c r="QDW407" s="1315"/>
      <c r="QDX407" s="1315"/>
      <c r="QDY407" s="1315"/>
      <c r="QDZ407" s="1315"/>
      <c r="QEA407" s="1315"/>
      <c r="QEB407" s="1315"/>
      <c r="QEC407" s="1315"/>
      <c r="QED407" s="1315"/>
      <c r="QEE407" s="1315"/>
      <c r="QEF407" s="1315"/>
      <c r="QEG407" s="1315"/>
      <c r="QEH407" s="1315"/>
      <c r="QEI407" s="1315"/>
      <c r="QEJ407" s="1315"/>
      <c r="QEK407" s="1315"/>
      <c r="QEL407" s="1315"/>
      <c r="QEM407" s="1315"/>
      <c r="QEN407" s="1315"/>
      <c r="QEO407" s="1315"/>
      <c r="QEP407" s="1315"/>
      <c r="QEQ407" s="1315"/>
      <c r="QER407" s="1315"/>
      <c r="QES407" s="1315"/>
      <c r="QET407" s="1315"/>
      <c r="QEU407" s="1315"/>
      <c r="QEV407" s="1315"/>
      <c r="QEW407" s="1315"/>
      <c r="QEX407" s="1315"/>
      <c r="QEY407" s="1315"/>
      <c r="QEZ407" s="1315"/>
      <c r="QFA407" s="1315"/>
      <c r="QFB407" s="1315"/>
      <c r="QFC407" s="1315"/>
      <c r="QFD407" s="1315"/>
      <c r="QFE407" s="1315"/>
      <c r="QFF407" s="1315"/>
      <c r="QFG407" s="1315"/>
      <c r="QFH407" s="1315"/>
      <c r="QFI407" s="1315"/>
      <c r="QFJ407" s="1315"/>
      <c r="QFK407" s="1315"/>
      <c r="QFL407" s="1315"/>
      <c r="QFM407" s="1315"/>
      <c r="QFN407" s="1315"/>
      <c r="QFO407" s="1315"/>
      <c r="QFP407" s="1315"/>
      <c r="QFQ407" s="1315"/>
      <c r="QFR407" s="1315"/>
      <c r="QFS407" s="1315"/>
      <c r="QFT407" s="1315"/>
      <c r="QFU407" s="1315"/>
      <c r="QFV407" s="1315"/>
      <c r="QFW407" s="1315"/>
      <c r="QFX407" s="1315"/>
      <c r="QFY407" s="1315"/>
      <c r="QFZ407" s="1315"/>
      <c r="QGA407" s="1315"/>
      <c r="QGB407" s="1315"/>
      <c r="QGC407" s="1315"/>
      <c r="QGD407" s="1315"/>
      <c r="QGE407" s="1315"/>
      <c r="QGF407" s="1315"/>
      <c r="QGG407" s="1315"/>
      <c r="QGH407" s="1315"/>
      <c r="QGI407" s="1315"/>
      <c r="QGJ407" s="1315"/>
      <c r="QGK407" s="1315"/>
      <c r="QGL407" s="1315"/>
      <c r="QGM407" s="1315"/>
      <c r="QGN407" s="1315"/>
      <c r="QGO407" s="1315"/>
      <c r="QGP407" s="1315"/>
      <c r="QGQ407" s="1315"/>
      <c r="QGR407" s="1315"/>
      <c r="QGS407" s="1315"/>
      <c r="QGT407" s="1315"/>
      <c r="QGU407" s="1315"/>
      <c r="QGV407" s="1315"/>
      <c r="QGW407" s="1315"/>
      <c r="QGX407" s="1315"/>
      <c r="QGY407" s="1315"/>
      <c r="QGZ407" s="1315"/>
      <c r="QHA407" s="1315"/>
      <c r="QHB407" s="1315"/>
      <c r="QHC407" s="1315"/>
      <c r="QHD407" s="1315"/>
      <c r="QHE407" s="1315"/>
      <c r="QHF407" s="1315"/>
      <c r="QHG407" s="1315"/>
      <c r="QHH407" s="1315"/>
      <c r="QHI407" s="1315"/>
      <c r="QHJ407" s="1315"/>
      <c r="QHK407" s="1315"/>
      <c r="QHL407" s="1315"/>
      <c r="QHM407" s="1315"/>
      <c r="QHN407" s="1315"/>
      <c r="QHO407" s="1315"/>
      <c r="QHP407" s="1315"/>
      <c r="QHQ407" s="1315"/>
      <c r="QHR407" s="1315"/>
      <c r="QHS407" s="1315"/>
      <c r="QHT407" s="1315"/>
      <c r="QHU407" s="1315"/>
      <c r="QHV407" s="1315"/>
      <c r="QHW407" s="1315"/>
      <c r="QHX407" s="1315"/>
      <c r="QHY407" s="1315"/>
      <c r="QHZ407" s="1315"/>
      <c r="QIA407" s="1315"/>
      <c r="QIB407" s="1315"/>
      <c r="QIC407" s="1315"/>
      <c r="QID407" s="1315"/>
      <c r="QIE407" s="1315"/>
      <c r="QIF407" s="1315"/>
      <c r="QIG407" s="1315"/>
      <c r="QIH407" s="1315"/>
      <c r="QII407" s="1315"/>
      <c r="QIJ407" s="1315"/>
      <c r="QIK407" s="1315"/>
      <c r="QIL407" s="1315"/>
      <c r="QIM407" s="1315"/>
      <c r="QIN407" s="1315"/>
      <c r="QIO407" s="1315"/>
      <c r="QIP407" s="1315"/>
      <c r="QIQ407" s="1315"/>
      <c r="QIR407" s="1315"/>
      <c r="QIS407" s="1315"/>
      <c r="QIT407" s="1315"/>
      <c r="QIU407" s="1315"/>
      <c r="QIV407" s="1315"/>
      <c r="QIW407" s="1315"/>
      <c r="QIX407" s="1315"/>
      <c r="QIY407" s="1315"/>
      <c r="QIZ407" s="1315"/>
      <c r="QJA407" s="1315"/>
      <c r="QJB407" s="1315"/>
      <c r="QJC407" s="1315"/>
      <c r="QJD407" s="1315"/>
      <c r="QJE407" s="1315"/>
      <c r="QJF407" s="1315"/>
      <c r="QJG407" s="1315"/>
      <c r="QJH407" s="1315"/>
      <c r="QJI407" s="1315"/>
      <c r="QJJ407" s="1315"/>
      <c r="QJK407" s="1315"/>
      <c r="QJL407" s="1315"/>
      <c r="QJM407" s="1315"/>
      <c r="QJN407" s="1315"/>
      <c r="QJO407" s="1315"/>
      <c r="QJP407" s="1315"/>
      <c r="QJQ407" s="1315"/>
      <c r="QJR407" s="1315"/>
      <c r="QJS407" s="1315"/>
      <c r="QJT407" s="1315"/>
      <c r="QJU407" s="1315"/>
      <c r="QJV407" s="1315"/>
      <c r="QJW407" s="1315"/>
      <c r="QJX407" s="1315"/>
      <c r="QJY407" s="1315"/>
      <c r="QJZ407" s="1315"/>
      <c r="QKA407" s="1315"/>
      <c r="QKB407" s="1315"/>
      <c r="QKC407" s="1315"/>
      <c r="QKD407" s="1315"/>
      <c r="QKE407" s="1315"/>
      <c r="QKF407" s="1315"/>
      <c r="QKG407" s="1315"/>
      <c r="QKH407" s="1315"/>
      <c r="QKI407" s="1315"/>
      <c r="QKJ407" s="1315"/>
      <c r="QKK407" s="1315"/>
      <c r="QKL407" s="1315"/>
      <c r="QKM407" s="1315"/>
      <c r="QKN407" s="1315"/>
      <c r="QKO407" s="1315"/>
      <c r="QKP407" s="1315"/>
      <c r="QKQ407" s="1315"/>
      <c r="QKR407" s="1315"/>
      <c r="QKS407" s="1315"/>
      <c r="QKT407" s="1315"/>
      <c r="QKU407" s="1315"/>
      <c r="QKV407" s="1315"/>
      <c r="QKW407" s="1315"/>
      <c r="QKX407" s="1315"/>
      <c r="QKY407" s="1315"/>
      <c r="QKZ407" s="1315"/>
      <c r="QLA407" s="1315"/>
      <c r="QLB407" s="1315"/>
      <c r="QLC407" s="1315"/>
      <c r="QLD407" s="1315"/>
      <c r="QLE407" s="1315"/>
      <c r="QLF407" s="1315"/>
      <c r="QLG407" s="1315"/>
      <c r="QLH407" s="1315"/>
      <c r="QLI407" s="1315"/>
      <c r="QLJ407" s="1315"/>
      <c r="QLK407" s="1315"/>
      <c r="QLL407" s="1315"/>
      <c r="QLM407" s="1315"/>
      <c r="QLN407" s="1315"/>
      <c r="QLO407" s="1315"/>
      <c r="QLP407" s="1315"/>
      <c r="QLQ407" s="1315"/>
      <c r="QLR407" s="1315"/>
      <c r="QLS407" s="1315"/>
      <c r="QLT407" s="1315"/>
      <c r="QLU407" s="1315"/>
      <c r="QLV407" s="1315"/>
      <c r="QLW407" s="1315"/>
      <c r="QLX407" s="1315"/>
      <c r="QLY407" s="1315"/>
      <c r="QLZ407" s="1315"/>
      <c r="QMA407" s="1315"/>
      <c r="QMB407" s="1315"/>
      <c r="QMC407" s="1315"/>
      <c r="QMD407" s="1315"/>
      <c r="QME407" s="1315"/>
      <c r="QMF407" s="1315"/>
      <c r="QMG407" s="1315"/>
      <c r="QMH407" s="1315"/>
      <c r="QMI407" s="1315"/>
      <c r="QMJ407" s="1315"/>
      <c r="QMK407" s="1315"/>
      <c r="QML407" s="1315"/>
      <c r="QMM407" s="1315"/>
      <c r="QMN407" s="1315"/>
      <c r="QMO407" s="1315"/>
      <c r="QMP407" s="1315"/>
      <c r="QMQ407" s="1315"/>
      <c r="QMR407" s="1315"/>
      <c r="QMS407" s="1315"/>
      <c r="QMT407" s="1315"/>
      <c r="QMU407" s="1315"/>
      <c r="QMV407" s="1315"/>
      <c r="QMW407" s="1315"/>
      <c r="QMX407" s="1315"/>
      <c r="QMY407" s="1315"/>
      <c r="QMZ407" s="1315"/>
      <c r="QNA407" s="1315"/>
      <c r="QNB407" s="1315"/>
      <c r="QNC407" s="1315"/>
      <c r="QND407" s="1315"/>
      <c r="QNE407" s="1315"/>
      <c r="QNF407" s="1315"/>
      <c r="QNG407" s="1315"/>
      <c r="QNH407" s="1315"/>
      <c r="QNI407" s="1315"/>
      <c r="QNJ407" s="1315"/>
      <c r="QNK407" s="1315"/>
      <c r="QNL407" s="1315"/>
      <c r="QNM407" s="1315"/>
      <c r="QNN407" s="1315"/>
      <c r="QNO407" s="1315"/>
      <c r="QNP407" s="1315"/>
      <c r="QNQ407" s="1315"/>
      <c r="QNR407" s="1315"/>
      <c r="QNS407" s="1315"/>
      <c r="QNT407" s="1315"/>
      <c r="QNU407" s="1315"/>
      <c r="QNV407" s="1315"/>
      <c r="QNW407" s="1315"/>
      <c r="QNX407" s="1315"/>
      <c r="QNY407" s="1315"/>
      <c r="QNZ407" s="1315"/>
      <c r="QOA407" s="1315"/>
      <c r="QOB407" s="1315"/>
      <c r="QOC407" s="1315"/>
      <c r="QOD407" s="1315"/>
      <c r="QOE407" s="1315"/>
      <c r="QOF407" s="1315"/>
      <c r="QOG407" s="1315"/>
      <c r="QOH407" s="1315"/>
      <c r="QOI407" s="1315"/>
      <c r="QOJ407" s="1315"/>
      <c r="QOK407" s="1315"/>
      <c r="QOL407" s="1315"/>
      <c r="QOM407" s="1315"/>
      <c r="QON407" s="1315"/>
      <c r="QOO407" s="1315"/>
      <c r="QOP407" s="1315"/>
      <c r="QOQ407" s="1315"/>
      <c r="QOR407" s="1315"/>
      <c r="QOS407" s="1315"/>
      <c r="QOT407" s="1315"/>
      <c r="QOU407" s="1315"/>
      <c r="QOV407" s="1315"/>
      <c r="QOW407" s="1315"/>
      <c r="QOX407" s="1315"/>
      <c r="QOY407" s="1315"/>
      <c r="QOZ407" s="1315"/>
      <c r="QPA407" s="1315"/>
      <c r="QPB407" s="1315"/>
      <c r="QPC407" s="1315"/>
      <c r="QPD407" s="1315"/>
      <c r="QPE407" s="1315"/>
      <c r="QPF407" s="1315"/>
      <c r="QPG407" s="1315"/>
      <c r="QPH407" s="1315"/>
      <c r="QPI407" s="1315"/>
      <c r="QPJ407" s="1315"/>
      <c r="QPK407" s="1315"/>
      <c r="QPL407" s="1315"/>
      <c r="QPM407" s="1315"/>
      <c r="QPN407" s="1315"/>
      <c r="QPO407" s="1315"/>
      <c r="QPP407" s="1315"/>
      <c r="QPQ407" s="1315"/>
      <c r="QPR407" s="1315"/>
      <c r="QPS407" s="1315"/>
      <c r="QPT407" s="1315"/>
      <c r="QPU407" s="1315"/>
      <c r="QPV407" s="1315"/>
      <c r="QPW407" s="1315"/>
      <c r="QPX407" s="1315"/>
      <c r="QPY407" s="1315"/>
      <c r="QPZ407" s="1315"/>
      <c r="QQA407" s="1315"/>
      <c r="QQB407" s="1315"/>
      <c r="QQC407" s="1315"/>
      <c r="QQD407" s="1315"/>
      <c r="QQE407" s="1315"/>
      <c r="QQF407" s="1315"/>
      <c r="QQG407" s="1315"/>
      <c r="QQH407" s="1315"/>
      <c r="QQI407" s="1315"/>
      <c r="QQJ407" s="1315"/>
      <c r="QQK407" s="1315"/>
      <c r="QQL407" s="1315"/>
      <c r="QQM407" s="1315"/>
      <c r="QQN407" s="1315"/>
      <c r="QQO407" s="1315"/>
      <c r="QQP407" s="1315"/>
      <c r="QQQ407" s="1315"/>
      <c r="QQR407" s="1315"/>
      <c r="QQS407" s="1315"/>
      <c r="QQT407" s="1315"/>
      <c r="QQU407" s="1315"/>
      <c r="QQV407" s="1315"/>
      <c r="QQW407" s="1315"/>
      <c r="QQX407" s="1315"/>
      <c r="QQY407" s="1315"/>
      <c r="QQZ407" s="1315"/>
      <c r="QRA407" s="1315"/>
      <c r="QRB407" s="1315"/>
      <c r="QRC407" s="1315"/>
      <c r="QRD407" s="1315"/>
      <c r="QRE407" s="1315"/>
      <c r="QRF407" s="1315"/>
      <c r="QRG407" s="1315"/>
      <c r="QRH407" s="1315"/>
      <c r="QRI407" s="1315"/>
      <c r="QRJ407" s="1315"/>
      <c r="QRK407" s="1315"/>
      <c r="QRL407" s="1315"/>
      <c r="QRM407" s="1315"/>
      <c r="QRN407" s="1315"/>
      <c r="QRO407" s="1315"/>
      <c r="QRP407" s="1315"/>
      <c r="QRQ407" s="1315"/>
      <c r="QRR407" s="1315"/>
      <c r="QRS407" s="1315"/>
      <c r="QRT407" s="1315"/>
      <c r="QRU407" s="1315"/>
      <c r="QRV407" s="1315"/>
      <c r="QRW407" s="1315"/>
      <c r="QRX407" s="1315"/>
      <c r="QRY407" s="1315"/>
      <c r="QRZ407" s="1315"/>
      <c r="QSA407" s="1315"/>
      <c r="QSB407" s="1315"/>
      <c r="QSC407" s="1315"/>
      <c r="QSD407" s="1315"/>
      <c r="QSE407" s="1315"/>
      <c r="QSF407" s="1315"/>
      <c r="QSG407" s="1315"/>
      <c r="QSH407" s="1315"/>
      <c r="QSI407" s="1315"/>
      <c r="QSJ407" s="1315"/>
      <c r="QSK407" s="1315"/>
      <c r="QSL407" s="1315"/>
      <c r="QSM407" s="1315"/>
      <c r="QSN407" s="1315"/>
      <c r="QSO407" s="1315"/>
      <c r="QSP407" s="1315"/>
      <c r="QSQ407" s="1315"/>
      <c r="QSR407" s="1315"/>
      <c r="QSS407" s="1315"/>
      <c r="QST407" s="1315"/>
      <c r="QSU407" s="1315"/>
      <c r="QSV407" s="1315"/>
      <c r="QSW407" s="1315"/>
      <c r="QSX407" s="1315"/>
      <c r="QSY407" s="1315"/>
      <c r="QSZ407" s="1315"/>
      <c r="QTA407" s="1315"/>
      <c r="QTB407" s="1315"/>
      <c r="QTC407" s="1315"/>
      <c r="QTD407" s="1315"/>
      <c r="QTE407" s="1315"/>
      <c r="QTF407" s="1315"/>
      <c r="QTG407" s="1315"/>
      <c r="QTH407" s="1315"/>
      <c r="QTI407" s="1315"/>
      <c r="QTJ407" s="1315"/>
      <c r="QTK407" s="1315"/>
      <c r="QTL407" s="1315"/>
      <c r="QTM407" s="1315"/>
      <c r="QTN407" s="1315"/>
      <c r="QTO407" s="1315"/>
      <c r="QTP407" s="1315"/>
      <c r="QTQ407" s="1315"/>
      <c r="QTR407" s="1315"/>
      <c r="QTS407" s="1315"/>
      <c r="QTT407" s="1315"/>
      <c r="QTU407" s="1315"/>
      <c r="QTV407" s="1315"/>
      <c r="QTW407" s="1315"/>
      <c r="QTX407" s="1315"/>
      <c r="QTY407" s="1315"/>
      <c r="QTZ407" s="1315"/>
      <c r="QUA407" s="1315"/>
      <c r="QUB407" s="1315"/>
      <c r="QUC407" s="1315"/>
      <c r="QUD407" s="1315"/>
      <c r="QUE407" s="1315"/>
      <c r="QUF407" s="1315"/>
      <c r="QUG407" s="1315"/>
      <c r="QUH407" s="1315"/>
      <c r="QUI407" s="1315"/>
      <c r="QUJ407" s="1315"/>
      <c r="QUK407" s="1315"/>
      <c r="QUL407" s="1315"/>
      <c r="QUM407" s="1315"/>
      <c r="QUN407" s="1315"/>
      <c r="QUO407" s="1315"/>
      <c r="QUP407" s="1315"/>
      <c r="QUQ407" s="1315"/>
      <c r="QUR407" s="1315"/>
      <c r="QUS407" s="1315"/>
      <c r="QUT407" s="1315"/>
      <c r="QUU407" s="1315"/>
      <c r="QUV407" s="1315"/>
      <c r="QUW407" s="1315"/>
      <c r="QUX407" s="1315"/>
      <c r="QUY407" s="1315"/>
      <c r="QUZ407" s="1315"/>
      <c r="QVA407" s="1315"/>
      <c r="QVB407" s="1315"/>
      <c r="QVC407" s="1315"/>
      <c r="QVD407" s="1315"/>
      <c r="QVE407" s="1315"/>
      <c r="QVF407" s="1315"/>
      <c r="QVG407" s="1315"/>
      <c r="QVH407" s="1315"/>
      <c r="QVI407" s="1315"/>
      <c r="QVJ407" s="1315"/>
      <c r="QVK407" s="1315"/>
      <c r="QVL407" s="1315"/>
      <c r="QVM407" s="1315"/>
      <c r="QVN407" s="1315"/>
      <c r="QVO407" s="1315"/>
      <c r="QVP407" s="1315"/>
      <c r="QVQ407" s="1315"/>
      <c r="QVR407" s="1315"/>
      <c r="QVS407" s="1315"/>
      <c r="QVT407" s="1315"/>
      <c r="QVU407" s="1315"/>
      <c r="QVV407" s="1315"/>
      <c r="QVW407" s="1315"/>
      <c r="QVX407" s="1315"/>
      <c r="QVY407" s="1315"/>
      <c r="QVZ407" s="1315"/>
      <c r="QWA407" s="1315"/>
      <c r="QWB407" s="1315"/>
      <c r="QWC407" s="1315"/>
      <c r="QWD407" s="1315"/>
      <c r="QWE407" s="1315"/>
      <c r="QWF407" s="1315"/>
      <c r="QWG407" s="1315"/>
      <c r="QWH407" s="1315"/>
      <c r="QWI407" s="1315"/>
      <c r="QWJ407" s="1315"/>
      <c r="QWK407" s="1315"/>
      <c r="QWL407" s="1315"/>
      <c r="QWM407" s="1315"/>
      <c r="QWN407" s="1315"/>
      <c r="QWO407" s="1315"/>
      <c r="QWP407" s="1315"/>
      <c r="QWQ407" s="1315"/>
      <c r="QWR407" s="1315"/>
      <c r="QWS407" s="1315"/>
      <c r="QWT407" s="1315"/>
      <c r="QWU407" s="1315"/>
      <c r="QWV407" s="1315"/>
      <c r="QWW407" s="1315"/>
      <c r="QWX407" s="1315"/>
      <c r="QWY407" s="1315"/>
      <c r="QWZ407" s="1315"/>
      <c r="QXA407" s="1315"/>
      <c r="QXB407" s="1315"/>
      <c r="QXC407" s="1315"/>
      <c r="QXD407" s="1315"/>
      <c r="QXE407" s="1315"/>
      <c r="QXF407" s="1315"/>
      <c r="QXG407" s="1315"/>
      <c r="QXH407" s="1315"/>
      <c r="QXI407" s="1315"/>
      <c r="QXJ407" s="1315"/>
      <c r="QXK407" s="1315"/>
      <c r="QXL407" s="1315"/>
      <c r="QXM407" s="1315"/>
      <c r="QXN407" s="1315"/>
      <c r="QXO407" s="1315"/>
      <c r="QXP407" s="1315"/>
      <c r="QXQ407" s="1315"/>
      <c r="QXR407" s="1315"/>
      <c r="QXS407" s="1315"/>
      <c r="QXT407" s="1315"/>
      <c r="QXU407" s="1315"/>
      <c r="QXV407" s="1315"/>
      <c r="QXW407" s="1315"/>
      <c r="QXX407" s="1315"/>
      <c r="QXY407" s="1315"/>
      <c r="QXZ407" s="1315"/>
      <c r="QYA407" s="1315"/>
      <c r="QYB407" s="1315"/>
      <c r="QYC407" s="1315"/>
      <c r="QYD407" s="1315"/>
      <c r="QYE407" s="1315"/>
      <c r="QYF407" s="1315"/>
      <c r="QYG407" s="1315"/>
      <c r="QYH407" s="1315"/>
      <c r="QYI407" s="1315"/>
      <c r="QYJ407" s="1315"/>
      <c r="QYK407" s="1315"/>
      <c r="QYL407" s="1315"/>
      <c r="QYM407" s="1315"/>
      <c r="QYN407" s="1315"/>
      <c r="QYO407" s="1315"/>
      <c r="QYP407" s="1315"/>
      <c r="QYQ407" s="1315"/>
      <c r="QYR407" s="1315"/>
      <c r="QYS407" s="1315"/>
      <c r="QYT407" s="1315"/>
      <c r="QYU407" s="1315"/>
      <c r="QYV407" s="1315"/>
      <c r="QYW407" s="1315"/>
      <c r="QYX407" s="1315"/>
      <c r="QYY407" s="1315"/>
      <c r="QYZ407" s="1315"/>
      <c r="QZA407" s="1315"/>
      <c r="QZB407" s="1315"/>
      <c r="QZC407" s="1315"/>
      <c r="QZD407" s="1315"/>
      <c r="QZE407" s="1315"/>
      <c r="QZF407" s="1315"/>
      <c r="QZG407" s="1315"/>
      <c r="QZH407" s="1315"/>
      <c r="QZI407" s="1315"/>
      <c r="QZJ407" s="1315"/>
      <c r="QZK407" s="1315"/>
      <c r="QZL407" s="1315"/>
      <c r="QZM407" s="1315"/>
      <c r="QZN407" s="1315"/>
      <c r="QZO407" s="1315"/>
      <c r="QZP407" s="1315"/>
      <c r="QZQ407" s="1315"/>
      <c r="QZR407" s="1315"/>
      <c r="QZS407" s="1315"/>
      <c r="QZT407" s="1315"/>
      <c r="QZU407" s="1315"/>
      <c r="QZV407" s="1315"/>
      <c r="QZW407" s="1315"/>
      <c r="QZX407" s="1315"/>
      <c r="QZY407" s="1315"/>
      <c r="QZZ407" s="1315"/>
      <c r="RAA407" s="1315"/>
      <c r="RAB407" s="1315"/>
      <c r="RAC407" s="1315"/>
      <c r="RAD407" s="1315"/>
      <c r="RAE407" s="1315"/>
      <c r="RAF407" s="1315"/>
      <c r="RAG407" s="1315"/>
      <c r="RAH407" s="1315"/>
      <c r="RAI407" s="1315"/>
      <c r="RAJ407" s="1315"/>
      <c r="RAK407" s="1315"/>
      <c r="RAL407" s="1315"/>
      <c r="RAM407" s="1315"/>
      <c r="RAN407" s="1315"/>
      <c r="RAO407" s="1315"/>
      <c r="RAP407" s="1315"/>
      <c r="RAQ407" s="1315"/>
      <c r="RAR407" s="1315"/>
      <c r="RAS407" s="1315"/>
      <c r="RAT407" s="1315"/>
      <c r="RAU407" s="1315"/>
      <c r="RAV407" s="1315"/>
      <c r="RAW407" s="1315"/>
      <c r="RAX407" s="1315"/>
      <c r="RAY407" s="1315"/>
      <c r="RAZ407" s="1315"/>
      <c r="RBA407" s="1315"/>
      <c r="RBB407" s="1315"/>
      <c r="RBC407" s="1315"/>
      <c r="RBD407" s="1315"/>
      <c r="RBE407" s="1315"/>
      <c r="RBF407" s="1315"/>
      <c r="RBG407" s="1315"/>
      <c r="RBH407" s="1315"/>
      <c r="RBI407" s="1315"/>
      <c r="RBJ407" s="1315"/>
      <c r="RBK407" s="1315"/>
      <c r="RBL407" s="1315"/>
      <c r="RBM407" s="1315"/>
      <c r="RBN407" s="1315"/>
      <c r="RBO407" s="1315"/>
      <c r="RBP407" s="1315"/>
      <c r="RBQ407" s="1315"/>
      <c r="RBR407" s="1315"/>
      <c r="RBS407" s="1315"/>
      <c r="RBT407" s="1315"/>
      <c r="RBU407" s="1315"/>
      <c r="RBV407" s="1315"/>
      <c r="RBW407" s="1315"/>
      <c r="RBX407" s="1315"/>
      <c r="RBY407" s="1315"/>
      <c r="RBZ407" s="1315"/>
      <c r="RCA407" s="1315"/>
      <c r="RCB407" s="1315"/>
      <c r="RCC407" s="1315"/>
      <c r="RCD407" s="1315"/>
      <c r="RCE407" s="1315"/>
      <c r="RCF407" s="1315"/>
      <c r="RCG407" s="1315"/>
      <c r="RCH407" s="1315"/>
      <c r="RCI407" s="1315"/>
      <c r="RCJ407" s="1315"/>
      <c r="RCK407" s="1315"/>
      <c r="RCL407" s="1315"/>
      <c r="RCM407" s="1315"/>
      <c r="RCN407" s="1315"/>
      <c r="RCO407" s="1315"/>
      <c r="RCP407" s="1315"/>
      <c r="RCQ407" s="1315"/>
      <c r="RCR407" s="1315"/>
      <c r="RCS407" s="1315"/>
      <c r="RCT407" s="1315"/>
      <c r="RCU407" s="1315"/>
      <c r="RCV407" s="1315"/>
      <c r="RCW407" s="1315"/>
      <c r="RCX407" s="1315"/>
      <c r="RCY407" s="1315"/>
      <c r="RCZ407" s="1315"/>
      <c r="RDA407" s="1315"/>
      <c r="RDB407" s="1315"/>
      <c r="RDC407" s="1315"/>
      <c r="RDD407" s="1315"/>
      <c r="RDE407" s="1315"/>
      <c r="RDF407" s="1315"/>
      <c r="RDG407" s="1315"/>
      <c r="RDH407" s="1315"/>
      <c r="RDI407" s="1315"/>
      <c r="RDJ407" s="1315"/>
      <c r="RDK407" s="1315"/>
      <c r="RDL407" s="1315"/>
      <c r="RDM407" s="1315"/>
      <c r="RDN407" s="1315"/>
      <c r="RDO407" s="1315"/>
      <c r="RDP407" s="1315"/>
      <c r="RDQ407" s="1315"/>
      <c r="RDR407" s="1315"/>
      <c r="RDS407" s="1315"/>
      <c r="RDT407" s="1315"/>
      <c r="RDU407" s="1315"/>
      <c r="RDV407" s="1315"/>
      <c r="RDW407" s="1315"/>
      <c r="RDX407" s="1315"/>
      <c r="RDY407" s="1315"/>
      <c r="RDZ407" s="1315"/>
      <c r="REA407" s="1315"/>
      <c r="REB407" s="1315"/>
      <c r="REC407" s="1315"/>
      <c r="RED407" s="1315"/>
      <c r="REE407" s="1315"/>
      <c r="REF407" s="1315"/>
      <c r="REG407" s="1315"/>
      <c r="REH407" s="1315"/>
      <c r="REI407" s="1315"/>
      <c r="REJ407" s="1315"/>
      <c r="REK407" s="1315"/>
      <c r="REL407" s="1315"/>
      <c r="REM407" s="1315"/>
      <c r="REN407" s="1315"/>
      <c r="REO407" s="1315"/>
      <c r="REP407" s="1315"/>
      <c r="REQ407" s="1315"/>
      <c r="RER407" s="1315"/>
      <c r="RES407" s="1315"/>
      <c r="RET407" s="1315"/>
      <c r="REU407" s="1315"/>
      <c r="REV407" s="1315"/>
      <c r="REW407" s="1315"/>
      <c r="REX407" s="1315"/>
      <c r="REY407" s="1315"/>
      <c r="REZ407" s="1315"/>
      <c r="RFA407" s="1315"/>
      <c r="RFB407" s="1315"/>
      <c r="RFC407" s="1315"/>
      <c r="RFD407" s="1315"/>
      <c r="RFE407" s="1315"/>
      <c r="RFF407" s="1315"/>
      <c r="RFG407" s="1315"/>
      <c r="RFH407" s="1315"/>
      <c r="RFI407" s="1315"/>
      <c r="RFJ407" s="1315"/>
      <c r="RFK407" s="1315"/>
      <c r="RFL407" s="1315"/>
      <c r="RFM407" s="1315"/>
      <c r="RFN407" s="1315"/>
      <c r="RFO407" s="1315"/>
      <c r="RFP407" s="1315"/>
      <c r="RFQ407" s="1315"/>
      <c r="RFR407" s="1315"/>
      <c r="RFS407" s="1315"/>
      <c r="RFT407" s="1315"/>
      <c r="RFU407" s="1315"/>
      <c r="RFV407" s="1315"/>
      <c r="RFW407" s="1315"/>
      <c r="RFX407" s="1315"/>
      <c r="RFY407" s="1315"/>
      <c r="RFZ407" s="1315"/>
      <c r="RGA407" s="1315"/>
      <c r="RGB407" s="1315"/>
      <c r="RGC407" s="1315"/>
      <c r="RGD407" s="1315"/>
      <c r="RGE407" s="1315"/>
      <c r="RGF407" s="1315"/>
      <c r="RGG407" s="1315"/>
      <c r="RGH407" s="1315"/>
      <c r="RGI407" s="1315"/>
      <c r="RGJ407" s="1315"/>
      <c r="RGK407" s="1315"/>
      <c r="RGL407" s="1315"/>
      <c r="RGM407" s="1315"/>
      <c r="RGN407" s="1315"/>
      <c r="RGO407" s="1315"/>
      <c r="RGP407" s="1315"/>
      <c r="RGQ407" s="1315"/>
      <c r="RGR407" s="1315"/>
      <c r="RGS407" s="1315"/>
      <c r="RGT407" s="1315"/>
      <c r="RGU407" s="1315"/>
      <c r="RGV407" s="1315"/>
      <c r="RGW407" s="1315"/>
      <c r="RGX407" s="1315"/>
      <c r="RGY407" s="1315"/>
      <c r="RGZ407" s="1315"/>
      <c r="RHA407" s="1315"/>
      <c r="RHB407" s="1315"/>
      <c r="RHC407" s="1315"/>
      <c r="RHD407" s="1315"/>
      <c r="RHE407" s="1315"/>
      <c r="RHF407" s="1315"/>
      <c r="RHG407" s="1315"/>
      <c r="RHH407" s="1315"/>
      <c r="RHI407" s="1315"/>
      <c r="RHJ407" s="1315"/>
      <c r="RHK407" s="1315"/>
      <c r="RHL407" s="1315"/>
      <c r="RHM407" s="1315"/>
      <c r="RHN407" s="1315"/>
      <c r="RHO407" s="1315"/>
      <c r="RHP407" s="1315"/>
      <c r="RHQ407" s="1315"/>
      <c r="RHR407" s="1315"/>
      <c r="RHS407" s="1315"/>
      <c r="RHT407" s="1315"/>
      <c r="RHU407" s="1315"/>
      <c r="RHV407" s="1315"/>
      <c r="RHW407" s="1315"/>
      <c r="RHX407" s="1315"/>
      <c r="RHY407" s="1315"/>
      <c r="RHZ407" s="1315"/>
      <c r="RIA407" s="1315"/>
      <c r="RIB407" s="1315"/>
      <c r="RIC407" s="1315"/>
      <c r="RID407" s="1315"/>
      <c r="RIE407" s="1315"/>
      <c r="RIF407" s="1315"/>
      <c r="RIG407" s="1315"/>
      <c r="RIH407" s="1315"/>
      <c r="RII407" s="1315"/>
      <c r="RIJ407" s="1315"/>
      <c r="RIK407" s="1315"/>
      <c r="RIL407" s="1315"/>
      <c r="RIM407" s="1315"/>
      <c r="RIN407" s="1315"/>
      <c r="RIO407" s="1315"/>
      <c r="RIP407" s="1315"/>
      <c r="RIQ407" s="1315"/>
      <c r="RIR407" s="1315"/>
      <c r="RIS407" s="1315"/>
      <c r="RIT407" s="1315"/>
      <c r="RIU407" s="1315"/>
      <c r="RIV407" s="1315"/>
      <c r="RIW407" s="1315"/>
      <c r="RIX407" s="1315"/>
      <c r="RIY407" s="1315"/>
      <c r="RIZ407" s="1315"/>
      <c r="RJA407" s="1315"/>
      <c r="RJB407" s="1315"/>
      <c r="RJC407" s="1315"/>
      <c r="RJD407" s="1315"/>
      <c r="RJE407" s="1315"/>
      <c r="RJF407" s="1315"/>
      <c r="RJG407" s="1315"/>
      <c r="RJH407" s="1315"/>
      <c r="RJI407" s="1315"/>
      <c r="RJJ407" s="1315"/>
      <c r="RJK407" s="1315"/>
      <c r="RJL407" s="1315"/>
      <c r="RJM407" s="1315"/>
      <c r="RJN407" s="1315"/>
      <c r="RJO407" s="1315"/>
      <c r="RJP407" s="1315"/>
      <c r="RJQ407" s="1315"/>
      <c r="RJR407" s="1315"/>
      <c r="RJS407" s="1315"/>
      <c r="RJT407" s="1315"/>
      <c r="RJU407" s="1315"/>
      <c r="RJV407" s="1315"/>
      <c r="RJW407" s="1315"/>
      <c r="RJX407" s="1315"/>
      <c r="RJY407" s="1315"/>
      <c r="RJZ407" s="1315"/>
      <c r="RKA407" s="1315"/>
      <c r="RKB407" s="1315"/>
      <c r="RKC407" s="1315"/>
      <c r="RKD407" s="1315"/>
      <c r="RKE407" s="1315"/>
      <c r="RKF407" s="1315"/>
      <c r="RKG407" s="1315"/>
      <c r="RKH407" s="1315"/>
      <c r="RKI407" s="1315"/>
      <c r="RKJ407" s="1315"/>
      <c r="RKK407" s="1315"/>
      <c r="RKL407" s="1315"/>
      <c r="RKM407" s="1315"/>
      <c r="RKN407" s="1315"/>
      <c r="RKO407" s="1315"/>
      <c r="RKP407" s="1315"/>
      <c r="RKQ407" s="1315"/>
      <c r="RKR407" s="1315"/>
      <c r="RKS407" s="1315"/>
      <c r="RKT407" s="1315"/>
      <c r="RKU407" s="1315"/>
      <c r="RKV407" s="1315"/>
      <c r="RKW407" s="1315"/>
      <c r="RKX407" s="1315"/>
      <c r="RKY407" s="1315"/>
      <c r="RKZ407" s="1315"/>
      <c r="RLA407" s="1315"/>
      <c r="RLB407" s="1315"/>
      <c r="RLC407" s="1315"/>
      <c r="RLD407" s="1315"/>
      <c r="RLE407" s="1315"/>
      <c r="RLF407" s="1315"/>
      <c r="RLG407" s="1315"/>
      <c r="RLH407" s="1315"/>
      <c r="RLI407" s="1315"/>
      <c r="RLJ407" s="1315"/>
      <c r="RLK407" s="1315"/>
      <c r="RLL407" s="1315"/>
      <c r="RLM407" s="1315"/>
      <c r="RLN407" s="1315"/>
      <c r="RLO407" s="1315"/>
      <c r="RLP407" s="1315"/>
      <c r="RLQ407" s="1315"/>
      <c r="RLR407" s="1315"/>
      <c r="RLS407" s="1315"/>
      <c r="RLT407" s="1315"/>
      <c r="RLU407" s="1315"/>
      <c r="RLV407" s="1315"/>
      <c r="RLW407" s="1315"/>
      <c r="RLX407" s="1315"/>
      <c r="RLY407" s="1315"/>
      <c r="RLZ407" s="1315"/>
      <c r="RMA407" s="1315"/>
      <c r="RMB407" s="1315"/>
      <c r="RMC407" s="1315"/>
      <c r="RMD407" s="1315"/>
      <c r="RME407" s="1315"/>
      <c r="RMF407" s="1315"/>
      <c r="RMG407" s="1315"/>
      <c r="RMH407" s="1315"/>
      <c r="RMI407" s="1315"/>
      <c r="RMJ407" s="1315"/>
      <c r="RMK407" s="1315"/>
      <c r="RML407" s="1315"/>
      <c r="RMM407" s="1315"/>
      <c r="RMN407" s="1315"/>
      <c r="RMO407" s="1315"/>
      <c r="RMP407" s="1315"/>
      <c r="RMQ407" s="1315"/>
      <c r="RMR407" s="1315"/>
      <c r="RMS407" s="1315"/>
      <c r="RMT407" s="1315"/>
      <c r="RMU407" s="1315"/>
      <c r="RMV407" s="1315"/>
      <c r="RMW407" s="1315"/>
      <c r="RMX407" s="1315"/>
      <c r="RMY407" s="1315"/>
      <c r="RMZ407" s="1315"/>
      <c r="RNA407" s="1315"/>
      <c r="RNB407" s="1315"/>
      <c r="RNC407" s="1315"/>
      <c r="RND407" s="1315"/>
      <c r="RNE407" s="1315"/>
      <c r="RNF407" s="1315"/>
      <c r="RNG407" s="1315"/>
      <c r="RNH407" s="1315"/>
      <c r="RNI407" s="1315"/>
      <c r="RNJ407" s="1315"/>
      <c r="RNK407" s="1315"/>
      <c r="RNL407" s="1315"/>
      <c r="RNM407" s="1315"/>
      <c r="RNN407" s="1315"/>
      <c r="RNO407" s="1315"/>
      <c r="RNP407" s="1315"/>
      <c r="RNQ407" s="1315"/>
      <c r="RNR407" s="1315"/>
      <c r="RNS407" s="1315"/>
      <c r="RNT407" s="1315"/>
      <c r="RNU407" s="1315"/>
      <c r="RNV407" s="1315"/>
      <c r="RNW407" s="1315"/>
      <c r="RNX407" s="1315"/>
      <c r="RNY407" s="1315"/>
      <c r="RNZ407" s="1315"/>
      <c r="ROA407" s="1315"/>
      <c r="ROB407" s="1315"/>
      <c r="ROC407" s="1315"/>
      <c r="ROD407" s="1315"/>
      <c r="ROE407" s="1315"/>
      <c r="ROF407" s="1315"/>
      <c r="ROG407" s="1315"/>
      <c r="ROH407" s="1315"/>
      <c r="ROI407" s="1315"/>
      <c r="ROJ407" s="1315"/>
      <c r="ROK407" s="1315"/>
      <c r="ROL407" s="1315"/>
      <c r="ROM407" s="1315"/>
      <c r="RON407" s="1315"/>
      <c r="ROO407" s="1315"/>
      <c r="ROP407" s="1315"/>
      <c r="ROQ407" s="1315"/>
      <c r="ROR407" s="1315"/>
      <c r="ROS407" s="1315"/>
      <c r="ROT407" s="1315"/>
      <c r="ROU407" s="1315"/>
      <c r="ROV407" s="1315"/>
      <c r="ROW407" s="1315"/>
      <c r="ROX407" s="1315"/>
      <c r="ROY407" s="1315"/>
      <c r="ROZ407" s="1315"/>
      <c r="RPA407" s="1315"/>
      <c r="RPB407" s="1315"/>
      <c r="RPC407" s="1315"/>
      <c r="RPD407" s="1315"/>
      <c r="RPE407" s="1315"/>
      <c r="RPF407" s="1315"/>
      <c r="RPG407" s="1315"/>
      <c r="RPH407" s="1315"/>
      <c r="RPI407" s="1315"/>
      <c r="RPJ407" s="1315"/>
      <c r="RPK407" s="1315"/>
      <c r="RPL407" s="1315"/>
      <c r="RPM407" s="1315"/>
      <c r="RPN407" s="1315"/>
      <c r="RPO407" s="1315"/>
      <c r="RPP407" s="1315"/>
      <c r="RPQ407" s="1315"/>
      <c r="RPR407" s="1315"/>
      <c r="RPS407" s="1315"/>
      <c r="RPT407" s="1315"/>
      <c r="RPU407" s="1315"/>
      <c r="RPV407" s="1315"/>
      <c r="RPW407" s="1315"/>
      <c r="RPX407" s="1315"/>
      <c r="RPY407" s="1315"/>
      <c r="RPZ407" s="1315"/>
      <c r="RQA407" s="1315"/>
      <c r="RQB407" s="1315"/>
      <c r="RQC407" s="1315"/>
      <c r="RQD407" s="1315"/>
      <c r="RQE407" s="1315"/>
      <c r="RQF407" s="1315"/>
      <c r="RQG407" s="1315"/>
      <c r="RQH407" s="1315"/>
      <c r="RQI407" s="1315"/>
      <c r="RQJ407" s="1315"/>
      <c r="RQK407" s="1315"/>
      <c r="RQL407" s="1315"/>
      <c r="RQM407" s="1315"/>
      <c r="RQN407" s="1315"/>
      <c r="RQO407" s="1315"/>
      <c r="RQP407" s="1315"/>
      <c r="RQQ407" s="1315"/>
      <c r="RQR407" s="1315"/>
      <c r="RQS407" s="1315"/>
      <c r="RQT407" s="1315"/>
      <c r="RQU407" s="1315"/>
      <c r="RQV407" s="1315"/>
      <c r="RQW407" s="1315"/>
      <c r="RQX407" s="1315"/>
      <c r="RQY407" s="1315"/>
      <c r="RQZ407" s="1315"/>
      <c r="RRA407" s="1315"/>
      <c r="RRB407" s="1315"/>
      <c r="RRC407" s="1315"/>
      <c r="RRD407" s="1315"/>
      <c r="RRE407" s="1315"/>
      <c r="RRF407" s="1315"/>
      <c r="RRG407" s="1315"/>
      <c r="RRH407" s="1315"/>
      <c r="RRI407" s="1315"/>
      <c r="RRJ407" s="1315"/>
      <c r="RRK407" s="1315"/>
      <c r="RRL407" s="1315"/>
      <c r="RRM407" s="1315"/>
      <c r="RRN407" s="1315"/>
      <c r="RRO407" s="1315"/>
      <c r="RRP407" s="1315"/>
      <c r="RRQ407" s="1315"/>
      <c r="RRR407" s="1315"/>
      <c r="RRS407" s="1315"/>
      <c r="RRT407" s="1315"/>
      <c r="RRU407" s="1315"/>
      <c r="RRV407" s="1315"/>
      <c r="RRW407" s="1315"/>
      <c r="RRX407" s="1315"/>
      <c r="RRY407" s="1315"/>
      <c r="RRZ407" s="1315"/>
      <c r="RSA407" s="1315"/>
      <c r="RSB407" s="1315"/>
      <c r="RSC407" s="1315"/>
      <c r="RSD407" s="1315"/>
      <c r="RSE407" s="1315"/>
      <c r="RSF407" s="1315"/>
      <c r="RSG407" s="1315"/>
      <c r="RSH407" s="1315"/>
      <c r="RSI407" s="1315"/>
      <c r="RSJ407" s="1315"/>
      <c r="RSK407" s="1315"/>
      <c r="RSL407" s="1315"/>
      <c r="RSM407" s="1315"/>
      <c r="RSN407" s="1315"/>
      <c r="RSO407" s="1315"/>
      <c r="RSP407" s="1315"/>
      <c r="RSQ407" s="1315"/>
      <c r="RSR407" s="1315"/>
      <c r="RSS407" s="1315"/>
      <c r="RST407" s="1315"/>
      <c r="RSU407" s="1315"/>
      <c r="RSV407" s="1315"/>
      <c r="RSW407" s="1315"/>
      <c r="RSX407" s="1315"/>
      <c r="RSY407" s="1315"/>
      <c r="RSZ407" s="1315"/>
      <c r="RTA407" s="1315"/>
      <c r="RTB407" s="1315"/>
      <c r="RTC407" s="1315"/>
      <c r="RTD407" s="1315"/>
      <c r="RTE407" s="1315"/>
      <c r="RTF407" s="1315"/>
      <c r="RTG407" s="1315"/>
      <c r="RTH407" s="1315"/>
      <c r="RTI407" s="1315"/>
      <c r="RTJ407" s="1315"/>
      <c r="RTK407" s="1315"/>
      <c r="RTL407" s="1315"/>
      <c r="RTM407" s="1315"/>
      <c r="RTN407" s="1315"/>
      <c r="RTO407" s="1315"/>
      <c r="RTP407" s="1315"/>
      <c r="RTQ407" s="1315"/>
      <c r="RTR407" s="1315"/>
      <c r="RTS407" s="1315"/>
      <c r="RTT407" s="1315"/>
      <c r="RTU407" s="1315"/>
      <c r="RTV407" s="1315"/>
      <c r="RTW407" s="1315"/>
      <c r="RTX407" s="1315"/>
      <c r="RTY407" s="1315"/>
      <c r="RTZ407" s="1315"/>
      <c r="RUA407" s="1315"/>
      <c r="RUB407" s="1315"/>
      <c r="RUC407" s="1315"/>
      <c r="RUD407" s="1315"/>
      <c r="RUE407" s="1315"/>
      <c r="RUF407" s="1315"/>
      <c r="RUG407" s="1315"/>
      <c r="RUH407" s="1315"/>
      <c r="RUI407" s="1315"/>
      <c r="RUJ407" s="1315"/>
      <c r="RUK407" s="1315"/>
      <c r="RUL407" s="1315"/>
      <c r="RUM407" s="1315"/>
      <c r="RUN407" s="1315"/>
      <c r="RUO407" s="1315"/>
      <c r="RUP407" s="1315"/>
      <c r="RUQ407" s="1315"/>
      <c r="RUR407" s="1315"/>
      <c r="RUS407" s="1315"/>
      <c r="RUT407" s="1315"/>
      <c r="RUU407" s="1315"/>
      <c r="RUV407" s="1315"/>
      <c r="RUW407" s="1315"/>
      <c r="RUX407" s="1315"/>
      <c r="RUY407" s="1315"/>
      <c r="RUZ407" s="1315"/>
      <c r="RVA407" s="1315"/>
      <c r="RVB407" s="1315"/>
      <c r="RVC407" s="1315"/>
      <c r="RVD407" s="1315"/>
      <c r="RVE407" s="1315"/>
      <c r="RVF407" s="1315"/>
      <c r="RVG407" s="1315"/>
      <c r="RVH407" s="1315"/>
      <c r="RVI407" s="1315"/>
      <c r="RVJ407" s="1315"/>
      <c r="RVK407" s="1315"/>
      <c r="RVL407" s="1315"/>
      <c r="RVM407" s="1315"/>
      <c r="RVN407" s="1315"/>
      <c r="RVO407" s="1315"/>
      <c r="RVP407" s="1315"/>
      <c r="RVQ407" s="1315"/>
      <c r="RVR407" s="1315"/>
      <c r="RVS407" s="1315"/>
      <c r="RVT407" s="1315"/>
      <c r="RVU407" s="1315"/>
      <c r="RVV407" s="1315"/>
      <c r="RVW407" s="1315"/>
      <c r="RVX407" s="1315"/>
      <c r="RVY407" s="1315"/>
      <c r="RVZ407" s="1315"/>
      <c r="RWA407" s="1315"/>
      <c r="RWB407" s="1315"/>
      <c r="RWC407" s="1315"/>
      <c r="RWD407" s="1315"/>
      <c r="RWE407" s="1315"/>
      <c r="RWF407" s="1315"/>
      <c r="RWG407" s="1315"/>
      <c r="RWH407" s="1315"/>
      <c r="RWI407" s="1315"/>
      <c r="RWJ407" s="1315"/>
      <c r="RWK407" s="1315"/>
      <c r="RWL407" s="1315"/>
      <c r="RWM407" s="1315"/>
      <c r="RWN407" s="1315"/>
      <c r="RWO407" s="1315"/>
      <c r="RWP407" s="1315"/>
      <c r="RWQ407" s="1315"/>
      <c r="RWR407" s="1315"/>
      <c r="RWS407" s="1315"/>
      <c r="RWT407" s="1315"/>
      <c r="RWU407" s="1315"/>
      <c r="RWV407" s="1315"/>
      <c r="RWW407" s="1315"/>
      <c r="RWX407" s="1315"/>
      <c r="RWY407" s="1315"/>
      <c r="RWZ407" s="1315"/>
      <c r="RXA407" s="1315"/>
      <c r="RXB407" s="1315"/>
      <c r="RXC407" s="1315"/>
      <c r="RXD407" s="1315"/>
      <c r="RXE407" s="1315"/>
      <c r="RXF407" s="1315"/>
      <c r="RXG407" s="1315"/>
      <c r="RXH407" s="1315"/>
      <c r="RXI407" s="1315"/>
      <c r="RXJ407" s="1315"/>
      <c r="RXK407" s="1315"/>
      <c r="RXL407" s="1315"/>
      <c r="RXM407" s="1315"/>
      <c r="RXN407" s="1315"/>
      <c r="RXO407" s="1315"/>
      <c r="RXP407" s="1315"/>
      <c r="RXQ407" s="1315"/>
      <c r="RXR407" s="1315"/>
      <c r="RXS407" s="1315"/>
      <c r="RXT407" s="1315"/>
      <c r="RXU407" s="1315"/>
      <c r="RXV407" s="1315"/>
      <c r="RXW407" s="1315"/>
      <c r="RXX407" s="1315"/>
      <c r="RXY407" s="1315"/>
      <c r="RXZ407" s="1315"/>
      <c r="RYA407" s="1315"/>
      <c r="RYB407" s="1315"/>
      <c r="RYC407" s="1315"/>
      <c r="RYD407" s="1315"/>
      <c r="RYE407" s="1315"/>
      <c r="RYF407" s="1315"/>
      <c r="RYG407" s="1315"/>
      <c r="RYH407" s="1315"/>
      <c r="RYI407" s="1315"/>
      <c r="RYJ407" s="1315"/>
      <c r="RYK407" s="1315"/>
      <c r="RYL407" s="1315"/>
      <c r="RYM407" s="1315"/>
      <c r="RYN407" s="1315"/>
      <c r="RYO407" s="1315"/>
      <c r="RYP407" s="1315"/>
      <c r="RYQ407" s="1315"/>
      <c r="RYR407" s="1315"/>
      <c r="RYS407" s="1315"/>
      <c r="RYT407" s="1315"/>
      <c r="RYU407" s="1315"/>
      <c r="RYV407" s="1315"/>
      <c r="RYW407" s="1315"/>
      <c r="RYX407" s="1315"/>
      <c r="RYY407" s="1315"/>
      <c r="RYZ407" s="1315"/>
      <c r="RZA407" s="1315"/>
      <c r="RZB407" s="1315"/>
      <c r="RZC407" s="1315"/>
      <c r="RZD407" s="1315"/>
      <c r="RZE407" s="1315"/>
      <c r="RZF407" s="1315"/>
      <c r="RZG407" s="1315"/>
      <c r="RZH407" s="1315"/>
      <c r="RZI407" s="1315"/>
      <c r="RZJ407" s="1315"/>
      <c r="RZK407" s="1315"/>
      <c r="RZL407" s="1315"/>
      <c r="RZM407" s="1315"/>
      <c r="RZN407" s="1315"/>
      <c r="RZO407" s="1315"/>
      <c r="RZP407" s="1315"/>
      <c r="RZQ407" s="1315"/>
      <c r="RZR407" s="1315"/>
      <c r="RZS407" s="1315"/>
      <c r="RZT407" s="1315"/>
      <c r="RZU407" s="1315"/>
      <c r="RZV407" s="1315"/>
      <c r="RZW407" s="1315"/>
      <c r="RZX407" s="1315"/>
      <c r="RZY407" s="1315"/>
      <c r="RZZ407" s="1315"/>
      <c r="SAA407" s="1315"/>
      <c r="SAB407" s="1315"/>
      <c r="SAC407" s="1315"/>
      <c r="SAD407" s="1315"/>
      <c r="SAE407" s="1315"/>
      <c r="SAF407" s="1315"/>
      <c r="SAG407" s="1315"/>
      <c r="SAH407" s="1315"/>
      <c r="SAI407" s="1315"/>
      <c r="SAJ407" s="1315"/>
      <c r="SAK407" s="1315"/>
      <c r="SAL407" s="1315"/>
      <c r="SAM407" s="1315"/>
      <c r="SAN407" s="1315"/>
      <c r="SAO407" s="1315"/>
      <c r="SAP407" s="1315"/>
      <c r="SAQ407" s="1315"/>
      <c r="SAR407" s="1315"/>
      <c r="SAS407" s="1315"/>
      <c r="SAT407" s="1315"/>
      <c r="SAU407" s="1315"/>
      <c r="SAV407" s="1315"/>
      <c r="SAW407" s="1315"/>
      <c r="SAX407" s="1315"/>
      <c r="SAY407" s="1315"/>
      <c r="SAZ407" s="1315"/>
      <c r="SBA407" s="1315"/>
      <c r="SBB407" s="1315"/>
      <c r="SBC407" s="1315"/>
      <c r="SBD407" s="1315"/>
      <c r="SBE407" s="1315"/>
      <c r="SBF407" s="1315"/>
      <c r="SBG407" s="1315"/>
      <c r="SBH407" s="1315"/>
      <c r="SBI407" s="1315"/>
      <c r="SBJ407" s="1315"/>
      <c r="SBK407" s="1315"/>
      <c r="SBL407" s="1315"/>
      <c r="SBM407" s="1315"/>
      <c r="SBN407" s="1315"/>
      <c r="SBO407" s="1315"/>
      <c r="SBP407" s="1315"/>
      <c r="SBQ407" s="1315"/>
      <c r="SBR407" s="1315"/>
      <c r="SBS407" s="1315"/>
      <c r="SBT407" s="1315"/>
      <c r="SBU407" s="1315"/>
      <c r="SBV407" s="1315"/>
      <c r="SBW407" s="1315"/>
      <c r="SBX407" s="1315"/>
      <c r="SBY407" s="1315"/>
      <c r="SBZ407" s="1315"/>
      <c r="SCA407" s="1315"/>
      <c r="SCB407" s="1315"/>
      <c r="SCC407" s="1315"/>
      <c r="SCD407" s="1315"/>
      <c r="SCE407" s="1315"/>
      <c r="SCF407" s="1315"/>
      <c r="SCG407" s="1315"/>
      <c r="SCH407" s="1315"/>
      <c r="SCI407" s="1315"/>
      <c r="SCJ407" s="1315"/>
      <c r="SCK407" s="1315"/>
      <c r="SCL407" s="1315"/>
      <c r="SCM407" s="1315"/>
      <c r="SCN407" s="1315"/>
      <c r="SCO407" s="1315"/>
      <c r="SCP407" s="1315"/>
      <c r="SCQ407" s="1315"/>
      <c r="SCR407" s="1315"/>
      <c r="SCS407" s="1315"/>
      <c r="SCT407" s="1315"/>
      <c r="SCU407" s="1315"/>
      <c r="SCV407" s="1315"/>
      <c r="SCW407" s="1315"/>
      <c r="SCX407" s="1315"/>
      <c r="SCY407" s="1315"/>
      <c r="SCZ407" s="1315"/>
      <c r="SDA407" s="1315"/>
      <c r="SDB407" s="1315"/>
      <c r="SDC407" s="1315"/>
      <c r="SDD407" s="1315"/>
      <c r="SDE407" s="1315"/>
      <c r="SDF407" s="1315"/>
      <c r="SDG407" s="1315"/>
      <c r="SDH407" s="1315"/>
      <c r="SDI407" s="1315"/>
      <c r="SDJ407" s="1315"/>
      <c r="SDK407" s="1315"/>
      <c r="SDL407" s="1315"/>
      <c r="SDM407" s="1315"/>
      <c r="SDN407" s="1315"/>
      <c r="SDO407" s="1315"/>
      <c r="SDP407" s="1315"/>
      <c r="SDQ407" s="1315"/>
      <c r="SDR407" s="1315"/>
      <c r="SDS407" s="1315"/>
      <c r="SDT407" s="1315"/>
      <c r="SDU407" s="1315"/>
      <c r="SDV407" s="1315"/>
      <c r="SDW407" s="1315"/>
      <c r="SDX407" s="1315"/>
      <c r="SDY407" s="1315"/>
      <c r="SDZ407" s="1315"/>
      <c r="SEA407" s="1315"/>
      <c r="SEB407" s="1315"/>
      <c r="SEC407" s="1315"/>
      <c r="SED407" s="1315"/>
      <c r="SEE407" s="1315"/>
      <c r="SEF407" s="1315"/>
      <c r="SEG407" s="1315"/>
      <c r="SEH407" s="1315"/>
      <c r="SEI407" s="1315"/>
      <c r="SEJ407" s="1315"/>
      <c r="SEK407" s="1315"/>
      <c r="SEL407" s="1315"/>
      <c r="SEM407" s="1315"/>
      <c r="SEN407" s="1315"/>
      <c r="SEO407" s="1315"/>
      <c r="SEP407" s="1315"/>
      <c r="SEQ407" s="1315"/>
      <c r="SER407" s="1315"/>
      <c r="SES407" s="1315"/>
      <c r="SET407" s="1315"/>
      <c r="SEU407" s="1315"/>
      <c r="SEV407" s="1315"/>
      <c r="SEW407" s="1315"/>
      <c r="SEX407" s="1315"/>
      <c r="SEY407" s="1315"/>
      <c r="SEZ407" s="1315"/>
      <c r="SFA407" s="1315"/>
      <c r="SFB407" s="1315"/>
      <c r="SFC407" s="1315"/>
      <c r="SFD407" s="1315"/>
      <c r="SFE407" s="1315"/>
      <c r="SFF407" s="1315"/>
      <c r="SFG407" s="1315"/>
      <c r="SFH407" s="1315"/>
      <c r="SFI407" s="1315"/>
      <c r="SFJ407" s="1315"/>
      <c r="SFK407" s="1315"/>
      <c r="SFL407" s="1315"/>
      <c r="SFM407" s="1315"/>
      <c r="SFN407" s="1315"/>
      <c r="SFO407" s="1315"/>
      <c r="SFP407" s="1315"/>
      <c r="SFQ407" s="1315"/>
      <c r="SFR407" s="1315"/>
      <c r="SFS407" s="1315"/>
      <c r="SFT407" s="1315"/>
      <c r="SFU407" s="1315"/>
      <c r="SFV407" s="1315"/>
      <c r="SFW407" s="1315"/>
      <c r="SFX407" s="1315"/>
      <c r="SFY407" s="1315"/>
      <c r="SFZ407" s="1315"/>
      <c r="SGA407" s="1315"/>
      <c r="SGB407" s="1315"/>
      <c r="SGC407" s="1315"/>
      <c r="SGD407" s="1315"/>
      <c r="SGE407" s="1315"/>
      <c r="SGF407" s="1315"/>
      <c r="SGG407" s="1315"/>
      <c r="SGH407" s="1315"/>
      <c r="SGI407" s="1315"/>
      <c r="SGJ407" s="1315"/>
      <c r="SGK407" s="1315"/>
      <c r="SGL407" s="1315"/>
      <c r="SGM407" s="1315"/>
      <c r="SGN407" s="1315"/>
      <c r="SGO407" s="1315"/>
      <c r="SGP407" s="1315"/>
      <c r="SGQ407" s="1315"/>
      <c r="SGR407" s="1315"/>
      <c r="SGS407" s="1315"/>
      <c r="SGT407" s="1315"/>
      <c r="SGU407" s="1315"/>
      <c r="SGV407" s="1315"/>
      <c r="SGW407" s="1315"/>
      <c r="SGX407" s="1315"/>
      <c r="SGY407" s="1315"/>
      <c r="SGZ407" s="1315"/>
      <c r="SHA407" s="1315"/>
      <c r="SHB407" s="1315"/>
      <c r="SHC407" s="1315"/>
      <c r="SHD407" s="1315"/>
      <c r="SHE407" s="1315"/>
      <c r="SHF407" s="1315"/>
      <c r="SHG407" s="1315"/>
      <c r="SHH407" s="1315"/>
      <c r="SHI407" s="1315"/>
      <c r="SHJ407" s="1315"/>
      <c r="SHK407" s="1315"/>
      <c r="SHL407" s="1315"/>
      <c r="SHM407" s="1315"/>
      <c r="SHN407" s="1315"/>
      <c r="SHO407" s="1315"/>
      <c r="SHP407" s="1315"/>
      <c r="SHQ407" s="1315"/>
      <c r="SHR407" s="1315"/>
      <c r="SHS407" s="1315"/>
      <c r="SHT407" s="1315"/>
      <c r="SHU407" s="1315"/>
      <c r="SHV407" s="1315"/>
      <c r="SHW407" s="1315"/>
      <c r="SHX407" s="1315"/>
      <c r="SHY407" s="1315"/>
      <c r="SHZ407" s="1315"/>
      <c r="SIA407" s="1315"/>
      <c r="SIB407" s="1315"/>
      <c r="SIC407" s="1315"/>
      <c r="SID407" s="1315"/>
      <c r="SIE407" s="1315"/>
      <c r="SIF407" s="1315"/>
      <c r="SIG407" s="1315"/>
      <c r="SIH407" s="1315"/>
      <c r="SII407" s="1315"/>
      <c r="SIJ407" s="1315"/>
      <c r="SIK407" s="1315"/>
      <c r="SIL407" s="1315"/>
      <c r="SIM407" s="1315"/>
      <c r="SIN407" s="1315"/>
      <c r="SIO407" s="1315"/>
      <c r="SIP407" s="1315"/>
      <c r="SIQ407" s="1315"/>
      <c r="SIR407" s="1315"/>
      <c r="SIS407" s="1315"/>
      <c r="SIT407" s="1315"/>
      <c r="SIU407" s="1315"/>
      <c r="SIV407" s="1315"/>
      <c r="SIW407" s="1315"/>
      <c r="SIX407" s="1315"/>
      <c r="SIY407" s="1315"/>
      <c r="SIZ407" s="1315"/>
      <c r="SJA407" s="1315"/>
      <c r="SJB407" s="1315"/>
      <c r="SJC407" s="1315"/>
      <c r="SJD407" s="1315"/>
      <c r="SJE407" s="1315"/>
      <c r="SJF407" s="1315"/>
      <c r="SJG407" s="1315"/>
      <c r="SJH407" s="1315"/>
      <c r="SJI407" s="1315"/>
      <c r="SJJ407" s="1315"/>
      <c r="SJK407" s="1315"/>
      <c r="SJL407" s="1315"/>
      <c r="SJM407" s="1315"/>
      <c r="SJN407" s="1315"/>
      <c r="SJO407" s="1315"/>
      <c r="SJP407" s="1315"/>
      <c r="SJQ407" s="1315"/>
      <c r="SJR407" s="1315"/>
      <c r="SJS407" s="1315"/>
      <c r="SJT407" s="1315"/>
      <c r="SJU407" s="1315"/>
      <c r="SJV407" s="1315"/>
      <c r="SJW407" s="1315"/>
      <c r="SJX407" s="1315"/>
      <c r="SJY407" s="1315"/>
      <c r="SJZ407" s="1315"/>
      <c r="SKA407" s="1315"/>
      <c r="SKB407" s="1315"/>
      <c r="SKC407" s="1315"/>
      <c r="SKD407" s="1315"/>
      <c r="SKE407" s="1315"/>
      <c r="SKF407" s="1315"/>
      <c r="SKG407" s="1315"/>
      <c r="SKH407" s="1315"/>
      <c r="SKI407" s="1315"/>
      <c r="SKJ407" s="1315"/>
      <c r="SKK407" s="1315"/>
      <c r="SKL407" s="1315"/>
      <c r="SKM407" s="1315"/>
      <c r="SKN407" s="1315"/>
      <c r="SKO407" s="1315"/>
      <c r="SKP407" s="1315"/>
      <c r="SKQ407" s="1315"/>
      <c r="SKR407" s="1315"/>
      <c r="SKS407" s="1315"/>
      <c r="SKT407" s="1315"/>
      <c r="SKU407" s="1315"/>
      <c r="SKV407" s="1315"/>
      <c r="SKW407" s="1315"/>
      <c r="SKX407" s="1315"/>
      <c r="SKY407" s="1315"/>
      <c r="SKZ407" s="1315"/>
      <c r="SLA407" s="1315"/>
      <c r="SLB407" s="1315"/>
      <c r="SLC407" s="1315"/>
      <c r="SLD407" s="1315"/>
      <c r="SLE407" s="1315"/>
      <c r="SLF407" s="1315"/>
      <c r="SLG407" s="1315"/>
      <c r="SLH407" s="1315"/>
      <c r="SLI407" s="1315"/>
      <c r="SLJ407" s="1315"/>
      <c r="SLK407" s="1315"/>
      <c r="SLL407" s="1315"/>
      <c r="SLM407" s="1315"/>
      <c r="SLN407" s="1315"/>
      <c r="SLO407" s="1315"/>
      <c r="SLP407" s="1315"/>
      <c r="SLQ407" s="1315"/>
      <c r="SLR407" s="1315"/>
      <c r="SLS407" s="1315"/>
      <c r="SLT407" s="1315"/>
      <c r="SLU407" s="1315"/>
      <c r="SLV407" s="1315"/>
      <c r="SLW407" s="1315"/>
      <c r="SLX407" s="1315"/>
      <c r="SLY407" s="1315"/>
      <c r="SLZ407" s="1315"/>
      <c r="SMA407" s="1315"/>
      <c r="SMB407" s="1315"/>
      <c r="SMC407" s="1315"/>
      <c r="SMD407" s="1315"/>
      <c r="SME407" s="1315"/>
      <c r="SMF407" s="1315"/>
      <c r="SMG407" s="1315"/>
      <c r="SMH407" s="1315"/>
      <c r="SMI407" s="1315"/>
      <c r="SMJ407" s="1315"/>
      <c r="SMK407" s="1315"/>
      <c r="SML407" s="1315"/>
      <c r="SMM407" s="1315"/>
      <c r="SMN407" s="1315"/>
      <c r="SMO407" s="1315"/>
      <c r="SMP407" s="1315"/>
      <c r="SMQ407" s="1315"/>
      <c r="SMR407" s="1315"/>
      <c r="SMS407" s="1315"/>
      <c r="SMT407" s="1315"/>
      <c r="SMU407" s="1315"/>
      <c r="SMV407" s="1315"/>
      <c r="SMW407" s="1315"/>
      <c r="SMX407" s="1315"/>
      <c r="SMY407" s="1315"/>
      <c r="SMZ407" s="1315"/>
      <c r="SNA407" s="1315"/>
      <c r="SNB407" s="1315"/>
      <c r="SNC407" s="1315"/>
      <c r="SND407" s="1315"/>
      <c r="SNE407" s="1315"/>
      <c r="SNF407" s="1315"/>
      <c r="SNG407" s="1315"/>
      <c r="SNH407" s="1315"/>
      <c r="SNI407" s="1315"/>
      <c r="SNJ407" s="1315"/>
      <c r="SNK407" s="1315"/>
      <c r="SNL407" s="1315"/>
      <c r="SNM407" s="1315"/>
      <c r="SNN407" s="1315"/>
      <c r="SNO407" s="1315"/>
      <c r="SNP407" s="1315"/>
      <c r="SNQ407" s="1315"/>
      <c r="SNR407" s="1315"/>
      <c r="SNS407" s="1315"/>
      <c r="SNT407" s="1315"/>
      <c r="SNU407" s="1315"/>
      <c r="SNV407" s="1315"/>
      <c r="SNW407" s="1315"/>
      <c r="SNX407" s="1315"/>
      <c r="SNY407" s="1315"/>
      <c r="SNZ407" s="1315"/>
      <c r="SOA407" s="1315"/>
      <c r="SOB407" s="1315"/>
      <c r="SOC407" s="1315"/>
      <c r="SOD407" s="1315"/>
      <c r="SOE407" s="1315"/>
      <c r="SOF407" s="1315"/>
      <c r="SOG407" s="1315"/>
      <c r="SOH407" s="1315"/>
      <c r="SOI407" s="1315"/>
      <c r="SOJ407" s="1315"/>
      <c r="SOK407" s="1315"/>
      <c r="SOL407" s="1315"/>
      <c r="SOM407" s="1315"/>
      <c r="SON407" s="1315"/>
      <c r="SOO407" s="1315"/>
      <c r="SOP407" s="1315"/>
      <c r="SOQ407" s="1315"/>
      <c r="SOR407" s="1315"/>
      <c r="SOS407" s="1315"/>
      <c r="SOT407" s="1315"/>
      <c r="SOU407" s="1315"/>
      <c r="SOV407" s="1315"/>
      <c r="SOW407" s="1315"/>
      <c r="SOX407" s="1315"/>
      <c r="SOY407" s="1315"/>
      <c r="SOZ407" s="1315"/>
      <c r="SPA407" s="1315"/>
      <c r="SPB407" s="1315"/>
      <c r="SPC407" s="1315"/>
      <c r="SPD407" s="1315"/>
      <c r="SPE407" s="1315"/>
      <c r="SPF407" s="1315"/>
      <c r="SPG407" s="1315"/>
      <c r="SPH407" s="1315"/>
      <c r="SPI407" s="1315"/>
      <c r="SPJ407" s="1315"/>
      <c r="SPK407" s="1315"/>
      <c r="SPL407" s="1315"/>
      <c r="SPM407" s="1315"/>
      <c r="SPN407" s="1315"/>
      <c r="SPO407" s="1315"/>
      <c r="SPP407" s="1315"/>
      <c r="SPQ407" s="1315"/>
      <c r="SPR407" s="1315"/>
      <c r="SPS407" s="1315"/>
      <c r="SPT407" s="1315"/>
      <c r="SPU407" s="1315"/>
      <c r="SPV407" s="1315"/>
      <c r="SPW407" s="1315"/>
      <c r="SPX407" s="1315"/>
      <c r="SPY407" s="1315"/>
      <c r="SPZ407" s="1315"/>
      <c r="SQA407" s="1315"/>
      <c r="SQB407" s="1315"/>
      <c r="SQC407" s="1315"/>
      <c r="SQD407" s="1315"/>
      <c r="SQE407" s="1315"/>
      <c r="SQF407" s="1315"/>
      <c r="SQG407" s="1315"/>
      <c r="SQH407" s="1315"/>
      <c r="SQI407" s="1315"/>
      <c r="SQJ407" s="1315"/>
      <c r="SQK407" s="1315"/>
      <c r="SQL407" s="1315"/>
      <c r="SQM407" s="1315"/>
      <c r="SQN407" s="1315"/>
      <c r="SQO407" s="1315"/>
      <c r="SQP407" s="1315"/>
      <c r="SQQ407" s="1315"/>
      <c r="SQR407" s="1315"/>
      <c r="SQS407" s="1315"/>
      <c r="SQT407" s="1315"/>
      <c r="SQU407" s="1315"/>
      <c r="SQV407" s="1315"/>
      <c r="SQW407" s="1315"/>
      <c r="SQX407" s="1315"/>
      <c r="SQY407" s="1315"/>
      <c r="SQZ407" s="1315"/>
      <c r="SRA407" s="1315"/>
      <c r="SRB407" s="1315"/>
      <c r="SRC407" s="1315"/>
      <c r="SRD407" s="1315"/>
      <c r="SRE407" s="1315"/>
      <c r="SRF407" s="1315"/>
      <c r="SRG407" s="1315"/>
      <c r="SRH407" s="1315"/>
      <c r="SRI407" s="1315"/>
      <c r="SRJ407" s="1315"/>
      <c r="SRK407" s="1315"/>
      <c r="SRL407" s="1315"/>
      <c r="SRM407" s="1315"/>
      <c r="SRN407" s="1315"/>
      <c r="SRO407" s="1315"/>
      <c r="SRP407" s="1315"/>
      <c r="SRQ407" s="1315"/>
      <c r="SRR407" s="1315"/>
      <c r="SRS407" s="1315"/>
      <c r="SRT407" s="1315"/>
      <c r="SRU407" s="1315"/>
      <c r="SRV407" s="1315"/>
      <c r="SRW407" s="1315"/>
      <c r="SRX407" s="1315"/>
      <c r="SRY407" s="1315"/>
      <c r="SRZ407" s="1315"/>
      <c r="SSA407" s="1315"/>
      <c r="SSB407" s="1315"/>
      <c r="SSC407" s="1315"/>
      <c r="SSD407" s="1315"/>
      <c r="SSE407" s="1315"/>
      <c r="SSF407" s="1315"/>
      <c r="SSG407" s="1315"/>
      <c r="SSH407" s="1315"/>
      <c r="SSI407" s="1315"/>
      <c r="SSJ407" s="1315"/>
      <c r="SSK407" s="1315"/>
      <c r="SSL407" s="1315"/>
      <c r="SSM407" s="1315"/>
      <c r="SSN407" s="1315"/>
      <c r="SSO407" s="1315"/>
      <c r="SSP407" s="1315"/>
      <c r="SSQ407" s="1315"/>
      <c r="SSR407" s="1315"/>
      <c r="SSS407" s="1315"/>
      <c r="SST407" s="1315"/>
      <c r="SSU407" s="1315"/>
      <c r="SSV407" s="1315"/>
      <c r="SSW407" s="1315"/>
      <c r="SSX407" s="1315"/>
      <c r="SSY407" s="1315"/>
      <c r="SSZ407" s="1315"/>
      <c r="STA407" s="1315"/>
      <c r="STB407" s="1315"/>
      <c r="STC407" s="1315"/>
      <c r="STD407" s="1315"/>
      <c r="STE407" s="1315"/>
      <c r="STF407" s="1315"/>
      <c r="STG407" s="1315"/>
      <c r="STH407" s="1315"/>
      <c r="STI407" s="1315"/>
      <c r="STJ407" s="1315"/>
      <c r="STK407" s="1315"/>
      <c r="STL407" s="1315"/>
      <c r="STM407" s="1315"/>
      <c r="STN407" s="1315"/>
      <c r="STO407" s="1315"/>
      <c r="STP407" s="1315"/>
      <c r="STQ407" s="1315"/>
      <c r="STR407" s="1315"/>
      <c r="STS407" s="1315"/>
      <c r="STT407" s="1315"/>
      <c r="STU407" s="1315"/>
      <c r="STV407" s="1315"/>
      <c r="STW407" s="1315"/>
      <c r="STX407" s="1315"/>
      <c r="STY407" s="1315"/>
      <c r="STZ407" s="1315"/>
      <c r="SUA407" s="1315"/>
      <c r="SUB407" s="1315"/>
      <c r="SUC407" s="1315"/>
      <c r="SUD407" s="1315"/>
      <c r="SUE407" s="1315"/>
      <c r="SUF407" s="1315"/>
      <c r="SUG407" s="1315"/>
      <c r="SUH407" s="1315"/>
      <c r="SUI407" s="1315"/>
      <c r="SUJ407" s="1315"/>
      <c r="SUK407" s="1315"/>
      <c r="SUL407" s="1315"/>
      <c r="SUM407" s="1315"/>
      <c r="SUN407" s="1315"/>
      <c r="SUO407" s="1315"/>
      <c r="SUP407" s="1315"/>
      <c r="SUQ407" s="1315"/>
      <c r="SUR407" s="1315"/>
      <c r="SUS407" s="1315"/>
      <c r="SUT407" s="1315"/>
      <c r="SUU407" s="1315"/>
      <c r="SUV407" s="1315"/>
      <c r="SUW407" s="1315"/>
      <c r="SUX407" s="1315"/>
      <c r="SUY407" s="1315"/>
      <c r="SUZ407" s="1315"/>
      <c r="SVA407" s="1315"/>
      <c r="SVB407" s="1315"/>
      <c r="SVC407" s="1315"/>
      <c r="SVD407" s="1315"/>
      <c r="SVE407" s="1315"/>
      <c r="SVF407" s="1315"/>
      <c r="SVG407" s="1315"/>
      <c r="SVH407" s="1315"/>
      <c r="SVI407" s="1315"/>
      <c r="SVJ407" s="1315"/>
      <c r="SVK407" s="1315"/>
      <c r="SVL407" s="1315"/>
      <c r="SVM407" s="1315"/>
      <c r="SVN407" s="1315"/>
      <c r="SVO407" s="1315"/>
      <c r="SVP407" s="1315"/>
      <c r="SVQ407" s="1315"/>
      <c r="SVR407" s="1315"/>
      <c r="SVS407" s="1315"/>
      <c r="SVT407" s="1315"/>
      <c r="SVU407" s="1315"/>
      <c r="SVV407" s="1315"/>
      <c r="SVW407" s="1315"/>
      <c r="SVX407" s="1315"/>
      <c r="SVY407" s="1315"/>
      <c r="SVZ407" s="1315"/>
      <c r="SWA407" s="1315"/>
      <c r="SWB407" s="1315"/>
      <c r="SWC407" s="1315"/>
      <c r="SWD407" s="1315"/>
      <c r="SWE407" s="1315"/>
      <c r="SWF407" s="1315"/>
      <c r="SWG407" s="1315"/>
      <c r="SWH407" s="1315"/>
      <c r="SWI407" s="1315"/>
      <c r="SWJ407" s="1315"/>
      <c r="SWK407" s="1315"/>
      <c r="SWL407" s="1315"/>
      <c r="SWM407" s="1315"/>
      <c r="SWN407" s="1315"/>
      <c r="SWO407" s="1315"/>
      <c r="SWP407" s="1315"/>
      <c r="SWQ407" s="1315"/>
      <c r="SWR407" s="1315"/>
      <c r="SWS407" s="1315"/>
      <c r="SWT407" s="1315"/>
      <c r="SWU407" s="1315"/>
      <c r="SWV407" s="1315"/>
      <c r="SWW407" s="1315"/>
      <c r="SWX407" s="1315"/>
      <c r="SWY407" s="1315"/>
      <c r="SWZ407" s="1315"/>
      <c r="SXA407" s="1315"/>
      <c r="SXB407" s="1315"/>
      <c r="SXC407" s="1315"/>
      <c r="SXD407" s="1315"/>
      <c r="SXE407" s="1315"/>
      <c r="SXF407" s="1315"/>
      <c r="SXG407" s="1315"/>
      <c r="SXH407" s="1315"/>
      <c r="SXI407" s="1315"/>
      <c r="SXJ407" s="1315"/>
      <c r="SXK407" s="1315"/>
      <c r="SXL407" s="1315"/>
      <c r="SXM407" s="1315"/>
      <c r="SXN407" s="1315"/>
      <c r="SXO407" s="1315"/>
      <c r="SXP407" s="1315"/>
      <c r="SXQ407" s="1315"/>
      <c r="SXR407" s="1315"/>
      <c r="SXS407" s="1315"/>
      <c r="SXT407" s="1315"/>
      <c r="SXU407" s="1315"/>
      <c r="SXV407" s="1315"/>
      <c r="SXW407" s="1315"/>
      <c r="SXX407" s="1315"/>
      <c r="SXY407" s="1315"/>
      <c r="SXZ407" s="1315"/>
      <c r="SYA407" s="1315"/>
      <c r="SYB407" s="1315"/>
      <c r="SYC407" s="1315"/>
      <c r="SYD407" s="1315"/>
      <c r="SYE407" s="1315"/>
      <c r="SYF407" s="1315"/>
      <c r="SYG407" s="1315"/>
      <c r="SYH407" s="1315"/>
      <c r="SYI407" s="1315"/>
      <c r="SYJ407" s="1315"/>
      <c r="SYK407" s="1315"/>
      <c r="SYL407" s="1315"/>
      <c r="SYM407" s="1315"/>
      <c r="SYN407" s="1315"/>
      <c r="SYO407" s="1315"/>
      <c r="SYP407" s="1315"/>
      <c r="SYQ407" s="1315"/>
      <c r="SYR407" s="1315"/>
      <c r="SYS407" s="1315"/>
      <c r="SYT407" s="1315"/>
      <c r="SYU407" s="1315"/>
      <c r="SYV407" s="1315"/>
      <c r="SYW407" s="1315"/>
      <c r="SYX407" s="1315"/>
      <c r="SYY407" s="1315"/>
      <c r="SYZ407" s="1315"/>
      <c r="SZA407" s="1315"/>
      <c r="SZB407" s="1315"/>
      <c r="SZC407" s="1315"/>
      <c r="SZD407" s="1315"/>
      <c r="SZE407" s="1315"/>
      <c r="SZF407" s="1315"/>
      <c r="SZG407" s="1315"/>
      <c r="SZH407" s="1315"/>
      <c r="SZI407" s="1315"/>
      <c r="SZJ407" s="1315"/>
      <c r="SZK407" s="1315"/>
      <c r="SZL407" s="1315"/>
      <c r="SZM407" s="1315"/>
      <c r="SZN407" s="1315"/>
      <c r="SZO407" s="1315"/>
      <c r="SZP407" s="1315"/>
      <c r="SZQ407" s="1315"/>
      <c r="SZR407" s="1315"/>
      <c r="SZS407" s="1315"/>
      <c r="SZT407" s="1315"/>
      <c r="SZU407" s="1315"/>
      <c r="SZV407" s="1315"/>
      <c r="SZW407" s="1315"/>
      <c r="SZX407" s="1315"/>
      <c r="SZY407" s="1315"/>
      <c r="SZZ407" s="1315"/>
      <c r="TAA407" s="1315"/>
      <c r="TAB407" s="1315"/>
      <c r="TAC407" s="1315"/>
      <c r="TAD407" s="1315"/>
      <c r="TAE407" s="1315"/>
      <c r="TAF407" s="1315"/>
      <c r="TAG407" s="1315"/>
      <c r="TAH407" s="1315"/>
      <c r="TAI407" s="1315"/>
      <c r="TAJ407" s="1315"/>
      <c r="TAK407" s="1315"/>
      <c r="TAL407" s="1315"/>
      <c r="TAM407" s="1315"/>
      <c r="TAN407" s="1315"/>
      <c r="TAO407" s="1315"/>
      <c r="TAP407" s="1315"/>
      <c r="TAQ407" s="1315"/>
      <c r="TAR407" s="1315"/>
      <c r="TAS407" s="1315"/>
      <c r="TAT407" s="1315"/>
      <c r="TAU407" s="1315"/>
      <c r="TAV407" s="1315"/>
      <c r="TAW407" s="1315"/>
      <c r="TAX407" s="1315"/>
      <c r="TAY407" s="1315"/>
      <c r="TAZ407" s="1315"/>
      <c r="TBA407" s="1315"/>
      <c r="TBB407" s="1315"/>
      <c r="TBC407" s="1315"/>
      <c r="TBD407" s="1315"/>
      <c r="TBE407" s="1315"/>
      <c r="TBF407" s="1315"/>
      <c r="TBG407" s="1315"/>
      <c r="TBH407" s="1315"/>
      <c r="TBI407" s="1315"/>
      <c r="TBJ407" s="1315"/>
      <c r="TBK407" s="1315"/>
      <c r="TBL407" s="1315"/>
      <c r="TBM407" s="1315"/>
      <c r="TBN407" s="1315"/>
      <c r="TBO407" s="1315"/>
      <c r="TBP407" s="1315"/>
      <c r="TBQ407" s="1315"/>
      <c r="TBR407" s="1315"/>
      <c r="TBS407" s="1315"/>
      <c r="TBT407" s="1315"/>
      <c r="TBU407" s="1315"/>
      <c r="TBV407" s="1315"/>
      <c r="TBW407" s="1315"/>
      <c r="TBX407" s="1315"/>
      <c r="TBY407" s="1315"/>
      <c r="TBZ407" s="1315"/>
      <c r="TCA407" s="1315"/>
      <c r="TCB407" s="1315"/>
      <c r="TCC407" s="1315"/>
      <c r="TCD407" s="1315"/>
      <c r="TCE407" s="1315"/>
      <c r="TCF407" s="1315"/>
      <c r="TCG407" s="1315"/>
      <c r="TCH407" s="1315"/>
      <c r="TCI407" s="1315"/>
      <c r="TCJ407" s="1315"/>
      <c r="TCK407" s="1315"/>
      <c r="TCL407" s="1315"/>
      <c r="TCM407" s="1315"/>
      <c r="TCN407" s="1315"/>
      <c r="TCO407" s="1315"/>
      <c r="TCP407" s="1315"/>
      <c r="TCQ407" s="1315"/>
      <c r="TCR407" s="1315"/>
      <c r="TCS407" s="1315"/>
      <c r="TCT407" s="1315"/>
      <c r="TCU407" s="1315"/>
      <c r="TCV407" s="1315"/>
      <c r="TCW407" s="1315"/>
      <c r="TCX407" s="1315"/>
      <c r="TCY407" s="1315"/>
      <c r="TCZ407" s="1315"/>
      <c r="TDA407" s="1315"/>
      <c r="TDB407" s="1315"/>
      <c r="TDC407" s="1315"/>
      <c r="TDD407" s="1315"/>
      <c r="TDE407" s="1315"/>
      <c r="TDF407" s="1315"/>
      <c r="TDG407" s="1315"/>
      <c r="TDH407" s="1315"/>
      <c r="TDI407" s="1315"/>
      <c r="TDJ407" s="1315"/>
      <c r="TDK407" s="1315"/>
      <c r="TDL407" s="1315"/>
      <c r="TDM407" s="1315"/>
      <c r="TDN407" s="1315"/>
      <c r="TDO407" s="1315"/>
      <c r="TDP407" s="1315"/>
      <c r="TDQ407" s="1315"/>
      <c r="TDR407" s="1315"/>
      <c r="TDS407" s="1315"/>
      <c r="TDT407" s="1315"/>
      <c r="TDU407" s="1315"/>
      <c r="TDV407" s="1315"/>
      <c r="TDW407" s="1315"/>
      <c r="TDX407" s="1315"/>
      <c r="TDY407" s="1315"/>
      <c r="TDZ407" s="1315"/>
      <c r="TEA407" s="1315"/>
      <c r="TEB407" s="1315"/>
      <c r="TEC407" s="1315"/>
      <c r="TED407" s="1315"/>
      <c r="TEE407" s="1315"/>
      <c r="TEF407" s="1315"/>
      <c r="TEG407" s="1315"/>
      <c r="TEH407" s="1315"/>
      <c r="TEI407" s="1315"/>
      <c r="TEJ407" s="1315"/>
      <c r="TEK407" s="1315"/>
      <c r="TEL407" s="1315"/>
      <c r="TEM407" s="1315"/>
      <c r="TEN407" s="1315"/>
      <c r="TEO407" s="1315"/>
      <c r="TEP407" s="1315"/>
      <c r="TEQ407" s="1315"/>
      <c r="TER407" s="1315"/>
      <c r="TES407" s="1315"/>
      <c r="TET407" s="1315"/>
      <c r="TEU407" s="1315"/>
      <c r="TEV407" s="1315"/>
      <c r="TEW407" s="1315"/>
      <c r="TEX407" s="1315"/>
      <c r="TEY407" s="1315"/>
      <c r="TEZ407" s="1315"/>
      <c r="TFA407" s="1315"/>
      <c r="TFB407" s="1315"/>
      <c r="TFC407" s="1315"/>
      <c r="TFD407" s="1315"/>
      <c r="TFE407" s="1315"/>
      <c r="TFF407" s="1315"/>
      <c r="TFG407" s="1315"/>
      <c r="TFH407" s="1315"/>
      <c r="TFI407" s="1315"/>
      <c r="TFJ407" s="1315"/>
      <c r="TFK407" s="1315"/>
      <c r="TFL407" s="1315"/>
      <c r="TFM407" s="1315"/>
      <c r="TFN407" s="1315"/>
      <c r="TFO407" s="1315"/>
      <c r="TFP407" s="1315"/>
      <c r="TFQ407" s="1315"/>
      <c r="TFR407" s="1315"/>
      <c r="TFS407" s="1315"/>
      <c r="TFT407" s="1315"/>
      <c r="TFU407" s="1315"/>
      <c r="TFV407" s="1315"/>
      <c r="TFW407" s="1315"/>
      <c r="TFX407" s="1315"/>
      <c r="TFY407" s="1315"/>
      <c r="TFZ407" s="1315"/>
      <c r="TGA407" s="1315"/>
      <c r="TGB407" s="1315"/>
      <c r="TGC407" s="1315"/>
      <c r="TGD407" s="1315"/>
      <c r="TGE407" s="1315"/>
      <c r="TGF407" s="1315"/>
      <c r="TGG407" s="1315"/>
      <c r="TGH407" s="1315"/>
      <c r="TGI407" s="1315"/>
      <c r="TGJ407" s="1315"/>
      <c r="TGK407" s="1315"/>
      <c r="TGL407" s="1315"/>
      <c r="TGM407" s="1315"/>
      <c r="TGN407" s="1315"/>
      <c r="TGO407" s="1315"/>
      <c r="TGP407" s="1315"/>
      <c r="TGQ407" s="1315"/>
      <c r="TGR407" s="1315"/>
      <c r="TGS407" s="1315"/>
      <c r="TGT407" s="1315"/>
      <c r="TGU407" s="1315"/>
      <c r="TGV407" s="1315"/>
      <c r="TGW407" s="1315"/>
      <c r="TGX407" s="1315"/>
      <c r="TGY407" s="1315"/>
      <c r="TGZ407" s="1315"/>
      <c r="THA407" s="1315"/>
      <c r="THB407" s="1315"/>
      <c r="THC407" s="1315"/>
      <c r="THD407" s="1315"/>
      <c r="THE407" s="1315"/>
      <c r="THF407" s="1315"/>
      <c r="THG407" s="1315"/>
      <c r="THH407" s="1315"/>
      <c r="THI407" s="1315"/>
      <c r="THJ407" s="1315"/>
      <c r="THK407" s="1315"/>
      <c r="THL407" s="1315"/>
      <c r="THM407" s="1315"/>
      <c r="THN407" s="1315"/>
      <c r="THO407" s="1315"/>
      <c r="THP407" s="1315"/>
      <c r="THQ407" s="1315"/>
      <c r="THR407" s="1315"/>
      <c r="THS407" s="1315"/>
      <c r="THT407" s="1315"/>
      <c r="THU407" s="1315"/>
      <c r="THV407" s="1315"/>
      <c r="THW407" s="1315"/>
      <c r="THX407" s="1315"/>
      <c r="THY407" s="1315"/>
      <c r="THZ407" s="1315"/>
      <c r="TIA407" s="1315"/>
      <c r="TIB407" s="1315"/>
      <c r="TIC407" s="1315"/>
      <c r="TID407" s="1315"/>
      <c r="TIE407" s="1315"/>
      <c r="TIF407" s="1315"/>
      <c r="TIG407" s="1315"/>
      <c r="TIH407" s="1315"/>
      <c r="TII407" s="1315"/>
      <c r="TIJ407" s="1315"/>
      <c r="TIK407" s="1315"/>
      <c r="TIL407" s="1315"/>
      <c r="TIM407" s="1315"/>
      <c r="TIN407" s="1315"/>
      <c r="TIO407" s="1315"/>
      <c r="TIP407" s="1315"/>
      <c r="TIQ407" s="1315"/>
      <c r="TIR407" s="1315"/>
      <c r="TIS407" s="1315"/>
      <c r="TIT407" s="1315"/>
      <c r="TIU407" s="1315"/>
      <c r="TIV407" s="1315"/>
      <c r="TIW407" s="1315"/>
      <c r="TIX407" s="1315"/>
      <c r="TIY407" s="1315"/>
      <c r="TIZ407" s="1315"/>
      <c r="TJA407" s="1315"/>
      <c r="TJB407" s="1315"/>
      <c r="TJC407" s="1315"/>
      <c r="TJD407" s="1315"/>
      <c r="TJE407" s="1315"/>
      <c r="TJF407" s="1315"/>
      <c r="TJG407" s="1315"/>
      <c r="TJH407" s="1315"/>
      <c r="TJI407" s="1315"/>
      <c r="TJJ407" s="1315"/>
      <c r="TJK407" s="1315"/>
      <c r="TJL407" s="1315"/>
      <c r="TJM407" s="1315"/>
      <c r="TJN407" s="1315"/>
      <c r="TJO407" s="1315"/>
      <c r="TJP407" s="1315"/>
      <c r="TJQ407" s="1315"/>
      <c r="TJR407" s="1315"/>
      <c r="TJS407" s="1315"/>
      <c r="TJT407" s="1315"/>
      <c r="TJU407" s="1315"/>
      <c r="TJV407" s="1315"/>
      <c r="TJW407" s="1315"/>
      <c r="TJX407" s="1315"/>
      <c r="TJY407" s="1315"/>
      <c r="TJZ407" s="1315"/>
      <c r="TKA407" s="1315"/>
      <c r="TKB407" s="1315"/>
      <c r="TKC407" s="1315"/>
      <c r="TKD407" s="1315"/>
      <c r="TKE407" s="1315"/>
      <c r="TKF407" s="1315"/>
      <c r="TKG407" s="1315"/>
      <c r="TKH407" s="1315"/>
      <c r="TKI407" s="1315"/>
      <c r="TKJ407" s="1315"/>
      <c r="TKK407" s="1315"/>
      <c r="TKL407" s="1315"/>
      <c r="TKM407" s="1315"/>
      <c r="TKN407" s="1315"/>
      <c r="TKO407" s="1315"/>
      <c r="TKP407" s="1315"/>
      <c r="TKQ407" s="1315"/>
      <c r="TKR407" s="1315"/>
      <c r="TKS407" s="1315"/>
      <c r="TKT407" s="1315"/>
      <c r="TKU407" s="1315"/>
      <c r="TKV407" s="1315"/>
      <c r="TKW407" s="1315"/>
      <c r="TKX407" s="1315"/>
      <c r="TKY407" s="1315"/>
      <c r="TKZ407" s="1315"/>
      <c r="TLA407" s="1315"/>
      <c r="TLB407" s="1315"/>
      <c r="TLC407" s="1315"/>
      <c r="TLD407" s="1315"/>
      <c r="TLE407" s="1315"/>
      <c r="TLF407" s="1315"/>
      <c r="TLG407" s="1315"/>
      <c r="TLH407" s="1315"/>
      <c r="TLI407" s="1315"/>
      <c r="TLJ407" s="1315"/>
      <c r="TLK407" s="1315"/>
      <c r="TLL407" s="1315"/>
      <c r="TLM407" s="1315"/>
      <c r="TLN407" s="1315"/>
      <c r="TLO407" s="1315"/>
      <c r="TLP407" s="1315"/>
      <c r="TLQ407" s="1315"/>
      <c r="TLR407" s="1315"/>
      <c r="TLS407" s="1315"/>
      <c r="TLT407" s="1315"/>
      <c r="TLU407" s="1315"/>
      <c r="TLV407" s="1315"/>
      <c r="TLW407" s="1315"/>
      <c r="TLX407" s="1315"/>
      <c r="TLY407" s="1315"/>
      <c r="TLZ407" s="1315"/>
      <c r="TMA407" s="1315"/>
      <c r="TMB407" s="1315"/>
      <c r="TMC407" s="1315"/>
      <c r="TMD407" s="1315"/>
      <c r="TME407" s="1315"/>
      <c r="TMF407" s="1315"/>
      <c r="TMG407" s="1315"/>
      <c r="TMH407" s="1315"/>
      <c r="TMI407" s="1315"/>
      <c r="TMJ407" s="1315"/>
      <c r="TMK407" s="1315"/>
      <c r="TML407" s="1315"/>
      <c r="TMM407" s="1315"/>
      <c r="TMN407" s="1315"/>
      <c r="TMO407" s="1315"/>
      <c r="TMP407" s="1315"/>
      <c r="TMQ407" s="1315"/>
      <c r="TMR407" s="1315"/>
      <c r="TMS407" s="1315"/>
      <c r="TMT407" s="1315"/>
      <c r="TMU407" s="1315"/>
      <c r="TMV407" s="1315"/>
      <c r="TMW407" s="1315"/>
      <c r="TMX407" s="1315"/>
      <c r="TMY407" s="1315"/>
      <c r="TMZ407" s="1315"/>
      <c r="TNA407" s="1315"/>
      <c r="TNB407" s="1315"/>
      <c r="TNC407" s="1315"/>
      <c r="TND407" s="1315"/>
      <c r="TNE407" s="1315"/>
      <c r="TNF407" s="1315"/>
      <c r="TNG407" s="1315"/>
      <c r="TNH407" s="1315"/>
      <c r="TNI407" s="1315"/>
      <c r="TNJ407" s="1315"/>
      <c r="TNK407" s="1315"/>
      <c r="TNL407" s="1315"/>
      <c r="TNM407" s="1315"/>
      <c r="TNN407" s="1315"/>
      <c r="TNO407" s="1315"/>
      <c r="TNP407" s="1315"/>
      <c r="TNQ407" s="1315"/>
      <c r="TNR407" s="1315"/>
      <c r="TNS407" s="1315"/>
      <c r="TNT407" s="1315"/>
      <c r="TNU407" s="1315"/>
      <c r="TNV407" s="1315"/>
      <c r="TNW407" s="1315"/>
      <c r="TNX407" s="1315"/>
      <c r="TNY407" s="1315"/>
      <c r="TNZ407" s="1315"/>
      <c r="TOA407" s="1315"/>
      <c r="TOB407" s="1315"/>
      <c r="TOC407" s="1315"/>
      <c r="TOD407" s="1315"/>
      <c r="TOE407" s="1315"/>
      <c r="TOF407" s="1315"/>
      <c r="TOG407" s="1315"/>
      <c r="TOH407" s="1315"/>
      <c r="TOI407" s="1315"/>
      <c r="TOJ407" s="1315"/>
      <c r="TOK407" s="1315"/>
      <c r="TOL407" s="1315"/>
      <c r="TOM407" s="1315"/>
      <c r="TON407" s="1315"/>
      <c r="TOO407" s="1315"/>
      <c r="TOP407" s="1315"/>
      <c r="TOQ407" s="1315"/>
      <c r="TOR407" s="1315"/>
      <c r="TOS407" s="1315"/>
      <c r="TOT407" s="1315"/>
      <c r="TOU407" s="1315"/>
      <c r="TOV407" s="1315"/>
      <c r="TOW407" s="1315"/>
      <c r="TOX407" s="1315"/>
      <c r="TOY407" s="1315"/>
      <c r="TOZ407" s="1315"/>
      <c r="TPA407" s="1315"/>
      <c r="TPB407" s="1315"/>
      <c r="TPC407" s="1315"/>
      <c r="TPD407" s="1315"/>
      <c r="TPE407" s="1315"/>
      <c r="TPF407" s="1315"/>
      <c r="TPG407" s="1315"/>
      <c r="TPH407" s="1315"/>
      <c r="TPI407" s="1315"/>
      <c r="TPJ407" s="1315"/>
      <c r="TPK407" s="1315"/>
      <c r="TPL407" s="1315"/>
      <c r="TPM407" s="1315"/>
      <c r="TPN407" s="1315"/>
      <c r="TPO407" s="1315"/>
      <c r="TPP407" s="1315"/>
      <c r="TPQ407" s="1315"/>
      <c r="TPR407" s="1315"/>
      <c r="TPS407" s="1315"/>
      <c r="TPT407" s="1315"/>
      <c r="TPU407" s="1315"/>
      <c r="TPV407" s="1315"/>
      <c r="TPW407" s="1315"/>
      <c r="TPX407" s="1315"/>
      <c r="TPY407" s="1315"/>
      <c r="TPZ407" s="1315"/>
      <c r="TQA407" s="1315"/>
      <c r="TQB407" s="1315"/>
      <c r="TQC407" s="1315"/>
      <c r="TQD407" s="1315"/>
      <c r="TQE407" s="1315"/>
      <c r="TQF407" s="1315"/>
      <c r="TQG407" s="1315"/>
      <c r="TQH407" s="1315"/>
      <c r="TQI407" s="1315"/>
      <c r="TQJ407" s="1315"/>
      <c r="TQK407" s="1315"/>
      <c r="TQL407" s="1315"/>
      <c r="TQM407" s="1315"/>
      <c r="TQN407" s="1315"/>
      <c r="TQO407" s="1315"/>
      <c r="TQP407" s="1315"/>
      <c r="TQQ407" s="1315"/>
      <c r="TQR407" s="1315"/>
      <c r="TQS407" s="1315"/>
      <c r="TQT407" s="1315"/>
      <c r="TQU407" s="1315"/>
      <c r="TQV407" s="1315"/>
      <c r="TQW407" s="1315"/>
      <c r="TQX407" s="1315"/>
      <c r="TQY407" s="1315"/>
      <c r="TQZ407" s="1315"/>
      <c r="TRA407" s="1315"/>
      <c r="TRB407" s="1315"/>
      <c r="TRC407" s="1315"/>
      <c r="TRD407" s="1315"/>
      <c r="TRE407" s="1315"/>
      <c r="TRF407" s="1315"/>
      <c r="TRG407" s="1315"/>
      <c r="TRH407" s="1315"/>
      <c r="TRI407" s="1315"/>
      <c r="TRJ407" s="1315"/>
      <c r="TRK407" s="1315"/>
      <c r="TRL407" s="1315"/>
      <c r="TRM407" s="1315"/>
      <c r="TRN407" s="1315"/>
      <c r="TRO407" s="1315"/>
      <c r="TRP407" s="1315"/>
      <c r="TRQ407" s="1315"/>
      <c r="TRR407" s="1315"/>
      <c r="TRS407" s="1315"/>
      <c r="TRT407" s="1315"/>
      <c r="TRU407" s="1315"/>
      <c r="TRV407" s="1315"/>
      <c r="TRW407" s="1315"/>
      <c r="TRX407" s="1315"/>
      <c r="TRY407" s="1315"/>
      <c r="TRZ407" s="1315"/>
      <c r="TSA407" s="1315"/>
      <c r="TSB407" s="1315"/>
      <c r="TSC407" s="1315"/>
      <c r="TSD407" s="1315"/>
      <c r="TSE407" s="1315"/>
      <c r="TSF407" s="1315"/>
      <c r="TSG407" s="1315"/>
      <c r="TSH407" s="1315"/>
      <c r="TSI407" s="1315"/>
      <c r="TSJ407" s="1315"/>
      <c r="TSK407" s="1315"/>
      <c r="TSL407" s="1315"/>
      <c r="TSM407" s="1315"/>
      <c r="TSN407" s="1315"/>
      <c r="TSO407" s="1315"/>
      <c r="TSP407" s="1315"/>
      <c r="TSQ407" s="1315"/>
      <c r="TSR407" s="1315"/>
      <c r="TSS407" s="1315"/>
      <c r="TST407" s="1315"/>
      <c r="TSU407" s="1315"/>
      <c r="TSV407" s="1315"/>
      <c r="TSW407" s="1315"/>
      <c r="TSX407" s="1315"/>
      <c r="TSY407" s="1315"/>
      <c r="TSZ407" s="1315"/>
      <c r="TTA407" s="1315"/>
      <c r="TTB407" s="1315"/>
      <c r="TTC407" s="1315"/>
      <c r="TTD407" s="1315"/>
      <c r="TTE407" s="1315"/>
      <c r="TTF407" s="1315"/>
      <c r="TTG407" s="1315"/>
      <c r="TTH407" s="1315"/>
      <c r="TTI407" s="1315"/>
      <c r="TTJ407" s="1315"/>
      <c r="TTK407" s="1315"/>
      <c r="TTL407" s="1315"/>
      <c r="TTM407" s="1315"/>
      <c r="TTN407" s="1315"/>
      <c r="TTO407" s="1315"/>
      <c r="TTP407" s="1315"/>
      <c r="TTQ407" s="1315"/>
      <c r="TTR407" s="1315"/>
      <c r="TTS407" s="1315"/>
      <c r="TTT407" s="1315"/>
      <c r="TTU407" s="1315"/>
      <c r="TTV407" s="1315"/>
      <c r="TTW407" s="1315"/>
      <c r="TTX407" s="1315"/>
      <c r="TTY407" s="1315"/>
      <c r="TTZ407" s="1315"/>
      <c r="TUA407" s="1315"/>
      <c r="TUB407" s="1315"/>
      <c r="TUC407" s="1315"/>
      <c r="TUD407" s="1315"/>
      <c r="TUE407" s="1315"/>
      <c r="TUF407" s="1315"/>
      <c r="TUG407" s="1315"/>
      <c r="TUH407" s="1315"/>
      <c r="TUI407" s="1315"/>
      <c r="TUJ407" s="1315"/>
      <c r="TUK407" s="1315"/>
      <c r="TUL407" s="1315"/>
      <c r="TUM407" s="1315"/>
      <c r="TUN407" s="1315"/>
      <c r="TUO407" s="1315"/>
      <c r="TUP407" s="1315"/>
      <c r="TUQ407" s="1315"/>
      <c r="TUR407" s="1315"/>
      <c r="TUS407" s="1315"/>
      <c r="TUT407" s="1315"/>
      <c r="TUU407" s="1315"/>
      <c r="TUV407" s="1315"/>
      <c r="TUW407" s="1315"/>
      <c r="TUX407" s="1315"/>
      <c r="TUY407" s="1315"/>
      <c r="TUZ407" s="1315"/>
      <c r="TVA407" s="1315"/>
      <c r="TVB407" s="1315"/>
      <c r="TVC407" s="1315"/>
      <c r="TVD407" s="1315"/>
      <c r="TVE407" s="1315"/>
      <c r="TVF407" s="1315"/>
      <c r="TVG407" s="1315"/>
      <c r="TVH407" s="1315"/>
      <c r="TVI407" s="1315"/>
      <c r="TVJ407" s="1315"/>
      <c r="TVK407" s="1315"/>
      <c r="TVL407" s="1315"/>
      <c r="TVM407" s="1315"/>
      <c r="TVN407" s="1315"/>
      <c r="TVO407" s="1315"/>
      <c r="TVP407" s="1315"/>
      <c r="TVQ407" s="1315"/>
      <c r="TVR407" s="1315"/>
      <c r="TVS407" s="1315"/>
      <c r="TVT407" s="1315"/>
      <c r="TVU407" s="1315"/>
      <c r="TVV407" s="1315"/>
      <c r="TVW407" s="1315"/>
      <c r="TVX407" s="1315"/>
      <c r="TVY407" s="1315"/>
      <c r="TVZ407" s="1315"/>
      <c r="TWA407" s="1315"/>
      <c r="TWB407" s="1315"/>
      <c r="TWC407" s="1315"/>
      <c r="TWD407" s="1315"/>
      <c r="TWE407" s="1315"/>
      <c r="TWF407" s="1315"/>
      <c r="TWG407" s="1315"/>
      <c r="TWH407" s="1315"/>
      <c r="TWI407" s="1315"/>
      <c r="TWJ407" s="1315"/>
      <c r="TWK407" s="1315"/>
      <c r="TWL407" s="1315"/>
      <c r="TWM407" s="1315"/>
      <c r="TWN407" s="1315"/>
      <c r="TWO407" s="1315"/>
      <c r="TWP407" s="1315"/>
      <c r="TWQ407" s="1315"/>
      <c r="TWR407" s="1315"/>
      <c r="TWS407" s="1315"/>
      <c r="TWT407" s="1315"/>
      <c r="TWU407" s="1315"/>
      <c r="TWV407" s="1315"/>
      <c r="TWW407" s="1315"/>
      <c r="TWX407" s="1315"/>
      <c r="TWY407" s="1315"/>
      <c r="TWZ407" s="1315"/>
      <c r="TXA407" s="1315"/>
      <c r="TXB407" s="1315"/>
      <c r="TXC407" s="1315"/>
      <c r="TXD407" s="1315"/>
      <c r="TXE407" s="1315"/>
      <c r="TXF407" s="1315"/>
      <c r="TXG407" s="1315"/>
      <c r="TXH407" s="1315"/>
      <c r="TXI407" s="1315"/>
      <c r="TXJ407" s="1315"/>
      <c r="TXK407" s="1315"/>
      <c r="TXL407" s="1315"/>
      <c r="TXM407" s="1315"/>
      <c r="TXN407" s="1315"/>
      <c r="TXO407" s="1315"/>
      <c r="TXP407" s="1315"/>
      <c r="TXQ407" s="1315"/>
      <c r="TXR407" s="1315"/>
      <c r="TXS407" s="1315"/>
      <c r="TXT407" s="1315"/>
      <c r="TXU407" s="1315"/>
      <c r="TXV407" s="1315"/>
      <c r="TXW407" s="1315"/>
      <c r="TXX407" s="1315"/>
      <c r="TXY407" s="1315"/>
      <c r="TXZ407" s="1315"/>
      <c r="TYA407" s="1315"/>
      <c r="TYB407" s="1315"/>
      <c r="TYC407" s="1315"/>
      <c r="TYD407" s="1315"/>
      <c r="TYE407" s="1315"/>
      <c r="TYF407" s="1315"/>
      <c r="TYG407" s="1315"/>
      <c r="TYH407" s="1315"/>
      <c r="TYI407" s="1315"/>
      <c r="TYJ407" s="1315"/>
      <c r="TYK407" s="1315"/>
      <c r="TYL407" s="1315"/>
      <c r="TYM407" s="1315"/>
      <c r="TYN407" s="1315"/>
      <c r="TYO407" s="1315"/>
      <c r="TYP407" s="1315"/>
      <c r="TYQ407" s="1315"/>
      <c r="TYR407" s="1315"/>
      <c r="TYS407" s="1315"/>
      <c r="TYT407" s="1315"/>
      <c r="TYU407" s="1315"/>
      <c r="TYV407" s="1315"/>
      <c r="TYW407" s="1315"/>
      <c r="TYX407" s="1315"/>
      <c r="TYY407" s="1315"/>
      <c r="TYZ407" s="1315"/>
      <c r="TZA407" s="1315"/>
      <c r="TZB407" s="1315"/>
      <c r="TZC407" s="1315"/>
      <c r="TZD407" s="1315"/>
      <c r="TZE407" s="1315"/>
      <c r="TZF407" s="1315"/>
      <c r="TZG407" s="1315"/>
      <c r="TZH407" s="1315"/>
      <c r="TZI407" s="1315"/>
      <c r="TZJ407" s="1315"/>
      <c r="TZK407" s="1315"/>
      <c r="TZL407" s="1315"/>
      <c r="TZM407" s="1315"/>
      <c r="TZN407" s="1315"/>
      <c r="TZO407" s="1315"/>
      <c r="TZP407" s="1315"/>
      <c r="TZQ407" s="1315"/>
      <c r="TZR407" s="1315"/>
      <c r="TZS407" s="1315"/>
      <c r="TZT407" s="1315"/>
      <c r="TZU407" s="1315"/>
      <c r="TZV407" s="1315"/>
      <c r="TZW407" s="1315"/>
      <c r="TZX407" s="1315"/>
      <c r="TZY407" s="1315"/>
      <c r="TZZ407" s="1315"/>
      <c r="UAA407" s="1315"/>
      <c r="UAB407" s="1315"/>
      <c r="UAC407" s="1315"/>
      <c r="UAD407" s="1315"/>
      <c r="UAE407" s="1315"/>
      <c r="UAF407" s="1315"/>
      <c r="UAG407" s="1315"/>
      <c r="UAH407" s="1315"/>
      <c r="UAI407" s="1315"/>
      <c r="UAJ407" s="1315"/>
      <c r="UAK407" s="1315"/>
      <c r="UAL407" s="1315"/>
      <c r="UAM407" s="1315"/>
      <c r="UAN407" s="1315"/>
      <c r="UAO407" s="1315"/>
      <c r="UAP407" s="1315"/>
      <c r="UAQ407" s="1315"/>
      <c r="UAR407" s="1315"/>
      <c r="UAS407" s="1315"/>
      <c r="UAT407" s="1315"/>
      <c r="UAU407" s="1315"/>
      <c r="UAV407" s="1315"/>
      <c r="UAW407" s="1315"/>
      <c r="UAX407" s="1315"/>
      <c r="UAY407" s="1315"/>
      <c r="UAZ407" s="1315"/>
      <c r="UBA407" s="1315"/>
      <c r="UBB407" s="1315"/>
      <c r="UBC407" s="1315"/>
      <c r="UBD407" s="1315"/>
      <c r="UBE407" s="1315"/>
      <c r="UBF407" s="1315"/>
      <c r="UBG407" s="1315"/>
      <c r="UBH407" s="1315"/>
      <c r="UBI407" s="1315"/>
      <c r="UBJ407" s="1315"/>
      <c r="UBK407" s="1315"/>
      <c r="UBL407" s="1315"/>
      <c r="UBM407" s="1315"/>
      <c r="UBN407" s="1315"/>
      <c r="UBO407" s="1315"/>
      <c r="UBP407" s="1315"/>
      <c r="UBQ407" s="1315"/>
      <c r="UBR407" s="1315"/>
      <c r="UBS407" s="1315"/>
      <c r="UBT407" s="1315"/>
      <c r="UBU407" s="1315"/>
      <c r="UBV407" s="1315"/>
      <c r="UBW407" s="1315"/>
      <c r="UBX407" s="1315"/>
      <c r="UBY407" s="1315"/>
      <c r="UBZ407" s="1315"/>
      <c r="UCA407" s="1315"/>
      <c r="UCB407" s="1315"/>
      <c r="UCC407" s="1315"/>
      <c r="UCD407" s="1315"/>
      <c r="UCE407" s="1315"/>
      <c r="UCF407" s="1315"/>
      <c r="UCG407" s="1315"/>
      <c r="UCH407" s="1315"/>
      <c r="UCI407" s="1315"/>
      <c r="UCJ407" s="1315"/>
      <c r="UCK407" s="1315"/>
      <c r="UCL407" s="1315"/>
      <c r="UCM407" s="1315"/>
      <c r="UCN407" s="1315"/>
      <c r="UCO407" s="1315"/>
      <c r="UCP407" s="1315"/>
      <c r="UCQ407" s="1315"/>
      <c r="UCR407" s="1315"/>
      <c r="UCS407" s="1315"/>
      <c r="UCT407" s="1315"/>
      <c r="UCU407" s="1315"/>
      <c r="UCV407" s="1315"/>
      <c r="UCW407" s="1315"/>
      <c r="UCX407" s="1315"/>
      <c r="UCY407" s="1315"/>
      <c r="UCZ407" s="1315"/>
      <c r="UDA407" s="1315"/>
      <c r="UDB407" s="1315"/>
      <c r="UDC407" s="1315"/>
      <c r="UDD407" s="1315"/>
      <c r="UDE407" s="1315"/>
      <c r="UDF407" s="1315"/>
      <c r="UDG407" s="1315"/>
      <c r="UDH407" s="1315"/>
      <c r="UDI407" s="1315"/>
      <c r="UDJ407" s="1315"/>
      <c r="UDK407" s="1315"/>
      <c r="UDL407" s="1315"/>
      <c r="UDM407" s="1315"/>
      <c r="UDN407" s="1315"/>
      <c r="UDO407" s="1315"/>
      <c r="UDP407" s="1315"/>
      <c r="UDQ407" s="1315"/>
      <c r="UDR407" s="1315"/>
      <c r="UDS407" s="1315"/>
      <c r="UDT407" s="1315"/>
      <c r="UDU407" s="1315"/>
      <c r="UDV407" s="1315"/>
      <c r="UDW407" s="1315"/>
      <c r="UDX407" s="1315"/>
      <c r="UDY407" s="1315"/>
      <c r="UDZ407" s="1315"/>
      <c r="UEA407" s="1315"/>
      <c r="UEB407" s="1315"/>
      <c r="UEC407" s="1315"/>
      <c r="UED407" s="1315"/>
      <c r="UEE407" s="1315"/>
      <c r="UEF407" s="1315"/>
      <c r="UEG407" s="1315"/>
      <c r="UEH407" s="1315"/>
      <c r="UEI407" s="1315"/>
      <c r="UEJ407" s="1315"/>
      <c r="UEK407" s="1315"/>
      <c r="UEL407" s="1315"/>
      <c r="UEM407" s="1315"/>
      <c r="UEN407" s="1315"/>
      <c r="UEO407" s="1315"/>
      <c r="UEP407" s="1315"/>
      <c r="UEQ407" s="1315"/>
      <c r="UER407" s="1315"/>
      <c r="UES407" s="1315"/>
      <c r="UET407" s="1315"/>
      <c r="UEU407" s="1315"/>
      <c r="UEV407" s="1315"/>
      <c r="UEW407" s="1315"/>
      <c r="UEX407" s="1315"/>
      <c r="UEY407" s="1315"/>
      <c r="UEZ407" s="1315"/>
      <c r="UFA407" s="1315"/>
      <c r="UFB407" s="1315"/>
      <c r="UFC407" s="1315"/>
      <c r="UFD407" s="1315"/>
      <c r="UFE407" s="1315"/>
      <c r="UFF407" s="1315"/>
      <c r="UFG407" s="1315"/>
      <c r="UFH407" s="1315"/>
      <c r="UFI407" s="1315"/>
      <c r="UFJ407" s="1315"/>
      <c r="UFK407" s="1315"/>
      <c r="UFL407" s="1315"/>
      <c r="UFM407" s="1315"/>
      <c r="UFN407" s="1315"/>
      <c r="UFO407" s="1315"/>
      <c r="UFP407" s="1315"/>
      <c r="UFQ407" s="1315"/>
      <c r="UFR407" s="1315"/>
      <c r="UFS407" s="1315"/>
      <c r="UFT407" s="1315"/>
      <c r="UFU407" s="1315"/>
      <c r="UFV407" s="1315"/>
      <c r="UFW407" s="1315"/>
      <c r="UFX407" s="1315"/>
      <c r="UFY407" s="1315"/>
      <c r="UFZ407" s="1315"/>
      <c r="UGA407" s="1315"/>
      <c r="UGB407" s="1315"/>
      <c r="UGC407" s="1315"/>
      <c r="UGD407" s="1315"/>
      <c r="UGE407" s="1315"/>
      <c r="UGF407" s="1315"/>
      <c r="UGG407" s="1315"/>
      <c r="UGH407" s="1315"/>
      <c r="UGI407" s="1315"/>
      <c r="UGJ407" s="1315"/>
      <c r="UGK407" s="1315"/>
      <c r="UGL407" s="1315"/>
      <c r="UGM407" s="1315"/>
      <c r="UGN407" s="1315"/>
      <c r="UGO407" s="1315"/>
      <c r="UGP407" s="1315"/>
      <c r="UGQ407" s="1315"/>
      <c r="UGR407" s="1315"/>
      <c r="UGS407" s="1315"/>
      <c r="UGT407" s="1315"/>
      <c r="UGU407" s="1315"/>
      <c r="UGV407" s="1315"/>
      <c r="UGW407" s="1315"/>
      <c r="UGX407" s="1315"/>
      <c r="UGY407" s="1315"/>
      <c r="UGZ407" s="1315"/>
      <c r="UHA407" s="1315"/>
      <c r="UHB407" s="1315"/>
      <c r="UHC407" s="1315"/>
      <c r="UHD407" s="1315"/>
      <c r="UHE407" s="1315"/>
      <c r="UHF407" s="1315"/>
      <c r="UHG407" s="1315"/>
      <c r="UHH407" s="1315"/>
      <c r="UHI407" s="1315"/>
      <c r="UHJ407" s="1315"/>
      <c r="UHK407" s="1315"/>
      <c r="UHL407" s="1315"/>
      <c r="UHM407" s="1315"/>
      <c r="UHN407" s="1315"/>
      <c r="UHO407" s="1315"/>
      <c r="UHP407" s="1315"/>
      <c r="UHQ407" s="1315"/>
      <c r="UHR407" s="1315"/>
      <c r="UHS407" s="1315"/>
      <c r="UHT407" s="1315"/>
      <c r="UHU407" s="1315"/>
      <c r="UHV407" s="1315"/>
      <c r="UHW407" s="1315"/>
      <c r="UHX407" s="1315"/>
      <c r="UHY407" s="1315"/>
      <c r="UHZ407" s="1315"/>
      <c r="UIA407" s="1315"/>
      <c r="UIB407" s="1315"/>
      <c r="UIC407" s="1315"/>
      <c r="UID407" s="1315"/>
      <c r="UIE407" s="1315"/>
      <c r="UIF407" s="1315"/>
      <c r="UIG407" s="1315"/>
      <c r="UIH407" s="1315"/>
      <c r="UII407" s="1315"/>
      <c r="UIJ407" s="1315"/>
      <c r="UIK407" s="1315"/>
      <c r="UIL407" s="1315"/>
      <c r="UIM407" s="1315"/>
      <c r="UIN407" s="1315"/>
      <c r="UIO407" s="1315"/>
      <c r="UIP407" s="1315"/>
      <c r="UIQ407" s="1315"/>
      <c r="UIR407" s="1315"/>
      <c r="UIS407" s="1315"/>
      <c r="UIT407" s="1315"/>
      <c r="UIU407" s="1315"/>
      <c r="UIV407" s="1315"/>
      <c r="UIW407" s="1315"/>
      <c r="UIX407" s="1315"/>
      <c r="UIY407" s="1315"/>
      <c r="UIZ407" s="1315"/>
      <c r="UJA407" s="1315"/>
      <c r="UJB407" s="1315"/>
      <c r="UJC407" s="1315"/>
      <c r="UJD407" s="1315"/>
      <c r="UJE407" s="1315"/>
      <c r="UJF407" s="1315"/>
      <c r="UJG407" s="1315"/>
      <c r="UJH407" s="1315"/>
      <c r="UJI407" s="1315"/>
      <c r="UJJ407" s="1315"/>
      <c r="UJK407" s="1315"/>
      <c r="UJL407" s="1315"/>
      <c r="UJM407" s="1315"/>
      <c r="UJN407" s="1315"/>
      <c r="UJO407" s="1315"/>
      <c r="UJP407" s="1315"/>
      <c r="UJQ407" s="1315"/>
      <c r="UJR407" s="1315"/>
      <c r="UJS407" s="1315"/>
      <c r="UJT407" s="1315"/>
      <c r="UJU407" s="1315"/>
      <c r="UJV407" s="1315"/>
      <c r="UJW407" s="1315"/>
      <c r="UJX407" s="1315"/>
      <c r="UJY407" s="1315"/>
      <c r="UJZ407" s="1315"/>
      <c r="UKA407" s="1315"/>
      <c r="UKB407" s="1315"/>
      <c r="UKC407" s="1315"/>
      <c r="UKD407" s="1315"/>
      <c r="UKE407" s="1315"/>
      <c r="UKF407" s="1315"/>
      <c r="UKG407" s="1315"/>
      <c r="UKH407" s="1315"/>
      <c r="UKI407" s="1315"/>
      <c r="UKJ407" s="1315"/>
      <c r="UKK407" s="1315"/>
      <c r="UKL407" s="1315"/>
      <c r="UKM407" s="1315"/>
      <c r="UKN407" s="1315"/>
      <c r="UKO407" s="1315"/>
      <c r="UKP407" s="1315"/>
      <c r="UKQ407" s="1315"/>
      <c r="UKR407" s="1315"/>
      <c r="UKS407" s="1315"/>
      <c r="UKT407" s="1315"/>
      <c r="UKU407" s="1315"/>
      <c r="UKV407" s="1315"/>
      <c r="UKW407" s="1315"/>
      <c r="UKX407" s="1315"/>
      <c r="UKY407" s="1315"/>
      <c r="UKZ407" s="1315"/>
      <c r="ULA407" s="1315"/>
      <c r="ULB407" s="1315"/>
      <c r="ULC407" s="1315"/>
      <c r="ULD407" s="1315"/>
      <c r="ULE407" s="1315"/>
      <c r="ULF407" s="1315"/>
      <c r="ULG407" s="1315"/>
      <c r="ULH407" s="1315"/>
      <c r="ULI407" s="1315"/>
      <c r="ULJ407" s="1315"/>
      <c r="ULK407" s="1315"/>
      <c r="ULL407" s="1315"/>
      <c r="ULM407" s="1315"/>
      <c r="ULN407" s="1315"/>
      <c r="ULO407" s="1315"/>
      <c r="ULP407" s="1315"/>
      <c r="ULQ407" s="1315"/>
      <c r="ULR407" s="1315"/>
      <c r="ULS407" s="1315"/>
      <c r="ULT407" s="1315"/>
      <c r="ULU407" s="1315"/>
      <c r="ULV407" s="1315"/>
      <c r="ULW407" s="1315"/>
      <c r="ULX407" s="1315"/>
      <c r="ULY407" s="1315"/>
      <c r="ULZ407" s="1315"/>
      <c r="UMA407" s="1315"/>
      <c r="UMB407" s="1315"/>
      <c r="UMC407" s="1315"/>
      <c r="UMD407" s="1315"/>
      <c r="UME407" s="1315"/>
      <c r="UMF407" s="1315"/>
      <c r="UMG407" s="1315"/>
      <c r="UMH407" s="1315"/>
      <c r="UMI407" s="1315"/>
      <c r="UMJ407" s="1315"/>
      <c r="UMK407" s="1315"/>
      <c r="UML407" s="1315"/>
      <c r="UMM407" s="1315"/>
      <c r="UMN407" s="1315"/>
      <c r="UMO407" s="1315"/>
      <c r="UMP407" s="1315"/>
      <c r="UMQ407" s="1315"/>
      <c r="UMR407" s="1315"/>
      <c r="UMS407" s="1315"/>
      <c r="UMT407" s="1315"/>
      <c r="UMU407" s="1315"/>
      <c r="UMV407" s="1315"/>
      <c r="UMW407" s="1315"/>
      <c r="UMX407" s="1315"/>
      <c r="UMY407" s="1315"/>
      <c r="UMZ407" s="1315"/>
      <c r="UNA407" s="1315"/>
      <c r="UNB407" s="1315"/>
      <c r="UNC407" s="1315"/>
      <c r="UND407" s="1315"/>
      <c r="UNE407" s="1315"/>
      <c r="UNF407" s="1315"/>
      <c r="UNG407" s="1315"/>
      <c r="UNH407" s="1315"/>
      <c r="UNI407" s="1315"/>
      <c r="UNJ407" s="1315"/>
      <c r="UNK407" s="1315"/>
      <c r="UNL407" s="1315"/>
      <c r="UNM407" s="1315"/>
      <c r="UNN407" s="1315"/>
      <c r="UNO407" s="1315"/>
      <c r="UNP407" s="1315"/>
      <c r="UNQ407" s="1315"/>
      <c r="UNR407" s="1315"/>
      <c r="UNS407" s="1315"/>
      <c r="UNT407" s="1315"/>
      <c r="UNU407" s="1315"/>
      <c r="UNV407" s="1315"/>
      <c r="UNW407" s="1315"/>
      <c r="UNX407" s="1315"/>
      <c r="UNY407" s="1315"/>
      <c r="UNZ407" s="1315"/>
      <c r="UOA407" s="1315"/>
      <c r="UOB407" s="1315"/>
      <c r="UOC407" s="1315"/>
      <c r="UOD407" s="1315"/>
      <c r="UOE407" s="1315"/>
      <c r="UOF407" s="1315"/>
      <c r="UOG407" s="1315"/>
      <c r="UOH407" s="1315"/>
      <c r="UOI407" s="1315"/>
      <c r="UOJ407" s="1315"/>
      <c r="UOK407" s="1315"/>
      <c r="UOL407" s="1315"/>
      <c r="UOM407" s="1315"/>
      <c r="UON407" s="1315"/>
      <c r="UOO407" s="1315"/>
      <c r="UOP407" s="1315"/>
      <c r="UOQ407" s="1315"/>
      <c r="UOR407" s="1315"/>
      <c r="UOS407" s="1315"/>
      <c r="UOT407" s="1315"/>
      <c r="UOU407" s="1315"/>
      <c r="UOV407" s="1315"/>
      <c r="UOW407" s="1315"/>
      <c r="UOX407" s="1315"/>
      <c r="UOY407" s="1315"/>
      <c r="UOZ407" s="1315"/>
      <c r="UPA407" s="1315"/>
      <c r="UPB407" s="1315"/>
      <c r="UPC407" s="1315"/>
      <c r="UPD407" s="1315"/>
      <c r="UPE407" s="1315"/>
      <c r="UPF407" s="1315"/>
      <c r="UPG407" s="1315"/>
      <c r="UPH407" s="1315"/>
      <c r="UPI407" s="1315"/>
      <c r="UPJ407" s="1315"/>
      <c r="UPK407" s="1315"/>
      <c r="UPL407" s="1315"/>
      <c r="UPM407" s="1315"/>
      <c r="UPN407" s="1315"/>
      <c r="UPO407" s="1315"/>
      <c r="UPP407" s="1315"/>
      <c r="UPQ407" s="1315"/>
      <c r="UPR407" s="1315"/>
      <c r="UPS407" s="1315"/>
      <c r="UPT407" s="1315"/>
      <c r="UPU407" s="1315"/>
      <c r="UPV407" s="1315"/>
      <c r="UPW407" s="1315"/>
      <c r="UPX407" s="1315"/>
      <c r="UPY407" s="1315"/>
      <c r="UPZ407" s="1315"/>
      <c r="UQA407" s="1315"/>
      <c r="UQB407" s="1315"/>
      <c r="UQC407" s="1315"/>
      <c r="UQD407" s="1315"/>
      <c r="UQE407" s="1315"/>
      <c r="UQF407" s="1315"/>
      <c r="UQG407" s="1315"/>
      <c r="UQH407" s="1315"/>
      <c r="UQI407" s="1315"/>
      <c r="UQJ407" s="1315"/>
      <c r="UQK407" s="1315"/>
      <c r="UQL407" s="1315"/>
      <c r="UQM407" s="1315"/>
      <c r="UQN407" s="1315"/>
      <c r="UQO407" s="1315"/>
      <c r="UQP407" s="1315"/>
      <c r="UQQ407" s="1315"/>
      <c r="UQR407" s="1315"/>
      <c r="UQS407" s="1315"/>
      <c r="UQT407" s="1315"/>
      <c r="UQU407" s="1315"/>
      <c r="UQV407" s="1315"/>
      <c r="UQW407" s="1315"/>
      <c r="UQX407" s="1315"/>
      <c r="UQY407" s="1315"/>
      <c r="UQZ407" s="1315"/>
      <c r="URA407" s="1315"/>
      <c r="URB407" s="1315"/>
      <c r="URC407" s="1315"/>
      <c r="URD407" s="1315"/>
      <c r="URE407" s="1315"/>
      <c r="URF407" s="1315"/>
      <c r="URG407" s="1315"/>
      <c r="URH407" s="1315"/>
      <c r="URI407" s="1315"/>
      <c r="URJ407" s="1315"/>
      <c r="URK407" s="1315"/>
      <c r="URL407" s="1315"/>
      <c r="URM407" s="1315"/>
      <c r="URN407" s="1315"/>
      <c r="URO407" s="1315"/>
      <c r="URP407" s="1315"/>
      <c r="URQ407" s="1315"/>
      <c r="URR407" s="1315"/>
      <c r="URS407" s="1315"/>
      <c r="URT407" s="1315"/>
      <c r="URU407" s="1315"/>
      <c r="URV407" s="1315"/>
      <c r="URW407" s="1315"/>
      <c r="URX407" s="1315"/>
      <c r="URY407" s="1315"/>
      <c r="URZ407" s="1315"/>
      <c r="USA407" s="1315"/>
      <c r="USB407" s="1315"/>
      <c r="USC407" s="1315"/>
      <c r="USD407" s="1315"/>
      <c r="USE407" s="1315"/>
      <c r="USF407" s="1315"/>
      <c r="USG407" s="1315"/>
      <c r="USH407" s="1315"/>
      <c r="USI407" s="1315"/>
      <c r="USJ407" s="1315"/>
      <c r="USK407" s="1315"/>
      <c r="USL407" s="1315"/>
      <c r="USM407" s="1315"/>
      <c r="USN407" s="1315"/>
      <c r="USO407" s="1315"/>
      <c r="USP407" s="1315"/>
      <c r="USQ407" s="1315"/>
      <c r="USR407" s="1315"/>
      <c r="USS407" s="1315"/>
      <c r="UST407" s="1315"/>
      <c r="USU407" s="1315"/>
      <c r="USV407" s="1315"/>
      <c r="USW407" s="1315"/>
      <c r="USX407" s="1315"/>
      <c r="USY407" s="1315"/>
      <c r="USZ407" s="1315"/>
      <c r="UTA407" s="1315"/>
      <c r="UTB407" s="1315"/>
      <c r="UTC407" s="1315"/>
      <c r="UTD407" s="1315"/>
      <c r="UTE407" s="1315"/>
      <c r="UTF407" s="1315"/>
      <c r="UTG407" s="1315"/>
      <c r="UTH407" s="1315"/>
      <c r="UTI407" s="1315"/>
      <c r="UTJ407" s="1315"/>
      <c r="UTK407" s="1315"/>
      <c r="UTL407" s="1315"/>
      <c r="UTM407" s="1315"/>
      <c r="UTN407" s="1315"/>
      <c r="UTO407" s="1315"/>
      <c r="UTP407" s="1315"/>
      <c r="UTQ407" s="1315"/>
      <c r="UTR407" s="1315"/>
      <c r="UTS407" s="1315"/>
      <c r="UTT407" s="1315"/>
      <c r="UTU407" s="1315"/>
      <c r="UTV407" s="1315"/>
      <c r="UTW407" s="1315"/>
      <c r="UTX407" s="1315"/>
      <c r="UTY407" s="1315"/>
      <c r="UTZ407" s="1315"/>
      <c r="UUA407" s="1315"/>
      <c r="UUB407" s="1315"/>
      <c r="UUC407" s="1315"/>
      <c r="UUD407" s="1315"/>
      <c r="UUE407" s="1315"/>
      <c r="UUF407" s="1315"/>
      <c r="UUG407" s="1315"/>
      <c r="UUH407" s="1315"/>
      <c r="UUI407" s="1315"/>
      <c r="UUJ407" s="1315"/>
      <c r="UUK407" s="1315"/>
      <c r="UUL407" s="1315"/>
      <c r="UUM407" s="1315"/>
      <c r="UUN407" s="1315"/>
      <c r="UUO407" s="1315"/>
      <c r="UUP407" s="1315"/>
      <c r="UUQ407" s="1315"/>
      <c r="UUR407" s="1315"/>
      <c r="UUS407" s="1315"/>
      <c r="UUT407" s="1315"/>
      <c r="UUU407" s="1315"/>
      <c r="UUV407" s="1315"/>
      <c r="UUW407" s="1315"/>
      <c r="UUX407" s="1315"/>
      <c r="UUY407" s="1315"/>
      <c r="UUZ407" s="1315"/>
      <c r="UVA407" s="1315"/>
      <c r="UVB407" s="1315"/>
      <c r="UVC407" s="1315"/>
      <c r="UVD407" s="1315"/>
      <c r="UVE407" s="1315"/>
      <c r="UVF407" s="1315"/>
      <c r="UVG407" s="1315"/>
      <c r="UVH407" s="1315"/>
      <c r="UVI407" s="1315"/>
      <c r="UVJ407" s="1315"/>
      <c r="UVK407" s="1315"/>
      <c r="UVL407" s="1315"/>
      <c r="UVM407" s="1315"/>
      <c r="UVN407" s="1315"/>
      <c r="UVO407" s="1315"/>
      <c r="UVP407" s="1315"/>
      <c r="UVQ407" s="1315"/>
      <c r="UVR407" s="1315"/>
      <c r="UVS407" s="1315"/>
      <c r="UVT407" s="1315"/>
      <c r="UVU407" s="1315"/>
      <c r="UVV407" s="1315"/>
      <c r="UVW407" s="1315"/>
      <c r="UVX407" s="1315"/>
      <c r="UVY407" s="1315"/>
      <c r="UVZ407" s="1315"/>
      <c r="UWA407" s="1315"/>
      <c r="UWB407" s="1315"/>
      <c r="UWC407" s="1315"/>
      <c r="UWD407" s="1315"/>
      <c r="UWE407" s="1315"/>
      <c r="UWF407" s="1315"/>
      <c r="UWG407" s="1315"/>
      <c r="UWH407" s="1315"/>
      <c r="UWI407" s="1315"/>
      <c r="UWJ407" s="1315"/>
      <c r="UWK407" s="1315"/>
      <c r="UWL407" s="1315"/>
      <c r="UWM407" s="1315"/>
      <c r="UWN407" s="1315"/>
      <c r="UWO407" s="1315"/>
      <c r="UWP407" s="1315"/>
      <c r="UWQ407" s="1315"/>
      <c r="UWR407" s="1315"/>
      <c r="UWS407" s="1315"/>
      <c r="UWT407" s="1315"/>
      <c r="UWU407" s="1315"/>
      <c r="UWV407" s="1315"/>
      <c r="UWW407" s="1315"/>
      <c r="UWX407" s="1315"/>
      <c r="UWY407" s="1315"/>
      <c r="UWZ407" s="1315"/>
      <c r="UXA407" s="1315"/>
      <c r="UXB407" s="1315"/>
      <c r="UXC407" s="1315"/>
      <c r="UXD407" s="1315"/>
      <c r="UXE407" s="1315"/>
      <c r="UXF407" s="1315"/>
      <c r="UXG407" s="1315"/>
      <c r="UXH407" s="1315"/>
      <c r="UXI407" s="1315"/>
      <c r="UXJ407" s="1315"/>
      <c r="UXK407" s="1315"/>
      <c r="UXL407" s="1315"/>
      <c r="UXM407" s="1315"/>
      <c r="UXN407" s="1315"/>
      <c r="UXO407" s="1315"/>
      <c r="UXP407" s="1315"/>
      <c r="UXQ407" s="1315"/>
      <c r="UXR407" s="1315"/>
      <c r="UXS407" s="1315"/>
      <c r="UXT407" s="1315"/>
      <c r="UXU407" s="1315"/>
      <c r="UXV407" s="1315"/>
      <c r="UXW407" s="1315"/>
      <c r="UXX407" s="1315"/>
      <c r="UXY407" s="1315"/>
      <c r="UXZ407" s="1315"/>
      <c r="UYA407" s="1315"/>
      <c r="UYB407" s="1315"/>
      <c r="UYC407" s="1315"/>
      <c r="UYD407" s="1315"/>
      <c r="UYE407" s="1315"/>
      <c r="UYF407" s="1315"/>
      <c r="UYG407" s="1315"/>
      <c r="UYH407" s="1315"/>
      <c r="UYI407" s="1315"/>
      <c r="UYJ407" s="1315"/>
      <c r="UYK407" s="1315"/>
      <c r="UYL407" s="1315"/>
      <c r="UYM407" s="1315"/>
      <c r="UYN407" s="1315"/>
      <c r="UYO407" s="1315"/>
      <c r="UYP407" s="1315"/>
      <c r="UYQ407" s="1315"/>
      <c r="UYR407" s="1315"/>
      <c r="UYS407" s="1315"/>
      <c r="UYT407" s="1315"/>
      <c r="UYU407" s="1315"/>
      <c r="UYV407" s="1315"/>
      <c r="UYW407" s="1315"/>
      <c r="UYX407" s="1315"/>
      <c r="UYY407" s="1315"/>
      <c r="UYZ407" s="1315"/>
      <c r="UZA407" s="1315"/>
      <c r="UZB407" s="1315"/>
      <c r="UZC407" s="1315"/>
      <c r="UZD407" s="1315"/>
      <c r="UZE407" s="1315"/>
      <c r="UZF407" s="1315"/>
      <c r="UZG407" s="1315"/>
      <c r="UZH407" s="1315"/>
      <c r="UZI407" s="1315"/>
      <c r="UZJ407" s="1315"/>
      <c r="UZK407" s="1315"/>
      <c r="UZL407" s="1315"/>
      <c r="UZM407" s="1315"/>
      <c r="UZN407" s="1315"/>
      <c r="UZO407" s="1315"/>
      <c r="UZP407" s="1315"/>
      <c r="UZQ407" s="1315"/>
      <c r="UZR407" s="1315"/>
      <c r="UZS407" s="1315"/>
      <c r="UZT407" s="1315"/>
      <c r="UZU407" s="1315"/>
      <c r="UZV407" s="1315"/>
      <c r="UZW407" s="1315"/>
      <c r="UZX407" s="1315"/>
      <c r="UZY407" s="1315"/>
      <c r="UZZ407" s="1315"/>
      <c r="VAA407" s="1315"/>
      <c r="VAB407" s="1315"/>
      <c r="VAC407" s="1315"/>
      <c r="VAD407" s="1315"/>
      <c r="VAE407" s="1315"/>
      <c r="VAF407" s="1315"/>
      <c r="VAG407" s="1315"/>
      <c r="VAH407" s="1315"/>
      <c r="VAI407" s="1315"/>
      <c r="VAJ407" s="1315"/>
      <c r="VAK407" s="1315"/>
      <c r="VAL407" s="1315"/>
      <c r="VAM407" s="1315"/>
      <c r="VAN407" s="1315"/>
      <c r="VAO407" s="1315"/>
      <c r="VAP407" s="1315"/>
      <c r="VAQ407" s="1315"/>
      <c r="VAR407" s="1315"/>
      <c r="VAS407" s="1315"/>
      <c r="VAT407" s="1315"/>
      <c r="VAU407" s="1315"/>
      <c r="VAV407" s="1315"/>
      <c r="VAW407" s="1315"/>
      <c r="VAX407" s="1315"/>
      <c r="VAY407" s="1315"/>
      <c r="VAZ407" s="1315"/>
      <c r="VBA407" s="1315"/>
      <c r="VBB407" s="1315"/>
      <c r="VBC407" s="1315"/>
      <c r="VBD407" s="1315"/>
      <c r="VBE407" s="1315"/>
      <c r="VBF407" s="1315"/>
      <c r="VBG407" s="1315"/>
      <c r="VBH407" s="1315"/>
      <c r="VBI407" s="1315"/>
      <c r="VBJ407" s="1315"/>
      <c r="VBK407" s="1315"/>
      <c r="VBL407" s="1315"/>
      <c r="VBM407" s="1315"/>
      <c r="VBN407" s="1315"/>
      <c r="VBO407" s="1315"/>
      <c r="VBP407" s="1315"/>
      <c r="VBQ407" s="1315"/>
      <c r="VBR407" s="1315"/>
      <c r="VBS407" s="1315"/>
      <c r="VBT407" s="1315"/>
      <c r="VBU407" s="1315"/>
      <c r="VBV407" s="1315"/>
      <c r="VBW407" s="1315"/>
      <c r="VBX407" s="1315"/>
      <c r="VBY407" s="1315"/>
      <c r="VBZ407" s="1315"/>
      <c r="VCA407" s="1315"/>
      <c r="VCB407" s="1315"/>
      <c r="VCC407" s="1315"/>
      <c r="VCD407" s="1315"/>
      <c r="VCE407" s="1315"/>
      <c r="VCF407" s="1315"/>
      <c r="VCG407" s="1315"/>
      <c r="VCH407" s="1315"/>
      <c r="VCI407" s="1315"/>
      <c r="VCJ407" s="1315"/>
      <c r="VCK407" s="1315"/>
      <c r="VCL407" s="1315"/>
      <c r="VCM407" s="1315"/>
      <c r="VCN407" s="1315"/>
      <c r="VCO407" s="1315"/>
      <c r="VCP407" s="1315"/>
      <c r="VCQ407" s="1315"/>
      <c r="VCR407" s="1315"/>
      <c r="VCS407" s="1315"/>
      <c r="VCT407" s="1315"/>
      <c r="VCU407" s="1315"/>
      <c r="VCV407" s="1315"/>
      <c r="VCW407" s="1315"/>
      <c r="VCX407" s="1315"/>
      <c r="VCY407" s="1315"/>
      <c r="VCZ407" s="1315"/>
      <c r="VDA407" s="1315"/>
      <c r="VDB407" s="1315"/>
      <c r="VDC407" s="1315"/>
      <c r="VDD407" s="1315"/>
      <c r="VDE407" s="1315"/>
      <c r="VDF407" s="1315"/>
      <c r="VDG407" s="1315"/>
      <c r="VDH407" s="1315"/>
      <c r="VDI407" s="1315"/>
      <c r="VDJ407" s="1315"/>
      <c r="VDK407" s="1315"/>
      <c r="VDL407" s="1315"/>
      <c r="VDM407" s="1315"/>
      <c r="VDN407" s="1315"/>
      <c r="VDO407" s="1315"/>
      <c r="VDP407" s="1315"/>
      <c r="VDQ407" s="1315"/>
      <c r="VDR407" s="1315"/>
      <c r="VDS407" s="1315"/>
      <c r="VDT407" s="1315"/>
      <c r="VDU407" s="1315"/>
      <c r="VDV407" s="1315"/>
      <c r="VDW407" s="1315"/>
      <c r="VDX407" s="1315"/>
      <c r="VDY407" s="1315"/>
      <c r="VDZ407" s="1315"/>
      <c r="VEA407" s="1315"/>
      <c r="VEB407" s="1315"/>
      <c r="VEC407" s="1315"/>
      <c r="VED407" s="1315"/>
      <c r="VEE407" s="1315"/>
      <c r="VEF407" s="1315"/>
      <c r="VEG407" s="1315"/>
      <c r="VEH407" s="1315"/>
      <c r="VEI407" s="1315"/>
      <c r="VEJ407" s="1315"/>
      <c r="VEK407" s="1315"/>
      <c r="VEL407" s="1315"/>
      <c r="VEM407" s="1315"/>
      <c r="VEN407" s="1315"/>
      <c r="VEO407" s="1315"/>
      <c r="VEP407" s="1315"/>
      <c r="VEQ407" s="1315"/>
      <c r="VER407" s="1315"/>
      <c r="VES407" s="1315"/>
      <c r="VET407" s="1315"/>
      <c r="VEU407" s="1315"/>
      <c r="VEV407" s="1315"/>
      <c r="VEW407" s="1315"/>
      <c r="VEX407" s="1315"/>
      <c r="VEY407" s="1315"/>
      <c r="VEZ407" s="1315"/>
      <c r="VFA407" s="1315"/>
      <c r="VFB407" s="1315"/>
      <c r="VFC407" s="1315"/>
      <c r="VFD407" s="1315"/>
      <c r="VFE407" s="1315"/>
      <c r="VFF407" s="1315"/>
      <c r="VFG407" s="1315"/>
      <c r="VFH407" s="1315"/>
      <c r="VFI407" s="1315"/>
      <c r="VFJ407" s="1315"/>
      <c r="VFK407" s="1315"/>
      <c r="VFL407" s="1315"/>
      <c r="VFM407" s="1315"/>
      <c r="VFN407" s="1315"/>
      <c r="VFO407" s="1315"/>
      <c r="VFP407" s="1315"/>
      <c r="VFQ407" s="1315"/>
      <c r="VFR407" s="1315"/>
      <c r="VFS407" s="1315"/>
      <c r="VFT407" s="1315"/>
      <c r="VFU407" s="1315"/>
      <c r="VFV407" s="1315"/>
      <c r="VFW407" s="1315"/>
      <c r="VFX407" s="1315"/>
      <c r="VFY407" s="1315"/>
      <c r="VFZ407" s="1315"/>
      <c r="VGA407" s="1315"/>
      <c r="VGB407" s="1315"/>
      <c r="VGC407" s="1315"/>
      <c r="VGD407" s="1315"/>
      <c r="VGE407" s="1315"/>
      <c r="VGF407" s="1315"/>
      <c r="VGG407" s="1315"/>
      <c r="VGH407" s="1315"/>
      <c r="VGI407" s="1315"/>
      <c r="VGJ407" s="1315"/>
      <c r="VGK407" s="1315"/>
      <c r="VGL407" s="1315"/>
      <c r="VGM407" s="1315"/>
      <c r="VGN407" s="1315"/>
      <c r="VGO407" s="1315"/>
      <c r="VGP407" s="1315"/>
      <c r="VGQ407" s="1315"/>
      <c r="VGR407" s="1315"/>
      <c r="VGS407" s="1315"/>
      <c r="VGT407" s="1315"/>
      <c r="VGU407" s="1315"/>
      <c r="VGV407" s="1315"/>
      <c r="VGW407" s="1315"/>
      <c r="VGX407" s="1315"/>
      <c r="VGY407" s="1315"/>
      <c r="VGZ407" s="1315"/>
      <c r="VHA407" s="1315"/>
      <c r="VHB407" s="1315"/>
      <c r="VHC407" s="1315"/>
      <c r="VHD407" s="1315"/>
      <c r="VHE407" s="1315"/>
      <c r="VHF407" s="1315"/>
      <c r="VHG407" s="1315"/>
      <c r="VHH407" s="1315"/>
      <c r="VHI407" s="1315"/>
      <c r="VHJ407" s="1315"/>
      <c r="VHK407" s="1315"/>
      <c r="VHL407" s="1315"/>
      <c r="VHM407" s="1315"/>
      <c r="VHN407" s="1315"/>
      <c r="VHO407" s="1315"/>
      <c r="VHP407" s="1315"/>
      <c r="VHQ407" s="1315"/>
      <c r="VHR407" s="1315"/>
      <c r="VHS407" s="1315"/>
      <c r="VHT407" s="1315"/>
      <c r="VHU407" s="1315"/>
      <c r="VHV407" s="1315"/>
      <c r="VHW407" s="1315"/>
      <c r="VHX407" s="1315"/>
      <c r="VHY407" s="1315"/>
      <c r="VHZ407" s="1315"/>
      <c r="VIA407" s="1315"/>
      <c r="VIB407" s="1315"/>
      <c r="VIC407" s="1315"/>
      <c r="VID407" s="1315"/>
      <c r="VIE407" s="1315"/>
      <c r="VIF407" s="1315"/>
      <c r="VIG407" s="1315"/>
      <c r="VIH407" s="1315"/>
      <c r="VII407" s="1315"/>
      <c r="VIJ407" s="1315"/>
      <c r="VIK407" s="1315"/>
      <c r="VIL407" s="1315"/>
      <c r="VIM407" s="1315"/>
      <c r="VIN407" s="1315"/>
      <c r="VIO407" s="1315"/>
      <c r="VIP407" s="1315"/>
      <c r="VIQ407" s="1315"/>
      <c r="VIR407" s="1315"/>
      <c r="VIS407" s="1315"/>
      <c r="VIT407" s="1315"/>
      <c r="VIU407" s="1315"/>
      <c r="VIV407" s="1315"/>
      <c r="VIW407" s="1315"/>
      <c r="VIX407" s="1315"/>
      <c r="VIY407" s="1315"/>
      <c r="VIZ407" s="1315"/>
      <c r="VJA407" s="1315"/>
      <c r="VJB407" s="1315"/>
      <c r="VJC407" s="1315"/>
      <c r="VJD407" s="1315"/>
      <c r="VJE407" s="1315"/>
      <c r="VJF407" s="1315"/>
      <c r="VJG407" s="1315"/>
      <c r="VJH407" s="1315"/>
      <c r="VJI407" s="1315"/>
      <c r="VJJ407" s="1315"/>
      <c r="VJK407" s="1315"/>
      <c r="VJL407" s="1315"/>
      <c r="VJM407" s="1315"/>
      <c r="VJN407" s="1315"/>
      <c r="VJO407" s="1315"/>
      <c r="VJP407" s="1315"/>
      <c r="VJQ407" s="1315"/>
      <c r="VJR407" s="1315"/>
      <c r="VJS407" s="1315"/>
      <c r="VJT407" s="1315"/>
      <c r="VJU407" s="1315"/>
      <c r="VJV407" s="1315"/>
      <c r="VJW407" s="1315"/>
      <c r="VJX407" s="1315"/>
      <c r="VJY407" s="1315"/>
      <c r="VJZ407" s="1315"/>
      <c r="VKA407" s="1315"/>
      <c r="VKB407" s="1315"/>
      <c r="VKC407" s="1315"/>
      <c r="VKD407" s="1315"/>
      <c r="VKE407" s="1315"/>
      <c r="VKF407" s="1315"/>
      <c r="VKG407" s="1315"/>
      <c r="VKH407" s="1315"/>
      <c r="VKI407" s="1315"/>
      <c r="VKJ407" s="1315"/>
      <c r="VKK407" s="1315"/>
      <c r="VKL407" s="1315"/>
      <c r="VKM407" s="1315"/>
      <c r="VKN407" s="1315"/>
      <c r="VKO407" s="1315"/>
      <c r="VKP407" s="1315"/>
      <c r="VKQ407" s="1315"/>
      <c r="VKR407" s="1315"/>
      <c r="VKS407" s="1315"/>
      <c r="VKT407" s="1315"/>
      <c r="VKU407" s="1315"/>
      <c r="VKV407" s="1315"/>
      <c r="VKW407" s="1315"/>
      <c r="VKX407" s="1315"/>
      <c r="VKY407" s="1315"/>
      <c r="VKZ407" s="1315"/>
      <c r="VLA407" s="1315"/>
      <c r="VLB407" s="1315"/>
      <c r="VLC407" s="1315"/>
      <c r="VLD407" s="1315"/>
      <c r="VLE407" s="1315"/>
      <c r="VLF407" s="1315"/>
      <c r="VLG407" s="1315"/>
      <c r="VLH407" s="1315"/>
      <c r="VLI407" s="1315"/>
      <c r="VLJ407" s="1315"/>
      <c r="VLK407" s="1315"/>
      <c r="VLL407" s="1315"/>
      <c r="VLM407" s="1315"/>
      <c r="VLN407" s="1315"/>
      <c r="VLO407" s="1315"/>
      <c r="VLP407" s="1315"/>
      <c r="VLQ407" s="1315"/>
      <c r="VLR407" s="1315"/>
      <c r="VLS407" s="1315"/>
      <c r="VLT407" s="1315"/>
      <c r="VLU407" s="1315"/>
      <c r="VLV407" s="1315"/>
      <c r="VLW407" s="1315"/>
      <c r="VLX407" s="1315"/>
      <c r="VLY407" s="1315"/>
      <c r="VLZ407" s="1315"/>
      <c r="VMA407" s="1315"/>
      <c r="VMB407" s="1315"/>
      <c r="VMC407" s="1315"/>
      <c r="VMD407" s="1315"/>
      <c r="VME407" s="1315"/>
      <c r="VMF407" s="1315"/>
      <c r="VMG407" s="1315"/>
      <c r="VMH407" s="1315"/>
      <c r="VMI407" s="1315"/>
      <c r="VMJ407" s="1315"/>
      <c r="VMK407" s="1315"/>
      <c r="VML407" s="1315"/>
      <c r="VMM407" s="1315"/>
      <c r="VMN407" s="1315"/>
      <c r="VMO407" s="1315"/>
      <c r="VMP407" s="1315"/>
      <c r="VMQ407" s="1315"/>
      <c r="VMR407" s="1315"/>
      <c r="VMS407" s="1315"/>
      <c r="VMT407" s="1315"/>
      <c r="VMU407" s="1315"/>
      <c r="VMV407" s="1315"/>
      <c r="VMW407" s="1315"/>
      <c r="VMX407" s="1315"/>
      <c r="VMY407" s="1315"/>
      <c r="VMZ407" s="1315"/>
      <c r="VNA407" s="1315"/>
      <c r="VNB407" s="1315"/>
      <c r="VNC407" s="1315"/>
      <c r="VND407" s="1315"/>
      <c r="VNE407" s="1315"/>
      <c r="VNF407" s="1315"/>
      <c r="VNG407" s="1315"/>
      <c r="VNH407" s="1315"/>
      <c r="VNI407" s="1315"/>
      <c r="VNJ407" s="1315"/>
      <c r="VNK407" s="1315"/>
      <c r="VNL407" s="1315"/>
      <c r="VNM407" s="1315"/>
      <c r="VNN407" s="1315"/>
      <c r="VNO407" s="1315"/>
      <c r="VNP407" s="1315"/>
      <c r="VNQ407" s="1315"/>
      <c r="VNR407" s="1315"/>
      <c r="VNS407" s="1315"/>
      <c r="VNT407" s="1315"/>
      <c r="VNU407" s="1315"/>
      <c r="VNV407" s="1315"/>
      <c r="VNW407" s="1315"/>
      <c r="VNX407" s="1315"/>
      <c r="VNY407" s="1315"/>
      <c r="VNZ407" s="1315"/>
      <c r="VOA407" s="1315"/>
      <c r="VOB407" s="1315"/>
      <c r="VOC407" s="1315"/>
      <c r="VOD407" s="1315"/>
      <c r="VOE407" s="1315"/>
      <c r="VOF407" s="1315"/>
      <c r="VOG407" s="1315"/>
      <c r="VOH407" s="1315"/>
      <c r="VOI407" s="1315"/>
      <c r="VOJ407" s="1315"/>
      <c r="VOK407" s="1315"/>
      <c r="VOL407" s="1315"/>
      <c r="VOM407" s="1315"/>
      <c r="VON407" s="1315"/>
      <c r="VOO407" s="1315"/>
      <c r="VOP407" s="1315"/>
      <c r="VOQ407" s="1315"/>
      <c r="VOR407" s="1315"/>
      <c r="VOS407" s="1315"/>
      <c r="VOT407" s="1315"/>
      <c r="VOU407" s="1315"/>
      <c r="VOV407" s="1315"/>
      <c r="VOW407" s="1315"/>
      <c r="VOX407" s="1315"/>
      <c r="VOY407" s="1315"/>
      <c r="VOZ407" s="1315"/>
      <c r="VPA407" s="1315"/>
      <c r="VPB407" s="1315"/>
      <c r="VPC407" s="1315"/>
      <c r="VPD407" s="1315"/>
      <c r="VPE407" s="1315"/>
      <c r="VPF407" s="1315"/>
      <c r="VPG407" s="1315"/>
      <c r="VPH407" s="1315"/>
      <c r="VPI407" s="1315"/>
      <c r="VPJ407" s="1315"/>
      <c r="VPK407" s="1315"/>
      <c r="VPL407" s="1315"/>
      <c r="VPM407" s="1315"/>
      <c r="VPN407" s="1315"/>
      <c r="VPO407" s="1315"/>
      <c r="VPP407" s="1315"/>
      <c r="VPQ407" s="1315"/>
      <c r="VPR407" s="1315"/>
      <c r="VPS407" s="1315"/>
      <c r="VPT407" s="1315"/>
      <c r="VPU407" s="1315"/>
      <c r="VPV407" s="1315"/>
      <c r="VPW407" s="1315"/>
      <c r="VPX407" s="1315"/>
      <c r="VPY407" s="1315"/>
      <c r="VPZ407" s="1315"/>
      <c r="VQA407" s="1315"/>
      <c r="VQB407" s="1315"/>
      <c r="VQC407" s="1315"/>
      <c r="VQD407" s="1315"/>
      <c r="VQE407" s="1315"/>
      <c r="VQF407" s="1315"/>
      <c r="VQG407" s="1315"/>
      <c r="VQH407" s="1315"/>
      <c r="VQI407" s="1315"/>
      <c r="VQJ407" s="1315"/>
      <c r="VQK407" s="1315"/>
      <c r="VQL407" s="1315"/>
      <c r="VQM407" s="1315"/>
      <c r="VQN407" s="1315"/>
      <c r="VQO407" s="1315"/>
      <c r="VQP407" s="1315"/>
      <c r="VQQ407" s="1315"/>
      <c r="VQR407" s="1315"/>
      <c r="VQS407" s="1315"/>
      <c r="VQT407" s="1315"/>
      <c r="VQU407" s="1315"/>
      <c r="VQV407" s="1315"/>
      <c r="VQW407" s="1315"/>
      <c r="VQX407" s="1315"/>
      <c r="VQY407" s="1315"/>
      <c r="VQZ407" s="1315"/>
      <c r="VRA407" s="1315"/>
      <c r="VRB407" s="1315"/>
      <c r="VRC407" s="1315"/>
      <c r="VRD407" s="1315"/>
      <c r="VRE407" s="1315"/>
      <c r="VRF407" s="1315"/>
      <c r="VRG407" s="1315"/>
      <c r="VRH407" s="1315"/>
      <c r="VRI407" s="1315"/>
      <c r="VRJ407" s="1315"/>
      <c r="VRK407" s="1315"/>
      <c r="VRL407" s="1315"/>
      <c r="VRM407" s="1315"/>
      <c r="VRN407" s="1315"/>
      <c r="VRO407" s="1315"/>
      <c r="VRP407" s="1315"/>
      <c r="VRQ407" s="1315"/>
      <c r="VRR407" s="1315"/>
      <c r="VRS407" s="1315"/>
      <c r="VRT407" s="1315"/>
      <c r="VRU407" s="1315"/>
      <c r="VRV407" s="1315"/>
      <c r="VRW407" s="1315"/>
      <c r="VRX407" s="1315"/>
      <c r="VRY407" s="1315"/>
      <c r="VRZ407" s="1315"/>
      <c r="VSA407" s="1315"/>
      <c r="VSB407" s="1315"/>
      <c r="VSC407" s="1315"/>
      <c r="VSD407" s="1315"/>
      <c r="VSE407" s="1315"/>
      <c r="VSF407" s="1315"/>
      <c r="VSG407" s="1315"/>
      <c r="VSH407" s="1315"/>
      <c r="VSI407" s="1315"/>
      <c r="VSJ407" s="1315"/>
      <c r="VSK407" s="1315"/>
      <c r="VSL407" s="1315"/>
      <c r="VSM407" s="1315"/>
      <c r="VSN407" s="1315"/>
      <c r="VSO407" s="1315"/>
      <c r="VSP407" s="1315"/>
      <c r="VSQ407" s="1315"/>
      <c r="VSR407" s="1315"/>
      <c r="VSS407" s="1315"/>
      <c r="VST407" s="1315"/>
      <c r="VSU407" s="1315"/>
      <c r="VSV407" s="1315"/>
      <c r="VSW407" s="1315"/>
      <c r="VSX407" s="1315"/>
      <c r="VSY407" s="1315"/>
      <c r="VSZ407" s="1315"/>
      <c r="VTA407" s="1315"/>
      <c r="VTB407" s="1315"/>
      <c r="VTC407" s="1315"/>
      <c r="VTD407" s="1315"/>
      <c r="VTE407" s="1315"/>
      <c r="VTF407" s="1315"/>
      <c r="VTG407" s="1315"/>
      <c r="VTH407" s="1315"/>
      <c r="VTI407" s="1315"/>
      <c r="VTJ407" s="1315"/>
      <c r="VTK407" s="1315"/>
      <c r="VTL407" s="1315"/>
      <c r="VTM407" s="1315"/>
      <c r="VTN407" s="1315"/>
      <c r="VTO407" s="1315"/>
      <c r="VTP407" s="1315"/>
      <c r="VTQ407" s="1315"/>
      <c r="VTR407" s="1315"/>
      <c r="VTS407" s="1315"/>
      <c r="VTT407" s="1315"/>
      <c r="VTU407" s="1315"/>
      <c r="VTV407" s="1315"/>
      <c r="VTW407" s="1315"/>
      <c r="VTX407" s="1315"/>
      <c r="VTY407" s="1315"/>
      <c r="VTZ407" s="1315"/>
      <c r="VUA407" s="1315"/>
      <c r="VUB407" s="1315"/>
      <c r="VUC407" s="1315"/>
      <c r="VUD407" s="1315"/>
      <c r="VUE407" s="1315"/>
      <c r="VUF407" s="1315"/>
      <c r="VUG407" s="1315"/>
      <c r="VUH407" s="1315"/>
      <c r="VUI407" s="1315"/>
      <c r="VUJ407" s="1315"/>
      <c r="VUK407" s="1315"/>
      <c r="VUL407" s="1315"/>
      <c r="VUM407" s="1315"/>
      <c r="VUN407" s="1315"/>
      <c r="VUO407" s="1315"/>
      <c r="VUP407" s="1315"/>
      <c r="VUQ407" s="1315"/>
      <c r="VUR407" s="1315"/>
      <c r="VUS407" s="1315"/>
      <c r="VUT407" s="1315"/>
      <c r="VUU407" s="1315"/>
      <c r="VUV407" s="1315"/>
      <c r="VUW407" s="1315"/>
      <c r="VUX407" s="1315"/>
      <c r="VUY407" s="1315"/>
      <c r="VUZ407" s="1315"/>
      <c r="VVA407" s="1315"/>
      <c r="VVB407" s="1315"/>
      <c r="VVC407" s="1315"/>
      <c r="VVD407" s="1315"/>
      <c r="VVE407" s="1315"/>
      <c r="VVF407" s="1315"/>
      <c r="VVG407" s="1315"/>
      <c r="VVH407" s="1315"/>
      <c r="VVI407" s="1315"/>
      <c r="VVJ407" s="1315"/>
      <c r="VVK407" s="1315"/>
      <c r="VVL407" s="1315"/>
      <c r="VVM407" s="1315"/>
      <c r="VVN407" s="1315"/>
      <c r="VVO407" s="1315"/>
      <c r="VVP407" s="1315"/>
      <c r="VVQ407" s="1315"/>
      <c r="VVR407" s="1315"/>
      <c r="VVS407" s="1315"/>
      <c r="VVT407" s="1315"/>
      <c r="VVU407" s="1315"/>
      <c r="VVV407" s="1315"/>
      <c r="VVW407" s="1315"/>
      <c r="VVX407" s="1315"/>
      <c r="VVY407" s="1315"/>
      <c r="VVZ407" s="1315"/>
      <c r="VWA407" s="1315"/>
      <c r="VWB407" s="1315"/>
      <c r="VWC407" s="1315"/>
      <c r="VWD407" s="1315"/>
      <c r="VWE407" s="1315"/>
      <c r="VWF407" s="1315"/>
      <c r="VWG407" s="1315"/>
      <c r="VWH407" s="1315"/>
      <c r="VWI407" s="1315"/>
      <c r="VWJ407" s="1315"/>
      <c r="VWK407" s="1315"/>
      <c r="VWL407" s="1315"/>
      <c r="VWM407" s="1315"/>
      <c r="VWN407" s="1315"/>
      <c r="VWO407" s="1315"/>
      <c r="VWP407" s="1315"/>
      <c r="VWQ407" s="1315"/>
      <c r="VWR407" s="1315"/>
      <c r="VWS407" s="1315"/>
      <c r="VWT407" s="1315"/>
      <c r="VWU407" s="1315"/>
      <c r="VWV407" s="1315"/>
      <c r="VWW407" s="1315"/>
      <c r="VWX407" s="1315"/>
      <c r="VWY407" s="1315"/>
      <c r="VWZ407" s="1315"/>
      <c r="VXA407" s="1315"/>
      <c r="VXB407" s="1315"/>
      <c r="VXC407" s="1315"/>
      <c r="VXD407" s="1315"/>
      <c r="VXE407" s="1315"/>
      <c r="VXF407" s="1315"/>
      <c r="VXG407" s="1315"/>
      <c r="VXH407" s="1315"/>
      <c r="VXI407" s="1315"/>
      <c r="VXJ407" s="1315"/>
      <c r="VXK407" s="1315"/>
      <c r="VXL407" s="1315"/>
      <c r="VXM407" s="1315"/>
      <c r="VXN407" s="1315"/>
      <c r="VXO407" s="1315"/>
      <c r="VXP407" s="1315"/>
      <c r="VXQ407" s="1315"/>
      <c r="VXR407" s="1315"/>
      <c r="VXS407" s="1315"/>
      <c r="VXT407" s="1315"/>
      <c r="VXU407" s="1315"/>
      <c r="VXV407" s="1315"/>
      <c r="VXW407" s="1315"/>
      <c r="VXX407" s="1315"/>
      <c r="VXY407" s="1315"/>
      <c r="VXZ407" s="1315"/>
      <c r="VYA407" s="1315"/>
      <c r="VYB407" s="1315"/>
      <c r="VYC407" s="1315"/>
      <c r="VYD407" s="1315"/>
      <c r="VYE407" s="1315"/>
      <c r="VYF407" s="1315"/>
      <c r="VYG407" s="1315"/>
      <c r="VYH407" s="1315"/>
      <c r="VYI407" s="1315"/>
      <c r="VYJ407" s="1315"/>
      <c r="VYK407" s="1315"/>
      <c r="VYL407" s="1315"/>
      <c r="VYM407" s="1315"/>
      <c r="VYN407" s="1315"/>
      <c r="VYO407" s="1315"/>
      <c r="VYP407" s="1315"/>
      <c r="VYQ407" s="1315"/>
      <c r="VYR407" s="1315"/>
      <c r="VYS407" s="1315"/>
      <c r="VYT407" s="1315"/>
      <c r="VYU407" s="1315"/>
      <c r="VYV407" s="1315"/>
      <c r="VYW407" s="1315"/>
      <c r="VYX407" s="1315"/>
      <c r="VYY407" s="1315"/>
      <c r="VYZ407" s="1315"/>
      <c r="VZA407" s="1315"/>
      <c r="VZB407" s="1315"/>
      <c r="VZC407" s="1315"/>
      <c r="VZD407" s="1315"/>
      <c r="VZE407" s="1315"/>
      <c r="VZF407" s="1315"/>
      <c r="VZG407" s="1315"/>
      <c r="VZH407" s="1315"/>
      <c r="VZI407" s="1315"/>
      <c r="VZJ407" s="1315"/>
      <c r="VZK407" s="1315"/>
      <c r="VZL407" s="1315"/>
      <c r="VZM407" s="1315"/>
      <c r="VZN407" s="1315"/>
      <c r="VZO407" s="1315"/>
      <c r="VZP407" s="1315"/>
      <c r="VZQ407" s="1315"/>
      <c r="VZR407" s="1315"/>
      <c r="VZS407" s="1315"/>
      <c r="VZT407" s="1315"/>
      <c r="VZU407" s="1315"/>
      <c r="VZV407" s="1315"/>
      <c r="VZW407" s="1315"/>
      <c r="VZX407" s="1315"/>
      <c r="VZY407" s="1315"/>
      <c r="VZZ407" s="1315"/>
      <c r="WAA407" s="1315"/>
      <c r="WAB407" s="1315"/>
      <c r="WAC407" s="1315"/>
      <c r="WAD407" s="1315"/>
      <c r="WAE407" s="1315"/>
      <c r="WAF407" s="1315"/>
      <c r="WAG407" s="1315"/>
      <c r="WAH407" s="1315"/>
      <c r="WAI407" s="1315"/>
      <c r="WAJ407" s="1315"/>
      <c r="WAK407" s="1315"/>
      <c r="WAL407" s="1315"/>
      <c r="WAM407" s="1315"/>
      <c r="WAN407" s="1315"/>
      <c r="WAO407" s="1315"/>
      <c r="WAP407" s="1315"/>
      <c r="WAQ407" s="1315"/>
      <c r="WAR407" s="1315"/>
      <c r="WAS407" s="1315"/>
      <c r="WAT407" s="1315"/>
      <c r="WAU407" s="1315"/>
      <c r="WAV407" s="1315"/>
      <c r="WAW407" s="1315"/>
      <c r="WAX407" s="1315"/>
      <c r="WAY407" s="1315"/>
      <c r="WAZ407" s="1315"/>
      <c r="WBA407" s="1315"/>
      <c r="WBB407" s="1315"/>
      <c r="WBC407" s="1315"/>
      <c r="WBD407" s="1315"/>
      <c r="WBE407" s="1315"/>
      <c r="WBF407" s="1315"/>
      <c r="WBG407" s="1315"/>
      <c r="WBH407" s="1315"/>
      <c r="WBI407" s="1315"/>
      <c r="WBJ407" s="1315"/>
      <c r="WBK407" s="1315"/>
      <c r="WBL407" s="1315"/>
      <c r="WBM407" s="1315"/>
      <c r="WBN407" s="1315"/>
      <c r="WBO407" s="1315"/>
      <c r="WBP407" s="1315"/>
      <c r="WBQ407" s="1315"/>
      <c r="WBR407" s="1315"/>
      <c r="WBS407" s="1315"/>
      <c r="WBT407" s="1315"/>
      <c r="WBU407" s="1315"/>
      <c r="WBV407" s="1315"/>
      <c r="WBW407" s="1315"/>
      <c r="WBX407" s="1315"/>
      <c r="WBY407" s="1315"/>
      <c r="WBZ407" s="1315"/>
      <c r="WCA407" s="1315"/>
      <c r="WCB407" s="1315"/>
      <c r="WCC407" s="1315"/>
      <c r="WCD407" s="1315"/>
      <c r="WCE407" s="1315"/>
      <c r="WCF407" s="1315"/>
      <c r="WCG407" s="1315"/>
      <c r="WCH407" s="1315"/>
      <c r="WCI407" s="1315"/>
      <c r="WCJ407" s="1315"/>
      <c r="WCK407" s="1315"/>
      <c r="WCL407" s="1315"/>
      <c r="WCM407" s="1315"/>
      <c r="WCN407" s="1315"/>
      <c r="WCO407" s="1315"/>
      <c r="WCP407" s="1315"/>
      <c r="WCQ407" s="1315"/>
      <c r="WCR407" s="1315"/>
      <c r="WCS407" s="1315"/>
      <c r="WCT407" s="1315"/>
      <c r="WCU407" s="1315"/>
      <c r="WCV407" s="1315"/>
      <c r="WCW407" s="1315"/>
      <c r="WCX407" s="1315"/>
      <c r="WCY407" s="1315"/>
      <c r="WCZ407" s="1315"/>
      <c r="WDA407" s="1315"/>
      <c r="WDB407" s="1315"/>
      <c r="WDC407" s="1315"/>
      <c r="WDD407" s="1315"/>
      <c r="WDE407" s="1315"/>
      <c r="WDF407" s="1315"/>
      <c r="WDG407" s="1315"/>
      <c r="WDH407" s="1315"/>
      <c r="WDI407" s="1315"/>
      <c r="WDJ407" s="1315"/>
      <c r="WDK407" s="1315"/>
      <c r="WDL407" s="1315"/>
      <c r="WDM407" s="1315"/>
      <c r="WDN407" s="1315"/>
      <c r="WDO407" s="1315"/>
      <c r="WDP407" s="1315"/>
      <c r="WDQ407" s="1315"/>
      <c r="WDR407" s="1315"/>
      <c r="WDS407" s="1315"/>
      <c r="WDT407" s="1315"/>
      <c r="WDU407" s="1315"/>
      <c r="WDV407" s="1315"/>
      <c r="WDW407" s="1315"/>
      <c r="WDX407" s="1315"/>
      <c r="WDY407" s="1315"/>
      <c r="WDZ407" s="1315"/>
      <c r="WEA407" s="1315"/>
      <c r="WEB407" s="1315"/>
      <c r="WEC407" s="1315"/>
      <c r="WED407" s="1315"/>
      <c r="WEE407" s="1315"/>
      <c r="WEF407" s="1315"/>
      <c r="WEG407" s="1315"/>
      <c r="WEH407" s="1315"/>
      <c r="WEI407" s="1315"/>
      <c r="WEJ407" s="1315"/>
      <c r="WEK407" s="1315"/>
      <c r="WEL407" s="1315"/>
      <c r="WEM407" s="1315"/>
      <c r="WEN407" s="1315"/>
      <c r="WEO407" s="1315"/>
      <c r="WEP407" s="1315"/>
      <c r="WEQ407" s="1315"/>
      <c r="WER407" s="1315"/>
      <c r="WES407" s="1315"/>
      <c r="WET407" s="1315"/>
      <c r="WEU407" s="1315"/>
      <c r="WEV407" s="1315"/>
      <c r="WEW407" s="1315"/>
      <c r="WEX407" s="1315"/>
      <c r="WEY407" s="1315"/>
      <c r="WEZ407" s="1315"/>
      <c r="WFA407" s="1315"/>
      <c r="WFB407" s="1315"/>
      <c r="WFC407" s="1315"/>
      <c r="WFD407" s="1315"/>
      <c r="WFE407" s="1315"/>
      <c r="WFF407" s="1315"/>
      <c r="WFG407" s="1315"/>
      <c r="WFH407" s="1315"/>
      <c r="WFI407" s="1315"/>
      <c r="WFJ407" s="1315"/>
      <c r="WFK407" s="1315"/>
      <c r="WFL407" s="1315"/>
      <c r="WFM407" s="1315"/>
      <c r="WFN407" s="1315"/>
      <c r="WFO407" s="1315"/>
      <c r="WFP407" s="1315"/>
      <c r="WFQ407" s="1315"/>
      <c r="WFR407" s="1315"/>
      <c r="WFS407" s="1315"/>
      <c r="WFT407" s="1315"/>
      <c r="WFU407" s="1315"/>
      <c r="WFV407" s="1315"/>
      <c r="WFW407" s="1315"/>
      <c r="WFX407" s="1315"/>
      <c r="WFY407" s="1315"/>
      <c r="WFZ407" s="1315"/>
      <c r="WGA407" s="1315"/>
      <c r="WGB407" s="1315"/>
      <c r="WGC407" s="1315"/>
      <c r="WGD407" s="1315"/>
      <c r="WGE407" s="1315"/>
      <c r="WGF407" s="1315"/>
      <c r="WGG407" s="1315"/>
      <c r="WGH407" s="1315"/>
      <c r="WGI407" s="1315"/>
      <c r="WGJ407" s="1315"/>
      <c r="WGK407" s="1315"/>
      <c r="WGL407" s="1315"/>
      <c r="WGM407" s="1315"/>
      <c r="WGN407" s="1315"/>
      <c r="WGO407" s="1315"/>
      <c r="WGP407" s="1315"/>
      <c r="WGQ407" s="1315"/>
      <c r="WGR407" s="1315"/>
      <c r="WGS407" s="1315"/>
      <c r="WGT407" s="1315"/>
      <c r="WGU407" s="1315"/>
      <c r="WGV407" s="1315"/>
      <c r="WGW407" s="1315"/>
      <c r="WGX407" s="1315"/>
      <c r="WGY407" s="1315"/>
      <c r="WGZ407" s="1315"/>
      <c r="WHA407" s="1315"/>
      <c r="WHB407" s="1315"/>
      <c r="WHC407" s="1315"/>
      <c r="WHD407" s="1315"/>
      <c r="WHE407" s="1315"/>
      <c r="WHF407" s="1315"/>
      <c r="WHG407" s="1315"/>
      <c r="WHH407" s="1315"/>
      <c r="WHI407" s="1315"/>
      <c r="WHJ407" s="1315"/>
      <c r="WHK407" s="1315"/>
      <c r="WHL407" s="1315"/>
      <c r="WHM407" s="1315"/>
      <c r="WHN407" s="1315"/>
      <c r="WHO407" s="1315"/>
      <c r="WHP407" s="1315"/>
      <c r="WHQ407" s="1315"/>
      <c r="WHR407" s="1315"/>
      <c r="WHS407" s="1315"/>
      <c r="WHT407" s="1315"/>
      <c r="WHU407" s="1315"/>
      <c r="WHV407" s="1315"/>
      <c r="WHW407" s="1315"/>
      <c r="WHX407" s="1315"/>
      <c r="WHY407" s="1315"/>
      <c r="WHZ407" s="1315"/>
      <c r="WIA407" s="1315"/>
      <c r="WIB407" s="1315"/>
      <c r="WIC407" s="1315"/>
      <c r="WID407" s="1315"/>
      <c r="WIE407" s="1315"/>
      <c r="WIF407" s="1315"/>
      <c r="WIG407" s="1315"/>
      <c r="WIH407" s="1315"/>
      <c r="WII407" s="1315"/>
      <c r="WIJ407" s="1315"/>
      <c r="WIK407" s="1315"/>
      <c r="WIL407" s="1315"/>
      <c r="WIM407" s="1315"/>
      <c r="WIN407" s="1315"/>
      <c r="WIO407" s="1315"/>
      <c r="WIP407" s="1315"/>
      <c r="WIQ407" s="1315"/>
      <c r="WIR407" s="1315"/>
      <c r="WIS407" s="1315"/>
      <c r="WIT407" s="1315"/>
      <c r="WIU407" s="1315"/>
      <c r="WIV407" s="1315"/>
      <c r="WIW407" s="1315"/>
      <c r="WIX407" s="1315"/>
      <c r="WIY407" s="1315"/>
      <c r="WIZ407" s="1315"/>
      <c r="WJA407" s="1315"/>
      <c r="WJB407" s="1315"/>
      <c r="WJC407" s="1315"/>
      <c r="WJD407" s="1315"/>
      <c r="WJE407" s="1315"/>
      <c r="WJF407" s="1315"/>
      <c r="WJG407" s="1315"/>
      <c r="WJH407" s="1315"/>
      <c r="WJI407" s="1315"/>
      <c r="WJJ407" s="1315"/>
      <c r="WJK407" s="1315"/>
      <c r="WJL407" s="1315"/>
      <c r="WJM407" s="1315"/>
      <c r="WJN407" s="1315"/>
      <c r="WJO407" s="1315"/>
      <c r="WJP407" s="1315"/>
      <c r="WJQ407" s="1315"/>
      <c r="WJR407" s="1315"/>
      <c r="WJS407" s="1315"/>
      <c r="WJT407" s="1315"/>
      <c r="WJU407" s="1315"/>
      <c r="WJV407" s="1315"/>
      <c r="WJW407" s="1315"/>
      <c r="WJX407" s="1315"/>
      <c r="WJY407" s="1315"/>
      <c r="WJZ407" s="1315"/>
      <c r="WKA407" s="1315"/>
      <c r="WKB407" s="1315"/>
      <c r="WKC407" s="1315"/>
      <c r="WKD407" s="1315"/>
      <c r="WKE407" s="1315"/>
      <c r="WKF407" s="1315"/>
      <c r="WKG407" s="1315"/>
      <c r="WKH407" s="1315"/>
      <c r="WKI407" s="1315"/>
      <c r="WKJ407" s="1315"/>
      <c r="WKK407" s="1315"/>
      <c r="WKL407" s="1315"/>
      <c r="WKM407" s="1315"/>
      <c r="WKN407" s="1315"/>
      <c r="WKO407" s="1315"/>
      <c r="WKP407" s="1315"/>
      <c r="WKQ407" s="1315"/>
      <c r="WKR407" s="1315"/>
      <c r="WKS407" s="1315"/>
      <c r="WKT407" s="1315"/>
      <c r="WKU407" s="1315"/>
      <c r="WKV407" s="1315"/>
      <c r="WKW407" s="1315"/>
      <c r="WKX407" s="1315"/>
      <c r="WKY407" s="1315"/>
      <c r="WKZ407" s="1315"/>
      <c r="WLA407" s="1315"/>
      <c r="WLB407" s="1315"/>
      <c r="WLC407" s="1315"/>
      <c r="WLD407" s="1315"/>
      <c r="WLE407" s="1315"/>
      <c r="WLF407" s="1315"/>
      <c r="WLG407" s="1315"/>
      <c r="WLH407" s="1315"/>
      <c r="WLI407" s="1315"/>
      <c r="WLJ407" s="1315"/>
      <c r="WLK407" s="1315"/>
      <c r="WLL407" s="1315"/>
      <c r="WLM407" s="1315"/>
      <c r="WLN407" s="1315"/>
      <c r="WLO407" s="1315"/>
      <c r="WLP407" s="1315"/>
      <c r="WLQ407" s="1315"/>
      <c r="WLR407" s="1315"/>
      <c r="WLS407" s="1315"/>
      <c r="WLT407" s="1315"/>
      <c r="WLU407" s="1315"/>
      <c r="WLV407" s="1315"/>
      <c r="WLW407" s="1315"/>
      <c r="WLX407" s="1315"/>
      <c r="WLY407" s="1315"/>
      <c r="WLZ407" s="1315"/>
      <c r="WMA407" s="1315"/>
      <c r="WMB407" s="1315"/>
      <c r="WMC407" s="1315"/>
      <c r="WMD407" s="1315"/>
      <c r="WME407" s="1315"/>
      <c r="WMF407" s="1315"/>
      <c r="WMG407" s="1315"/>
      <c r="WMH407" s="1315"/>
      <c r="WMI407" s="1315"/>
      <c r="WMJ407" s="1315"/>
      <c r="WMK407" s="1315"/>
      <c r="WML407" s="1315"/>
      <c r="WMM407" s="1315"/>
      <c r="WMN407" s="1315"/>
      <c r="WMO407" s="1315"/>
      <c r="WMP407" s="1315"/>
      <c r="WMQ407" s="1315"/>
      <c r="WMR407" s="1315"/>
      <c r="WMS407" s="1315"/>
      <c r="WMT407" s="1315"/>
      <c r="WMU407" s="1315"/>
      <c r="WMV407" s="1315"/>
      <c r="WMW407" s="1315"/>
      <c r="WMX407" s="1315"/>
      <c r="WMY407" s="1315"/>
      <c r="WMZ407" s="1315"/>
      <c r="WNA407" s="1315"/>
      <c r="WNB407" s="1315"/>
      <c r="WNC407" s="1315"/>
      <c r="WND407" s="1315"/>
      <c r="WNE407" s="1315"/>
      <c r="WNF407" s="1315"/>
      <c r="WNG407" s="1315"/>
      <c r="WNH407" s="1315"/>
      <c r="WNI407" s="1315"/>
      <c r="WNJ407" s="1315"/>
      <c r="WNK407" s="1315"/>
      <c r="WNL407" s="1315"/>
      <c r="WNM407" s="1315"/>
      <c r="WNN407" s="1315"/>
      <c r="WNO407" s="1315"/>
      <c r="WNP407" s="1315"/>
      <c r="WNQ407" s="1315"/>
      <c r="WNR407" s="1315"/>
      <c r="WNS407" s="1315"/>
      <c r="WNT407" s="1315"/>
      <c r="WNU407" s="1315"/>
      <c r="WNV407" s="1315"/>
      <c r="WNW407" s="1315"/>
      <c r="WNX407" s="1315"/>
      <c r="WNY407" s="1315"/>
      <c r="WNZ407" s="1315"/>
      <c r="WOA407" s="1315"/>
      <c r="WOB407" s="1315"/>
      <c r="WOC407" s="1315"/>
      <c r="WOD407" s="1315"/>
      <c r="WOE407" s="1315"/>
      <c r="WOF407" s="1315"/>
      <c r="WOG407" s="1315"/>
      <c r="WOH407" s="1315"/>
      <c r="WOI407" s="1315"/>
      <c r="WOJ407" s="1315"/>
      <c r="WOK407" s="1315"/>
      <c r="WOL407" s="1315"/>
      <c r="WOM407" s="1315"/>
      <c r="WON407" s="1315"/>
      <c r="WOO407" s="1315"/>
      <c r="WOP407" s="1315"/>
      <c r="WOQ407" s="1315"/>
      <c r="WOR407" s="1315"/>
      <c r="WOS407" s="1315"/>
      <c r="WOT407" s="1315"/>
      <c r="WOU407" s="1315"/>
      <c r="WOV407" s="1315"/>
      <c r="WOW407" s="1315"/>
      <c r="WOX407" s="1315"/>
      <c r="WOY407" s="1315"/>
      <c r="WOZ407" s="1315"/>
      <c r="WPA407" s="1315"/>
      <c r="WPB407" s="1315"/>
      <c r="WPC407" s="1315"/>
      <c r="WPD407" s="1315"/>
      <c r="WPE407" s="1315"/>
      <c r="WPF407" s="1315"/>
      <c r="WPG407" s="1315"/>
      <c r="WPH407" s="1315"/>
      <c r="WPI407" s="1315"/>
      <c r="WPJ407" s="1315"/>
      <c r="WPK407" s="1315"/>
      <c r="WPL407" s="1315"/>
      <c r="WPM407" s="1315"/>
      <c r="WPN407" s="1315"/>
      <c r="WPO407" s="1315"/>
      <c r="WPP407" s="1315"/>
      <c r="WPQ407" s="1315"/>
      <c r="WPR407" s="1315"/>
      <c r="WPS407" s="1315"/>
      <c r="WPT407" s="1315"/>
      <c r="WPU407" s="1315"/>
      <c r="WPV407" s="1315"/>
      <c r="WPW407" s="1315"/>
      <c r="WPX407" s="1315"/>
      <c r="WPY407" s="1315"/>
      <c r="WPZ407" s="1315"/>
      <c r="WQA407" s="1315"/>
      <c r="WQB407" s="1315"/>
      <c r="WQC407" s="1315"/>
      <c r="WQD407" s="1315"/>
      <c r="WQE407" s="1315"/>
      <c r="WQF407" s="1315"/>
      <c r="WQG407" s="1315"/>
      <c r="WQH407" s="1315"/>
      <c r="WQI407" s="1315"/>
      <c r="WQJ407" s="1315"/>
      <c r="WQK407" s="1315"/>
      <c r="WQL407" s="1315"/>
      <c r="WQM407" s="1315"/>
      <c r="WQN407" s="1315"/>
      <c r="WQO407" s="1315"/>
      <c r="WQP407" s="1315"/>
      <c r="WQQ407" s="1315"/>
      <c r="WQR407" s="1315"/>
      <c r="WQS407" s="1315"/>
      <c r="WQT407" s="1315"/>
      <c r="WQU407" s="1315"/>
      <c r="WQV407" s="1315"/>
      <c r="WQW407" s="1315"/>
      <c r="WQX407" s="1315"/>
      <c r="WQY407" s="1315"/>
      <c r="WQZ407" s="1315"/>
      <c r="WRA407" s="1315"/>
      <c r="WRB407" s="1315"/>
      <c r="WRC407" s="1315"/>
      <c r="WRD407" s="1315"/>
      <c r="WRE407" s="1315"/>
      <c r="WRF407" s="1315"/>
      <c r="WRG407" s="1315"/>
      <c r="WRH407" s="1315"/>
      <c r="WRI407" s="1315"/>
      <c r="WRJ407" s="1315"/>
      <c r="WRK407" s="1315"/>
      <c r="WRL407" s="1315"/>
      <c r="WRM407" s="1315"/>
      <c r="WRN407" s="1315"/>
      <c r="WRO407" s="1315"/>
      <c r="WRP407" s="1315"/>
      <c r="WRQ407" s="1315"/>
      <c r="WRR407" s="1315"/>
      <c r="WRS407" s="1315"/>
      <c r="WRT407" s="1315"/>
      <c r="WRU407" s="1315"/>
      <c r="WRV407" s="1315"/>
      <c r="WRW407" s="1315"/>
      <c r="WRX407" s="1315"/>
      <c r="WRY407" s="1315"/>
      <c r="WRZ407" s="1315"/>
      <c r="WSA407" s="1315"/>
      <c r="WSB407" s="1315"/>
      <c r="WSC407" s="1315"/>
      <c r="WSD407" s="1315"/>
      <c r="WSE407" s="1315"/>
      <c r="WSF407" s="1315"/>
      <c r="WSG407" s="1315"/>
      <c r="WSH407" s="1315"/>
      <c r="WSI407" s="1315"/>
      <c r="WSJ407" s="1315"/>
      <c r="WSK407" s="1315"/>
      <c r="WSL407" s="1315"/>
      <c r="WSM407" s="1315"/>
      <c r="WSN407" s="1315"/>
      <c r="WSO407" s="1315"/>
      <c r="WSP407" s="1315"/>
      <c r="WSQ407" s="1315"/>
      <c r="WSR407" s="1315"/>
      <c r="WSS407" s="1315"/>
      <c r="WST407" s="1315"/>
      <c r="WSU407" s="1315"/>
      <c r="WSV407" s="1315"/>
      <c r="WSW407" s="1315"/>
      <c r="WSX407" s="1315"/>
      <c r="WSY407" s="1315"/>
      <c r="WSZ407" s="1315"/>
      <c r="WTA407" s="1315"/>
      <c r="WTB407" s="1315"/>
      <c r="WTC407" s="1315"/>
      <c r="WTD407" s="1315"/>
      <c r="WTE407" s="1315"/>
      <c r="WTF407" s="1315"/>
      <c r="WTG407" s="1315"/>
      <c r="WTH407" s="1315"/>
      <c r="WTI407" s="1315"/>
      <c r="WTJ407" s="1315"/>
      <c r="WTK407" s="1315"/>
      <c r="WTL407" s="1315"/>
      <c r="WTM407" s="1315"/>
      <c r="WTN407" s="1315"/>
      <c r="WTO407" s="1315"/>
      <c r="WTP407" s="1315"/>
      <c r="WTQ407" s="1315"/>
      <c r="WTR407" s="1315"/>
      <c r="WTS407" s="1315"/>
      <c r="WTT407" s="1315"/>
      <c r="WTU407" s="1315"/>
      <c r="WTV407" s="1315"/>
      <c r="WTW407" s="1315"/>
      <c r="WTX407" s="1315"/>
      <c r="WTY407" s="1315"/>
      <c r="WTZ407" s="1315"/>
      <c r="WUA407" s="1315"/>
      <c r="WUB407" s="1315"/>
      <c r="WUC407" s="1315"/>
      <c r="WUD407" s="1315"/>
      <c r="WUE407" s="1315"/>
      <c r="WUF407" s="1315"/>
      <c r="WUG407" s="1315"/>
      <c r="WUH407" s="1315"/>
      <c r="WUI407" s="1315"/>
      <c r="WUJ407" s="1315"/>
      <c r="WUK407" s="1315"/>
      <c r="WUL407" s="1315"/>
      <c r="WUM407" s="1315"/>
      <c r="WUN407" s="1315"/>
      <c r="WUO407" s="1315"/>
      <c r="WUP407" s="1315"/>
      <c r="WUQ407" s="1315"/>
      <c r="WUR407" s="1315"/>
      <c r="WUS407" s="1315"/>
      <c r="WUT407" s="1315"/>
      <c r="WUU407" s="1315"/>
      <c r="WUV407" s="1315"/>
      <c r="WUW407" s="1315"/>
      <c r="WUX407" s="1315"/>
      <c r="WUY407" s="1315"/>
      <c r="WUZ407" s="1315"/>
      <c r="WVA407" s="1315"/>
      <c r="WVB407" s="1315"/>
      <c r="WVC407" s="1315"/>
      <c r="WVD407" s="1315"/>
      <c r="WVE407" s="1315"/>
      <c r="WVF407" s="1315"/>
      <c r="WVG407" s="1315"/>
      <c r="WVH407" s="1315"/>
      <c r="WVI407" s="1315"/>
      <c r="WVJ407" s="1315"/>
      <c r="WVK407" s="1315"/>
      <c r="WVL407" s="1315"/>
      <c r="WVM407" s="1315"/>
      <c r="WVN407" s="1315"/>
      <c r="WVO407" s="1315"/>
      <c r="WVP407" s="1315"/>
      <c r="WVQ407" s="1315"/>
      <c r="WVR407" s="1315"/>
      <c r="WVS407" s="1315"/>
      <c r="WVT407" s="1315"/>
      <c r="WVU407" s="1315"/>
      <c r="WVV407" s="1315"/>
      <c r="WVW407" s="1315"/>
      <c r="WVX407" s="1315"/>
      <c r="WVY407" s="1315"/>
      <c r="WVZ407" s="1315"/>
      <c r="WWA407" s="1315"/>
      <c r="WWB407" s="1315"/>
      <c r="WWC407" s="1315"/>
      <c r="WWD407" s="1315"/>
      <c r="WWE407" s="1315"/>
      <c r="WWF407" s="1315"/>
      <c r="WWG407" s="1315"/>
      <c r="WWH407" s="1315"/>
      <c r="WWI407" s="1315"/>
      <c r="WWJ407" s="1315"/>
      <c r="WWK407" s="1315"/>
      <c r="WWL407" s="1315"/>
      <c r="WWM407" s="1315"/>
      <c r="WWN407" s="1315"/>
      <c r="WWO407" s="1315"/>
      <c r="WWP407" s="1315"/>
      <c r="WWQ407" s="1315"/>
      <c r="WWR407" s="1315"/>
      <c r="WWS407" s="1315"/>
      <c r="WWT407" s="1315"/>
      <c r="WWU407" s="1315"/>
      <c r="WWV407" s="1315"/>
      <c r="WWW407" s="1315"/>
      <c r="WWX407" s="1315"/>
      <c r="WWY407" s="1315"/>
      <c r="WWZ407" s="1315"/>
      <c r="WXA407" s="1315"/>
      <c r="WXB407" s="1315"/>
      <c r="WXC407" s="1315"/>
      <c r="WXD407" s="1315"/>
      <c r="WXE407" s="1315"/>
      <c r="WXF407" s="1315"/>
      <c r="WXG407" s="1315"/>
      <c r="WXH407" s="1315"/>
      <c r="WXI407" s="1315"/>
      <c r="WXJ407" s="1315"/>
      <c r="WXK407" s="1315"/>
      <c r="WXL407" s="1315"/>
      <c r="WXM407" s="1315"/>
      <c r="WXN407" s="1315"/>
      <c r="WXO407" s="1315"/>
      <c r="WXP407" s="1315"/>
      <c r="WXQ407" s="1315"/>
      <c r="WXR407" s="1315"/>
      <c r="WXS407" s="1315"/>
      <c r="WXT407" s="1315"/>
      <c r="WXU407" s="1315"/>
      <c r="WXV407" s="1315"/>
      <c r="WXW407" s="1315"/>
      <c r="WXX407" s="1315"/>
      <c r="WXY407" s="1315"/>
      <c r="WXZ407" s="1315"/>
      <c r="WYA407" s="1315"/>
      <c r="WYB407" s="1315"/>
      <c r="WYC407" s="1315"/>
      <c r="WYD407" s="1315"/>
      <c r="WYE407" s="1315"/>
      <c r="WYF407" s="1315"/>
      <c r="WYG407" s="1315"/>
      <c r="WYH407" s="1315"/>
      <c r="WYI407" s="1315"/>
      <c r="WYJ407" s="1315"/>
      <c r="WYK407" s="1315"/>
      <c r="WYL407" s="1315"/>
      <c r="WYM407" s="1315"/>
      <c r="WYN407" s="1315"/>
      <c r="WYO407" s="1315"/>
      <c r="WYP407" s="1315"/>
      <c r="WYQ407" s="1315"/>
      <c r="WYR407" s="1315"/>
      <c r="WYS407" s="1315"/>
      <c r="WYT407" s="1315"/>
      <c r="WYU407" s="1315"/>
      <c r="WYV407" s="1315"/>
      <c r="WYW407" s="1315"/>
      <c r="WYX407" s="1315"/>
      <c r="WYY407" s="1315"/>
      <c r="WYZ407" s="1315"/>
      <c r="WZA407" s="1315"/>
      <c r="WZB407" s="1315"/>
      <c r="WZC407" s="1315"/>
      <c r="WZD407" s="1315"/>
      <c r="WZE407" s="1315"/>
      <c r="WZF407" s="1315"/>
      <c r="WZG407" s="1315"/>
      <c r="WZH407" s="1315"/>
      <c r="WZI407" s="1315"/>
      <c r="WZJ407" s="1315"/>
      <c r="WZK407" s="1315"/>
      <c r="WZL407" s="1315"/>
      <c r="WZM407" s="1315"/>
      <c r="WZN407" s="1315"/>
      <c r="WZO407" s="1315"/>
      <c r="WZP407" s="1315"/>
      <c r="WZQ407" s="1315"/>
      <c r="WZR407" s="1315"/>
      <c r="WZS407" s="1315"/>
      <c r="WZT407" s="1315"/>
      <c r="WZU407" s="1315"/>
      <c r="WZV407" s="1315"/>
      <c r="WZW407" s="1315"/>
      <c r="WZX407" s="1315"/>
      <c r="WZY407" s="1315"/>
      <c r="WZZ407" s="1315"/>
      <c r="XAA407" s="1315"/>
      <c r="XAB407" s="1315"/>
      <c r="XAC407" s="1315"/>
      <c r="XAD407" s="1315"/>
      <c r="XAE407" s="1315"/>
      <c r="XAF407" s="1315"/>
      <c r="XAG407" s="1315"/>
      <c r="XAH407" s="1315"/>
      <c r="XAI407" s="1315"/>
      <c r="XAJ407" s="1315"/>
      <c r="XAK407" s="1315"/>
      <c r="XAL407" s="1315"/>
      <c r="XAM407" s="1315"/>
      <c r="XAN407" s="1315"/>
      <c r="XAO407" s="1315"/>
      <c r="XAP407" s="1315"/>
      <c r="XAQ407" s="1315"/>
      <c r="XAR407" s="1315"/>
      <c r="XAS407" s="1315"/>
      <c r="XAT407" s="1315"/>
      <c r="XAU407" s="1315"/>
      <c r="XAV407" s="1315"/>
      <c r="XAW407" s="1315"/>
      <c r="XAX407" s="1315"/>
      <c r="XAY407" s="1315"/>
      <c r="XAZ407" s="1315"/>
      <c r="XBA407" s="1315"/>
      <c r="XBB407" s="1315"/>
      <c r="XBC407" s="1315"/>
      <c r="XBD407" s="1315"/>
      <c r="XBE407" s="1315"/>
      <c r="XBF407" s="1315"/>
      <c r="XBG407" s="1315"/>
      <c r="XBH407" s="1315"/>
      <c r="XBI407" s="1315"/>
      <c r="XBJ407" s="1315"/>
      <c r="XBK407" s="1315"/>
      <c r="XBL407" s="1315"/>
      <c r="XBM407" s="1315"/>
      <c r="XBN407" s="1315"/>
      <c r="XBO407" s="1315"/>
      <c r="XBP407" s="1315"/>
      <c r="XBQ407" s="1315"/>
      <c r="XBR407" s="1315"/>
      <c r="XBS407" s="1315"/>
      <c r="XBT407" s="1315"/>
      <c r="XBU407" s="1315"/>
      <c r="XBV407" s="1315"/>
      <c r="XBW407" s="1315"/>
      <c r="XBX407" s="1315"/>
      <c r="XBY407" s="1315"/>
      <c r="XBZ407" s="1315"/>
      <c r="XCA407" s="1315"/>
      <c r="XCB407" s="1315"/>
      <c r="XCC407" s="1315"/>
      <c r="XCD407" s="1315"/>
      <c r="XCE407" s="1315"/>
      <c r="XCF407" s="1315"/>
      <c r="XCG407" s="1315"/>
      <c r="XCH407" s="1315"/>
      <c r="XCI407" s="1315"/>
      <c r="XCJ407" s="1315"/>
      <c r="XCK407" s="1315"/>
      <c r="XCL407" s="1315"/>
      <c r="XCM407" s="1315"/>
      <c r="XCN407" s="1315"/>
      <c r="XCO407" s="1315"/>
      <c r="XCP407" s="1315"/>
      <c r="XCQ407" s="1315"/>
      <c r="XCR407" s="1315"/>
      <c r="XCS407" s="1315"/>
      <c r="XCT407" s="1315"/>
      <c r="XCU407" s="1315"/>
      <c r="XCV407" s="1315"/>
      <c r="XCW407" s="1315"/>
      <c r="XCX407" s="1315"/>
      <c r="XCY407" s="1315"/>
      <c r="XCZ407" s="1315"/>
      <c r="XDA407" s="1315"/>
      <c r="XDB407" s="1315"/>
      <c r="XDC407" s="1315"/>
      <c r="XDD407" s="1315"/>
      <c r="XDE407" s="1315"/>
      <c r="XDF407" s="1315"/>
      <c r="XDG407" s="1315"/>
      <c r="XDH407" s="1315"/>
      <c r="XDI407" s="1315"/>
      <c r="XDJ407" s="1315"/>
      <c r="XDK407" s="1315"/>
      <c r="XDL407" s="1315"/>
      <c r="XDM407" s="1315"/>
      <c r="XDN407" s="1315"/>
      <c r="XDO407" s="1315"/>
      <c r="XDP407" s="1315"/>
      <c r="XDQ407" s="1315"/>
      <c r="XDR407" s="1315"/>
      <c r="XDS407" s="1315"/>
      <c r="XDT407" s="1315"/>
      <c r="XDU407" s="1315"/>
      <c r="XDV407" s="1315"/>
      <c r="XDW407" s="1315"/>
      <c r="XDX407" s="1315"/>
      <c r="XDY407" s="1315"/>
      <c r="XDZ407" s="1315"/>
      <c r="XEA407" s="1315"/>
      <c r="XEB407" s="1315"/>
      <c r="XEC407" s="1315"/>
      <c r="XED407" s="1315"/>
      <c r="XEE407" s="1315"/>
      <c r="XEF407" s="1315"/>
      <c r="XEG407" s="1315"/>
      <c r="XEH407" s="1315"/>
      <c r="XEI407" s="1315"/>
      <c r="XEJ407" s="1315"/>
      <c r="XEK407" s="1315"/>
      <c r="XEL407" s="1315"/>
      <c r="XEM407" s="1315"/>
      <c r="XEN407" s="1315"/>
      <c r="XEO407" s="1315"/>
      <c r="XEP407" s="1315"/>
      <c r="XEQ407" s="1315"/>
      <c r="XER407" s="1315"/>
    </row>
    <row r="408" spans="1:16372" ht="12.6" customHeight="1" x14ac:dyDescent="0.2">
      <c r="F408" s="60"/>
      <c r="G408" s="97"/>
    </row>
    <row r="409" spans="1:16372" ht="19.5" customHeight="1" x14ac:dyDescent="0.2">
      <c r="B409" s="1317" t="s">
        <v>143</v>
      </c>
      <c r="C409" s="1318">
        <v>0</v>
      </c>
      <c r="D409" s="1318">
        <v>0</v>
      </c>
      <c r="E409" s="1319">
        <v>0</v>
      </c>
      <c r="F409" s="60"/>
      <c r="G409" s="97"/>
    </row>
    <row r="410" spans="1:16372" ht="19.5" customHeight="1" x14ac:dyDescent="0.2">
      <c r="A410" s="1315"/>
      <c r="B410" s="1321" t="s">
        <v>491</v>
      </c>
      <c r="C410" s="1322">
        <v>0</v>
      </c>
      <c r="D410" s="1322">
        <v>0</v>
      </c>
      <c r="E410" s="1323">
        <v>0</v>
      </c>
      <c r="F410" s="1316"/>
      <c r="G410" s="1320"/>
      <c r="H410" s="1315"/>
      <c r="I410" s="1316"/>
      <c r="J410" s="1316"/>
      <c r="K410" s="1315"/>
      <c r="L410" s="1315"/>
      <c r="M410" s="1315"/>
      <c r="N410" s="1315"/>
      <c r="O410" s="1315"/>
      <c r="P410" s="1315"/>
      <c r="Q410" s="1315"/>
      <c r="R410" s="1315"/>
      <c r="S410" s="1315"/>
      <c r="T410" s="1315"/>
      <c r="U410" s="1315"/>
      <c r="V410" s="1315"/>
      <c r="W410" s="1315"/>
      <c r="X410" s="1315"/>
      <c r="Y410" s="1315"/>
      <c r="Z410" s="1315"/>
      <c r="AA410" s="1315"/>
      <c r="AB410" s="1315"/>
      <c r="AC410" s="1315"/>
      <c r="AD410" s="1315"/>
      <c r="AE410" s="1315"/>
      <c r="AF410" s="1315"/>
      <c r="AG410" s="1315"/>
      <c r="AH410" s="1315"/>
      <c r="AI410" s="1315"/>
      <c r="AJ410" s="1315"/>
      <c r="AK410" s="1315"/>
      <c r="AL410" s="1315"/>
      <c r="AM410" s="1315"/>
      <c r="AN410" s="1315"/>
      <c r="AO410" s="1315"/>
      <c r="AP410" s="1315"/>
      <c r="AQ410" s="1315"/>
      <c r="AR410" s="1315"/>
      <c r="AS410" s="1315"/>
      <c r="AT410" s="1315"/>
      <c r="AU410" s="1315"/>
      <c r="AV410" s="1315"/>
      <c r="AW410" s="1315"/>
      <c r="AX410" s="1315"/>
      <c r="AY410" s="1315"/>
      <c r="AZ410" s="1315"/>
      <c r="BA410" s="1315"/>
      <c r="BB410" s="1315"/>
      <c r="BC410" s="1315"/>
      <c r="BD410" s="1315"/>
      <c r="BE410" s="1315"/>
      <c r="BF410" s="1315"/>
      <c r="BG410" s="1315"/>
      <c r="BH410" s="1315"/>
      <c r="BI410" s="1315"/>
      <c r="BJ410" s="1315"/>
      <c r="BK410" s="1315"/>
      <c r="BL410" s="1315"/>
      <c r="BM410" s="1315"/>
      <c r="BN410" s="1315"/>
      <c r="BO410" s="1315"/>
      <c r="BP410" s="1315"/>
      <c r="BQ410" s="1315"/>
      <c r="BR410" s="1315"/>
      <c r="BS410" s="1315"/>
      <c r="BT410" s="1315"/>
      <c r="BU410" s="1315"/>
      <c r="BV410" s="1315"/>
      <c r="BW410" s="1315"/>
      <c r="BX410" s="1315"/>
      <c r="BY410" s="1315"/>
      <c r="BZ410" s="1315"/>
      <c r="CA410" s="1315"/>
      <c r="CB410" s="1315"/>
      <c r="CC410" s="1315"/>
      <c r="CD410" s="1315"/>
      <c r="CE410" s="1315"/>
      <c r="CF410" s="1315"/>
      <c r="CG410" s="1315"/>
      <c r="CH410" s="1315"/>
      <c r="CI410" s="1315"/>
      <c r="CJ410" s="1315"/>
      <c r="CK410" s="1315"/>
      <c r="CL410" s="1315"/>
      <c r="CM410" s="1315"/>
      <c r="CN410" s="1315"/>
      <c r="CO410" s="1315"/>
      <c r="CP410" s="1315"/>
      <c r="CQ410" s="1315"/>
      <c r="CR410" s="1315"/>
      <c r="CS410" s="1315"/>
      <c r="CT410" s="1315"/>
      <c r="CU410" s="1315"/>
      <c r="CV410" s="1315"/>
      <c r="CW410" s="1315"/>
      <c r="CX410" s="1315"/>
      <c r="CY410" s="1315"/>
      <c r="CZ410" s="1315"/>
      <c r="DA410" s="1315"/>
      <c r="DB410" s="1315"/>
      <c r="DC410" s="1315"/>
      <c r="DD410" s="1315"/>
      <c r="DE410" s="1315"/>
      <c r="DF410" s="1315"/>
      <c r="DG410" s="1315"/>
      <c r="DH410" s="1315"/>
      <c r="DI410" s="1315"/>
      <c r="DJ410" s="1315"/>
      <c r="DK410" s="1315"/>
      <c r="DL410" s="1315"/>
      <c r="DM410" s="1315"/>
      <c r="DN410" s="1315"/>
      <c r="DO410" s="1315"/>
      <c r="DP410" s="1315"/>
      <c r="DQ410" s="1315"/>
      <c r="DR410" s="1315"/>
      <c r="DS410" s="1315"/>
      <c r="DT410" s="1315"/>
      <c r="DU410" s="1315"/>
      <c r="DV410" s="1315"/>
      <c r="DW410" s="1315"/>
      <c r="DX410" s="1315"/>
      <c r="DY410" s="1315"/>
      <c r="DZ410" s="1315"/>
      <c r="EA410" s="1315"/>
      <c r="EB410" s="1315"/>
      <c r="EC410" s="1315"/>
      <c r="ED410" s="1315"/>
      <c r="EE410" s="1315"/>
      <c r="EF410" s="1315"/>
      <c r="EG410" s="1315"/>
      <c r="EH410" s="1315"/>
      <c r="EI410" s="1315"/>
      <c r="EJ410" s="1315"/>
      <c r="EK410" s="1315"/>
      <c r="EL410" s="1315"/>
      <c r="EM410" s="1315"/>
      <c r="EN410" s="1315"/>
      <c r="EO410" s="1315"/>
      <c r="EP410" s="1315"/>
      <c r="EQ410" s="1315"/>
      <c r="ER410" s="1315"/>
      <c r="ES410" s="1315"/>
      <c r="ET410" s="1315"/>
      <c r="EU410" s="1315"/>
      <c r="EV410" s="1315"/>
      <c r="EW410" s="1315"/>
      <c r="EX410" s="1315"/>
      <c r="EY410" s="1315"/>
      <c r="EZ410" s="1315"/>
      <c r="FA410" s="1315"/>
      <c r="FB410" s="1315"/>
      <c r="FC410" s="1315"/>
      <c r="FD410" s="1315"/>
      <c r="FE410" s="1315"/>
      <c r="FF410" s="1315"/>
      <c r="FG410" s="1315"/>
      <c r="FH410" s="1315"/>
      <c r="FI410" s="1315"/>
      <c r="FJ410" s="1315"/>
      <c r="FK410" s="1315"/>
      <c r="FL410" s="1315"/>
      <c r="FM410" s="1315"/>
      <c r="FN410" s="1315"/>
      <c r="FO410" s="1315"/>
      <c r="FP410" s="1315"/>
      <c r="FQ410" s="1315"/>
      <c r="FR410" s="1315"/>
      <c r="FS410" s="1315"/>
      <c r="FT410" s="1315"/>
      <c r="FU410" s="1315"/>
      <c r="FV410" s="1315"/>
      <c r="FW410" s="1315"/>
      <c r="FX410" s="1315"/>
      <c r="FY410" s="1315"/>
      <c r="FZ410" s="1315"/>
      <c r="GA410" s="1315"/>
      <c r="GB410" s="1315"/>
      <c r="GC410" s="1315"/>
      <c r="GD410" s="1315"/>
      <c r="GE410" s="1315"/>
      <c r="GF410" s="1315"/>
      <c r="GG410" s="1315"/>
      <c r="GH410" s="1315"/>
      <c r="GI410" s="1315"/>
      <c r="GJ410" s="1315"/>
      <c r="GK410" s="1315"/>
      <c r="GL410" s="1315"/>
      <c r="GM410" s="1315"/>
      <c r="GN410" s="1315"/>
      <c r="GO410" s="1315"/>
      <c r="GP410" s="1315"/>
      <c r="GQ410" s="1315"/>
      <c r="GR410" s="1315"/>
      <c r="GS410" s="1315"/>
      <c r="GT410" s="1315"/>
      <c r="GU410" s="1315"/>
      <c r="GV410" s="1315"/>
      <c r="GW410" s="1315"/>
      <c r="GX410" s="1315"/>
      <c r="GY410" s="1315"/>
      <c r="GZ410" s="1315"/>
      <c r="HA410" s="1315"/>
      <c r="HB410" s="1315"/>
      <c r="HC410" s="1315"/>
      <c r="HD410" s="1315"/>
      <c r="HE410" s="1315"/>
      <c r="HF410" s="1315"/>
      <c r="HG410" s="1315"/>
      <c r="HH410" s="1315"/>
      <c r="HI410" s="1315"/>
      <c r="HJ410" s="1315"/>
      <c r="HK410" s="1315"/>
      <c r="HL410" s="1315"/>
      <c r="HM410" s="1315"/>
      <c r="HN410" s="1315"/>
      <c r="HO410" s="1315"/>
      <c r="HP410" s="1315"/>
      <c r="HQ410" s="1315"/>
      <c r="HR410" s="1315"/>
      <c r="HS410" s="1315"/>
      <c r="HT410" s="1315"/>
      <c r="HU410" s="1315"/>
      <c r="HV410" s="1315"/>
      <c r="HW410" s="1315"/>
      <c r="HX410" s="1315"/>
      <c r="HY410" s="1315"/>
      <c r="HZ410" s="1315"/>
      <c r="IA410" s="1315"/>
      <c r="IB410" s="1315"/>
      <c r="IC410" s="1315"/>
      <c r="ID410" s="1315"/>
      <c r="IE410" s="1315"/>
      <c r="IF410" s="1315"/>
      <c r="IG410" s="1315"/>
      <c r="IH410" s="1315"/>
      <c r="II410" s="1315"/>
      <c r="IJ410" s="1315"/>
      <c r="IK410" s="1315"/>
      <c r="IL410" s="1315"/>
      <c r="IM410" s="1315"/>
      <c r="IN410" s="1315"/>
      <c r="IO410" s="1315"/>
      <c r="IP410" s="1315"/>
      <c r="IQ410" s="1315"/>
      <c r="IR410" s="1315"/>
      <c r="IS410" s="1315"/>
      <c r="IT410" s="1315"/>
      <c r="IU410" s="1315"/>
      <c r="IV410" s="1315"/>
      <c r="IW410" s="1315"/>
      <c r="IX410" s="1315"/>
      <c r="IY410" s="1315"/>
      <c r="IZ410" s="1315"/>
      <c r="JA410" s="1315"/>
      <c r="JB410" s="1315"/>
      <c r="JC410" s="1315"/>
      <c r="JD410" s="1315"/>
      <c r="JE410" s="1315"/>
      <c r="JF410" s="1315"/>
      <c r="JG410" s="1315"/>
      <c r="JH410" s="1315"/>
      <c r="JI410" s="1315"/>
      <c r="JJ410" s="1315"/>
      <c r="JK410" s="1315"/>
      <c r="JL410" s="1315"/>
      <c r="JM410" s="1315"/>
      <c r="JN410" s="1315"/>
      <c r="JO410" s="1315"/>
      <c r="JP410" s="1315"/>
      <c r="JQ410" s="1315"/>
      <c r="JR410" s="1315"/>
      <c r="JS410" s="1315"/>
      <c r="JT410" s="1315"/>
      <c r="JU410" s="1315"/>
      <c r="JV410" s="1315"/>
      <c r="JW410" s="1315"/>
      <c r="JX410" s="1315"/>
      <c r="JY410" s="1315"/>
      <c r="JZ410" s="1315"/>
      <c r="KA410" s="1315"/>
      <c r="KB410" s="1315"/>
      <c r="KC410" s="1315"/>
      <c r="KD410" s="1315"/>
      <c r="KE410" s="1315"/>
      <c r="KF410" s="1315"/>
      <c r="KG410" s="1315"/>
      <c r="KH410" s="1315"/>
      <c r="KI410" s="1315"/>
      <c r="KJ410" s="1315"/>
      <c r="KK410" s="1315"/>
      <c r="KL410" s="1315"/>
      <c r="KM410" s="1315"/>
      <c r="KN410" s="1315"/>
      <c r="KO410" s="1315"/>
      <c r="KP410" s="1315"/>
      <c r="KQ410" s="1315"/>
      <c r="KR410" s="1315"/>
      <c r="KS410" s="1315"/>
      <c r="KT410" s="1315"/>
      <c r="KU410" s="1315"/>
      <c r="KV410" s="1315"/>
      <c r="KW410" s="1315"/>
      <c r="KX410" s="1315"/>
      <c r="KY410" s="1315"/>
      <c r="KZ410" s="1315"/>
      <c r="LA410" s="1315"/>
      <c r="LB410" s="1315"/>
      <c r="LC410" s="1315"/>
      <c r="LD410" s="1315"/>
      <c r="LE410" s="1315"/>
      <c r="LF410" s="1315"/>
      <c r="LG410" s="1315"/>
      <c r="LH410" s="1315"/>
      <c r="LI410" s="1315"/>
      <c r="LJ410" s="1315"/>
      <c r="LK410" s="1315"/>
      <c r="LL410" s="1315"/>
      <c r="LM410" s="1315"/>
      <c r="LN410" s="1315"/>
      <c r="LO410" s="1315"/>
      <c r="LP410" s="1315"/>
      <c r="LQ410" s="1315"/>
      <c r="LR410" s="1315"/>
      <c r="LS410" s="1315"/>
      <c r="LT410" s="1315"/>
      <c r="LU410" s="1315"/>
      <c r="LV410" s="1315"/>
      <c r="LW410" s="1315"/>
      <c r="LX410" s="1315"/>
      <c r="LY410" s="1315"/>
      <c r="LZ410" s="1315"/>
      <c r="MA410" s="1315"/>
      <c r="MB410" s="1315"/>
      <c r="MC410" s="1315"/>
      <c r="MD410" s="1315"/>
      <c r="ME410" s="1315"/>
      <c r="MF410" s="1315"/>
      <c r="MG410" s="1315"/>
      <c r="MH410" s="1315"/>
      <c r="MI410" s="1315"/>
      <c r="MJ410" s="1315"/>
      <c r="MK410" s="1315"/>
      <c r="ML410" s="1315"/>
      <c r="MM410" s="1315"/>
      <c r="MN410" s="1315"/>
      <c r="MO410" s="1315"/>
      <c r="MP410" s="1315"/>
      <c r="MQ410" s="1315"/>
      <c r="MR410" s="1315"/>
      <c r="MS410" s="1315"/>
      <c r="MT410" s="1315"/>
      <c r="MU410" s="1315"/>
      <c r="MV410" s="1315"/>
      <c r="MW410" s="1315"/>
      <c r="MX410" s="1315"/>
      <c r="MY410" s="1315"/>
      <c r="MZ410" s="1315"/>
      <c r="NA410" s="1315"/>
      <c r="NB410" s="1315"/>
      <c r="NC410" s="1315"/>
      <c r="ND410" s="1315"/>
      <c r="NE410" s="1315"/>
      <c r="NF410" s="1315"/>
      <c r="NG410" s="1315"/>
      <c r="NH410" s="1315"/>
      <c r="NI410" s="1315"/>
      <c r="NJ410" s="1315"/>
      <c r="NK410" s="1315"/>
      <c r="NL410" s="1315"/>
      <c r="NM410" s="1315"/>
      <c r="NN410" s="1315"/>
      <c r="NO410" s="1315"/>
      <c r="NP410" s="1315"/>
      <c r="NQ410" s="1315"/>
      <c r="NR410" s="1315"/>
      <c r="NS410" s="1315"/>
      <c r="NT410" s="1315"/>
      <c r="NU410" s="1315"/>
      <c r="NV410" s="1315"/>
      <c r="NW410" s="1315"/>
      <c r="NX410" s="1315"/>
      <c r="NY410" s="1315"/>
      <c r="NZ410" s="1315"/>
      <c r="OA410" s="1315"/>
      <c r="OB410" s="1315"/>
      <c r="OC410" s="1315"/>
      <c r="OD410" s="1315"/>
      <c r="OE410" s="1315"/>
      <c r="OF410" s="1315"/>
      <c r="OG410" s="1315"/>
      <c r="OH410" s="1315"/>
      <c r="OI410" s="1315"/>
      <c r="OJ410" s="1315"/>
      <c r="OK410" s="1315"/>
      <c r="OL410" s="1315"/>
      <c r="OM410" s="1315"/>
      <c r="ON410" s="1315"/>
      <c r="OO410" s="1315"/>
      <c r="OP410" s="1315"/>
      <c r="OQ410" s="1315"/>
      <c r="OR410" s="1315"/>
      <c r="OS410" s="1315"/>
      <c r="OT410" s="1315"/>
      <c r="OU410" s="1315"/>
      <c r="OV410" s="1315"/>
      <c r="OW410" s="1315"/>
      <c r="OX410" s="1315"/>
      <c r="OY410" s="1315"/>
      <c r="OZ410" s="1315"/>
      <c r="PA410" s="1315"/>
      <c r="PB410" s="1315"/>
      <c r="PC410" s="1315"/>
      <c r="PD410" s="1315"/>
      <c r="PE410" s="1315"/>
      <c r="PF410" s="1315"/>
      <c r="PG410" s="1315"/>
      <c r="PH410" s="1315"/>
      <c r="PI410" s="1315"/>
      <c r="PJ410" s="1315"/>
      <c r="PK410" s="1315"/>
      <c r="PL410" s="1315"/>
      <c r="PM410" s="1315"/>
      <c r="PN410" s="1315"/>
      <c r="PO410" s="1315"/>
      <c r="PP410" s="1315"/>
      <c r="PQ410" s="1315"/>
      <c r="PR410" s="1315"/>
      <c r="PS410" s="1315"/>
      <c r="PT410" s="1315"/>
      <c r="PU410" s="1315"/>
      <c r="PV410" s="1315"/>
      <c r="PW410" s="1315"/>
      <c r="PX410" s="1315"/>
      <c r="PY410" s="1315"/>
      <c r="PZ410" s="1315"/>
      <c r="QA410" s="1315"/>
      <c r="QB410" s="1315"/>
      <c r="QC410" s="1315"/>
      <c r="QD410" s="1315"/>
      <c r="QE410" s="1315"/>
      <c r="QF410" s="1315"/>
      <c r="QG410" s="1315"/>
      <c r="QH410" s="1315"/>
      <c r="QI410" s="1315"/>
      <c r="QJ410" s="1315"/>
      <c r="QK410" s="1315"/>
      <c r="QL410" s="1315"/>
      <c r="QM410" s="1315"/>
      <c r="QN410" s="1315"/>
      <c r="QO410" s="1315"/>
      <c r="QP410" s="1315"/>
      <c r="QQ410" s="1315"/>
      <c r="QR410" s="1315"/>
      <c r="QS410" s="1315"/>
      <c r="QT410" s="1315"/>
      <c r="QU410" s="1315"/>
      <c r="QV410" s="1315"/>
      <c r="QW410" s="1315"/>
      <c r="QX410" s="1315"/>
      <c r="QY410" s="1315"/>
      <c r="QZ410" s="1315"/>
      <c r="RA410" s="1315"/>
      <c r="RB410" s="1315"/>
      <c r="RC410" s="1315"/>
      <c r="RD410" s="1315"/>
      <c r="RE410" s="1315"/>
      <c r="RF410" s="1315"/>
      <c r="RG410" s="1315"/>
      <c r="RH410" s="1315"/>
      <c r="RI410" s="1315"/>
      <c r="RJ410" s="1315"/>
      <c r="RK410" s="1315"/>
      <c r="RL410" s="1315"/>
      <c r="RM410" s="1315"/>
      <c r="RN410" s="1315"/>
      <c r="RO410" s="1315"/>
      <c r="RP410" s="1315"/>
      <c r="RQ410" s="1315"/>
      <c r="RR410" s="1315"/>
      <c r="RS410" s="1315"/>
      <c r="RT410" s="1315"/>
      <c r="RU410" s="1315"/>
      <c r="RV410" s="1315"/>
      <c r="RW410" s="1315"/>
      <c r="RX410" s="1315"/>
      <c r="RY410" s="1315"/>
      <c r="RZ410" s="1315"/>
      <c r="SA410" s="1315"/>
      <c r="SB410" s="1315"/>
      <c r="SC410" s="1315"/>
      <c r="SD410" s="1315"/>
      <c r="SE410" s="1315"/>
      <c r="SF410" s="1315"/>
      <c r="SG410" s="1315"/>
      <c r="SH410" s="1315"/>
      <c r="SI410" s="1315"/>
      <c r="SJ410" s="1315"/>
      <c r="SK410" s="1315"/>
      <c r="SL410" s="1315"/>
      <c r="SM410" s="1315"/>
      <c r="SN410" s="1315"/>
      <c r="SO410" s="1315"/>
      <c r="SP410" s="1315"/>
      <c r="SQ410" s="1315"/>
      <c r="SR410" s="1315"/>
      <c r="SS410" s="1315"/>
      <c r="ST410" s="1315"/>
      <c r="SU410" s="1315"/>
      <c r="SV410" s="1315"/>
      <c r="SW410" s="1315"/>
      <c r="SX410" s="1315"/>
      <c r="SY410" s="1315"/>
      <c r="SZ410" s="1315"/>
      <c r="TA410" s="1315"/>
      <c r="TB410" s="1315"/>
      <c r="TC410" s="1315"/>
      <c r="TD410" s="1315"/>
      <c r="TE410" s="1315"/>
      <c r="TF410" s="1315"/>
      <c r="TG410" s="1315"/>
      <c r="TH410" s="1315"/>
      <c r="TI410" s="1315"/>
      <c r="TJ410" s="1315"/>
      <c r="TK410" s="1315"/>
      <c r="TL410" s="1315"/>
      <c r="TM410" s="1315"/>
      <c r="TN410" s="1315"/>
      <c r="TO410" s="1315"/>
      <c r="TP410" s="1315"/>
      <c r="TQ410" s="1315"/>
      <c r="TR410" s="1315"/>
      <c r="TS410" s="1315"/>
      <c r="TT410" s="1315"/>
      <c r="TU410" s="1315"/>
      <c r="TV410" s="1315"/>
      <c r="TW410" s="1315"/>
      <c r="TX410" s="1315"/>
      <c r="TY410" s="1315"/>
      <c r="TZ410" s="1315"/>
      <c r="UA410" s="1315"/>
      <c r="UB410" s="1315"/>
      <c r="UC410" s="1315"/>
      <c r="UD410" s="1315"/>
      <c r="UE410" s="1315"/>
      <c r="UF410" s="1315"/>
      <c r="UG410" s="1315"/>
      <c r="UH410" s="1315"/>
      <c r="UI410" s="1315"/>
      <c r="UJ410" s="1315"/>
      <c r="UK410" s="1315"/>
      <c r="UL410" s="1315"/>
      <c r="UM410" s="1315"/>
      <c r="UN410" s="1315"/>
      <c r="UO410" s="1315"/>
      <c r="UP410" s="1315"/>
      <c r="UQ410" s="1315"/>
      <c r="UR410" s="1315"/>
      <c r="US410" s="1315"/>
      <c r="UT410" s="1315"/>
      <c r="UU410" s="1315"/>
      <c r="UV410" s="1315"/>
      <c r="UW410" s="1315"/>
      <c r="UX410" s="1315"/>
      <c r="UY410" s="1315"/>
      <c r="UZ410" s="1315"/>
      <c r="VA410" s="1315"/>
      <c r="VB410" s="1315"/>
      <c r="VC410" s="1315"/>
      <c r="VD410" s="1315"/>
      <c r="VE410" s="1315"/>
      <c r="VF410" s="1315"/>
      <c r="VG410" s="1315"/>
      <c r="VH410" s="1315"/>
      <c r="VI410" s="1315"/>
      <c r="VJ410" s="1315"/>
      <c r="VK410" s="1315"/>
      <c r="VL410" s="1315"/>
      <c r="VM410" s="1315"/>
      <c r="VN410" s="1315"/>
      <c r="VO410" s="1315"/>
      <c r="VP410" s="1315"/>
      <c r="VQ410" s="1315"/>
      <c r="VR410" s="1315"/>
      <c r="VS410" s="1315"/>
      <c r="VT410" s="1315"/>
      <c r="VU410" s="1315"/>
      <c r="VV410" s="1315"/>
      <c r="VW410" s="1315"/>
      <c r="VX410" s="1315"/>
      <c r="VY410" s="1315"/>
      <c r="VZ410" s="1315"/>
      <c r="WA410" s="1315"/>
      <c r="WB410" s="1315"/>
      <c r="WC410" s="1315"/>
      <c r="WD410" s="1315"/>
      <c r="WE410" s="1315"/>
      <c r="WF410" s="1315"/>
      <c r="WG410" s="1315"/>
      <c r="WH410" s="1315"/>
      <c r="WI410" s="1315"/>
      <c r="WJ410" s="1315"/>
      <c r="WK410" s="1315"/>
      <c r="WL410" s="1315"/>
      <c r="WM410" s="1315"/>
      <c r="WN410" s="1315"/>
      <c r="WO410" s="1315"/>
      <c r="WP410" s="1315"/>
      <c r="WQ410" s="1315"/>
      <c r="WR410" s="1315"/>
      <c r="WS410" s="1315"/>
      <c r="WT410" s="1315"/>
      <c r="WU410" s="1315"/>
      <c r="WV410" s="1315"/>
      <c r="WW410" s="1315"/>
      <c r="WX410" s="1315"/>
      <c r="WY410" s="1315"/>
      <c r="WZ410" s="1315"/>
      <c r="XA410" s="1315"/>
      <c r="XB410" s="1315"/>
      <c r="XC410" s="1315"/>
      <c r="XD410" s="1315"/>
      <c r="XE410" s="1315"/>
      <c r="XF410" s="1315"/>
      <c r="XG410" s="1315"/>
      <c r="XH410" s="1315"/>
      <c r="XI410" s="1315"/>
      <c r="XJ410" s="1315"/>
      <c r="XK410" s="1315"/>
      <c r="XL410" s="1315"/>
      <c r="XM410" s="1315"/>
      <c r="XN410" s="1315"/>
      <c r="XO410" s="1315"/>
      <c r="XP410" s="1315"/>
      <c r="XQ410" s="1315"/>
      <c r="XR410" s="1315"/>
      <c r="XS410" s="1315"/>
      <c r="XT410" s="1315"/>
      <c r="XU410" s="1315"/>
      <c r="XV410" s="1315"/>
      <c r="XW410" s="1315"/>
      <c r="XX410" s="1315"/>
      <c r="XY410" s="1315"/>
      <c r="XZ410" s="1315"/>
      <c r="YA410" s="1315"/>
      <c r="YB410" s="1315"/>
      <c r="YC410" s="1315"/>
      <c r="YD410" s="1315"/>
      <c r="YE410" s="1315"/>
      <c r="YF410" s="1315"/>
      <c r="YG410" s="1315"/>
      <c r="YH410" s="1315"/>
      <c r="YI410" s="1315"/>
      <c r="YJ410" s="1315"/>
      <c r="YK410" s="1315"/>
      <c r="YL410" s="1315"/>
      <c r="YM410" s="1315"/>
      <c r="YN410" s="1315"/>
      <c r="YO410" s="1315"/>
      <c r="YP410" s="1315"/>
      <c r="YQ410" s="1315"/>
      <c r="YR410" s="1315"/>
      <c r="YS410" s="1315"/>
      <c r="YT410" s="1315"/>
      <c r="YU410" s="1315"/>
      <c r="YV410" s="1315"/>
      <c r="YW410" s="1315"/>
      <c r="YX410" s="1315"/>
      <c r="YY410" s="1315"/>
      <c r="YZ410" s="1315"/>
      <c r="ZA410" s="1315"/>
      <c r="ZB410" s="1315"/>
      <c r="ZC410" s="1315"/>
      <c r="ZD410" s="1315"/>
      <c r="ZE410" s="1315"/>
      <c r="ZF410" s="1315"/>
      <c r="ZG410" s="1315"/>
      <c r="ZH410" s="1315"/>
      <c r="ZI410" s="1315"/>
      <c r="ZJ410" s="1315"/>
      <c r="ZK410" s="1315"/>
      <c r="ZL410" s="1315"/>
      <c r="ZM410" s="1315"/>
      <c r="ZN410" s="1315"/>
      <c r="ZO410" s="1315"/>
      <c r="ZP410" s="1315"/>
      <c r="ZQ410" s="1315"/>
      <c r="ZR410" s="1315"/>
      <c r="ZS410" s="1315"/>
      <c r="ZT410" s="1315"/>
      <c r="ZU410" s="1315"/>
      <c r="ZV410" s="1315"/>
      <c r="ZW410" s="1315"/>
      <c r="ZX410" s="1315"/>
      <c r="ZY410" s="1315"/>
      <c r="ZZ410" s="1315"/>
      <c r="AAA410" s="1315"/>
      <c r="AAB410" s="1315"/>
      <c r="AAC410" s="1315"/>
      <c r="AAD410" s="1315"/>
      <c r="AAE410" s="1315"/>
      <c r="AAF410" s="1315"/>
      <c r="AAG410" s="1315"/>
      <c r="AAH410" s="1315"/>
      <c r="AAI410" s="1315"/>
      <c r="AAJ410" s="1315"/>
      <c r="AAK410" s="1315"/>
      <c r="AAL410" s="1315"/>
      <c r="AAM410" s="1315"/>
      <c r="AAN410" s="1315"/>
      <c r="AAO410" s="1315"/>
      <c r="AAP410" s="1315"/>
      <c r="AAQ410" s="1315"/>
      <c r="AAR410" s="1315"/>
      <c r="AAS410" s="1315"/>
      <c r="AAT410" s="1315"/>
      <c r="AAU410" s="1315"/>
      <c r="AAV410" s="1315"/>
      <c r="AAW410" s="1315"/>
      <c r="AAX410" s="1315"/>
      <c r="AAY410" s="1315"/>
      <c r="AAZ410" s="1315"/>
      <c r="ABA410" s="1315"/>
      <c r="ABB410" s="1315"/>
      <c r="ABC410" s="1315"/>
      <c r="ABD410" s="1315"/>
      <c r="ABE410" s="1315"/>
      <c r="ABF410" s="1315"/>
      <c r="ABG410" s="1315"/>
      <c r="ABH410" s="1315"/>
      <c r="ABI410" s="1315"/>
      <c r="ABJ410" s="1315"/>
      <c r="ABK410" s="1315"/>
      <c r="ABL410" s="1315"/>
      <c r="ABM410" s="1315"/>
      <c r="ABN410" s="1315"/>
      <c r="ABO410" s="1315"/>
      <c r="ABP410" s="1315"/>
      <c r="ABQ410" s="1315"/>
      <c r="ABR410" s="1315"/>
      <c r="ABS410" s="1315"/>
      <c r="ABT410" s="1315"/>
      <c r="ABU410" s="1315"/>
      <c r="ABV410" s="1315"/>
      <c r="ABW410" s="1315"/>
      <c r="ABX410" s="1315"/>
      <c r="ABY410" s="1315"/>
      <c r="ABZ410" s="1315"/>
      <c r="ACA410" s="1315"/>
      <c r="ACB410" s="1315"/>
      <c r="ACC410" s="1315"/>
      <c r="ACD410" s="1315"/>
      <c r="ACE410" s="1315"/>
      <c r="ACF410" s="1315"/>
      <c r="ACG410" s="1315"/>
      <c r="ACH410" s="1315"/>
      <c r="ACI410" s="1315"/>
      <c r="ACJ410" s="1315"/>
      <c r="ACK410" s="1315"/>
      <c r="ACL410" s="1315"/>
      <c r="ACM410" s="1315"/>
      <c r="ACN410" s="1315"/>
      <c r="ACO410" s="1315"/>
      <c r="ACP410" s="1315"/>
      <c r="ACQ410" s="1315"/>
      <c r="ACR410" s="1315"/>
      <c r="ACS410" s="1315"/>
      <c r="ACT410" s="1315"/>
      <c r="ACU410" s="1315"/>
      <c r="ACV410" s="1315"/>
      <c r="ACW410" s="1315"/>
      <c r="ACX410" s="1315"/>
      <c r="ACY410" s="1315"/>
      <c r="ACZ410" s="1315"/>
      <c r="ADA410" s="1315"/>
      <c r="ADB410" s="1315"/>
      <c r="ADC410" s="1315"/>
      <c r="ADD410" s="1315"/>
      <c r="ADE410" s="1315"/>
      <c r="ADF410" s="1315"/>
      <c r="ADG410" s="1315"/>
      <c r="ADH410" s="1315"/>
      <c r="ADI410" s="1315"/>
      <c r="ADJ410" s="1315"/>
      <c r="ADK410" s="1315"/>
      <c r="ADL410" s="1315"/>
      <c r="ADM410" s="1315"/>
      <c r="ADN410" s="1315"/>
      <c r="ADO410" s="1315"/>
      <c r="ADP410" s="1315"/>
      <c r="ADQ410" s="1315"/>
      <c r="ADR410" s="1315"/>
      <c r="ADS410" s="1315"/>
      <c r="ADT410" s="1315"/>
      <c r="ADU410" s="1315"/>
      <c r="ADV410" s="1315"/>
      <c r="ADW410" s="1315"/>
      <c r="ADX410" s="1315"/>
      <c r="ADY410" s="1315"/>
      <c r="ADZ410" s="1315"/>
      <c r="AEA410" s="1315"/>
      <c r="AEB410" s="1315"/>
      <c r="AEC410" s="1315"/>
      <c r="AED410" s="1315"/>
      <c r="AEE410" s="1315"/>
      <c r="AEF410" s="1315"/>
      <c r="AEG410" s="1315"/>
      <c r="AEH410" s="1315"/>
      <c r="AEI410" s="1315"/>
      <c r="AEJ410" s="1315"/>
      <c r="AEK410" s="1315"/>
      <c r="AEL410" s="1315"/>
      <c r="AEM410" s="1315"/>
      <c r="AEN410" s="1315"/>
      <c r="AEO410" s="1315"/>
      <c r="AEP410" s="1315"/>
      <c r="AEQ410" s="1315"/>
      <c r="AER410" s="1315"/>
      <c r="AES410" s="1315"/>
      <c r="AET410" s="1315"/>
      <c r="AEU410" s="1315"/>
      <c r="AEV410" s="1315"/>
      <c r="AEW410" s="1315"/>
      <c r="AEX410" s="1315"/>
      <c r="AEY410" s="1315"/>
      <c r="AEZ410" s="1315"/>
      <c r="AFA410" s="1315"/>
      <c r="AFB410" s="1315"/>
      <c r="AFC410" s="1315"/>
      <c r="AFD410" s="1315"/>
      <c r="AFE410" s="1315"/>
      <c r="AFF410" s="1315"/>
      <c r="AFG410" s="1315"/>
      <c r="AFH410" s="1315"/>
      <c r="AFI410" s="1315"/>
      <c r="AFJ410" s="1315"/>
      <c r="AFK410" s="1315"/>
      <c r="AFL410" s="1315"/>
      <c r="AFM410" s="1315"/>
      <c r="AFN410" s="1315"/>
      <c r="AFO410" s="1315"/>
      <c r="AFP410" s="1315"/>
      <c r="AFQ410" s="1315"/>
      <c r="AFR410" s="1315"/>
      <c r="AFS410" s="1315"/>
      <c r="AFT410" s="1315"/>
      <c r="AFU410" s="1315"/>
      <c r="AFV410" s="1315"/>
      <c r="AFW410" s="1315"/>
      <c r="AFX410" s="1315"/>
      <c r="AFY410" s="1315"/>
      <c r="AFZ410" s="1315"/>
      <c r="AGA410" s="1315"/>
      <c r="AGB410" s="1315"/>
      <c r="AGC410" s="1315"/>
      <c r="AGD410" s="1315"/>
      <c r="AGE410" s="1315"/>
      <c r="AGF410" s="1315"/>
      <c r="AGG410" s="1315"/>
      <c r="AGH410" s="1315"/>
      <c r="AGI410" s="1315"/>
      <c r="AGJ410" s="1315"/>
      <c r="AGK410" s="1315"/>
      <c r="AGL410" s="1315"/>
      <c r="AGM410" s="1315"/>
      <c r="AGN410" s="1315"/>
      <c r="AGO410" s="1315"/>
      <c r="AGP410" s="1315"/>
      <c r="AGQ410" s="1315"/>
      <c r="AGR410" s="1315"/>
      <c r="AGS410" s="1315"/>
      <c r="AGT410" s="1315"/>
      <c r="AGU410" s="1315"/>
      <c r="AGV410" s="1315"/>
      <c r="AGW410" s="1315"/>
      <c r="AGX410" s="1315"/>
      <c r="AGY410" s="1315"/>
      <c r="AGZ410" s="1315"/>
      <c r="AHA410" s="1315"/>
      <c r="AHB410" s="1315"/>
      <c r="AHC410" s="1315"/>
      <c r="AHD410" s="1315"/>
      <c r="AHE410" s="1315"/>
      <c r="AHF410" s="1315"/>
      <c r="AHG410" s="1315"/>
      <c r="AHH410" s="1315"/>
      <c r="AHI410" s="1315"/>
      <c r="AHJ410" s="1315"/>
      <c r="AHK410" s="1315"/>
      <c r="AHL410" s="1315"/>
      <c r="AHM410" s="1315"/>
      <c r="AHN410" s="1315"/>
      <c r="AHO410" s="1315"/>
      <c r="AHP410" s="1315"/>
      <c r="AHQ410" s="1315"/>
      <c r="AHR410" s="1315"/>
      <c r="AHS410" s="1315"/>
      <c r="AHT410" s="1315"/>
      <c r="AHU410" s="1315"/>
      <c r="AHV410" s="1315"/>
      <c r="AHW410" s="1315"/>
      <c r="AHX410" s="1315"/>
      <c r="AHY410" s="1315"/>
      <c r="AHZ410" s="1315"/>
      <c r="AIA410" s="1315"/>
      <c r="AIB410" s="1315"/>
      <c r="AIC410" s="1315"/>
      <c r="AID410" s="1315"/>
      <c r="AIE410" s="1315"/>
      <c r="AIF410" s="1315"/>
      <c r="AIG410" s="1315"/>
      <c r="AIH410" s="1315"/>
      <c r="AII410" s="1315"/>
      <c r="AIJ410" s="1315"/>
      <c r="AIK410" s="1315"/>
      <c r="AIL410" s="1315"/>
      <c r="AIM410" s="1315"/>
      <c r="AIN410" s="1315"/>
      <c r="AIO410" s="1315"/>
      <c r="AIP410" s="1315"/>
      <c r="AIQ410" s="1315"/>
      <c r="AIR410" s="1315"/>
      <c r="AIS410" s="1315"/>
      <c r="AIT410" s="1315"/>
      <c r="AIU410" s="1315"/>
      <c r="AIV410" s="1315"/>
      <c r="AIW410" s="1315"/>
      <c r="AIX410" s="1315"/>
      <c r="AIY410" s="1315"/>
      <c r="AIZ410" s="1315"/>
      <c r="AJA410" s="1315"/>
      <c r="AJB410" s="1315"/>
      <c r="AJC410" s="1315"/>
      <c r="AJD410" s="1315"/>
      <c r="AJE410" s="1315"/>
      <c r="AJF410" s="1315"/>
      <c r="AJG410" s="1315"/>
      <c r="AJH410" s="1315"/>
      <c r="AJI410" s="1315"/>
      <c r="AJJ410" s="1315"/>
      <c r="AJK410" s="1315"/>
      <c r="AJL410" s="1315"/>
      <c r="AJM410" s="1315"/>
      <c r="AJN410" s="1315"/>
      <c r="AJO410" s="1315"/>
      <c r="AJP410" s="1315"/>
      <c r="AJQ410" s="1315"/>
      <c r="AJR410" s="1315"/>
      <c r="AJS410" s="1315"/>
      <c r="AJT410" s="1315"/>
      <c r="AJU410" s="1315"/>
      <c r="AJV410" s="1315"/>
      <c r="AJW410" s="1315"/>
      <c r="AJX410" s="1315"/>
      <c r="AJY410" s="1315"/>
      <c r="AJZ410" s="1315"/>
      <c r="AKA410" s="1315"/>
      <c r="AKB410" s="1315"/>
      <c r="AKC410" s="1315"/>
      <c r="AKD410" s="1315"/>
      <c r="AKE410" s="1315"/>
      <c r="AKF410" s="1315"/>
      <c r="AKG410" s="1315"/>
      <c r="AKH410" s="1315"/>
      <c r="AKI410" s="1315"/>
      <c r="AKJ410" s="1315"/>
      <c r="AKK410" s="1315"/>
      <c r="AKL410" s="1315"/>
      <c r="AKM410" s="1315"/>
      <c r="AKN410" s="1315"/>
      <c r="AKO410" s="1315"/>
      <c r="AKP410" s="1315"/>
      <c r="AKQ410" s="1315"/>
      <c r="AKR410" s="1315"/>
      <c r="AKS410" s="1315"/>
      <c r="AKT410" s="1315"/>
      <c r="AKU410" s="1315"/>
      <c r="AKV410" s="1315"/>
      <c r="AKW410" s="1315"/>
      <c r="AKX410" s="1315"/>
      <c r="AKY410" s="1315"/>
      <c r="AKZ410" s="1315"/>
      <c r="ALA410" s="1315"/>
      <c r="ALB410" s="1315"/>
      <c r="ALC410" s="1315"/>
      <c r="ALD410" s="1315"/>
      <c r="ALE410" s="1315"/>
      <c r="ALF410" s="1315"/>
      <c r="ALG410" s="1315"/>
      <c r="ALH410" s="1315"/>
      <c r="ALI410" s="1315"/>
      <c r="ALJ410" s="1315"/>
      <c r="ALK410" s="1315"/>
      <c r="ALL410" s="1315"/>
      <c r="ALM410" s="1315"/>
      <c r="ALN410" s="1315"/>
      <c r="ALO410" s="1315"/>
      <c r="ALP410" s="1315"/>
      <c r="ALQ410" s="1315"/>
      <c r="ALR410" s="1315"/>
      <c r="ALS410" s="1315"/>
      <c r="ALT410" s="1315"/>
      <c r="ALU410" s="1315"/>
      <c r="ALV410" s="1315"/>
      <c r="ALW410" s="1315"/>
      <c r="ALX410" s="1315"/>
      <c r="ALY410" s="1315"/>
      <c r="ALZ410" s="1315"/>
      <c r="AMA410" s="1315"/>
      <c r="AMB410" s="1315"/>
      <c r="AMC410" s="1315"/>
      <c r="AMD410" s="1315"/>
      <c r="AME410" s="1315"/>
      <c r="AMF410" s="1315"/>
      <c r="AMG410" s="1315"/>
      <c r="AMH410" s="1315"/>
      <c r="AMI410" s="1315"/>
      <c r="AMJ410" s="1315"/>
      <c r="AMK410" s="1315"/>
      <c r="AML410" s="1315"/>
      <c r="AMM410" s="1315"/>
      <c r="AMN410" s="1315"/>
      <c r="AMO410" s="1315"/>
      <c r="AMP410" s="1315"/>
      <c r="AMQ410" s="1315"/>
      <c r="AMR410" s="1315"/>
      <c r="AMS410" s="1315"/>
      <c r="AMT410" s="1315"/>
      <c r="AMU410" s="1315"/>
      <c r="AMV410" s="1315"/>
      <c r="AMW410" s="1315"/>
      <c r="AMX410" s="1315"/>
      <c r="AMY410" s="1315"/>
      <c r="AMZ410" s="1315"/>
      <c r="ANA410" s="1315"/>
      <c r="ANB410" s="1315"/>
      <c r="ANC410" s="1315"/>
      <c r="AND410" s="1315"/>
      <c r="ANE410" s="1315"/>
      <c r="ANF410" s="1315"/>
      <c r="ANG410" s="1315"/>
      <c r="ANH410" s="1315"/>
      <c r="ANI410" s="1315"/>
      <c r="ANJ410" s="1315"/>
      <c r="ANK410" s="1315"/>
      <c r="ANL410" s="1315"/>
      <c r="ANM410" s="1315"/>
      <c r="ANN410" s="1315"/>
      <c r="ANO410" s="1315"/>
      <c r="ANP410" s="1315"/>
      <c r="ANQ410" s="1315"/>
      <c r="ANR410" s="1315"/>
      <c r="ANS410" s="1315"/>
      <c r="ANT410" s="1315"/>
      <c r="ANU410" s="1315"/>
      <c r="ANV410" s="1315"/>
      <c r="ANW410" s="1315"/>
      <c r="ANX410" s="1315"/>
      <c r="ANY410" s="1315"/>
      <c r="ANZ410" s="1315"/>
      <c r="AOA410" s="1315"/>
      <c r="AOB410" s="1315"/>
      <c r="AOC410" s="1315"/>
      <c r="AOD410" s="1315"/>
      <c r="AOE410" s="1315"/>
      <c r="AOF410" s="1315"/>
      <c r="AOG410" s="1315"/>
      <c r="AOH410" s="1315"/>
      <c r="AOI410" s="1315"/>
      <c r="AOJ410" s="1315"/>
      <c r="AOK410" s="1315"/>
      <c r="AOL410" s="1315"/>
      <c r="AOM410" s="1315"/>
      <c r="AON410" s="1315"/>
      <c r="AOO410" s="1315"/>
      <c r="AOP410" s="1315"/>
      <c r="AOQ410" s="1315"/>
      <c r="AOR410" s="1315"/>
      <c r="AOS410" s="1315"/>
      <c r="AOT410" s="1315"/>
      <c r="AOU410" s="1315"/>
      <c r="AOV410" s="1315"/>
      <c r="AOW410" s="1315"/>
      <c r="AOX410" s="1315"/>
      <c r="AOY410" s="1315"/>
      <c r="AOZ410" s="1315"/>
      <c r="APA410" s="1315"/>
      <c r="APB410" s="1315"/>
      <c r="APC410" s="1315"/>
      <c r="APD410" s="1315"/>
      <c r="APE410" s="1315"/>
      <c r="APF410" s="1315"/>
      <c r="APG410" s="1315"/>
      <c r="APH410" s="1315"/>
      <c r="API410" s="1315"/>
      <c r="APJ410" s="1315"/>
      <c r="APK410" s="1315"/>
      <c r="APL410" s="1315"/>
      <c r="APM410" s="1315"/>
      <c r="APN410" s="1315"/>
      <c r="APO410" s="1315"/>
      <c r="APP410" s="1315"/>
      <c r="APQ410" s="1315"/>
      <c r="APR410" s="1315"/>
      <c r="APS410" s="1315"/>
      <c r="APT410" s="1315"/>
      <c r="APU410" s="1315"/>
      <c r="APV410" s="1315"/>
      <c r="APW410" s="1315"/>
      <c r="APX410" s="1315"/>
      <c r="APY410" s="1315"/>
      <c r="APZ410" s="1315"/>
      <c r="AQA410" s="1315"/>
      <c r="AQB410" s="1315"/>
      <c r="AQC410" s="1315"/>
      <c r="AQD410" s="1315"/>
      <c r="AQE410" s="1315"/>
      <c r="AQF410" s="1315"/>
      <c r="AQG410" s="1315"/>
      <c r="AQH410" s="1315"/>
      <c r="AQI410" s="1315"/>
      <c r="AQJ410" s="1315"/>
      <c r="AQK410" s="1315"/>
      <c r="AQL410" s="1315"/>
      <c r="AQM410" s="1315"/>
      <c r="AQN410" s="1315"/>
      <c r="AQO410" s="1315"/>
      <c r="AQP410" s="1315"/>
      <c r="AQQ410" s="1315"/>
      <c r="AQR410" s="1315"/>
      <c r="AQS410" s="1315"/>
      <c r="AQT410" s="1315"/>
      <c r="AQU410" s="1315"/>
      <c r="AQV410" s="1315"/>
      <c r="AQW410" s="1315"/>
      <c r="AQX410" s="1315"/>
      <c r="AQY410" s="1315"/>
      <c r="AQZ410" s="1315"/>
      <c r="ARA410" s="1315"/>
      <c r="ARB410" s="1315"/>
      <c r="ARC410" s="1315"/>
      <c r="ARD410" s="1315"/>
      <c r="ARE410" s="1315"/>
      <c r="ARF410" s="1315"/>
      <c r="ARG410" s="1315"/>
      <c r="ARH410" s="1315"/>
      <c r="ARI410" s="1315"/>
      <c r="ARJ410" s="1315"/>
      <c r="ARK410" s="1315"/>
      <c r="ARL410" s="1315"/>
      <c r="ARM410" s="1315"/>
      <c r="ARN410" s="1315"/>
      <c r="ARO410" s="1315"/>
      <c r="ARP410" s="1315"/>
      <c r="ARQ410" s="1315"/>
      <c r="ARR410" s="1315"/>
      <c r="ARS410" s="1315"/>
      <c r="ART410" s="1315"/>
      <c r="ARU410" s="1315"/>
      <c r="ARV410" s="1315"/>
      <c r="ARW410" s="1315"/>
      <c r="ARX410" s="1315"/>
      <c r="ARY410" s="1315"/>
      <c r="ARZ410" s="1315"/>
      <c r="ASA410" s="1315"/>
      <c r="ASB410" s="1315"/>
      <c r="ASC410" s="1315"/>
      <c r="ASD410" s="1315"/>
      <c r="ASE410" s="1315"/>
      <c r="ASF410" s="1315"/>
      <c r="ASG410" s="1315"/>
      <c r="ASH410" s="1315"/>
      <c r="ASI410" s="1315"/>
      <c r="ASJ410" s="1315"/>
      <c r="ASK410" s="1315"/>
      <c r="ASL410" s="1315"/>
      <c r="ASM410" s="1315"/>
      <c r="ASN410" s="1315"/>
      <c r="ASO410" s="1315"/>
      <c r="ASP410" s="1315"/>
      <c r="ASQ410" s="1315"/>
      <c r="ASR410" s="1315"/>
      <c r="ASS410" s="1315"/>
      <c r="AST410" s="1315"/>
      <c r="ASU410" s="1315"/>
      <c r="ASV410" s="1315"/>
      <c r="ASW410" s="1315"/>
      <c r="ASX410" s="1315"/>
      <c r="ASY410" s="1315"/>
      <c r="ASZ410" s="1315"/>
      <c r="ATA410" s="1315"/>
      <c r="ATB410" s="1315"/>
      <c r="ATC410" s="1315"/>
      <c r="ATD410" s="1315"/>
      <c r="ATE410" s="1315"/>
      <c r="ATF410" s="1315"/>
      <c r="ATG410" s="1315"/>
      <c r="ATH410" s="1315"/>
      <c r="ATI410" s="1315"/>
      <c r="ATJ410" s="1315"/>
      <c r="ATK410" s="1315"/>
      <c r="ATL410" s="1315"/>
      <c r="ATM410" s="1315"/>
      <c r="ATN410" s="1315"/>
      <c r="ATO410" s="1315"/>
      <c r="ATP410" s="1315"/>
      <c r="ATQ410" s="1315"/>
      <c r="ATR410" s="1315"/>
      <c r="ATS410" s="1315"/>
      <c r="ATT410" s="1315"/>
      <c r="ATU410" s="1315"/>
      <c r="ATV410" s="1315"/>
      <c r="ATW410" s="1315"/>
      <c r="ATX410" s="1315"/>
      <c r="ATY410" s="1315"/>
      <c r="ATZ410" s="1315"/>
      <c r="AUA410" s="1315"/>
      <c r="AUB410" s="1315"/>
      <c r="AUC410" s="1315"/>
      <c r="AUD410" s="1315"/>
      <c r="AUE410" s="1315"/>
      <c r="AUF410" s="1315"/>
      <c r="AUG410" s="1315"/>
      <c r="AUH410" s="1315"/>
      <c r="AUI410" s="1315"/>
      <c r="AUJ410" s="1315"/>
      <c r="AUK410" s="1315"/>
      <c r="AUL410" s="1315"/>
      <c r="AUM410" s="1315"/>
      <c r="AUN410" s="1315"/>
      <c r="AUO410" s="1315"/>
      <c r="AUP410" s="1315"/>
      <c r="AUQ410" s="1315"/>
      <c r="AUR410" s="1315"/>
      <c r="AUS410" s="1315"/>
      <c r="AUT410" s="1315"/>
      <c r="AUU410" s="1315"/>
      <c r="AUV410" s="1315"/>
      <c r="AUW410" s="1315"/>
      <c r="AUX410" s="1315"/>
      <c r="AUY410" s="1315"/>
      <c r="AUZ410" s="1315"/>
      <c r="AVA410" s="1315"/>
      <c r="AVB410" s="1315"/>
      <c r="AVC410" s="1315"/>
      <c r="AVD410" s="1315"/>
      <c r="AVE410" s="1315"/>
      <c r="AVF410" s="1315"/>
      <c r="AVG410" s="1315"/>
      <c r="AVH410" s="1315"/>
      <c r="AVI410" s="1315"/>
      <c r="AVJ410" s="1315"/>
      <c r="AVK410" s="1315"/>
      <c r="AVL410" s="1315"/>
      <c r="AVM410" s="1315"/>
      <c r="AVN410" s="1315"/>
      <c r="AVO410" s="1315"/>
      <c r="AVP410" s="1315"/>
      <c r="AVQ410" s="1315"/>
      <c r="AVR410" s="1315"/>
      <c r="AVS410" s="1315"/>
      <c r="AVT410" s="1315"/>
      <c r="AVU410" s="1315"/>
      <c r="AVV410" s="1315"/>
      <c r="AVW410" s="1315"/>
      <c r="AVX410" s="1315"/>
      <c r="AVY410" s="1315"/>
      <c r="AVZ410" s="1315"/>
      <c r="AWA410" s="1315"/>
      <c r="AWB410" s="1315"/>
      <c r="AWC410" s="1315"/>
      <c r="AWD410" s="1315"/>
      <c r="AWE410" s="1315"/>
      <c r="AWF410" s="1315"/>
      <c r="AWG410" s="1315"/>
      <c r="AWH410" s="1315"/>
      <c r="AWI410" s="1315"/>
      <c r="AWJ410" s="1315"/>
      <c r="AWK410" s="1315"/>
      <c r="AWL410" s="1315"/>
      <c r="AWM410" s="1315"/>
      <c r="AWN410" s="1315"/>
      <c r="AWO410" s="1315"/>
      <c r="AWP410" s="1315"/>
      <c r="AWQ410" s="1315"/>
      <c r="AWR410" s="1315"/>
      <c r="AWS410" s="1315"/>
      <c r="AWT410" s="1315"/>
      <c r="AWU410" s="1315"/>
      <c r="AWV410" s="1315"/>
      <c r="AWW410" s="1315"/>
      <c r="AWX410" s="1315"/>
      <c r="AWY410" s="1315"/>
      <c r="AWZ410" s="1315"/>
      <c r="AXA410" s="1315"/>
      <c r="AXB410" s="1315"/>
      <c r="AXC410" s="1315"/>
      <c r="AXD410" s="1315"/>
      <c r="AXE410" s="1315"/>
      <c r="AXF410" s="1315"/>
      <c r="AXG410" s="1315"/>
      <c r="AXH410" s="1315"/>
      <c r="AXI410" s="1315"/>
      <c r="AXJ410" s="1315"/>
      <c r="AXK410" s="1315"/>
      <c r="AXL410" s="1315"/>
      <c r="AXM410" s="1315"/>
      <c r="AXN410" s="1315"/>
      <c r="AXO410" s="1315"/>
      <c r="AXP410" s="1315"/>
      <c r="AXQ410" s="1315"/>
      <c r="AXR410" s="1315"/>
      <c r="AXS410" s="1315"/>
      <c r="AXT410" s="1315"/>
      <c r="AXU410" s="1315"/>
      <c r="AXV410" s="1315"/>
      <c r="AXW410" s="1315"/>
      <c r="AXX410" s="1315"/>
      <c r="AXY410" s="1315"/>
      <c r="AXZ410" s="1315"/>
      <c r="AYA410" s="1315"/>
      <c r="AYB410" s="1315"/>
      <c r="AYC410" s="1315"/>
      <c r="AYD410" s="1315"/>
      <c r="AYE410" s="1315"/>
      <c r="AYF410" s="1315"/>
      <c r="AYG410" s="1315"/>
      <c r="AYH410" s="1315"/>
      <c r="AYI410" s="1315"/>
      <c r="AYJ410" s="1315"/>
      <c r="AYK410" s="1315"/>
      <c r="AYL410" s="1315"/>
      <c r="AYM410" s="1315"/>
      <c r="AYN410" s="1315"/>
      <c r="AYO410" s="1315"/>
      <c r="AYP410" s="1315"/>
      <c r="AYQ410" s="1315"/>
      <c r="AYR410" s="1315"/>
      <c r="AYS410" s="1315"/>
      <c r="AYT410" s="1315"/>
      <c r="AYU410" s="1315"/>
      <c r="AYV410" s="1315"/>
      <c r="AYW410" s="1315"/>
      <c r="AYX410" s="1315"/>
      <c r="AYY410" s="1315"/>
      <c r="AYZ410" s="1315"/>
      <c r="AZA410" s="1315"/>
      <c r="AZB410" s="1315"/>
      <c r="AZC410" s="1315"/>
      <c r="AZD410" s="1315"/>
      <c r="AZE410" s="1315"/>
      <c r="AZF410" s="1315"/>
      <c r="AZG410" s="1315"/>
      <c r="AZH410" s="1315"/>
      <c r="AZI410" s="1315"/>
      <c r="AZJ410" s="1315"/>
      <c r="AZK410" s="1315"/>
      <c r="AZL410" s="1315"/>
      <c r="AZM410" s="1315"/>
      <c r="AZN410" s="1315"/>
      <c r="AZO410" s="1315"/>
      <c r="AZP410" s="1315"/>
      <c r="AZQ410" s="1315"/>
      <c r="AZR410" s="1315"/>
      <c r="AZS410" s="1315"/>
      <c r="AZT410" s="1315"/>
      <c r="AZU410" s="1315"/>
      <c r="AZV410" s="1315"/>
      <c r="AZW410" s="1315"/>
      <c r="AZX410" s="1315"/>
      <c r="AZY410" s="1315"/>
      <c r="AZZ410" s="1315"/>
      <c r="BAA410" s="1315"/>
      <c r="BAB410" s="1315"/>
      <c r="BAC410" s="1315"/>
      <c r="BAD410" s="1315"/>
      <c r="BAE410" s="1315"/>
      <c r="BAF410" s="1315"/>
      <c r="BAG410" s="1315"/>
      <c r="BAH410" s="1315"/>
      <c r="BAI410" s="1315"/>
      <c r="BAJ410" s="1315"/>
      <c r="BAK410" s="1315"/>
      <c r="BAL410" s="1315"/>
      <c r="BAM410" s="1315"/>
      <c r="BAN410" s="1315"/>
      <c r="BAO410" s="1315"/>
      <c r="BAP410" s="1315"/>
      <c r="BAQ410" s="1315"/>
      <c r="BAR410" s="1315"/>
      <c r="BAS410" s="1315"/>
      <c r="BAT410" s="1315"/>
      <c r="BAU410" s="1315"/>
      <c r="BAV410" s="1315"/>
      <c r="BAW410" s="1315"/>
      <c r="BAX410" s="1315"/>
      <c r="BAY410" s="1315"/>
      <c r="BAZ410" s="1315"/>
      <c r="BBA410" s="1315"/>
      <c r="BBB410" s="1315"/>
      <c r="BBC410" s="1315"/>
      <c r="BBD410" s="1315"/>
      <c r="BBE410" s="1315"/>
      <c r="BBF410" s="1315"/>
      <c r="BBG410" s="1315"/>
      <c r="BBH410" s="1315"/>
      <c r="BBI410" s="1315"/>
      <c r="BBJ410" s="1315"/>
      <c r="BBK410" s="1315"/>
      <c r="BBL410" s="1315"/>
      <c r="BBM410" s="1315"/>
      <c r="BBN410" s="1315"/>
      <c r="BBO410" s="1315"/>
      <c r="BBP410" s="1315"/>
      <c r="BBQ410" s="1315"/>
      <c r="BBR410" s="1315"/>
      <c r="BBS410" s="1315"/>
      <c r="BBT410" s="1315"/>
      <c r="BBU410" s="1315"/>
      <c r="BBV410" s="1315"/>
      <c r="BBW410" s="1315"/>
      <c r="BBX410" s="1315"/>
      <c r="BBY410" s="1315"/>
      <c r="BBZ410" s="1315"/>
      <c r="BCA410" s="1315"/>
      <c r="BCB410" s="1315"/>
      <c r="BCC410" s="1315"/>
      <c r="BCD410" s="1315"/>
      <c r="BCE410" s="1315"/>
      <c r="BCF410" s="1315"/>
      <c r="BCG410" s="1315"/>
      <c r="BCH410" s="1315"/>
      <c r="BCI410" s="1315"/>
      <c r="BCJ410" s="1315"/>
      <c r="BCK410" s="1315"/>
      <c r="BCL410" s="1315"/>
      <c r="BCM410" s="1315"/>
      <c r="BCN410" s="1315"/>
      <c r="BCO410" s="1315"/>
      <c r="BCP410" s="1315"/>
      <c r="BCQ410" s="1315"/>
      <c r="BCR410" s="1315"/>
      <c r="BCS410" s="1315"/>
      <c r="BCT410" s="1315"/>
      <c r="BCU410" s="1315"/>
      <c r="BCV410" s="1315"/>
      <c r="BCW410" s="1315"/>
      <c r="BCX410" s="1315"/>
      <c r="BCY410" s="1315"/>
      <c r="BCZ410" s="1315"/>
      <c r="BDA410" s="1315"/>
      <c r="BDB410" s="1315"/>
      <c r="BDC410" s="1315"/>
      <c r="BDD410" s="1315"/>
      <c r="BDE410" s="1315"/>
      <c r="BDF410" s="1315"/>
      <c r="BDG410" s="1315"/>
      <c r="BDH410" s="1315"/>
      <c r="BDI410" s="1315"/>
      <c r="BDJ410" s="1315"/>
      <c r="BDK410" s="1315"/>
      <c r="BDL410" s="1315"/>
      <c r="BDM410" s="1315"/>
      <c r="BDN410" s="1315"/>
      <c r="BDO410" s="1315"/>
      <c r="BDP410" s="1315"/>
      <c r="BDQ410" s="1315"/>
      <c r="BDR410" s="1315"/>
      <c r="BDS410" s="1315"/>
      <c r="BDT410" s="1315"/>
      <c r="BDU410" s="1315"/>
      <c r="BDV410" s="1315"/>
      <c r="BDW410" s="1315"/>
      <c r="BDX410" s="1315"/>
      <c r="BDY410" s="1315"/>
      <c r="BDZ410" s="1315"/>
      <c r="BEA410" s="1315"/>
      <c r="BEB410" s="1315"/>
      <c r="BEC410" s="1315"/>
      <c r="BED410" s="1315"/>
      <c r="BEE410" s="1315"/>
      <c r="BEF410" s="1315"/>
      <c r="BEG410" s="1315"/>
      <c r="BEH410" s="1315"/>
      <c r="BEI410" s="1315"/>
      <c r="BEJ410" s="1315"/>
      <c r="BEK410" s="1315"/>
      <c r="BEL410" s="1315"/>
      <c r="BEM410" s="1315"/>
      <c r="BEN410" s="1315"/>
      <c r="BEO410" s="1315"/>
      <c r="BEP410" s="1315"/>
      <c r="BEQ410" s="1315"/>
      <c r="BER410" s="1315"/>
      <c r="BES410" s="1315"/>
      <c r="BET410" s="1315"/>
      <c r="BEU410" s="1315"/>
      <c r="BEV410" s="1315"/>
      <c r="BEW410" s="1315"/>
      <c r="BEX410" s="1315"/>
      <c r="BEY410" s="1315"/>
      <c r="BEZ410" s="1315"/>
      <c r="BFA410" s="1315"/>
      <c r="BFB410" s="1315"/>
      <c r="BFC410" s="1315"/>
      <c r="BFD410" s="1315"/>
      <c r="BFE410" s="1315"/>
      <c r="BFF410" s="1315"/>
      <c r="BFG410" s="1315"/>
      <c r="BFH410" s="1315"/>
      <c r="BFI410" s="1315"/>
      <c r="BFJ410" s="1315"/>
      <c r="BFK410" s="1315"/>
      <c r="BFL410" s="1315"/>
      <c r="BFM410" s="1315"/>
      <c r="BFN410" s="1315"/>
      <c r="BFO410" s="1315"/>
      <c r="BFP410" s="1315"/>
      <c r="BFQ410" s="1315"/>
      <c r="BFR410" s="1315"/>
      <c r="BFS410" s="1315"/>
      <c r="BFT410" s="1315"/>
      <c r="BFU410" s="1315"/>
      <c r="BFV410" s="1315"/>
      <c r="BFW410" s="1315"/>
      <c r="BFX410" s="1315"/>
      <c r="BFY410" s="1315"/>
      <c r="BFZ410" s="1315"/>
      <c r="BGA410" s="1315"/>
      <c r="BGB410" s="1315"/>
      <c r="BGC410" s="1315"/>
      <c r="BGD410" s="1315"/>
      <c r="BGE410" s="1315"/>
      <c r="BGF410" s="1315"/>
      <c r="BGG410" s="1315"/>
      <c r="BGH410" s="1315"/>
      <c r="BGI410" s="1315"/>
      <c r="BGJ410" s="1315"/>
      <c r="BGK410" s="1315"/>
      <c r="BGL410" s="1315"/>
      <c r="BGM410" s="1315"/>
      <c r="BGN410" s="1315"/>
      <c r="BGO410" s="1315"/>
      <c r="BGP410" s="1315"/>
      <c r="BGQ410" s="1315"/>
      <c r="BGR410" s="1315"/>
      <c r="BGS410" s="1315"/>
      <c r="BGT410" s="1315"/>
      <c r="BGU410" s="1315"/>
      <c r="BGV410" s="1315"/>
      <c r="BGW410" s="1315"/>
      <c r="BGX410" s="1315"/>
      <c r="BGY410" s="1315"/>
      <c r="BGZ410" s="1315"/>
      <c r="BHA410" s="1315"/>
      <c r="BHB410" s="1315"/>
      <c r="BHC410" s="1315"/>
      <c r="BHD410" s="1315"/>
      <c r="BHE410" s="1315"/>
      <c r="BHF410" s="1315"/>
      <c r="BHG410" s="1315"/>
      <c r="BHH410" s="1315"/>
      <c r="BHI410" s="1315"/>
      <c r="BHJ410" s="1315"/>
      <c r="BHK410" s="1315"/>
      <c r="BHL410" s="1315"/>
      <c r="BHM410" s="1315"/>
      <c r="BHN410" s="1315"/>
      <c r="BHO410" s="1315"/>
      <c r="BHP410" s="1315"/>
      <c r="BHQ410" s="1315"/>
      <c r="BHR410" s="1315"/>
      <c r="BHS410" s="1315"/>
      <c r="BHT410" s="1315"/>
      <c r="BHU410" s="1315"/>
      <c r="BHV410" s="1315"/>
      <c r="BHW410" s="1315"/>
      <c r="BHX410" s="1315"/>
      <c r="BHY410" s="1315"/>
      <c r="BHZ410" s="1315"/>
      <c r="BIA410" s="1315"/>
      <c r="BIB410" s="1315"/>
      <c r="BIC410" s="1315"/>
      <c r="BID410" s="1315"/>
      <c r="BIE410" s="1315"/>
      <c r="BIF410" s="1315"/>
      <c r="BIG410" s="1315"/>
      <c r="BIH410" s="1315"/>
      <c r="BII410" s="1315"/>
      <c r="BIJ410" s="1315"/>
      <c r="BIK410" s="1315"/>
      <c r="BIL410" s="1315"/>
      <c r="BIM410" s="1315"/>
      <c r="BIN410" s="1315"/>
      <c r="BIO410" s="1315"/>
      <c r="BIP410" s="1315"/>
      <c r="BIQ410" s="1315"/>
      <c r="BIR410" s="1315"/>
      <c r="BIS410" s="1315"/>
      <c r="BIT410" s="1315"/>
      <c r="BIU410" s="1315"/>
      <c r="BIV410" s="1315"/>
      <c r="BIW410" s="1315"/>
      <c r="BIX410" s="1315"/>
      <c r="BIY410" s="1315"/>
      <c r="BIZ410" s="1315"/>
      <c r="BJA410" s="1315"/>
      <c r="BJB410" s="1315"/>
      <c r="BJC410" s="1315"/>
      <c r="BJD410" s="1315"/>
      <c r="BJE410" s="1315"/>
      <c r="BJF410" s="1315"/>
      <c r="BJG410" s="1315"/>
      <c r="BJH410" s="1315"/>
      <c r="BJI410" s="1315"/>
      <c r="BJJ410" s="1315"/>
      <c r="BJK410" s="1315"/>
      <c r="BJL410" s="1315"/>
      <c r="BJM410" s="1315"/>
      <c r="BJN410" s="1315"/>
      <c r="BJO410" s="1315"/>
      <c r="BJP410" s="1315"/>
      <c r="BJQ410" s="1315"/>
      <c r="BJR410" s="1315"/>
      <c r="BJS410" s="1315"/>
      <c r="BJT410" s="1315"/>
      <c r="BJU410" s="1315"/>
      <c r="BJV410" s="1315"/>
      <c r="BJW410" s="1315"/>
      <c r="BJX410" s="1315"/>
      <c r="BJY410" s="1315"/>
      <c r="BJZ410" s="1315"/>
      <c r="BKA410" s="1315"/>
      <c r="BKB410" s="1315"/>
      <c r="BKC410" s="1315"/>
      <c r="BKD410" s="1315"/>
      <c r="BKE410" s="1315"/>
      <c r="BKF410" s="1315"/>
      <c r="BKG410" s="1315"/>
      <c r="BKH410" s="1315"/>
      <c r="BKI410" s="1315"/>
      <c r="BKJ410" s="1315"/>
      <c r="BKK410" s="1315"/>
      <c r="BKL410" s="1315"/>
      <c r="BKM410" s="1315"/>
      <c r="BKN410" s="1315"/>
      <c r="BKO410" s="1315"/>
      <c r="BKP410" s="1315"/>
      <c r="BKQ410" s="1315"/>
      <c r="BKR410" s="1315"/>
      <c r="BKS410" s="1315"/>
      <c r="BKT410" s="1315"/>
      <c r="BKU410" s="1315"/>
      <c r="BKV410" s="1315"/>
      <c r="BKW410" s="1315"/>
      <c r="BKX410" s="1315"/>
      <c r="BKY410" s="1315"/>
      <c r="BKZ410" s="1315"/>
      <c r="BLA410" s="1315"/>
      <c r="BLB410" s="1315"/>
      <c r="BLC410" s="1315"/>
      <c r="BLD410" s="1315"/>
      <c r="BLE410" s="1315"/>
      <c r="BLF410" s="1315"/>
      <c r="BLG410" s="1315"/>
      <c r="BLH410" s="1315"/>
      <c r="BLI410" s="1315"/>
      <c r="BLJ410" s="1315"/>
      <c r="BLK410" s="1315"/>
      <c r="BLL410" s="1315"/>
      <c r="BLM410" s="1315"/>
      <c r="BLN410" s="1315"/>
      <c r="BLO410" s="1315"/>
      <c r="BLP410" s="1315"/>
      <c r="BLQ410" s="1315"/>
      <c r="BLR410" s="1315"/>
      <c r="BLS410" s="1315"/>
      <c r="BLT410" s="1315"/>
      <c r="BLU410" s="1315"/>
      <c r="BLV410" s="1315"/>
      <c r="BLW410" s="1315"/>
      <c r="BLX410" s="1315"/>
      <c r="BLY410" s="1315"/>
      <c r="BLZ410" s="1315"/>
      <c r="BMA410" s="1315"/>
      <c r="BMB410" s="1315"/>
      <c r="BMC410" s="1315"/>
      <c r="BMD410" s="1315"/>
      <c r="BME410" s="1315"/>
      <c r="BMF410" s="1315"/>
      <c r="BMG410" s="1315"/>
      <c r="BMH410" s="1315"/>
      <c r="BMI410" s="1315"/>
      <c r="BMJ410" s="1315"/>
      <c r="BMK410" s="1315"/>
      <c r="BML410" s="1315"/>
      <c r="BMM410" s="1315"/>
      <c r="BMN410" s="1315"/>
      <c r="BMO410" s="1315"/>
      <c r="BMP410" s="1315"/>
      <c r="BMQ410" s="1315"/>
      <c r="BMR410" s="1315"/>
      <c r="BMS410" s="1315"/>
      <c r="BMT410" s="1315"/>
      <c r="BMU410" s="1315"/>
      <c r="BMV410" s="1315"/>
      <c r="BMW410" s="1315"/>
      <c r="BMX410" s="1315"/>
      <c r="BMY410" s="1315"/>
      <c r="BMZ410" s="1315"/>
      <c r="BNA410" s="1315"/>
      <c r="BNB410" s="1315"/>
      <c r="BNC410" s="1315"/>
      <c r="BND410" s="1315"/>
      <c r="BNE410" s="1315"/>
      <c r="BNF410" s="1315"/>
      <c r="BNG410" s="1315"/>
      <c r="BNH410" s="1315"/>
      <c r="BNI410" s="1315"/>
      <c r="BNJ410" s="1315"/>
      <c r="BNK410" s="1315"/>
      <c r="BNL410" s="1315"/>
      <c r="BNM410" s="1315"/>
      <c r="BNN410" s="1315"/>
      <c r="BNO410" s="1315"/>
      <c r="BNP410" s="1315"/>
      <c r="BNQ410" s="1315"/>
      <c r="BNR410" s="1315"/>
      <c r="BNS410" s="1315"/>
      <c r="BNT410" s="1315"/>
      <c r="BNU410" s="1315"/>
      <c r="BNV410" s="1315"/>
      <c r="BNW410" s="1315"/>
      <c r="BNX410" s="1315"/>
      <c r="BNY410" s="1315"/>
      <c r="BNZ410" s="1315"/>
      <c r="BOA410" s="1315"/>
      <c r="BOB410" s="1315"/>
      <c r="BOC410" s="1315"/>
      <c r="BOD410" s="1315"/>
      <c r="BOE410" s="1315"/>
      <c r="BOF410" s="1315"/>
      <c r="BOG410" s="1315"/>
      <c r="BOH410" s="1315"/>
      <c r="BOI410" s="1315"/>
      <c r="BOJ410" s="1315"/>
      <c r="BOK410" s="1315"/>
      <c r="BOL410" s="1315"/>
      <c r="BOM410" s="1315"/>
      <c r="BON410" s="1315"/>
      <c r="BOO410" s="1315"/>
      <c r="BOP410" s="1315"/>
      <c r="BOQ410" s="1315"/>
      <c r="BOR410" s="1315"/>
      <c r="BOS410" s="1315"/>
      <c r="BOT410" s="1315"/>
      <c r="BOU410" s="1315"/>
      <c r="BOV410" s="1315"/>
      <c r="BOW410" s="1315"/>
      <c r="BOX410" s="1315"/>
      <c r="BOY410" s="1315"/>
      <c r="BOZ410" s="1315"/>
      <c r="BPA410" s="1315"/>
      <c r="BPB410" s="1315"/>
      <c r="BPC410" s="1315"/>
      <c r="BPD410" s="1315"/>
      <c r="BPE410" s="1315"/>
      <c r="BPF410" s="1315"/>
      <c r="BPG410" s="1315"/>
      <c r="BPH410" s="1315"/>
      <c r="BPI410" s="1315"/>
      <c r="BPJ410" s="1315"/>
      <c r="BPK410" s="1315"/>
      <c r="BPL410" s="1315"/>
      <c r="BPM410" s="1315"/>
      <c r="BPN410" s="1315"/>
      <c r="BPO410" s="1315"/>
      <c r="BPP410" s="1315"/>
      <c r="BPQ410" s="1315"/>
      <c r="BPR410" s="1315"/>
      <c r="BPS410" s="1315"/>
      <c r="BPT410" s="1315"/>
      <c r="BPU410" s="1315"/>
      <c r="BPV410" s="1315"/>
      <c r="BPW410" s="1315"/>
      <c r="BPX410" s="1315"/>
      <c r="BPY410" s="1315"/>
      <c r="BPZ410" s="1315"/>
      <c r="BQA410" s="1315"/>
      <c r="BQB410" s="1315"/>
      <c r="BQC410" s="1315"/>
      <c r="BQD410" s="1315"/>
      <c r="BQE410" s="1315"/>
      <c r="BQF410" s="1315"/>
      <c r="BQG410" s="1315"/>
      <c r="BQH410" s="1315"/>
      <c r="BQI410" s="1315"/>
      <c r="BQJ410" s="1315"/>
      <c r="BQK410" s="1315"/>
      <c r="BQL410" s="1315"/>
      <c r="BQM410" s="1315"/>
      <c r="BQN410" s="1315"/>
      <c r="BQO410" s="1315"/>
      <c r="BQP410" s="1315"/>
      <c r="BQQ410" s="1315"/>
      <c r="BQR410" s="1315"/>
      <c r="BQS410" s="1315"/>
      <c r="BQT410" s="1315"/>
      <c r="BQU410" s="1315"/>
      <c r="BQV410" s="1315"/>
      <c r="BQW410" s="1315"/>
      <c r="BQX410" s="1315"/>
      <c r="BQY410" s="1315"/>
      <c r="BQZ410" s="1315"/>
      <c r="BRA410" s="1315"/>
      <c r="BRB410" s="1315"/>
      <c r="BRC410" s="1315"/>
      <c r="BRD410" s="1315"/>
      <c r="BRE410" s="1315"/>
      <c r="BRF410" s="1315"/>
      <c r="BRG410" s="1315"/>
      <c r="BRH410" s="1315"/>
      <c r="BRI410" s="1315"/>
      <c r="BRJ410" s="1315"/>
      <c r="BRK410" s="1315"/>
      <c r="BRL410" s="1315"/>
      <c r="BRM410" s="1315"/>
      <c r="BRN410" s="1315"/>
      <c r="BRO410" s="1315"/>
      <c r="BRP410" s="1315"/>
      <c r="BRQ410" s="1315"/>
      <c r="BRR410" s="1315"/>
      <c r="BRS410" s="1315"/>
      <c r="BRT410" s="1315"/>
      <c r="BRU410" s="1315"/>
      <c r="BRV410" s="1315"/>
      <c r="BRW410" s="1315"/>
      <c r="BRX410" s="1315"/>
      <c r="BRY410" s="1315"/>
      <c r="BRZ410" s="1315"/>
      <c r="BSA410" s="1315"/>
      <c r="BSB410" s="1315"/>
      <c r="BSC410" s="1315"/>
      <c r="BSD410" s="1315"/>
      <c r="BSE410" s="1315"/>
      <c r="BSF410" s="1315"/>
      <c r="BSG410" s="1315"/>
      <c r="BSH410" s="1315"/>
      <c r="BSI410" s="1315"/>
      <c r="BSJ410" s="1315"/>
      <c r="BSK410" s="1315"/>
      <c r="BSL410" s="1315"/>
      <c r="BSM410" s="1315"/>
      <c r="BSN410" s="1315"/>
      <c r="BSO410" s="1315"/>
      <c r="BSP410" s="1315"/>
      <c r="BSQ410" s="1315"/>
      <c r="BSR410" s="1315"/>
      <c r="BSS410" s="1315"/>
      <c r="BST410" s="1315"/>
      <c r="BSU410" s="1315"/>
      <c r="BSV410" s="1315"/>
      <c r="BSW410" s="1315"/>
      <c r="BSX410" s="1315"/>
      <c r="BSY410" s="1315"/>
      <c r="BSZ410" s="1315"/>
      <c r="BTA410" s="1315"/>
      <c r="BTB410" s="1315"/>
      <c r="BTC410" s="1315"/>
      <c r="BTD410" s="1315"/>
      <c r="BTE410" s="1315"/>
      <c r="BTF410" s="1315"/>
      <c r="BTG410" s="1315"/>
      <c r="BTH410" s="1315"/>
      <c r="BTI410" s="1315"/>
      <c r="BTJ410" s="1315"/>
      <c r="BTK410" s="1315"/>
      <c r="BTL410" s="1315"/>
      <c r="BTM410" s="1315"/>
      <c r="BTN410" s="1315"/>
      <c r="BTO410" s="1315"/>
      <c r="BTP410" s="1315"/>
      <c r="BTQ410" s="1315"/>
      <c r="BTR410" s="1315"/>
      <c r="BTS410" s="1315"/>
      <c r="BTT410" s="1315"/>
      <c r="BTU410" s="1315"/>
      <c r="BTV410" s="1315"/>
      <c r="BTW410" s="1315"/>
      <c r="BTX410" s="1315"/>
      <c r="BTY410" s="1315"/>
      <c r="BTZ410" s="1315"/>
      <c r="BUA410" s="1315"/>
      <c r="BUB410" s="1315"/>
      <c r="BUC410" s="1315"/>
      <c r="BUD410" s="1315"/>
      <c r="BUE410" s="1315"/>
      <c r="BUF410" s="1315"/>
      <c r="BUG410" s="1315"/>
      <c r="BUH410" s="1315"/>
      <c r="BUI410" s="1315"/>
      <c r="BUJ410" s="1315"/>
      <c r="BUK410" s="1315"/>
      <c r="BUL410" s="1315"/>
      <c r="BUM410" s="1315"/>
      <c r="BUN410" s="1315"/>
      <c r="BUO410" s="1315"/>
      <c r="BUP410" s="1315"/>
      <c r="BUQ410" s="1315"/>
      <c r="BUR410" s="1315"/>
      <c r="BUS410" s="1315"/>
      <c r="BUT410" s="1315"/>
      <c r="BUU410" s="1315"/>
      <c r="BUV410" s="1315"/>
      <c r="BUW410" s="1315"/>
      <c r="BUX410" s="1315"/>
      <c r="BUY410" s="1315"/>
      <c r="BUZ410" s="1315"/>
      <c r="BVA410" s="1315"/>
      <c r="BVB410" s="1315"/>
      <c r="BVC410" s="1315"/>
      <c r="BVD410" s="1315"/>
      <c r="BVE410" s="1315"/>
      <c r="BVF410" s="1315"/>
      <c r="BVG410" s="1315"/>
      <c r="BVH410" s="1315"/>
      <c r="BVI410" s="1315"/>
      <c r="BVJ410" s="1315"/>
      <c r="BVK410" s="1315"/>
      <c r="BVL410" s="1315"/>
      <c r="BVM410" s="1315"/>
      <c r="BVN410" s="1315"/>
      <c r="BVO410" s="1315"/>
      <c r="BVP410" s="1315"/>
      <c r="BVQ410" s="1315"/>
      <c r="BVR410" s="1315"/>
      <c r="BVS410" s="1315"/>
      <c r="BVT410" s="1315"/>
      <c r="BVU410" s="1315"/>
      <c r="BVV410" s="1315"/>
      <c r="BVW410" s="1315"/>
      <c r="BVX410" s="1315"/>
      <c r="BVY410" s="1315"/>
      <c r="BVZ410" s="1315"/>
      <c r="BWA410" s="1315"/>
      <c r="BWB410" s="1315"/>
      <c r="BWC410" s="1315"/>
      <c r="BWD410" s="1315"/>
      <c r="BWE410" s="1315"/>
      <c r="BWF410" s="1315"/>
      <c r="BWG410" s="1315"/>
      <c r="BWH410" s="1315"/>
      <c r="BWI410" s="1315"/>
      <c r="BWJ410" s="1315"/>
      <c r="BWK410" s="1315"/>
      <c r="BWL410" s="1315"/>
      <c r="BWM410" s="1315"/>
      <c r="BWN410" s="1315"/>
      <c r="BWO410" s="1315"/>
      <c r="BWP410" s="1315"/>
      <c r="BWQ410" s="1315"/>
      <c r="BWR410" s="1315"/>
      <c r="BWS410" s="1315"/>
      <c r="BWT410" s="1315"/>
      <c r="BWU410" s="1315"/>
      <c r="BWV410" s="1315"/>
      <c r="BWW410" s="1315"/>
      <c r="BWX410" s="1315"/>
      <c r="BWY410" s="1315"/>
      <c r="BWZ410" s="1315"/>
      <c r="BXA410" s="1315"/>
      <c r="BXB410" s="1315"/>
      <c r="BXC410" s="1315"/>
      <c r="BXD410" s="1315"/>
      <c r="BXE410" s="1315"/>
      <c r="BXF410" s="1315"/>
      <c r="BXG410" s="1315"/>
      <c r="BXH410" s="1315"/>
      <c r="BXI410" s="1315"/>
      <c r="BXJ410" s="1315"/>
      <c r="BXK410" s="1315"/>
      <c r="BXL410" s="1315"/>
      <c r="BXM410" s="1315"/>
      <c r="BXN410" s="1315"/>
      <c r="BXO410" s="1315"/>
      <c r="BXP410" s="1315"/>
      <c r="BXQ410" s="1315"/>
      <c r="BXR410" s="1315"/>
      <c r="BXS410" s="1315"/>
      <c r="BXT410" s="1315"/>
      <c r="BXU410" s="1315"/>
      <c r="BXV410" s="1315"/>
      <c r="BXW410" s="1315"/>
      <c r="BXX410" s="1315"/>
      <c r="BXY410" s="1315"/>
      <c r="BXZ410" s="1315"/>
      <c r="BYA410" s="1315"/>
      <c r="BYB410" s="1315"/>
      <c r="BYC410" s="1315"/>
      <c r="BYD410" s="1315"/>
      <c r="BYE410" s="1315"/>
      <c r="BYF410" s="1315"/>
      <c r="BYG410" s="1315"/>
      <c r="BYH410" s="1315"/>
      <c r="BYI410" s="1315"/>
      <c r="BYJ410" s="1315"/>
      <c r="BYK410" s="1315"/>
      <c r="BYL410" s="1315"/>
      <c r="BYM410" s="1315"/>
      <c r="BYN410" s="1315"/>
      <c r="BYO410" s="1315"/>
      <c r="BYP410" s="1315"/>
      <c r="BYQ410" s="1315"/>
      <c r="BYR410" s="1315"/>
      <c r="BYS410" s="1315"/>
      <c r="BYT410" s="1315"/>
      <c r="BYU410" s="1315"/>
      <c r="BYV410" s="1315"/>
      <c r="BYW410" s="1315"/>
      <c r="BYX410" s="1315"/>
      <c r="BYY410" s="1315"/>
      <c r="BYZ410" s="1315"/>
      <c r="BZA410" s="1315"/>
      <c r="BZB410" s="1315"/>
      <c r="BZC410" s="1315"/>
      <c r="BZD410" s="1315"/>
      <c r="BZE410" s="1315"/>
      <c r="BZF410" s="1315"/>
      <c r="BZG410" s="1315"/>
      <c r="BZH410" s="1315"/>
      <c r="BZI410" s="1315"/>
      <c r="BZJ410" s="1315"/>
      <c r="BZK410" s="1315"/>
      <c r="BZL410" s="1315"/>
      <c r="BZM410" s="1315"/>
      <c r="BZN410" s="1315"/>
      <c r="BZO410" s="1315"/>
      <c r="BZP410" s="1315"/>
      <c r="BZQ410" s="1315"/>
      <c r="BZR410" s="1315"/>
      <c r="BZS410" s="1315"/>
      <c r="BZT410" s="1315"/>
      <c r="BZU410" s="1315"/>
      <c r="BZV410" s="1315"/>
      <c r="BZW410" s="1315"/>
      <c r="BZX410" s="1315"/>
      <c r="BZY410" s="1315"/>
      <c r="BZZ410" s="1315"/>
      <c r="CAA410" s="1315"/>
      <c r="CAB410" s="1315"/>
      <c r="CAC410" s="1315"/>
      <c r="CAD410" s="1315"/>
      <c r="CAE410" s="1315"/>
      <c r="CAF410" s="1315"/>
      <c r="CAG410" s="1315"/>
      <c r="CAH410" s="1315"/>
      <c r="CAI410" s="1315"/>
      <c r="CAJ410" s="1315"/>
      <c r="CAK410" s="1315"/>
      <c r="CAL410" s="1315"/>
      <c r="CAM410" s="1315"/>
      <c r="CAN410" s="1315"/>
      <c r="CAO410" s="1315"/>
      <c r="CAP410" s="1315"/>
      <c r="CAQ410" s="1315"/>
      <c r="CAR410" s="1315"/>
      <c r="CAS410" s="1315"/>
      <c r="CAT410" s="1315"/>
      <c r="CAU410" s="1315"/>
      <c r="CAV410" s="1315"/>
      <c r="CAW410" s="1315"/>
      <c r="CAX410" s="1315"/>
      <c r="CAY410" s="1315"/>
      <c r="CAZ410" s="1315"/>
      <c r="CBA410" s="1315"/>
      <c r="CBB410" s="1315"/>
      <c r="CBC410" s="1315"/>
      <c r="CBD410" s="1315"/>
      <c r="CBE410" s="1315"/>
      <c r="CBF410" s="1315"/>
      <c r="CBG410" s="1315"/>
      <c r="CBH410" s="1315"/>
      <c r="CBI410" s="1315"/>
      <c r="CBJ410" s="1315"/>
      <c r="CBK410" s="1315"/>
      <c r="CBL410" s="1315"/>
      <c r="CBM410" s="1315"/>
      <c r="CBN410" s="1315"/>
      <c r="CBO410" s="1315"/>
      <c r="CBP410" s="1315"/>
      <c r="CBQ410" s="1315"/>
      <c r="CBR410" s="1315"/>
      <c r="CBS410" s="1315"/>
      <c r="CBT410" s="1315"/>
      <c r="CBU410" s="1315"/>
      <c r="CBV410" s="1315"/>
      <c r="CBW410" s="1315"/>
      <c r="CBX410" s="1315"/>
      <c r="CBY410" s="1315"/>
      <c r="CBZ410" s="1315"/>
      <c r="CCA410" s="1315"/>
      <c r="CCB410" s="1315"/>
      <c r="CCC410" s="1315"/>
      <c r="CCD410" s="1315"/>
      <c r="CCE410" s="1315"/>
      <c r="CCF410" s="1315"/>
      <c r="CCG410" s="1315"/>
      <c r="CCH410" s="1315"/>
      <c r="CCI410" s="1315"/>
      <c r="CCJ410" s="1315"/>
      <c r="CCK410" s="1315"/>
      <c r="CCL410" s="1315"/>
      <c r="CCM410" s="1315"/>
      <c r="CCN410" s="1315"/>
      <c r="CCO410" s="1315"/>
      <c r="CCP410" s="1315"/>
      <c r="CCQ410" s="1315"/>
      <c r="CCR410" s="1315"/>
      <c r="CCS410" s="1315"/>
      <c r="CCT410" s="1315"/>
      <c r="CCU410" s="1315"/>
      <c r="CCV410" s="1315"/>
      <c r="CCW410" s="1315"/>
      <c r="CCX410" s="1315"/>
      <c r="CCY410" s="1315"/>
      <c r="CCZ410" s="1315"/>
      <c r="CDA410" s="1315"/>
      <c r="CDB410" s="1315"/>
      <c r="CDC410" s="1315"/>
      <c r="CDD410" s="1315"/>
      <c r="CDE410" s="1315"/>
      <c r="CDF410" s="1315"/>
      <c r="CDG410" s="1315"/>
      <c r="CDH410" s="1315"/>
      <c r="CDI410" s="1315"/>
      <c r="CDJ410" s="1315"/>
      <c r="CDK410" s="1315"/>
      <c r="CDL410" s="1315"/>
      <c r="CDM410" s="1315"/>
      <c r="CDN410" s="1315"/>
      <c r="CDO410" s="1315"/>
      <c r="CDP410" s="1315"/>
      <c r="CDQ410" s="1315"/>
      <c r="CDR410" s="1315"/>
      <c r="CDS410" s="1315"/>
      <c r="CDT410" s="1315"/>
      <c r="CDU410" s="1315"/>
      <c r="CDV410" s="1315"/>
      <c r="CDW410" s="1315"/>
      <c r="CDX410" s="1315"/>
      <c r="CDY410" s="1315"/>
      <c r="CDZ410" s="1315"/>
      <c r="CEA410" s="1315"/>
      <c r="CEB410" s="1315"/>
      <c r="CEC410" s="1315"/>
      <c r="CED410" s="1315"/>
      <c r="CEE410" s="1315"/>
      <c r="CEF410" s="1315"/>
      <c r="CEG410" s="1315"/>
      <c r="CEH410" s="1315"/>
      <c r="CEI410" s="1315"/>
      <c r="CEJ410" s="1315"/>
      <c r="CEK410" s="1315"/>
      <c r="CEL410" s="1315"/>
      <c r="CEM410" s="1315"/>
      <c r="CEN410" s="1315"/>
      <c r="CEO410" s="1315"/>
      <c r="CEP410" s="1315"/>
      <c r="CEQ410" s="1315"/>
      <c r="CER410" s="1315"/>
      <c r="CES410" s="1315"/>
      <c r="CET410" s="1315"/>
      <c r="CEU410" s="1315"/>
      <c r="CEV410" s="1315"/>
      <c r="CEW410" s="1315"/>
      <c r="CEX410" s="1315"/>
      <c r="CEY410" s="1315"/>
      <c r="CEZ410" s="1315"/>
      <c r="CFA410" s="1315"/>
      <c r="CFB410" s="1315"/>
      <c r="CFC410" s="1315"/>
      <c r="CFD410" s="1315"/>
      <c r="CFE410" s="1315"/>
      <c r="CFF410" s="1315"/>
      <c r="CFG410" s="1315"/>
      <c r="CFH410" s="1315"/>
      <c r="CFI410" s="1315"/>
      <c r="CFJ410" s="1315"/>
      <c r="CFK410" s="1315"/>
      <c r="CFL410" s="1315"/>
      <c r="CFM410" s="1315"/>
      <c r="CFN410" s="1315"/>
      <c r="CFO410" s="1315"/>
      <c r="CFP410" s="1315"/>
      <c r="CFQ410" s="1315"/>
      <c r="CFR410" s="1315"/>
      <c r="CFS410" s="1315"/>
      <c r="CFT410" s="1315"/>
      <c r="CFU410" s="1315"/>
      <c r="CFV410" s="1315"/>
      <c r="CFW410" s="1315"/>
      <c r="CFX410" s="1315"/>
      <c r="CFY410" s="1315"/>
      <c r="CFZ410" s="1315"/>
      <c r="CGA410" s="1315"/>
      <c r="CGB410" s="1315"/>
      <c r="CGC410" s="1315"/>
      <c r="CGD410" s="1315"/>
      <c r="CGE410" s="1315"/>
      <c r="CGF410" s="1315"/>
      <c r="CGG410" s="1315"/>
      <c r="CGH410" s="1315"/>
      <c r="CGI410" s="1315"/>
      <c r="CGJ410" s="1315"/>
      <c r="CGK410" s="1315"/>
      <c r="CGL410" s="1315"/>
      <c r="CGM410" s="1315"/>
      <c r="CGN410" s="1315"/>
      <c r="CGO410" s="1315"/>
      <c r="CGP410" s="1315"/>
      <c r="CGQ410" s="1315"/>
      <c r="CGR410" s="1315"/>
      <c r="CGS410" s="1315"/>
      <c r="CGT410" s="1315"/>
      <c r="CGU410" s="1315"/>
      <c r="CGV410" s="1315"/>
      <c r="CGW410" s="1315"/>
      <c r="CGX410" s="1315"/>
      <c r="CGY410" s="1315"/>
      <c r="CGZ410" s="1315"/>
      <c r="CHA410" s="1315"/>
      <c r="CHB410" s="1315"/>
      <c r="CHC410" s="1315"/>
      <c r="CHD410" s="1315"/>
      <c r="CHE410" s="1315"/>
      <c r="CHF410" s="1315"/>
      <c r="CHG410" s="1315"/>
      <c r="CHH410" s="1315"/>
      <c r="CHI410" s="1315"/>
      <c r="CHJ410" s="1315"/>
      <c r="CHK410" s="1315"/>
      <c r="CHL410" s="1315"/>
      <c r="CHM410" s="1315"/>
      <c r="CHN410" s="1315"/>
      <c r="CHO410" s="1315"/>
      <c r="CHP410" s="1315"/>
      <c r="CHQ410" s="1315"/>
      <c r="CHR410" s="1315"/>
      <c r="CHS410" s="1315"/>
      <c r="CHT410" s="1315"/>
      <c r="CHU410" s="1315"/>
      <c r="CHV410" s="1315"/>
      <c r="CHW410" s="1315"/>
      <c r="CHX410" s="1315"/>
      <c r="CHY410" s="1315"/>
      <c r="CHZ410" s="1315"/>
      <c r="CIA410" s="1315"/>
      <c r="CIB410" s="1315"/>
      <c r="CIC410" s="1315"/>
      <c r="CID410" s="1315"/>
      <c r="CIE410" s="1315"/>
      <c r="CIF410" s="1315"/>
      <c r="CIG410" s="1315"/>
      <c r="CIH410" s="1315"/>
      <c r="CII410" s="1315"/>
      <c r="CIJ410" s="1315"/>
      <c r="CIK410" s="1315"/>
      <c r="CIL410" s="1315"/>
      <c r="CIM410" s="1315"/>
      <c r="CIN410" s="1315"/>
      <c r="CIO410" s="1315"/>
      <c r="CIP410" s="1315"/>
      <c r="CIQ410" s="1315"/>
      <c r="CIR410" s="1315"/>
      <c r="CIS410" s="1315"/>
      <c r="CIT410" s="1315"/>
      <c r="CIU410" s="1315"/>
      <c r="CIV410" s="1315"/>
      <c r="CIW410" s="1315"/>
      <c r="CIX410" s="1315"/>
      <c r="CIY410" s="1315"/>
      <c r="CIZ410" s="1315"/>
      <c r="CJA410" s="1315"/>
      <c r="CJB410" s="1315"/>
      <c r="CJC410" s="1315"/>
      <c r="CJD410" s="1315"/>
      <c r="CJE410" s="1315"/>
      <c r="CJF410" s="1315"/>
      <c r="CJG410" s="1315"/>
      <c r="CJH410" s="1315"/>
      <c r="CJI410" s="1315"/>
      <c r="CJJ410" s="1315"/>
      <c r="CJK410" s="1315"/>
      <c r="CJL410" s="1315"/>
      <c r="CJM410" s="1315"/>
      <c r="CJN410" s="1315"/>
      <c r="CJO410" s="1315"/>
      <c r="CJP410" s="1315"/>
      <c r="CJQ410" s="1315"/>
      <c r="CJR410" s="1315"/>
      <c r="CJS410" s="1315"/>
      <c r="CJT410" s="1315"/>
      <c r="CJU410" s="1315"/>
      <c r="CJV410" s="1315"/>
      <c r="CJW410" s="1315"/>
      <c r="CJX410" s="1315"/>
      <c r="CJY410" s="1315"/>
      <c r="CJZ410" s="1315"/>
      <c r="CKA410" s="1315"/>
      <c r="CKB410" s="1315"/>
      <c r="CKC410" s="1315"/>
      <c r="CKD410" s="1315"/>
      <c r="CKE410" s="1315"/>
      <c r="CKF410" s="1315"/>
      <c r="CKG410" s="1315"/>
      <c r="CKH410" s="1315"/>
      <c r="CKI410" s="1315"/>
      <c r="CKJ410" s="1315"/>
      <c r="CKK410" s="1315"/>
      <c r="CKL410" s="1315"/>
      <c r="CKM410" s="1315"/>
      <c r="CKN410" s="1315"/>
      <c r="CKO410" s="1315"/>
      <c r="CKP410" s="1315"/>
      <c r="CKQ410" s="1315"/>
      <c r="CKR410" s="1315"/>
      <c r="CKS410" s="1315"/>
      <c r="CKT410" s="1315"/>
      <c r="CKU410" s="1315"/>
      <c r="CKV410" s="1315"/>
      <c r="CKW410" s="1315"/>
      <c r="CKX410" s="1315"/>
      <c r="CKY410" s="1315"/>
      <c r="CKZ410" s="1315"/>
      <c r="CLA410" s="1315"/>
      <c r="CLB410" s="1315"/>
      <c r="CLC410" s="1315"/>
      <c r="CLD410" s="1315"/>
      <c r="CLE410" s="1315"/>
      <c r="CLF410" s="1315"/>
      <c r="CLG410" s="1315"/>
      <c r="CLH410" s="1315"/>
      <c r="CLI410" s="1315"/>
      <c r="CLJ410" s="1315"/>
      <c r="CLK410" s="1315"/>
      <c r="CLL410" s="1315"/>
      <c r="CLM410" s="1315"/>
      <c r="CLN410" s="1315"/>
      <c r="CLO410" s="1315"/>
      <c r="CLP410" s="1315"/>
      <c r="CLQ410" s="1315"/>
      <c r="CLR410" s="1315"/>
      <c r="CLS410" s="1315"/>
      <c r="CLT410" s="1315"/>
      <c r="CLU410" s="1315"/>
      <c r="CLV410" s="1315"/>
      <c r="CLW410" s="1315"/>
      <c r="CLX410" s="1315"/>
      <c r="CLY410" s="1315"/>
      <c r="CLZ410" s="1315"/>
      <c r="CMA410" s="1315"/>
      <c r="CMB410" s="1315"/>
      <c r="CMC410" s="1315"/>
      <c r="CMD410" s="1315"/>
      <c r="CME410" s="1315"/>
      <c r="CMF410" s="1315"/>
      <c r="CMG410" s="1315"/>
      <c r="CMH410" s="1315"/>
      <c r="CMI410" s="1315"/>
      <c r="CMJ410" s="1315"/>
      <c r="CMK410" s="1315"/>
      <c r="CML410" s="1315"/>
      <c r="CMM410" s="1315"/>
      <c r="CMN410" s="1315"/>
      <c r="CMO410" s="1315"/>
      <c r="CMP410" s="1315"/>
      <c r="CMQ410" s="1315"/>
      <c r="CMR410" s="1315"/>
      <c r="CMS410" s="1315"/>
      <c r="CMT410" s="1315"/>
      <c r="CMU410" s="1315"/>
      <c r="CMV410" s="1315"/>
      <c r="CMW410" s="1315"/>
      <c r="CMX410" s="1315"/>
      <c r="CMY410" s="1315"/>
      <c r="CMZ410" s="1315"/>
      <c r="CNA410" s="1315"/>
      <c r="CNB410" s="1315"/>
      <c r="CNC410" s="1315"/>
      <c r="CND410" s="1315"/>
      <c r="CNE410" s="1315"/>
      <c r="CNF410" s="1315"/>
      <c r="CNG410" s="1315"/>
      <c r="CNH410" s="1315"/>
      <c r="CNI410" s="1315"/>
      <c r="CNJ410" s="1315"/>
      <c r="CNK410" s="1315"/>
      <c r="CNL410" s="1315"/>
      <c r="CNM410" s="1315"/>
      <c r="CNN410" s="1315"/>
      <c r="CNO410" s="1315"/>
      <c r="CNP410" s="1315"/>
      <c r="CNQ410" s="1315"/>
      <c r="CNR410" s="1315"/>
      <c r="CNS410" s="1315"/>
      <c r="CNT410" s="1315"/>
      <c r="CNU410" s="1315"/>
      <c r="CNV410" s="1315"/>
      <c r="CNW410" s="1315"/>
      <c r="CNX410" s="1315"/>
      <c r="CNY410" s="1315"/>
      <c r="CNZ410" s="1315"/>
      <c r="COA410" s="1315"/>
      <c r="COB410" s="1315"/>
      <c r="COC410" s="1315"/>
      <c r="COD410" s="1315"/>
      <c r="COE410" s="1315"/>
      <c r="COF410" s="1315"/>
      <c r="COG410" s="1315"/>
      <c r="COH410" s="1315"/>
      <c r="COI410" s="1315"/>
      <c r="COJ410" s="1315"/>
      <c r="COK410" s="1315"/>
      <c r="COL410" s="1315"/>
      <c r="COM410" s="1315"/>
      <c r="CON410" s="1315"/>
      <c r="COO410" s="1315"/>
      <c r="COP410" s="1315"/>
      <c r="COQ410" s="1315"/>
      <c r="COR410" s="1315"/>
      <c r="COS410" s="1315"/>
      <c r="COT410" s="1315"/>
      <c r="COU410" s="1315"/>
      <c r="COV410" s="1315"/>
      <c r="COW410" s="1315"/>
      <c r="COX410" s="1315"/>
      <c r="COY410" s="1315"/>
      <c r="COZ410" s="1315"/>
      <c r="CPA410" s="1315"/>
      <c r="CPB410" s="1315"/>
      <c r="CPC410" s="1315"/>
      <c r="CPD410" s="1315"/>
      <c r="CPE410" s="1315"/>
      <c r="CPF410" s="1315"/>
      <c r="CPG410" s="1315"/>
      <c r="CPH410" s="1315"/>
      <c r="CPI410" s="1315"/>
      <c r="CPJ410" s="1315"/>
      <c r="CPK410" s="1315"/>
      <c r="CPL410" s="1315"/>
      <c r="CPM410" s="1315"/>
      <c r="CPN410" s="1315"/>
      <c r="CPO410" s="1315"/>
      <c r="CPP410" s="1315"/>
      <c r="CPQ410" s="1315"/>
      <c r="CPR410" s="1315"/>
      <c r="CPS410" s="1315"/>
      <c r="CPT410" s="1315"/>
      <c r="CPU410" s="1315"/>
      <c r="CPV410" s="1315"/>
      <c r="CPW410" s="1315"/>
      <c r="CPX410" s="1315"/>
      <c r="CPY410" s="1315"/>
      <c r="CPZ410" s="1315"/>
      <c r="CQA410" s="1315"/>
      <c r="CQB410" s="1315"/>
      <c r="CQC410" s="1315"/>
      <c r="CQD410" s="1315"/>
      <c r="CQE410" s="1315"/>
      <c r="CQF410" s="1315"/>
      <c r="CQG410" s="1315"/>
      <c r="CQH410" s="1315"/>
      <c r="CQI410" s="1315"/>
      <c r="CQJ410" s="1315"/>
      <c r="CQK410" s="1315"/>
      <c r="CQL410" s="1315"/>
      <c r="CQM410" s="1315"/>
      <c r="CQN410" s="1315"/>
      <c r="CQO410" s="1315"/>
      <c r="CQP410" s="1315"/>
      <c r="CQQ410" s="1315"/>
      <c r="CQR410" s="1315"/>
      <c r="CQS410" s="1315"/>
      <c r="CQT410" s="1315"/>
      <c r="CQU410" s="1315"/>
      <c r="CQV410" s="1315"/>
      <c r="CQW410" s="1315"/>
      <c r="CQX410" s="1315"/>
      <c r="CQY410" s="1315"/>
      <c r="CQZ410" s="1315"/>
      <c r="CRA410" s="1315"/>
      <c r="CRB410" s="1315"/>
      <c r="CRC410" s="1315"/>
      <c r="CRD410" s="1315"/>
      <c r="CRE410" s="1315"/>
      <c r="CRF410" s="1315"/>
      <c r="CRG410" s="1315"/>
      <c r="CRH410" s="1315"/>
      <c r="CRI410" s="1315"/>
      <c r="CRJ410" s="1315"/>
      <c r="CRK410" s="1315"/>
      <c r="CRL410" s="1315"/>
      <c r="CRM410" s="1315"/>
      <c r="CRN410" s="1315"/>
      <c r="CRO410" s="1315"/>
      <c r="CRP410" s="1315"/>
      <c r="CRQ410" s="1315"/>
      <c r="CRR410" s="1315"/>
      <c r="CRS410" s="1315"/>
      <c r="CRT410" s="1315"/>
      <c r="CRU410" s="1315"/>
      <c r="CRV410" s="1315"/>
      <c r="CRW410" s="1315"/>
      <c r="CRX410" s="1315"/>
      <c r="CRY410" s="1315"/>
      <c r="CRZ410" s="1315"/>
      <c r="CSA410" s="1315"/>
      <c r="CSB410" s="1315"/>
      <c r="CSC410" s="1315"/>
      <c r="CSD410" s="1315"/>
      <c r="CSE410" s="1315"/>
      <c r="CSF410" s="1315"/>
      <c r="CSG410" s="1315"/>
      <c r="CSH410" s="1315"/>
      <c r="CSI410" s="1315"/>
      <c r="CSJ410" s="1315"/>
      <c r="CSK410" s="1315"/>
      <c r="CSL410" s="1315"/>
      <c r="CSM410" s="1315"/>
      <c r="CSN410" s="1315"/>
      <c r="CSO410" s="1315"/>
      <c r="CSP410" s="1315"/>
      <c r="CSQ410" s="1315"/>
      <c r="CSR410" s="1315"/>
      <c r="CSS410" s="1315"/>
      <c r="CST410" s="1315"/>
      <c r="CSU410" s="1315"/>
      <c r="CSV410" s="1315"/>
      <c r="CSW410" s="1315"/>
      <c r="CSX410" s="1315"/>
      <c r="CSY410" s="1315"/>
      <c r="CSZ410" s="1315"/>
      <c r="CTA410" s="1315"/>
      <c r="CTB410" s="1315"/>
      <c r="CTC410" s="1315"/>
      <c r="CTD410" s="1315"/>
      <c r="CTE410" s="1315"/>
      <c r="CTF410" s="1315"/>
      <c r="CTG410" s="1315"/>
      <c r="CTH410" s="1315"/>
      <c r="CTI410" s="1315"/>
      <c r="CTJ410" s="1315"/>
      <c r="CTK410" s="1315"/>
      <c r="CTL410" s="1315"/>
      <c r="CTM410" s="1315"/>
      <c r="CTN410" s="1315"/>
      <c r="CTO410" s="1315"/>
      <c r="CTP410" s="1315"/>
      <c r="CTQ410" s="1315"/>
      <c r="CTR410" s="1315"/>
      <c r="CTS410" s="1315"/>
      <c r="CTT410" s="1315"/>
      <c r="CTU410" s="1315"/>
      <c r="CTV410" s="1315"/>
      <c r="CTW410" s="1315"/>
      <c r="CTX410" s="1315"/>
      <c r="CTY410" s="1315"/>
      <c r="CTZ410" s="1315"/>
      <c r="CUA410" s="1315"/>
      <c r="CUB410" s="1315"/>
      <c r="CUC410" s="1315"/>
      <c r="CUD410" s="1315"/>
      <c r="CUE410" s="1315"/>
      <c r="CUF410" s="1315"/>
      <c r="CUG410" s="1315"/>
      <c r="CUH410" s="1315"/>
      <c r="CUI410" s="1315"/>
      <c r="CUJ410" s="1315"/>
      <c r="CUK410" s="1315"/>
      <c r="CUL410" s="1315"/>
      <c r="CUM410" s="1315"/>
      <c r="CUN410" s="1315"/>
      <c r="CUO410" s="1315"/>
      <c r="CUP410" s="1315"/>
      <c r="CUQ410" s="1315"/>
      <c r="CUR410" s="1315"/>
      <c r="CUS410" s="1315"/>
      <c r="CUT410" s="1315"/>
      <c r="CUU410" s="1315"/>
      <c r="CUV410" s="1315"/>
      <c r="CUW410" s="1315"/>
      <c r="CUX410" s="1315"/>
      <c r="CUY410" s="1315"/>
      <c r="CUZ410" s="1315"/>
      <c r="CVA410" s="1315"/>
      <c r="CVB410" s="1315"/>
      <c r="CVC410" s="1315"/>
      <c r="CVD410" s="1315"/>
      <c r="CVE410" s="1315"/>
      <c r="CVF410" s="1315"/>
      <c r="CVG410" s="1315"/>
      <c r="CVH410" s="1315"/>
      <c r="CVI410" s="1315"/>
      <c r="CVJ410" s="1315"/>
      <c r="CVK410" s="1315"/>
      <c r="CVL410" s="1315"/>
      <c r="CVM410" s="1315"/>
      <c r="CVN410" s="1315"/>
      <c r="CVO410" s="1315"/>
      <c r="CVP410" s="1315"/>
      <c r="CVQ410" s="1315"/>
      <c r="CVR410" s="1315"/>
      <c r="CVS410" s="1315"/>
      <c r="CVT410" s="1315"/>
      <c r="CVU410" s="1315"/>
      <c r="CVV410" s="1315"/>
      <c r="CVW410" s="1315"/>
      <c r="CVX410" s="1315"/>
      <c r="CVY410" s="1315"/>
      <c r="CVZ410" s="1315"/>
      <c r="CWA410" s="1315"/>
      <c r="CWB410" s="1315"/>
      <c r="CWC410" s="1315"/>
      <c r="CWD410" s="1315"/>
      <c r="CWE410" s="1315"/>
      <c r="CWF410" s="1315"/>
      <c r="CWG410" s="1315"/>
      <c r="CWH410" s="1315"/>
      <c r="CWI410" s="1315"/>
      <c r="CWJ410" s="1315"/>
      <c r="CWK410" s="1315"/>
      <c r="CWL410" s="1315"/>
      <c r="CWM410" s="1315"/>
      <c r="CWN410" s="1315"/>
      <c r="CWO410" s="1315"/>
      <c r="CWP410" s="1315"/>
      <c r="CWQ410" s="1315"/>
      <c r="CWR410" s="1315"/>
      <c r="CWS410" s="1315"/>
      <c r="CWT410" s="1315"/>
      <c r="CWU410" s="1315"/>
      <c r="CWV410" s="1315"/>
      <c r="CWW410" s="1315"/>
      <c r="CWX410" s="1315"/>
      <c r="CWY410" s="1315"/>
      <c r="CWZ410" s="1315"/>
      <c r="CXA410" s="1315"/>
      <c r="CXB410" s="1315"/>
      <c r="CXC410" s="1315"/>
      <c r="CXD410" s="1315"/>
      <c r="CXE410" s="1315"/>
      <c r="CXF410" s="1315"/>
      <c r="CXG410" s="1315"/>
      <c r="CXH410" s="1315"/>
      <c r="CXI410" s="1315"/>
      <c r="CXJ410" s="1315"/>
      <c r="CXK410" s="1315"/>
      <c r="CXL410" s="1315"/>
      <c r="CXM410" s="1315"/>
      <c r="CXN410" s="1315"/>
      <c r="CXO410" s="1315"/>
      <c r="CXP410" s="1315"/>
      <c r="CXQ410" s="1315"/>
      <c r="CXR410" s="1315"/>
      <c r="CXS410" s="1315"/>
      <c r="CXT410" s="1315"/>
      <c r="CXU410" s="1315"/>
      <c r="CXV410" s="1315"/>
      <c r="CXW410" s="1315"/>
      <c r="CXX410" s="1315"/>
      <c r="CXY410" s="1315"/>
      <c r="CXZ410" s="1315"/>
      <c r="CYA410" s="1315"/>
      <c r="CYB410" s="1315"/>
      <c r="CYC410" s="1315"/>
      <c r="CYD410" s="1315"/>
      <c r="CYE410" s="1315"/>
      <c r="CYF410" s="1315"/>
      <c r="CYG410" s="1315"/>
      <c r="CYH410" s="1315"/>
      <c r="CYI410" s="1315"/>
      <c r="CYJ410" s="1315"/>
      <c r="CYK410" s="1315"/>
      <c r="CYL410" s="1315"/>
      <c r="CYM410" s="1315"/>
      <c r="CYN410" s="1315"/>
      <c r="CYO410" s="1315"/>
      <c r="CYP410" s="1315"/>
      <c r="CYQ410" s="1315"/>
      <c r="CYR410" s="1315"/>
      <c r="CYS410" s="1315"/>
      <c r="CYT410" s="1315"/>
      <c r="CYU410" s="1315"/>
      <c r="CYV410" s="1315"/>
      <c r="CYW410" s="1315"/>
      <c r="CYX410" s="1315"/>
      <c r="CYY410" s="1315"/>
      <c r="CYZ410" s="1315"/>
      <c r="CZA410" s="1315"/>
      <c r="CZB410" s="1315"/>
      <c r="CZC410" s="1315"/>
      <c r="CZD410" s="1315"/>
      <c r="CZE410" s="1315"/>
      <c r="CZF410" s="1315"/>
      <c r="CZG410" s="1315"/>
      <c r="CZH410" s="1315"/>
      <c r="CZI410" s="1315"/>
      <c r="CZJ410" s="1315"/>
      <c r="CZK410" s="1315"/>
      <c r="CZL410" s="1315"/>
      <c r="CZM410" s="1315"/>
      <c r="CZN410" s="1315"/>
      <c r="CZO410" s="1315"/>
      <c r="CZP410" s="1315"/>
      <c r="CZQ410" s="1315"/>
      <c r="CZR410" s="1315"/>
      <c r="CZS410" s="1315"/>
      <c r="CZT410" s="1315"/>
      <c r="CZU410" s="1315"/>
      <c r="CZV410" s="1315"/>
      <c r="CZW410" s="1315"/>
      <c r="CZX410" s="1315"/>
      <c r="CZY410" s="1315"/>
      <c r="CZZ410" s="1315"/>
      <c r="DAA410" s="1315"/>
      <c r="DAB410" s="1315"/>
      <c r="DAC410" s="1315"/>
      <c r="DAD410" s="1315"/>
      <c r="DAE410" s="1315"/>
      <c r="DAF410" s="1315"/>
      <c r="DAG410" s="1315"/>
      <c r="DAH410" s="1315"/>
      <c r="DAI410" s="1315"/>
      <c r="DAJ410" s="1315"/>
      <c r="DAK410" s="1315"/>
      <c r="DAL410" s="1315"/>
      <c r="DAM410" s="1315"/>
      <c r="DAN410" s="1315"/>
      <c r="DAO410" s="1315"/>
      <c r="DAP410" s="1315"/>
      <c r="DAQ410" s="1315"/>
      <c r="DAR410" s="1315"/>
      <c r="DAS410" s="1315"/>
      <c r="DAT410" s="1315"/>
      <c r="DAU410" s="1315"/>
      <c r="DAV410" s="1315"/>
      <c r="DAW410" s="1315"/>
      <c r="DAX410" s="1315"/>
      <c r="DAY410" s="1315"/>
      <c r="DAZ410" s="1315"/>
      <c r="DBA410" s="1315"/>
      <c r="DBB410" s="1315"/>
      <c r="DBC410" s="1315"/>
      <c r="DBD410" s="1315"/>
      <c r="DBE410" s="1315"/>
      <c r="DBF410" s="1315"/>
      <c r="DBG410" s="1315"/>
      <c r="DBH410" s="1315"/>
      <c r="DBI410" s="1315"/>
      <c r="DBJ410" s="1315"/>
      <c r="DBK410" s="1315"/>
      <c r="DBL410" s="1315"/>
      <c r="DBM410" s="1315"/>
      <c r="DBN410" s="1315"/>
      <c r="DBO410" s="1315"/>
      <c r="DBP410" s="1315"/>
      <c r="DBQ410" s="1315"/>
      <c r="DBR410" s="1315"/>
      <c r="DBS410" s="1315"/>
      <c r="DBT410" s="1315"/>
      <c r="DBU410" s="1315"/>
      <c r="DBV410" s="1315"/>
      <c r="DBW410" s="1315"/>
      <c r="DBX410" s="1315"/>
      <c r="DBY410" s="1315"/>
      <c r="DBZ410" s="1315"/>
      <c r="DCA410" s="1315"/>
      <c r="DCB410" s="1315"/>
      <c r="DCC410" s="1315"/>
      <c r="DCD410" s="1315"/>
      <c r="DCE410" s="1315"/>
      <c r="DCF410" s="1315"/>
      <c r="DCG410" s="1315"/>
      <c r="DCH410" s="1315"/>
      <c r="DCI410" s="1315"/>
      <c r="DCJ410" s="1315"/>
      <c r="DCK410" s="1315"/>
      <c r="DCL410" s="1315"/>
      <c r="DCM410" s="1315"/>
      <c r="DCN410" s="1315"/>
      <c r="DCO410" s="1315"/>
      <c r="DCP410" s="1315"/>
      <c r="DCQ410" s="1315"/>
      <c r="DCR410" s="1315"/>
      <c r="DCS410" s="1315"/>
      <c r="DCT410" s="1315"/>
      <c r="DCU410" s="1315"/>
      <c r="DCV410" s="1315"/>
      <c r="DCW410" s="1315"/>
      <c r="DCX410" s="1315"/>
      <c r="DCY410" s="1315"/>
      <c r="DCZ410" s="1315"/>
      <c r="DDA410" s="1315"/>
      <c r="DDB410" s="1315"/>
      <c r="DDC410" s="1315"/>
      <c r="DDD410" s="1315"/>
      <c r="DDE410" s="1315"/>
      <c r="DDF410" s="1315"/>
      <c r="DDG410" s="1315"/>
      <c r="DDH410" s="1315"/>
      <c r="DDI410" s="1315"/>
      <c r="DDJ410" s="1315"/>
      <c r="DDK410" s="1315"/>
      <c r="DDL410" s="1315"/>
      <c r="DDM410" s="1315"/>
      <c r="DDN410" s="1315"/>
      <c r="DDO410" s="1315"/>
      <c r="DDP410" s="1315"/>
      <c r="DDQ410" s="1315"/>
      <c r="DDR410" s="1315"/>
      <c r="DDS410" s="1315"/>
      <c r="DDT410" s="1315"/>
      <c r="DDU410" s="1315"/>
      <c r="DDV410" s="1315"/>
      <c r="DDW410" s="1315"/>
      <c r="DDX410" s="1315"/>
      <c r="DDY410" s="1315"/>
      <c r="DDZ410" s="1315"/>
      <c r="DEA410" s="1315"/>
      <c r="DEB410" s="1315"/>
      <c r="DEC410" s="1315"/>
      <c r="DED410" s="1315"/>
      <c r="DEE410" s="1315"/>
      <c r="DEF410" s="1315"/>
      <c r="DEG410" s="1315"/>
      <c r="DEH410" s="1315"/>
      <c r="DEI410" s="1315"/>
      <c r="DEJ410" s="1315"/>
      <c r="DEK410" s="1315"/>
      <c r="DEL410" s="1315"/>
      <c r="DEM410" s="1315"/>
      <c r="DEN410" s="1315"/>
      <c r="DEO410" s="1315"/>
      <c r="DEP410" s="1315"/>
      <c r="DEQ410" s="1315"/>
      <c r="DER410" s="1315"/>
      <c r="DES410" s="1315"/>
      <c r="DET410" s="1315"/>
      <c r="DEU410" s="1315"/>
      <c r="DEV410" s="1315"/>
      <c r="DEW410" s="1315"/>
      <c r="DEX410" s="1315"/>
      <c r="DEY410" s="1315"/>
      <c r="DEZ410" s="1315"/>
      <c r="DFA410" s="1315"/>
      <c r="DFB410" s="1315"/>
      <c r="DFC410" s="1315"/>
      <c r="DFD410" s="1315"/>
      <c r="DFE410" s="1315"/>
      <c r="DFF410" s="1315"/>
      <c r="DFG410" s="1315"/>
      <c r="DFH410" s="1315"/>
      <c r="DFI410" s="1315"/>
      <c r="DFJ410" s="1315"/>
      <c r="DFK410" s="1315"/>
      <c r="DFL410" s="1315"/>
      <c r="DFM410" s="1315"/>
      <c r="DFN410" s="1315"/>
      <c r="DFO410" s="1315"/>
      <c r="DFP410" s="1315"/>
      <c r="DFQ410" s="1315"/>
      <c r="DFR410" s="1315"/>
      <c r="DFS410" s="1315"/>
      <c r="DFT410" s="1315"/>
      <c r="DFU410" s="1315"/>
      <c r="DFV410" s="1315"/>
      <c r="DFW410" s="1315"/>
      <c r="DFX410" s="1315"/>
      <c r="DFY410" s="1315"/>
      <c r="DFZ410" s="1315"/>
      <c r="DGA410" s="1315"/>
      <c r="DGB410" s="1315"/>
      <c r="DGC410" s="1315"/>
      <c r="DGD410" s="1315"/>
      <c r="DGE410" s="1315"/>
      <c r="DGF410" s="1315"/>
      <c r="DGG410" s="1315"/>
      <c r="DGH410" s="1315"/>
      <c r="DGI410" s="1315"/>
      <c r="DGJ410" s="1315"/>
      <c r="DGK410" s="1315"/>
      <c r="DGL410" s="1315"/>
      <c r="DGM410" s="1315"/>
      <c r="DGN410" s="1315"/>
      <c r="DGO410" s="1315"/>
      <c r="DGP410" s="1315"/>
      <c r="DGQ410" s="1315"/>
      <c r="DGR410" s="1315"/>
      <c r="DGS410" s="1315"/>
      <c r="DGT410" s="1315"/>
      <c r="DGU410" s="1315"/>
      <c r="DGV410" s="1315"/>
      <c r="DGW410" s="1315"/>
      <c r="DGX410" s="1315"/>
      <c r="DGY410" s="1315"/>
      <c r="DGZ410" s="1315"/>
      <c r="DHA410" s="1315"/>
      <c r="DHB410" s="1315"/>
      <c r="DHC410" s="1315"/>
      <c r="DHD410" s="1315"/>
      <c r="DHE410" s="1315"/>
      <c r="DHF410" s="1315"/>
      <c r="DHG410" s="1315"/>
      <c r="DHH410" s="1315"/>
      <c r="DHI410" s="1315"/>
      <c r="DHJ410" s="1315"/>
      <c r="DHK410" s="1315"/>
      <c r="DHL410" s="1315"/>
      <c r="DHM410" s="1315"/>
      <c r="DHN410" s="1315"/>
      <c r="DHO410" s="1315"/>
      <c r="DHP410" s="1315"/>
      <c r="DHQ410" s="1315"/>
      <c r="DHR410" s="1315"/>
      <c r="DHS410" s="1315"/>
      <c r="DHT410" s="1315"/>
      <c r="DHU410" s="1315"/>
      <c r="DHV410" s="1315"/>
      <c r="DHW410" s="1315"/>
      <c r="DHX410" s="1315"/>
      <c r="DHY410" s="1315"/>
      <c r="DHZ410" s="1315"/>
      <c r="DIA410" s="1315"/>
      <c r="DIB410" s="1315"/>
      <c r="DIC410" s="1315"/>
      <c r="DID410" s="1315"/>
      <c r="DIE410" s="1315"/>
      <c r="DIF410" s="1315"/>
      <c r="DIG410" s="1315"/>
      <c r="DIH410" s="1315"/>
      <c r="DII410" s="1315"/>
      <c r="DIJ410" s="1315"/>
      <c r="DIK410" s="1315"/>
      <c r="DIL410" s="1315"/>
      <c r="DIM410" s="1315"/>
      <c r="DIN410" s="1315"/>
      <c r="DIO410" s="1315"/>
      <c r="DIP410" s="1315"/>
      <c r="DIQ410" s="1315"/>
      <c r="DIR410" s="1315"/>
      <c r="DIS410" s="1315"/>
      <c r="DIT410" s="1315"/>
      <c r="DIU410" s="1315"/>
      <c r="DIV410" s="1315"/>
      <c r="DIW410" s="1315"/>
      <c r="DIX410" s="1315"/>
      <c r="DIY410" s="1315"/>
      <c r="DIZ410" s="1315"/>
      <c r="DJA410" s="1315"/>
      <c r="DJB410" s="1315"/>
      <c r="DJC410" s="1315"/>
      <c r="DJD410" s="1315"/>
      <c r="DJE410" s="1315"/>
      <c r="DJF410" s="1315"/>
      <c r="DJG410" s="1315"/>
      <c r="DJH410" s="1315"/>
      <c r="DJI410" s="1315"/>
      <c r="DJJ410" s="1315"/>
      <c r="DJK410" s="1315"/>
      <c r="DJL410" s="1315"/>
      <c r="DJM410" s="1315"/>
      <c r="DJN410" s="1315"/>
      <c r="DJO410" s="1315"/>
      <c r="DJP410" s="1315"/>
      <c r="DJQ410" s="1315"/>
      <c r="DJR410" s="1315"/>
      <c r="DJS410" s="1315"/>
      <c r="DJT410" s="1315"/>
      <c r="DJU410" s="1315"/>
      <c r="DJV410" s="1315"/>
      <c r="DJW410" s="1315"/>
      <c r="DJX410" s="1315"/>
      <c r="DJY410" s="1315"/>
      <c r="DJZ410" s="1315"/>
      <c r="DKA410" s="1315"/>
      <c r="DKB410" s="1315"/>
      <c r="DKC410" s="1315"/>
      <c r="DKD410" s="1315"/>
      <c r="DKE410" s="1315"/>
      <c r="DKF410" s="1315"/>
      <c r="DKG410" s="1315"/>
      <c r="DKH410" s="1315"/>
      <c r="DKI410" s="1315"/>
      <c r="DKJ410" s="1315"/>
      <c r="DKK410" s="1315"/>
      <c r="DKL410" s="1315"/>
      <c r="DKM410" s="1315"/>
      <c r="DKN410" s="1315"/>
      <c r="DKO410" s="1315"/>
      <c r="DKP410" s="1315"/>
      <c r="DKQ410" s="1315"/>
      <c r="DKR410" s="1315"/>
      <c r="DKS410" s="1315"/>
      <c r="DKT410" s="1315"/>
      <c r="DKU410" s="1315"/>
      <c r="DKV410" s="1315"/>
      <c r="DKW410" s="1315"/>
      <c r="DKX410" s="1315"/>
      <c r="DKY410" s="1315"/>
      <c r="DKZ410" s="1315"/>
      <c r="DLA410" s="1315"/>
      <c r="DLB410" s="1315"/>
      <c r="DLC410" s="1315"/>
      <c r="DLD410" s="1315"/>
      <c r="DLE410" s="1315"/>
      <c r="DLF410" s="1315"/>
      <c r="DLG410" s="1315"/>
      <c r="DLH410" s="1315"/>
      <c r="DLI410" s="1315"/>
      <c r="DLJ410" s="1315"/>
      <c r="DLK410" s="1315"/>
      <c r="DLL410" s="1315"/>
      <c r="DLM410" s="1315"/>
      <c r="DLN410" s="1315"/>
      <c r="DLO410" s="1315"/>
      <c r="DLP410" s="1315"/>
      <c r="DLQ410" s="1315"/>
      <c r="DLR410" s="1315"/>
      <c r="DLS410" s="1315"/>
      <c r="DLT410" s="1315"/>
      <c r="DLU410" s="1315"/>
      <c r="DLV410" s="1315"/>
      <c r="DLW410" s="1315"/>
      <c r="DLX410" s="1315"/>
      <c r="DLY410" s="1315"/>
      <c r="DLZ410" s="1315"/>
      <c r="DMA410" s="1315"/>
      <c r="DMB410" s="1315"/>
      <c r="DMC410" s="1315"/>
      <c r="DMD410" s="1315"/>
      <c r="DME410" s="1315"/>
      <c r="DMF410" s="1315"/>
      <c r="DMG410" s="1315"/>
      <c r="DMH410" s="1315"/>
      <c r="DMI410" s="1315"/>
      <c r="DMJ410" s="1315"/>
      <c r="DMK410" s="1315"/>
      <c r="DML410" s="1315"/>
      <c r="DMM410" s="1315"/>
      <c r="DMN410" s="1315"/>
      <c r="DMO410" s="1315"/>
      <c r="DMP410" s="1315"/>
      <c r="DMQ410" s="1315"/>
      <c r="DMR410" s="1315"/>
      <c r="DMS410" s="1315"/>
      <c r="DMT410" s="1315"/>
      <c r="DMU410" s="1315"/>
      <c r="DMV410" s="1315"/>
      <c r="DMW410" s="1315"/>
      <c r="DMX410" s="1315"/>
      <c r="DMY410" s="1315"/>
      <c r="DMZ410" s="1315"/>
      <c r="DNA410" s="1315"/>
      <c r="DNB410" s="1315"/>
      <c r="DNC410" s="1315"/>
      <c r="DND410" s="1315"/>
      <c r="DNE410" s="1315"/>
      <c r="DNF410" s="1315"/>
      <c r="DNG410" s="1315"/>
      <c r="DNH410" s="1315"/>
      <c r="DNI410" s="1315"/>
      <c r="DNJ410" s="1315"/>
      <c r="DNK410" s="1315"/>
      <c r="DNL410" s="1315"/>
      <c r="DNM410" s="1315"/>
      <c r="DNN410" s="1315"/>
      <c r="DNO410" s="1315"/>
      <c r="DNP410" s="1315"/>
      <c r="DNQ410" s="1315"/>
      <c r="DNR410" s="1315"/>
      <c r="DNS410" s="1315"/>
      <c r="DNT410" s="1315"/>
      <c r="DNU410" s="1315"/>
      <c r="DNV410" s="1315"/>
      <c r="DNW410" s="1315"/>
      <c r="DNX410" s="1315"/>
      <c r="DNY410" s="1315"/>
      <c r="DNZ410" s="1315"/>
      <c r="DOA410" s="1315"/>
      <c r="DOB410" s="1315"/>
      <c r="DOC410" s="1315"/>
      <c r="DOD410" s="1315"/>
      <c r="DOE410" s="1315"/>
      <c r="DOF410" s="1315"/>
      <c r="DOG410" s="1315"/>
      <c r="DOH410" s="1315"/>
      <c r="DOI410" s="1315"/>
      <c r="DOJ410" s="1315"/>
      <c r="DOK410" s="1315"/>
      <c r="DOL410" s="1315"/>
      <c r="DOM410" s="1315"/>
      <c r="DON410" s="1315"/>
      <c r="DOO410" s="1315"/>
      <c r="DOP410" s="1315"/>
      <c r="DOQ410" s="1315"/>
      <c r="DOR410" s="1315"/>
      <c r="DOS410" s="1315"/>
      <c r="DOT410" s="1315"/>
      <c r="DOU410" s="1315"/>
      <c r="DOV410" s="1315"/>
      <c r="DOW410" s="1315"/>
      <c r="DOX410" s="1315"/>
      <c r="DOY410" s="1315"/>
      <c r="DOZ410" s="1315"/>
      <c r="DPA410" s="1315"/>
      <c r="DPB410" s="1315"/>
      <c r="DPC410" s="1315"/>
      <c r="DPD410" s="1315"/>
      <c r="DPE410" s="1315"/>
      <c r="DPF410" s="1315"/>
      <c r="DPG410" s="1315"/>
      <c r="DPH410" s="1315"/>
      <c r="DPI410" s="1315"/>
      <c r="DPJ410" s="1315"/>
      <c r="DPK410" s="1315"/>
      <c r="DPL410" s="1315"/>
      <c r="DPM410" s="1315"/>
      <c r="DPN410" s="1315"/>
      <c r="DPO410" s="1315"/>
      <c r="DPP410" s="1315"/>
      <c r="DPQ410" s="1315"/>
      <c r="DPR410" s="1315"/>
      <c r="DPS410" s="1315"/>
      <c r="DPT410" s="1315"/>
      <c r="DPU410" s="1315"/>
      <c r="DPV410" s="1315"/>
      <c r="DPW410" s="1315"/>
      <c r="DPX410" s="1315"/>
      <c r="DPY410" s="1315"/>
      <c r="DPZ410" s="1315"/>
      <c r="DQA410" s="1315"/>
      <c r="DQB410" s="1315"/>
      <c r="DQC410" s="1315"/>
      <c r="DQD410" s="1315"/>
      <c r="DQE410" s="1315"/>
      <c r="DQF410" s="1315"/>
      <c r="DQG410" s="1315"/>
      <c r="DQH410" s="1315"/>
      <c r="DQI410" s="1315"/>
      <c r="DQJ410" s="1315"/>
      <c r="DQK410" s="1315"/>
      <c r="DQL410" s="1315"/>
      <c r="DQM410" s="1315"/>
      <c r="DQN410" s="1315"/>
      <c r="DQO410" s="1315"/>
      <c r="DQP410" s="1315"/>
      <c r="DQQ410" s="1315"/>
      <c r="DQR410" s="1315"/>
      <c r="DQS410" s="1315"/>
      <c r="DQT410" s="1315"/>
      <c r="DQU410" s="1315"/>
      <c r="DQV410" s="1315"/>
      <c r="DQW410" s="1315"/>
      <c r="DQX410" s="1315"/>
      <c r="DQY410" s="1315"/>
      <c r="DQZ410" s="1315"/>
      <c r="DRA410" s="1315"/>
      <c r="DRB410" s="1315"/>
      <c r="DRC410" s="1315"/>
      <c r="DRD410" s="1315"/>
      <c r="DRE410" s="1315"/>
      <c r="DRF410" s="1315"/>
      <c r="DRG410" s="1315"/>
      <c r="DRH410" s="1315"/>
      <c r="DRI410" s="1315"/>
      <c r="DRJ410" s="1315"/>
      <c r="DRK410" s="1315"/>
      <c r="DRL410" s="1315"/>
      <c r="DRM410" s="1315"/>
      <c r="DRN410" s="1315"/>
      <c r="DRO410" s="1315"/>
      <c r="DRP410" s="1315"/>
      <c r="DRQ410" s="1315"/>
      <c r="DRR410" s="1315"/>
      <c r="DRS410" s="1315"/>
      <c r="DRT410" s="1315"/>
      <c r="DRU410" s="1315"/>
      <c r="DRV410" s="1315"/>
      <c r="DRW410" s="1315"/>
      <c r="DRX410" s="1315"/>
      <c r="DRY410" s="1315"/>
      <c r="DRZ410" s="1315"/>
      <c r="DSA410" s="1315"/>
      <c r="DSB410" s="1315"/>
      <c r="DSC410" s="1315"/>
      <c r="DSD410" s="1315"/>
      <c r="DSE410" s="1315"/>
      <c r="DSF410" s="1315"/>
      <c r="DSG410" s="1315"/>
      <c r="DSH410" s="1315"/>
      <c r="DSI410" s="1315"/>
      <c r="DSJ410" s="1315"/>
      <c r="DSK410" s="1315"/>
      <c r="DSL410" s="1315"/>
      <c r="DSM410" s="1315"/>
      <c r="DSN410" s="1315"/>
      <c r="DSO410" s="1315"/>
      <c r="DSP410" s="1315"/>
      <c r="DSQ410" s="1315"/>
      <c r="DSR410" s="1315"/>
      <c r="DSS410" s="1315"/>
      <c r="DST410" s="1315"/>
      <c r="DSU410" s="1315"/>
      <c r="DSV410" s="1315"/>
      <c r="DSW410" s="1315"/>
      <c r="DSX410" s="1315"/>
      <c r="DSY410" s="1315"/>
      <c r="DSZ410" s="1315"/>
      <c r="DTA410" s="1315"/>
      <c r="DTB410" s="1315"/>
      <c r="DTC410" s="1315"/>
      <c r="DTD410" s="1315"/>
      <c r="DTE410" s="1315"/>
      <c r="DTF410" s="1315"/>
      <c r="DTG410" s="1315"/>
      <c r="DTH410" s="1315"/>
      <c r="DTI410" s="1315"/>
      <c r="DTJ410" s="1315"/>
      <c r="DTK410" s="1315"/>
      <c r="DTL410" s="1315"/>
      <c r="DTM410" s="1315"/>
      <c r="DTN410" s="1315"/>
      <c r="DTO410" s="1315"/>
      <c r="DTP410" s="1315"/>
      <c r="DTQ410" s="1315"/>
      <c r="DTR410" s="1315"/>
      <c r="DTS410" s="1315"/>
      <c r="DTT410" s="1315"/>
      <c r="DTU410" s="1315"/>
      <c r="DTV410" s="1315"/>
      <c r="DTW410" s="1315"/>
      <c r="DTX410" s="1315"/>
      <c r="DTY410" s="1315"/>
      <c r="DTZ410" s="1315"/>
      <c r="DUA410" s="1315"/>
      <c r="DUB410" s="1315"/>
      <c r="DUC410" s="1315"/>
      <c r="DUD410" s="1315"/>
      <c r="DUE410" s="1315"/>
      <c r="DUF410" s="1315"/>
      <c r="DUG410" s="1315"/>
      <c r="DUH410" s="1315"/>
      <c r="DUI410" s="1315"/>
      <c r="DUJ410" s="1315"/>
      <c r="DUK410" s="1315"/>
      <c r="DUL410" s="1315"/>
      <c r="DUM410" s="1315"/>
      <c r="DUN410" s="1315"/>
      <c r="DUO410" s="1315"/>
      <c r="DUP410" s="1315"/>
      <c r="DUQ410" s="1315"/>
      <c r="DUR410" s="1315"/>
      <c r="DUS410" s="1315"/>
      <c r="DUT410" s="1315"/>
      <c r="DUU410" s="1315"/>
      <c r="DUV410" s="1315"/>
      <c r="DUW410" s="1315"/>
      <c r="DUX410" s="1315"/>
      <c r="DUY410" s="1315"/>
      <c r="DUZ410" s="1315"/>
      <c r="DVA410" s="1315"/>
      <c r="DVB410" s="1315"/>
      <c r="DVC410" s="1315"/>
      <c r="DVD410" s="1315"/>
      <c r="DVE410" s="1315"/>
      <c r="DVF410" s="1315"/>
      <c r="DVG410" s="1315"/>
      <c r="DVH410" s="1315"/>
      <c r="DVI410" s="1315"/>
      <c r="DVJ410" s="1315"/>
      <c r="DVK410" s="1315"/>
      <c r="DVL410" s="1315"/>
      <c r="DVM410" s="1315"/>
      <c r="DVN410" s="1315"/>
      <c r="DVO410" s="1315"/>
      <c r="DVP410" s="1315"/>
      <c r="DVQ410" s="1315"/>
      <c r="DVR410" s="1315"/>
      <c r="DVS410" s="1315"/>
      <c r="DVT410" s="1315"/>
      <c r="DVU410" s="1315"/>
      <c r="DVV410" s="1315"/>
      <c r="DVW410" s="1315"/>
      <c r="DVX410" s="1315"/>
      <c r="DVY410" s="1315"/>
      <c r="DVZ410" s="1315"/>
      <c r="DWA410" s="1315"/>
      <c r="DWB410" s="1315"/>
      <c r="DWC410" s="1315"/>
      <c r="DWD410" s="1315"/>
      <c r="DWE410" s="1315"/>
      <c r="DWF410" s="1315"/>
      <c r="DWG410" s="1315"/>
      <c r="DWH410" s="1315"/>
      <c r="DWI410" s="1315"/>
      <c r="DWJ410" s="1315"/>
      <c r="DWK410" s="1315"/>
      <c r="DWL410" s="1315"/>
      <c r="DWM410" s="1315"/>
      <c r="DWN410" s="1315"/>
      <c r="DWO410" s="1315"/>
      <c r="DWP410" s="1315"/>
      <c r="DWQ410" s="1315"/>
      <c r="DWR410" s="1315"/>
      <c r="DWS410" s="1315"/>
      <c r="DWT410" s="1315"/>
      <c r="DWU410" s="1315"/>
      <c r="DWV410" s="1315"/>
      <c r="DWW410" s="1315"/>
      <c r="DWX410" s="1315"/>
      <c r="DWY410" s="1315"/>
      <c r="DWZ410" s="1315"/>
      <c r="DXA410" s="1315"/>
      <c r="DXB410" s="1315"/>
      <c r="DXC410" s="1315"/>
      <c r="DXD410" s="1315"/>
      <c r="DXE410" s="1315"/>
      <c r="DXF410" s="1315"/>
      <c r="DXG410" s="1315"/>
      <c r="DXH410" s="1315"/>
      <c r="DXI410" s="1315"/>
      <c r="DXJ410" s="1315"/>
      <c r="DXK410" s="1315"/>
      <c r="DXL410" s="1315"/>
      <c r="DXM410" s="1315"/>
      <c r="DXN410" s="1315"/>
      <c r="DXO410" s="1315"/>
      <c r="DXP410" s="1315"/>
      <c r="DXQ410" s="1315"/>
      <c r="DXR410" s="1315"/>
      <c r="DXS410" s="1315"/>
      <c r="DXT410" s="1315"/>
      <c r="DXU410" s="1315"/>
      <c r="DXV410" s="1315"/>
      <c r="DXW410" s="1315"/>
      <c r="DXX410" s="1315"/>
      <c r="DXY410" s="1315"/>
      <c r="DXZ410" s="1315"/>
      <c r="DYA410" s="1315"/>
      <c r="DYB410" s="1315"/>
      <c r="DYC410" s="1315"/>
      <c r="DYD410" s="1315"/>
      <c r="DYE410" s="1315"/>
      <c r="DYF410" s="1315"/>
      <c r="DYG410" s="1315"/>
      <c r="DYH410" s="1315"/>
      <c r="DYI410" s="1315"/>
      <c r="DYJ410" s="1315"/>
      <c r="DYK410" s="1315"/>
      <c r="DYL410" s="1315"/>
      <c r="DYM410" s="1315"/>
      <c r="DYN410" s="1315"/>
      <c r="DYO410" s="1315"/>
      <c r="DYP410" s="1315"/>
      <c r="DYQ410" s="1315"/>
      <c r="DYR410" s="1315"/>
      <c r="DYS410" s="1315"/>
      <c r="DYT410" s="1315"/>
      <c r="DYU410" s="1315"/>
      <c r="DYV410" s="1315"/>
      <c r="DYW410" s="1315"/>
      <c r="DYX410" s="1315"/>
      <c r="DYY410" s="1315"/>
      <c r="DYZ410" s="1315"/>
      <c r="DZA410" s="1315"/>
      <c r="DZB410" s="1315"/>
      <c r="DZC410" s="1315"/>
      <c r="DZD410" s="1315"/>
      <c r="DZE410" s="1315"/>
      <c r="DZF410" s="1315"/>
      <c r="DZG410" s="1315"/>
      <c r="DZH410" s="1315"/>
      <c r="DZI410" s="1315"/>
      <c r="DZJ410" s="1315"/>
      <c r="DZK410" s="1315"/>
      <c r="DZL410" s="1315"/>
      <c r="DZM410" s="1315"/>
      <c r="DZN410" s="1315"/>
      <c r="DZO410" s="1315"/>
      <c r="DZP410" s="1315"/>
      <c r="DZQ410" s="1315"/>
      <c r="DZR410" s="1315"/>
      <c r="DZS410" s="1315"/>
      <c r="DZT410" s="1315"/>
      <c r="DZU410" s="1315"/>
      <c r="DZV410" s="1315"/>
      <c r="DZW410" s="1315"/>
      <c r="DZX410" s="1315"/>
      <c r="DZY410" s="1315"/>
      <c r="DZZ410" s="1315"/>
      <c r="EAA410" s="1315"/>
      <c r="EAB410" s="1315"/>
      <c r="EAC410" s="1315"/>
      <c r="EAD410" s="1315"/>
      <c r="EAE410" s="1315"/>
      <c r="EAF410" s="1315"/>
      <c r="EAG410" s="1315"/>
      <c r="EAH410" s="1315"/>
      <c r="EAI410" s="1315"/>
      <c r="EAJ410" s="1315"/>
      <c r="EAK410" s="1315"/>
      <c r="EAL410" s="1315"/>
      <c r="EAM410" s="1315"/>
      <c r="EAN410" s="1315"/>
      <c r="EAO410" s="1315"/>
      <c r="EAP410" s="1315"/>
      <c r="EAQ410" s="1315"/>
      <c r="EAR410" s="1315"/>
      <c r="EAS410" s="1315"/>
      <c r="EAT410" s="1315"/>
      <c r="EAU410" s="1315"/>
      <c r="EAV410" s="1315"/>
      <c r="EAW410" s="1315"/>
      <c r="EAX410" s="1315"/>
      <c r="EAY410" s="1315"/>
      <c r="EAZ410" s="1315"/>
      <c r="EBA410" s="1315"/>
      <c r="EBB410" s="1315"/>
      <c r="EBC410" s="1315"/>
      <c r="EBD410" s="1315"/>
      <c r="EBE410" s="1315"/>
      <c r="EBF410" s="1315"/>
      <c r="EBG410" s="1315"/>
      <c r="EBH410" s="1315"/>
      <c r="EBI410" s="1315"/>
      <c r="EBJ410" s="1315"/>
      <c r="EBK410" s="1315"/>
      <c r="EBL410" s="1315"/>
      <c r="EBM410" s="1315"/>
      <c r="EBN410" s="1315"/>
      <c r="EBO410" s="1315"/>
      <c r="EBP410" s="1315"/>
      <c r="EBQ410" s="1315"/>
      <c r="EBR410" s="1315"/>
      <c r="EBS410" s="1315"/>
      <c r="EBT410" s="1315"/>
      <c r="EBU410" s="1315"/>
      <c r="EBV410" s="1315"/>
      <c r="EBW410" s="1315"/>
      <c r="EBX410" s="1315"/>
      <c r="EBY410" s="1315"/>
      <c r="EBZ410" s="1315"/>
      <c r="ECA410" s="1315"/>
      <c r="ECB410" s="1315"/>
      <c r="ECC410" s="1315"/>
      <c r="ECD410" s="1315"/>
      <c r="ECE410" s="1315"/>
      <c r="ECF410" s="1315"/>
      <c r="ECG410" s="1315"/>
      <c r="ECH410" s="1315"/>
      <c r="ECI410" s="1315"/>
      <c r="ECJ410" s="1315"/>
      <c r="ECK410" s="1315"/>
      <c r="ECL410" s="1315"/>
      <c r="ECM410" s="1315"/>
      <c r="ECN410" s="1315"/>
      <c r="ECO410" s="1315"/>
      <c r="ECP410" s="1315"/>
      <c r="ECQ410" s="1315"/>
      <c r="ECR410" s="1315"/>
      <c r="ECS410" s="1315"/>
      <c r="ECT410" s="1315"/>
      <c r="ECU410" s="1315"/>
      <c r="ECV410" s="1315"/>
      <c r="ECW410" s="1315"/>
      <c r="ECX410" s="1315"/>
      <c r="ECY410" s="1315"/>
      <c r="ECZ410" s="1315"/>
      <c r="EDA410" s="1315"/>
      <c r="EDB410" s="1315"/>
      <c r="EDC410" s="1315"/>
      <c r="EDD410" s="1315"/>
      <c r="EDE410" s="1315"/>
      <c r="EDF410" s="1315"/>
      <c r="EDG410" s="1315"/>
      <c r="EDH410" s="1315"/>
      <c r="EDI410" s="1315"/>
      <c r="EDJ410" s="1315"/>
      <c r="EDK410" s="1315"/>
      <c r="EDL410" s="1315"/>
      <c r="EDM410" s="1315"/>
      <c r="EDN410" s="1315"/>
      <c r="EDO410" s="1315"/>
      <c r="EDP410" s="1315"/>
      <c r="EDQ410" s="1315"/>
      <c r="EDR410" s="1315"/>
      <c r="EDS410" s="1315"/>
      <c r="EDT410" s="1315"/>
      <c r="EDU410" s="1315"/>
      <c r="EDV410" s="1315"/>
      <c r="EDW410" s="1315"/>
      <c r="EDX410" s="1315"/>
      <c r="EDY410" s="1315"/>
      <c r="EDZ410" s="1315"/>
      <c r="EEA410" s="1315"/>
      <c r="EEB410" s="1315"/>
      <c r="EEC410" s="1315"/>
      <c r="EED410" s="1315"/>
      <c r="EEE410" s="1315"/>
      <c r="EEF410" s="1315"/>
      <c r="EEG410" s="1315"/>
      <c r="EEH410" s="1315"/>
      <c r="EEI410" s="1315"/>
      <c r="EEJ410" s="1315"/>
      <c r="EEK410" s="1315"/>
      <c r="EEL410" s="1315"/>
      <c r="EEM410" s="1315"/>
      <c r="EEN410" s="1315"/>
      <c r="EEO410" s="1315"/>
      <c r="EEP410" s="1315"/>
      <c r="EEQ410" s="1315"/>
      <c r="EER410" s="1315"/>
      <c r="EES410" s="1315"/>
      <c r="EET410" s="1315"/>
      <c r="EEU410" s="1315"/>
      <c r="EEV410" s="1315"/>
      <c r="EEW410" s="1315"/>
      <c r="EEX410" s="1315"/>
      <c r="EEY410" s="1315"/>
      <c r="EEZ410" s="1315"/>
      <c r="EFA410" s="1315"/>
      <c r="EFB410" s="1315"/>
      <c r="EFC410" s="1315"/>
      <c r="EFD410" s="1315"/>
      <c r="EFE410" s="1315"/>
      <c r="EFF410" s="1315"/>
      <c r="EFG410" s="1315"/>
      <c r="EFH410" s="1315"/>
      <c r="EFI410" s="1315"/>
      <c r="EFJ410" s="1315"/>
      <c r="EFK410" s="1315"/>
      <c r="EFL410" s="1315"/>
      <c r="EFM410" s="1315"/>
      <c r="EFN410" s="1315"/>
      <c r="EFO410" s="1315"/>
      <c r="EFP410" s="1315"/>
      <c r="EFQ410" s="1315"/>
      <c r="EFR410" s="1315"/>
      <c r="EFS410" s="1315"/>
      <c r="EFT410" s="1315"/>
      <c r="EFU410" s="1315"/>
      <c r="EFV410" s="1315"/>
      <c r="EFW410" s="1315"/>
      <c r="EFX410" s="1315"/>
      <c r="EFY410" s="1315"/>
      <c r="EFZ410" s="1315"/>
      <c r="EGA410" s="1315"/>
      <c r="EGB410" s="1315"/>
      <c r="EGC410" s="1315"/>
      <c r="EGD410" s="1315"/>
      <c r="EGE410" s="1315"/>
      <c r="EGF410" s="1315"/>
      <c r="EGG410" s="1315"/>
      <c r="EGH410" s="1315"/>
      <c r="EGI410" s="1315"/>
      <c r="EGJ410" s="1315"/>
      <c r="EGK410" s="1315"/>
      <c r="EGL410" s="1315"/>
      <c r="EGM410" s="1315"/>
      <c r="EGN410" s="1315"/>
      <c r="EGO410" s="1315"/>
      <c r="EGP410" s="1315"/>
      <c r="EGQ410" s="1315"/>
      <c r="EGR410" s="1315"/>
      <c r="EGS410" s="1315"/>
      <c r="EGT410" s="1315"/>
      <c r="EGU410" s="1315"/>
      <c r="EGV410" s="1315"/>
      <c r="EGW410" s="1315"/>
      <c r="EGX410" s="1315"/>
      <c r="EGY410" s="1315"/>
      <c r="EGZ410" s="1315"/>
      <c r="EHA410" s="1315"/>
      <c r="EHB410" s="1315"/>
      <c r="EHC410" s="1315"/>
      <c r="EHD410" s="1315"/>
      <c r="EHE410" s="1315"/>
      <c r="EHF410" s="1315"/>
      <c r="EHG410" s="1315"/>
      <c r="EHH410" s="1315"/>
      <c r="EHI410" s="1315"/>
      <c r="EHJ410" s="1315"/>
      <c r="EHK410" s="1315"/>
      <c r="EHL410" s="1315"/>
      <c r="EHM410" s="1315"/>
      <c r="EHN410" s="1315"/>
      <c r="EHO410" s="1315"/>
      <c r="EHP410" s="1315"/>
      <c r="EHQ410" s="1315"/>
      <c r="EHR410" s="1315"/>
      <c r="EHS410" s="1315"/>
      <c r="EHT410" s="1315"/>
      <c r="EHU410" s="1315"/>
      <c r="EHV410" s="1315"/>
      <c r="EHW410" s="1315"/>
      <c r="EHX410" s="1315"/>
      <c r="EHY410" s="1315"/>
      <c r="EHZ410" s="1315"/>
      <c r="EIA410" s="1315"/>
      <c r="EIB410" s="1315"/>
      <c r="EIC410" s="1315"/>
      <c r="EID410" s="1315"/>
      <c r="EIE410" s="1315"/>
      <c r="EIF410" s="1315"/>
      <c r="EIG410" s="1315"/>
      <c r="EIH410" s="1315"/>
      <c r="EII410" s="1315"/>
      <c r="EIJ410" s="1315"/>
      <c r="EIK410" s="1315"/>
      <c r="EIL410" s="1315"/>
      <c r="EIM410" s="1315"/>
      <c r="EIN410" s="1315"/>
      <c r="EIO410" s="1315"/>
      <c r="EIP410" s="1315"/>
      <c r="EIQ410" s="1315"/>
      <c r="EIR410" s="1315"/>
      <c r="EIS410" s="1315"/>
      <c r="EIT410" s="1315"/>
      <c r="EIU410" s="1315"/>
      <c r="EIV410" s="1315"/>
      <c r="EIW410" s="1315"/>
      <c r="EIX410" s="1315"/>
      <c r="EIY410" s="1315"/>
      <c r="EIZ410" s="1315"/>
      <c r="EJA410" s="1315"/>
      <c r="EJB410" s="1315"/>
      <c r="EJC410" s="1315"/>
      <c r="EJD410" s="1315"/>
      <c r="EJE410" s="1315"/>
      <c r="EJF410" s="1315"/>
      <c r="EJG410" s="1315"/>
      <c r="EJH410" s="1315"/>
      <c r="EJI410" s="1315"/>
      <c r="EJJ410" s="1315"/>
      <c r="EJK410" s="1315"/>
      <c r="EJL410" s="1315"/>
      <c r="EJM410" s="1315"/>
      <c r="EJN410" s="1315"/>
      <c r="EJO410" s="1315"/>
      <c r="EJP410" s="1315"/>
      <c r="EJQ410" s="1315"/>
      <c r="EJR410" s="1315"/>
      <c r="EJS410" s="1315"/>
      <c r="EJT410" s="1315"/>
      <c r="EJU410" s="1315"/>
      <c r="EJV410" s="1315"/>
      <c r="EJW410" s="1315"/>
      <c r="EJX410" s="1315"/>
      <c r="EJY410" s="1315"/>
      <c r="EJZ410" s="1315"/>
      <c r="EKA410" s="1315"/>
      <c r="EKB410" s="1315"/>
      <c r="EKC410" s="1315"/>
      <c r="EKD410" s="1315"/>
      <c r="EKE410" s="1315"/>
      <c r="EKF410" s="1315"/>
      <c r="EKG410" s="1315"/>
      <c r="EKH410" s="1315"/>
      <c r="EKI410" s="1315"/>
      <c r="EKJ410" s="1315"/>
      <c r="EKK410" s="1315"/>
      <c r="EKL410" s="1315"/>
      <c r="EKM410" s="1315"/>
      <c r="EKN410" s="1315"/>
      <c r="EKO410" s="1315"/>
      <c r="EKP410" s="1315"/>
      <c r="EKQ410" s="1315"/>
      <c r="EKR410" s="1315"/>
      <c r="EKS410" s="1315"/>
      <c r="EKT410" s="1315"/>
      <c r="EKU410" s="1315"/>
      <c r="EKV410" s="1315"/>
      <c r="EKW410" s="1315"/>
      <c r="EKX410" s="1315"/>
      <c r="EKY410" s="1315"/>
      <c r="EKZ410" s="1315"/>
      <c r="ELA410" s="1315"/>
      <c r="ELB410" s="1315"/>
      <c r="ELC410" s="1315"/>
      <c r="ELD410" s="1315"/>
      <c r="ELE410" s="1315"/>
      <c r="ELF410" s="1315"/>
      <c r="ELG410" s="1315"/>
      <c r="ELH410" s="1315"/>
      <c r="ELI410" s="1315"/>
      <c r="ELJ410" s="1315"/>
      <c r="ELK410" s="1315"/>
      <c r="ELL410" s="1315"/>
      <c r="ELM410" s="1315"/>
      <c r="ELN410" s="1315"/>
      <c r="ELO410" s="1315"/>
      <c r="ELP410" s="1315"/>
      <c r="ELQ410" s="1315"/>
      <c r="ELR410" s="1315"/>
      <c r="ELS410" s="1315"/>
      <c r="ELT410" s="1315"/>
      <c r="ELU410" s="1315"/>
      <c r="ELV410" s="1315"/>
      <c r="ELW410" s="1315"/>
      <c r="ELX410" s="1315"/>
      <c r="ELY410" s="1315"/>
      <c r="ELZ410" s="1315"/>
      <c r="EMA410" s="1315"/>
      <c r="EMB410" s="1315"/>
      <c r="EMC410" s="1315"/>
      <c r="EMD410" s="1315"/>
      <c r="EME410" s="1315"/>
      <c r="EMF410" s="1315"/>
      <c r="EMG410" s="1315"/>
      <c r="EMH410" s="1315"/>
      <c r="EMI410" s="1315"/>
      <c r="EMJ410" s="1315"/>
      <c r="EMK410" s="1315"/>
      <c r="EML410" s="1315"/>
      <c r="EMM410" s="1315"/>
      <c r="EMN410" s="1315"/>
      <c r="EMO410" s="1315"/>
      <c r="EMP410" s="1315"/>
      <c r="EMQ410" s="1315"/>
      <c r="EMR410" s="1315"/>
      <c r="EMS410" s="1315"/>
      <c r="EMT410" s="1315"/>
      <c r="EMU410" s="1315"/>
      <c r="EMV410" s="1315"/>
      <c r="EMW410" s="1315"/>
      <c r="EMX410" s="1315"/>
      <c r="EMY410" s="1315"/>
      <c r="EMZ410" s="1315"/>
      <c r="ENA410" s="1315"/>
      <c r="ENB410" s="1315"/>
      <c r="ENC410" s="1315"/>
      <c r="END410" s="1315"/>
      <c r="ENE410" s="1315"/>
      <c r="ENF410" s="1315"/>
      <c r="ENG410" s="1315"/>
      <c r="ENH410" s="1315"/>
      <c r="ENI410" s="1315"/>
      <c r="ENJ410" s="1315"/>
      <c r="ENK410" s="1315"/>
      <c r="ENL410" s="1315"/>
      <c r="ENM410" s="1315"/>
      <c r="ENN410" s="1315"/>
      <c r="ENO410" s="1315"/>
      <c r="ENP410" s="1315"/>
      <c r="ENQ410" s="1315"/>
      <c r="ENR410" s="1315"/>
      <c r="ENS410" s="1315"/>
      <c r="ENT410" s="1315"/>
      <c r="ENU410" s="1315"/>
      <c r="ENV410" s="1315"/>
      <c r="ENW410" s="1315"/>
      <c r="ENX410" s="1315"/>
      <c r="ENY410" s="1315"/>
      <c r="ENZ410" s="1315"/>
      <c r="EOA410" s="1315"/>
      <c r="EOB410" s="1315"/>
      <c r="EOC410" s="1315"/>
      <c r="EOD410" s="1315"/>
      <c r="EOE410" s="1315"/>
      <c r="EOF410" s="1315"/>
      <c r="EOG410" s="1315"/>
      <c r="EOH410" s="1315"/>
      <c r="EOI410" s="1315"/>
      <c r="EOJ410" s="1315"/>
      <c r="EOK410" s="1315"/>
      <c r="EOL410" s="1315"/>
      <c r="EOM410" s="1315"/>
      <c r="EON410" s="1315"/>
      <c r="EOO410" s="1315"/>
      <c r="EOP410" s="1315"/>
      <c r="EOQ410" s="1315"/>
      <c r="EOR410" s="1315"/>
      <c r="EOS410" s="1315"/>
      <c r="EOT410" s="1315"/>
      <c r="EOU410" s="1315"/>
      <c r="EOV410" s="1315"/>
      <c r="EOW410" s="1315"/>
      <c r="EOX410" s="1315"/>
      <c r="EOY410" s="1315"/>
      <c r="EOZ410" s="1315"/>
      <c r="EPA410" s="1315"/>
      <c r="EPB410" s="1315"/>
      <c r="EPC410" s="1315"/>
      <c r="EPD410" s="1315"/>
      <c r="EPE410" s="1315"/>
      <c r="EPF410" s="1315"/>
      <c r="EPG410" s="1315"/>
      <c r="EPH410" s="1315"/>
      <c r="EPI410" s="1315"/>
      <c r="EPJ410" s="1315"/>
      <c r="EPK410" s="1315"/>
      <c r="EPL410" s="1315"/>
      <c r="EPM410" s="1315"/>
      <c r="EPN410" s="1315"/>
      <c r="EPO410" s="1315"/>
      <c r="EPP410" s="1315"/>
      <c r="EPQ410" s="1315"/>
      <c r="EPR410" s="1315"/>
      <c r="EPS410" s="1315"/>
      <c r="EPT410" s="1315"/>
      <c r="EPU410" s="1315"/>
      <c r="EPV410" s="1315"/>
      <c r="EPW410" s="1315"/>
      <c r="EPX410" s="1315"/>
      <c r="EPY410" s="1315"/>
      <c r="EPZ410" s="1315"/>
      <c r="EQA410" s="1315"/>
      <c r="EQB410" s="1315"/>
      <c r="EQC410" s="1315"/>
      <c r="EQD410" s="1315"/>
      <c r="EQE410" s="1315"/>
      <c r="EQF410" s="1315"/>
      <c r="EQG410" s="1315"/>
      <c r="EQH410" s="1315"/>
      <c r="EQI410" s="1315"/>
      <c r="EQJ410" s="1315"/>
      <c r="EQK410" s="1315"/>
      <c r="EQL410" s="1315"/>
      <c r="EQM410" s="1315"/>
      <c r="EQN410" s="1315"/>
      <c r="EQO410" s="1315"/>
      <c r="EQP410" s="1315"/>
      <c r="EQQ410" s="1315"/>
      <c r="EQR410" s="1315"/>
      <c r="EQS410" s="1315"/>
      <c r="EQT410" s="1315"/>
      <c r="EQU410" s="1315"/>
      <c r="EQV410" s="1315"/>
      <c r="EQW410" s="1315"/>
      <c r="EQX410" s="1315"/>
      <c r="EQY410" s="1315"/>
      <c r="EQZ410" s="1315"/>
      <c r="ERA410" s="1315"/>
      <c r="ERB410" s="1315"/>
      <c r="ERC410" s="1315"/>
      <c r="ERD410" s="1315"/>
      <c r="ERE410" s="1315"/>
      <c r="ERF410" s="1315"/>
      <c r="ERG410" s="1315"/>
      <c r="ERH410" s="1315"/>
      <c r="ERI410" s="1315"/>
      <c r="ERJ410" s="1315"/>
      <c r="ERK410" s="1315"/>
      <c r="ERL410" s="1315"/>
      <c r="ERM410" s="1315"/>
      <c r="ERN410" s="1315"/>
      <c r="ERO410" s="1315"/>
      <c r="ERP410" s="1315"/>
      <c r="ERQ410" s="1315"/>
      <c r="ERR410" s="1315"/>
      <c r="ERS410" s="1315"/>
      <c r="ERT410" s="1315"/>
      <c r="ERU410" s="1315"/>
      <c r="ERV410" s="1315"/>
      <c r="ERW410" s="1315"/>
      <c r="ERX410" s="1315"/>
      <c r="ERY410" s="1315"/>
      <c r="ERZ410" s="1315"/>
      <c r="ESA410" s="1315"/>
      <c r="ESB410" s="1315"/>
      <c r="ESC410" s="1315"/>
      <c r="ESD410" s="1315"/>
      <c r="ESE410" s="1315"/>
      <c r="ESF410" s="1315"/>
      <c r="ESG410" s="1315"/>
      <c r="ESH410" s="1315"/>
      <c r="ESI410" s="1315"/>
      <c r="ESJ410" s="1315"/>
      <c r="ESK410" s="1315"/>
      <c r="ESL410" s="1315"/>
      <c r="ESM410" s="1315"/>
      <c r="ESN410" s="1315"/>
      <c r="ESO410" s="1315"/>
      <c r="ESP410" s="1315"/>
      <c r="ESQ410" s="1315"/>
      <c r="ESR410" s="1315"/>
      <c r="ESS410" s="1315"/>
      <c r="EST410" s="1315"/>
      <c r="ESU410" s="1315"/>
      <c r="ESV410" s="1315"/>
      <c r="ESW410" s="1315"/>
      <c r="ESX410" s="1315"/>
      <c r="ESY410" s="1315"/>
      <c r="ESZ410" s="1315"/>
      <c r="ETA410" s="1315"/>
      <c r="ETB410" s="1315"/>
      <c r="ETC410" s="1315"/>
      <c r="ETD410" s="1315"/>
      <c r="ETE410" s="1315"/>
      <c r="ETF410" s="1315"/>
      <c r="ETG410" s="1315"/>
      <c r="ETH410" s="1315"/>
      <c r="ETI410" s="1315"/>
      <c r="ETJ410" s="1315"/>
      <c r="ETK410" s="1315"/>
      <c r="ETL410" s="1315"/>
      <c r="ETM410" s="1315"/>
      <c r="ETN410" s="1315"/>
      <c r="ETO410" s="1315"/>
      <c r="ETP410" s="1315"/>
      <c r="ETQ410" s="1315"/>
      <c r="ETR410" s="1315"/>
      <c r="ETS410" s="1315"/>
      <c r="ETT410" s="1315"/>
      <c r="ETU410" s="1315"/>
      <c r="ETV410" s="1315"/>
      <c r="ETW410" s="1315"/>
      <c r="ETX410" s="1315"/>
      <c r="ETY410" s="1315"/>
      <c r="ETZ410" s="1315"/>
      <c r="EUA410" s="1315"/>
      <c r="EUB410" s="1315"/>
      <c r="EUC410" s="1315"/>
      <c r="EUD410" s="1315"/>
      <c r="EUE410" s="1315"/>
      <c r="EUF410" s="1315"/>
      <c r="EUG410" s="1315"/>
      <c r="EUH410" s="1315"/>
      <c r="EUI410" s="1315"/>
      <c r="EUJ410" s="1315"/>
      <c r="EUK410" s="1315"/>
      <c r="EUL410" s="1315"/>
      <c r="EUM410" s="1315"/>
      <c r="EUN410" s="1315"/>
      <c r="EUO410" s="1315"/>
      <c r="EUP410" s="1315"/>
      <c r="EUQ410" s="1315"/>
      <c r="EUR410" s="1315"/>
      <c r="EUS410" s="1315"/>
      <c r="EUT410" s="1315"/>
      <c r="EUU410" s="1315"/>
      <c r="EUV410" s="1315"/>
      <c r="EUW410" s="1315"/>
      <c r="EUX410" s="1315"/>
      <c r="EUY410" s="1315"/>
      <c r="EUZ410" s="1315"/>
      <c r="EVA410" s="1315"/>
      <c r="EVB410" s="1315"/>
      <c r="EVC410" s="1315"/>
      <c r="EVD410" s="1315"/>
      <c r="EVE410" s="1315"/>
      <c r="EVF410" s="1315"/>
      <c r="EVG410" s="1315"/>
      <c r="EVH410" s="1315"/>
      <c r="EVI410" s="1315"/>
      <c r="EVJ410" s="1315"/>
      <c r="EVK410" s="1315"/>
      <c r="EVL410" s="1315"/>
      <c r="EVM410" s="1315"/>
      <c r="EVN410" s="1315"/>
      <c r="EVO410" s="1315"/>
      <c r="EVP410" s="1315"/>
      <c r="EVQ410" s="1315"/>
      <c r="EVR410" s="1315"/>
      <c r="EVS410" s="1315"/>
      <c r="EVT410" s="1315"/>
      <c r="EVU410" s="1315"/>
      <c r="EVV410" s="1315"/>
      <c r="EVW410" s="1315"/>
      <c r="EVX410" s="1315"/>
      <c r="EVY410" s="1315"/>
      <c r="EVZ410" s="1315"/>
      <c r="EWA410" s="1315"/>
      <c r="EWB410" s="1315"/>
      <c r="EWC410" s="1315"/>
      <c r="EWD410" s="1315"/>
      <c r="EWE410" s="1315"/>
      <c r="EWF410" s="1315"/>
      <c r="EWG410" s="1315"/>
      <c r="EWH410" s="1315"/>
      <c r="EWI410" s="1315"/>
      <c r="EWJ410" s="1315"/>
      <c r="EWK410" s="1315"/>
      <c r="EWL410" s="1315"/>
      <c r="EWM410" s="1315"/>
      <c r="EWN410" s="1315"/>
      <c r="EWO410" s="1315"/>
      <c r="EWP410" s="1315"/>
      <c r="EWQ410" s="1315"/>
      <c r="EWR410" s="1315"/>
      <c r="EWS410" s="1315"/>
      <c r="EWT410" s="1315"/>
      <c r="EWU410" s="1315"/>
      <c r="EWV410" s="1315"/>
      <c r="EWW410" s="1315"/>
      <c r="EWX410" s="1315"/>
      <c r="EWY410" s="1315"/>
      <c r="EWZ410" s="1315"/>
      <c r="EXA410" s="1315"/>
      <c r="EXB410" s="1315"/>
      <c r="EXC410" s="1315"/>
      <c r="EXD410" s="1315"/>
      <c r="EXE410" s="1315"/>
      <c r="EXF410" s="1315"/>
      <c r="EXG410" s="1315"/>
      <c r="EXH410" s="1315"/>
      <c r="EXI410" s="1315"/>
      <c r="EXJ410" s="1315"/>
      <c r="EXK410" s="1315"/>
      <c r="EXL410" s="1315"/>
      <c r="EXM410" s="1315"/>
      <c r="EXN410" s="1315"/>
      <c r="EXO410" s="1315"/>
      <c r="EXP410" s="1315"/>
      <c r="EXQ410" s="1315"/>
      <c r="EXR410" s="1315"/>
      <c r="EXS410" s="1315"/>
      <c r="EXT410" s="1315"/>
      <c r="EXU410" s="1315"/>
      <c r="EXV410" s="1315"/>
      <c r="EXW410" s="1315"/>
      <c r="EXX410" s="1315"/>
      <c r="EXY410" s="1315"/>
      <c r="EXZ410" s="1315"/>
      <c r="EYA410" s="1315"/>
      <c r="EYB410" s="1315"/>
      <c r="EYC410" s="1315"/>
      <c r="EYD410" s="1315"/>
      <c r="EYE410" s="1315"/>
      <c r="EYF410" s="1315"/>
      <c r="EYG410" s="1315"/>
      <c r="EYH410" s="1315"/>
      <c r="EYI410" s="1315"/>
      <c r="EYJ410" s="1315"/>
      <c r="EYK410" s="1315"/>
      <c r="EYL410" s="1315"/>
      <c r="EYM410" s="1315"/>
      <c r="EYN410" s="1315"/>
      <c r="EYO410" s="1315"/>
      <c r="EYP410" s="1315"/>
      <c r="EYQ410" s="1315"/>
      <c r="EYR410" s="1315"/>
      <c r="EYS410" s="1315"/>
      <c r="EYT410" s="1315"/>
      <c r="EYU410" s="1315"/>
      <c r="EYV410" s="1315"/>
      <c r="EYW410" s="1315"/>
      <c r="EYX410" s="1315"/>
      <c r="EYY410" s="1315"/>
      <c r="EYZ410" s="1315"/>
      <c r="EZA410" s="1315"/>
      <c r="EZB410" s="1315"/>
      <c r="EZC410" s="1315"/>
      <c r="EZD410" s="1315"/>
      <c r="EZE410" s="1315"/>
      <c r="EZF410" s="1315"/>
      <c r="EZG410" s="1315"/>
      <c r="EZH410" s="1315"/>
      <c r="EZI410" s="1315"/>
      <c r="EZJ410" s="1315"/>
      <c r="EZK410" s="1315"/>
      <c r="EZL410" s="1315"/>
      <c r="EZM410" s="1315"/>
      <c r="EZN410" s="1315"/>
      <c r="EZO410" s="1315"/>
      <c r="EZP410" s="1315"/>
      <c r="EZQ410" s="1315"/>
      <c r="EZR410" s="1315"/>
      <c r="EZS410" s="1315"/>
      <c r="EZT410" s="1315"/>
      <c r="EZU410" s="1315"/>
      <c r="EZV410" s="1315"/>
      <c r="EZW410" s="1315"/>
      <c r="EZX410" s="1315"/>
      <c r="EZY410" s="1315"/>
      <c r="EZZ410" s="1315"/>
      <c r="FAA410" s="1315"/>
      <c r="FAB410" s="1315"/>
      <c r="FAC410" s="1315"/>
      <c r="FAD410" s="1315"/>
      <c r="FAE410" s="1315"/>
      <c r="FAF410" s="1315"/>
      <c r="FAG410" s="1315"/>
      <c r="FAH410" s="1315"/>
      <c r="FAI410" s="1315"/>
      <c r="FAJ410" s="1315"/>
      <c r="FAK410" s="1315"/>
      <c r="FAL410" s="1315"/>
      <c r="FAM410" s="1315"/>
      <c r="FAN410" s="1315"/>
      <c r="FAO410" s="1315"/>
      <c r="FAP410" s="1315"/>
      <c r="FAQ410" s="1315"/>
      <c r="FAR410" s="1315"/>
      <c r="FAS410" s="1315"/>
      <c r="FAT410" s="1315"/>
      <c r="FAU410" s="1315"/>
      <c r="FAV410" s="1315"/>
      <c r="FAW410" s="1315"/>
      <c r="FAX410" s="1315"/>
      <c r="FAY410" s="1315"/>
      <c r="FAZ410" s="1315"/>
      <c r="FBA410" s="1315"/>
      <c r="FBB410" s="1315"/>
      <c r="FBC410" s="1315"/>
      <c r="FBD410" s="1315"/>
      <c r="FBE410" s="1315"/>
      <c r="FBF410" s="1315"/>
      <c r="FBG410" s="1315"/>
      <c r="FBH410" s="1315"/>
      <c r="FBI410" s="1315"/>
      <c r="FBJ410" s="1315"/>
      <c r="FBK410" s="1315"/>
      <c r="FBL410" s="1315"/>
      <c r="FBM410" s="1315"/>
      <c r="FBN410" s="1315"/>
      <c r="FBO410" s="1315"/>
      <c r="FBP410" s="1315"/>
      <c r="FBQ410" s="1315"/>
      <c r="FBR410" s="1315"/>
      <c r="FBS410" s="1315"/>
      <c r="FBT410" s="1315"/>
      <c r="FBU410" s="1315"/>
      <c r="FBV410" s="1315"/>
      <c r="FBW410" s="1315"/>
      <c r="FBX410" s="1315"/>
      <c r="FBY410" s="1315"/>
      <c r="FBZ410" s="1315"/>
      <c r="FCA410" s="1315"/>
      <c r="FCB410" s="1315"/>
      <c r="FCC410" s="1315"/>
      <c r="FCD410" s="1315"/>
      <c r="FCE410" s="1315"/>
      <c r="FCF410" s="1315"/>
      <c r="FCG410" s="1315"/>
      <c r="FCH410" s="1315"/>
      <c r="FCI410" s="1315"/>
      <c r="FCJ410" s="1315"/>
      <c r="FCK410" s="1315"/>
      <c r="FCL410" s="1315"/>
      <c r="FCM410" s="1315"/>
      <c r="FCN410" s="1315"/>
      <c r="FCO410" s="1315"/>
      <c r="FCP410" s="1315"/>
      <c r="FCQ410" s="1315"/>
      <c r="FCR410" s="1315"/>
      <c r="FCS410" s="1315"/>
      <c r="FCT410" s="1315"/>
      <c r="FCU410" s="1315"/>
      <c r="FCV410" s="1315"/>
      <c r="FCW410" s="1315"/>
      <c r="FCX410" s="1315"/>
      <c r="FCY410" s="1315"/>
      <c r="FCZ410" s="1315"/>
      <c r="FDA410" s="1315"/>
      <c r="FDB410" s="1315"/>
      <c r="FDC410" s="1315"/>
      <c r="FDD410" s="1315"/>
      <c r="FDE410" s="1315"/>
      <c r="FDF410" s="1315"/>
      <c r="FDG410" s="1315"/>
      <c r="FDH410" s="1315"/>
      <c r="FDI410" s="1315"/>
      <c r="FDJ410" s="1315"/>
      <c r="FDK410" s="1315"/>
      <c r="FDL410" s="1315"/>
      <c r="FDM410" s="1315"/>
      <c r="FDN410" s="1315"/>
      <c r="FDO410" s="1315"/>
      <c r="FDP410" s="1315"/>
      <c r="FDQ410" s="1315"/>
      <c r="FDR410" s="1315"/>
      <c r="FDS410" s="1315"/>
      <c r="FDT410" s="1315"/>
      <c r="FDU410" s="1315"/>
      <c r="FDV410" s="1315"/>
      <c r="FDW410" s="1315"/>
      <c r="FDX410" s="1315"/>
      <c r="FDY410" s="1315"/>
      <c r="FDZ410" s="1315"/>
      <c r="FEA410" s="1315"/>
      <c r="FEB410" s="1315"/>
      <c r="FEC410" s="1315"/>
      <c r="FED410" s="1315"/>
      <c r="FEE410" s="1315"/>
      <c r="FEF410" s="1315"/>
      <c r="FEG410" s="1315"/>
      <c r="FEH410" s="1315"/>
      <c r="FEI410" s="1315"/>
      <c r="FEJ410" s="1315"/>
      <c r="FEK410" s="1315"/>
      <c r="FEL410" s="1315"/>
      <c r="FEM410" s="1315"/>
      <c r="FEN410" s="1315"/>
      <c r="FEO410" s="1315"/>
      <c r="FEP410" s="1315"/>
      <c r="FEQ410" s="1315"/>
      <c r="FER410" s="1315"/>
      <c r="FES410" s="1315"/>
      <c r="FET410" s="1315"/>
      <c r="FEU410" s="1315"/>
      <c r="FEV410" s="1315"/>
      <c r="FEW410" s="1315"/>
      <c r="FEX410" s="1315"/>
      <c r="FEY410" s="1315"/>
      <c r="FEZ410" s="1315"/>
      <c r="FFA410" s="1315"/>
      <c r="FFB410" s="1315"/>
      <c r="FFC410" s="1315"/>
      <c r="FFD410" s="1315"/>
      <c r="FFE410" s="1315"/>
      <c r="FFF410" s="1315"/>
      <c r="FFG410" s="1315"/>
      <c r="FFH410" s="1315"/>
      <c r="FFI410" s="1315"/>
      <c r="FFJ410" s="1315"/>
      <c r="FFK410" s="1315"/>
      <c r="FFL410" s="1315"/>
      <c r="FFM410" s="1315"/>
      <c r="FFN410" s="1315"/>
      <c r="FFO410" s="1315"/>
      <c r="FFP410" s="1315"/>
      <c r="FFQ410" s="1315"/>
      <c r="FFR410" s="1315"/>
      <c r="FFS410" s="1315"/>
      <c r="FFT410" s="1315"/>
      <c r="FFU410" s="1315"/>
      <c r="FFV410" s="1315"/>
      <c r="FFW410" s="1315"/>
      <c r="FFX410" s="1315"/>
      <c r="FFY410" s="1315"/>
      <c r="FFZ410" s="1315"/>
      <c r="FGA410" s="1315"/>
      <c r="FGB410" s="1315"/>
      <c r="FGC410" s="1315"/>
      <c r="FGD410" s="1315"/>
      <c r="FGE410" s="1315"/>
      <c r="FGF410" s="1315"/>
      <c r="FGG410" s="1315"/>
      <c r="FGH410" s="1315"/>
      <c r="FGI410" s="1315"/>
      <c r="FGJ410" s="1315"/>
      <c r="FGK410" s="1315"/>
      <c r="FGL410" s="1315"/>
      <c r="FGM410" s="1315"/>
      <c r="FGN410" s="1315"/>
      <c r="FGO410" s="1315"/>
      <c r="FGP410" s="1315"/>
      <c r="FGQ410" s="1315"/>
      <c r="FGR410" s="1315"/>
      <c r="FGS410" s="1315"/>
      <c r="FGT410" s="1315"/>
      <c r="FGU410" s="1315"/>
      <c r="FGV410" s="1315"/>
      <c r="FGW410" s="1315"/>
      <c r="FGX410" s="1315"/>
      <c r="FGY410" s="1315"/>
      <c r="FGZ410" s="1315"/>
      <c r="FHA410" s="1315"/>
      <c r="FHB410" s="1315"/>
      <c r="FHC410" s="1315"/>
      <c r="FHD410" s="1315"/>
      <c r="FHE410" s="1315"/>
      <c r="FHF410" s="1315"/>
      <c r="FHG410" s="1315"/>
      <c r="FHH410" s="1315"/>
      <c r="FHI410" s="1315"/>
      <c r="FHJ410" s="1315"/>
      <c r="FHK410" s="1315"/>
      <c r="FHL410" s="1315"/>
      <c r="FHM410" s="1315"/>
      <c r="FHN410" s="1315"/>
      <c r="FHO410" s="1315"/>
      <c r="FHP410" s="1315"/>
      <c r="FHQ410" s="1315"/>
      <c r="FHR410" s="1315"/>
      <c r="FHS410" s="1315"/>
      <c r="FHT410" s="1315"/>
      <c r="FHU410" s="1315"/>
      <c r="FHV410" s="1315"/>
      <c r="FHW410" s="1315"/>
      <c r="FHX410" s="1315"/>
      <c r="FHY410" s="1315"/>
      <c r="FHZ410" s="1315"/>
      <c r="FIA410" s="1315"/>
      <c r="FIB410" s="1315"/>
      <c r="FIC410" s="1315"/>
      <c r="FID410" s="1315"/>
      <c r="FIE410" s="1315"/>
      <c r="FIF410" s="1315"/>
      <c r="FIG410" s="1315"/>
      <c r="FIH410" s="1315"/>
      <c r="FII410" s="1315"/>
      <c r="FIJ410" s="1315"/>
      <c r="FIK410" s="1315"/>
      <c r="FIL410" s="1315"/>
      <c r="FIM410" s="1315"/>
      <c r="FIN410" s="1315"/>
      <c r="FIO410" s="1315"/>
      <c r="FIP410" s="1315"/>
      <c r="FIQ410" s="1315"/>
      <c r="FIR410" s="1315"/>
      <c r="FIS410" s="1315"/>
      <c r="FIT410" s="1315"/>
      <c r="FIU410" s="1315"/>
      <c r="FIV410" s="1315"/>
      <c r="FIW410" s="1315"/>
      <c r="FIX410" s="1315"/>
      <c r="FIY410" s="1315"/>
      <c r="FIZ410" s="1315"/>
      <c r="FJA410" s="1315"/>
      <c r="FJB410" s="1315"/>
      <c r="FJC410" s="1315"/>
      <c r="FJD410" s="1315"/>
      <c r="FJE410" s="1315"/>
      <c r="FJF410" s="1315"/>
      <c r="FJG410" s="1315"/>
      <c r="FJH410" s="1315"/>
      <c r="FJI410" s="1315"/>
      <c r="FJJ410" s="1315"/>
      <c r="FJK410" s="1315"/>
      <c r="FJL410" s="1315"/>
      <c r="FJM410" s="1315"/>
      <c r="FJN410" s="1315"/>
      <c r="FJO410" s="1315"/>
      <c r="FJP410" s="1315"/>
      <c r="FJQ410" s="1315"/>
      <c r="FJR410" s="1315"/>
      <c r="FJS410" s="1315"/>
      <c r="FJT410" s="1315"/>
      <c r="FJU410" s="1315"/>
      <c r="FJV410" s="1315"/>
      <c r="FJW410" s="1315"/>
      <c r="FJX410" s="1315"/>
      <c r="FJY410" s="1315"/>
      <c r="FJZ410" s="1315"/>
      <c r="FKA410" s="1315"/>
      <c r="FKB410" s="1315"/>
      <c r="FKC410" s="1315"/>
      <c r="FKD410" s="1315"/>
      <c r="FKE410" s="1315"/>
      <c r="FKF410" s="1315"/>
      <c r="FKG410" s="1315"/>
      <c r="FKH410" s="1315"/>
      <c r="FKI410" s="1315"/>
      <c r="FKJ410" s="1315"/>
      <c r="FKK410" s="1315"/>
      <c r="FKL410" s="1315"/>
      <c r="FKM410" s="1315"/>
      <c r="FKN410" s="1315"/>
      <c r="FKO410" s="1315"/>
      <c r="FKP410" s="1315"/>
      <c r="FKQ410" s="1315"/>
      <c r="FKR410" s="1315"/>
      <c r="FKS410" s="1315"/>
      <c r="FKT410" s="1315"/>
      <c r="FKU410" s="1315"/>
      <c r="FKV410" s="1315"/>
      <c r="FKW410" s="1315"/>
      <c r="FKX410" s="1315"/>
      <c r="FKY410" s="1315"/>
      <c r="FKZ410" s="1315"/>
      <c r="FLA410" s="1315"/>
      <c r="FLB410" s="1315"/>
      <c r="FLC410" s="1315"/>
      <c r="FLD410" s="1315"/>
      <c r="FLE410" s="1315"/>
      <c r="FLF410" s="1315"/>
      <c r="FLG410" s="1315"/>
      <c r="FLH410" s="1315"/>
      <c r="FLI410" s="1315"/>
      <c r="FLJ410" s="1315"/>
      <c r="FLK410" s="1315"/>
      <c r="FLL410" s="1315"/>
      <c r="FLM410" s="1315"/>
      <c r="FLN410" s="1315"/>
      <c r="FLO410" s="1315"/>
      <c r="FLP410" s="1315"/>
      <c r="FLQ410" s="1315"/>
      <c r="FLR410" s="1315"/>
      <c r="FLS410" s="1315"/>
      <c r="FLT410" s="1315"/>
      <c r="FLU410" s="1315"/>
      <c r="FLV410" s="1315"/>
      <c r="FLW410" s="1315"/>
      <c r="FLX410" s="1315"/>
      <c r="FLY410" s="1315"/>
      <c r="FLZ410" s="1315"/>
      <c r="FMA410" s="1315"/>
      <c r="FMB410" s="1315"/>
      <c r="FMC410" s="1315"/>
      <c r="FMD410" s="1315"/>
      <c r="FME410" s="1315"/>
      <c r="FMF410" s="1315"/>
      <c r="FMG410" s="1315"/>
      <c r="FMH410" s="1315"/>
      <c r="FMI410" s="1315"/>
      <c r="FMJ410" s="1315"/>
      <c r="FMK410" s="1315"/>
      <c r="FML410" s="1315"/>
      <c r="FMM410" s="1315"/>
      <c r="FMN410" s="1315"/>
      <c r="FMO410" s="1315"/>
      <c r="FMP410" s="1315"/>
      <c r="FMQ410" s="1315"/>
      <c r="FMR410" s="1315"/>
      <c r="FMS410" s="1315"/>
      <c r="FMT410" s="1315"/>
      <c r="FMU410" s="1315"/>
      <c r="FMV410" s="1315"/>
      <c r="FMW410" s="1315"/>
      <c r="FMX410" s="1315"/>
      <c r="FMY410" s="1315"/>
      <c r="FMZ410" s="1315"/>
      <c r="FNA410" s="1315"/>
      <c r="FNB410" s="1315"/>
      <c r="FNC410" s="1315"/>
      <c r="FND410" s="1315"/>
      <c r="FNE410" s="1315"/>
      <c r="FNF410" s="1315"/>
      <c r="FNG410" s="1315"/>
      <c r="FNH410" s="1315"/>
      <c r="FNI410" s="1315"/>
      <c r="FNJ410" s="1315"/>
      <c r="FNK410" s="1315"/>
      <c r="FNL410" s="1315"/>
      <c r="FNM410" s="1315"/>
      <c r="FNN410" s="1315"/>
      <c r="FNO410" s="1315"/>
      <c r="FNP410" s="1315"/>
      <c r="FNQ410" s="1315"/>
      <c r="FNR410" s="1315"/>
      <c r="FNS410" s="1315"/>
      <c r="FNT410" s="1315"/>
      <c r="FNU410" s="1315"/>
      <c r="FNV410" s="1315"/>
      <c r="FNW410" s="1315"/>
      <c r="FNX410" s="1315"/>
      <c r="FNY410" s="1315"/>
      <c r="FNZ410" s="1315"/>
      <c r="FOA410" s="1315"/>
      <c r="FOB410" s="1315"/>
      <c r="FOC410" s="1315"/>
      <c r="FOD410" s="1315"/>
      <c r="FOE410" s="1315"/>
      <c r="FOF410" s="1315"/>
      <c r="FOG410" s="1315"/>
      <c r="FOH410" s="1315"/>
      <c r="FOI410" s="1315"/>
      <c r="FOJ410" s="1315"/>
      <c r="FOK410" s="1315"/>
      <c r="FOL410" s="1315"/>
      <c r="FOM410" s="1315"/>
      <c r="FON410" s="1315"/>
      <c r="FOO410" s="1315"/>
      <c r="FOP410" s="1315"/>
      <c r="FOQ410" s="1315"/>
      <c r="FOR410" s="1315"/>
      <c r="FOS410" s="1315"/>
      <c r="FOT410" s="1315"/>
      <c r="FOU410" s="1315"/>
      <c r="FOV410" s="1315"/>
      <c r="FOW410" s="1315"/>
      <c r="FOX410" s="1315"/>
      <c r="FOY410" s="1315"/>
      <c r="FOZ410" s="1315"/>
      <c r="FPA410" s="1315"/>
      <c r="FPB410" s="1315"/>
      <c r="FPC410" s="1315"/>
      <c r="FPD410" s="1315"/>
      <c r="FPE410" s="1315"/>
      <c r="FPF410" s="1315"/>
      <c r="FPG410" s="1315"/>
      <c r="FPH410" s="1315"/>
      <c r="FPI410" s="1315"/>
      <c r="FPJ410" s="1315"/>
      <c r="FPK410" s="1315"/>
      <c r="FPL410" s="1315"/>
      <c r="FPM410" s="1315"/>
      <c r="FPN410" s="1315"/>
      <c r="FPO410" s="1315"/>
      <c r="FPP410" s="1315"/>
      <c r="FPQ410" s="1315"/>
      <c r="FPR410" s="1315"/>
      <c r="FPS410" s="1315"/>
      <c r="FPT410" s="1315"/>
      <c r="FPU410" s="1315"/>
      <c r="FPV410" s="1315"/>
      <c r="FPW410" s="1315"/>
      <c r="FPX410" s="1315"/>
      <c r="FPY410" s="1315"/>
      <c r="FPZ410" s="1315"/>
      <c r="FQA410" s="1315"/>
      <c r="FQB410" s="1315"/>
      <c r="FQC410" s="1315"/>
      <c r="FQD410" s="1315"/>
      <c r="FQE410" s="1315"/>
      <c r="FQF410" s="1315"/>
      <c r="FQG410" s="1315"/>
      <c r="FQH410" s="1315"/>
      <c r="FQI410" s="1315"/>
      <c r="FQJ410" s="1315"/>
      <c r="FQK410" s="1315"/>
      <c r="FQL410" s="1315"/>
      <c r="FQM410" s="1315"/>
      <c r="FQN410" s="1315"/>
      <c r="FQO410" s="1315"/>
      <c r="FQP410" s="1315"/>
      <c r="FQQ410" s="1315"/>
      <c r="FQR410" s="1315"/>
      <c r="FQS410" s="1315"/>
      <c r="FQT410" s="1315"/>
      <c r="FQU410" s="1315"/>
      <c r="FQV410" s="1315"/>
      <c r="FQW410" s="1315"/>
      <c r="FQX410" s="1315"/>
      <c r="FQY410" s="1315"/>
      <c r="FQZ410" s="1315"/>
      <c r="FRA410" s="1315"/>
      <c r="FRB410" s="1315"/>
      <c r="FRC410" s="1315"/>
      <c r="FRD410" s="1315"/>
      <c r="FRE410" s="1315"/>
      <c r="FRF410" s="1315"/>
      <c r="FRG410" s="1315"/>
      <c r="FRH410" s="1315"/>
      <c r="FRI410" s="1315"/>
      <c r="FRJ410" s="1315"/>
      <c r="FRK410" s="1315"/>
      <c r="FRL410" s="1315"/>
      <c r="FRM410" s="1315"/>
      <c r="FRN410" s="1315"/>
      <c r="FRO410" s="1315"/>
      <c r="FRP410" s="1315"/>
      <c r="FRQ410" s="1315"/>
      <c r="FRR410" s="1315"/>
      <c r="FRS410" s="1315"/>
      <c r="FRT410" s="1315"/>
      <c r="FRU410" s="1315"/>
      <c r="FRV410" s="1315"/>
      <c r="FRW410" s="1315"/>
      <c r="FRX410" s="1315"/>
      <c r="FRY410" s="1315"/>
      <c r="FRZ410" s="1315"/>
      <c r="FSA410" s="1315"/>
      <c r="FSB410" s="1315"/>
      <c r="FSC410" s="1315"/>
      <c r="FSD410" s="1315"/>
      <c r="FSE410" s="1315"/>
      <c r="FSF410" s="1315"/>
      <c r="FSG410" s="1315"/>
      <c r="FSH410" s="1315"/>
      <c r="FSI410" s="1315"/>
      <c r="FSJ410" s="1315"/>
      <c r="FSK410" s="1315"/>
      <c r="FSL410" s="1315"/>
      <c r="FSM410" s="1315"/>
      <c r="FSN410" s="1315"/>
      <c r="FSO410" s="1315"/>
      <c r="FSP410" s="1315"/>
      <c r="FSQ410" s="1315"/>
      <c r="FSR410" s="1315"/>
      <c r="FSS410" s="1315"/>
      <c r="FST410" s="1315"/>
      <c r="FSU410" s="1315"/>
      <c r="FSV410" s="1315"/>
      <c r="FSW410" s="1315"/>
      <c r="FSX410" s="1315"/>
      <c r="FSY410" s="1315"/>
      <c r="FSZ410" s="1315"/>
      <c r="FTA410" s="1315"/>
      <c r="FTB410" s="1315"/>
      <c r="FTC410" s="1315"/>
      <c r="FTD410" s="1315"/>
      <c r="FTE410" s="1315"/>
      <c r="FTF410" s="1315"/>
      <c r="FTG410" s="1315"/>
      <c r="FTH410" s="1315"/>
      <c r="FTI410" s="1315"/>
      <c r="FTJ410" s="1315"/>
      <c r="FTK410" s="1315"/>
      <c r="FTL410" s="1315"/>
      <c r="FTM410" s="1315"/>
      <c r="FTN410" s="1315"/>
      <c r="FTO410" s="1315"/>
      <c r="FTP410" s="1315"/>
      <c r="FTQ410" s="1315"/>
      <c r="FTR410" s="1315"/>
      <c r="FTS410" s="1315"/>
      <c r="FTT410" s="1315"/>
      <c r="FTU410" s="1315"/>
      <c r="FTV410" s="1315"/>
      <c r="FTW410" s="1315"/>
      <c r="FTX410" s="1315"/>
      <c r="FTY410" s="1315"/>
      <c r="FTZ410" s="1315"/>
      <c r="FUA410" s="1315"/>
      <c r="FUB410" s="1315"/>
      <c r="FUC410" s="1315"/>
      <c r="FUD410" s="1315"/>
      <c r="FUE410" s="1315"/>
      <c r="FUF410" s="1315"/>
      <c r="FUG410" s="1315"/>
      <c r="FUH410" s="1315"/>
      <c r="FUI410" s="1315"/>
      <c r="FUJ410" s="1315"/>
      <c r="FUK410" s="1315"/>
      <c r="FUL410" s="1315"/>
      <c r="FUM410" s="1315"/>
      <c r="FUN410" s="1315"/>
      <c r="FUO410" s="1315"/>
      <c r="FUP410" s="1315"/>
      <c r="FUQ410" s="1315"/>
      <c r="FUR410" s="1315"/>
      <c r="FUS410" s="1315"/>
      <c r="FUT410" s="1315"/>
      <c r="FUU410" s="1315"/>
      <c r="FUV410" s="1315"/>
      <c r="FUW410" s="1315"/>
      <c r="FUX410" s="1315"/>
      <c r="FUY410" s="1315"/>
      <c r="FUZ410" s="1315"/>
      <c r="FVA410" s="1315"/>
      <c r="FVB410" s="1315"/>
      <c r="FVC410" s="1315"/>
      <c r="FVD410" s="1315"/>
      <c r="FVE410" s="1315"/>
      <c r="FVF410" s="1315"/>
      <c r="FVG410" s="1315"/>
      <c r="FVH410" s="1315"/>
      <c r="FVI410" s="1315"/>
      <c r="FVJ410" s="1315"/>
      <c r="FVK410" s="1315"/>
      <c r="FVL410" s="1315"/>
      <c r="FVM410" s="1315"/>
      <c r="FVN410" s="1315"/>
      <c r="FVO410" s="1315"/>
      <c r="FVP410" s="1315"/>
      <c r="FVQ410" s="1315"/>
      <c r="FVR410" s="1315"/>
      <c r="FVS410" s="1315"/>
      <c r="FVT410" s="1315"/>
      <c r="FVU410" s="1315"/>
      <c r="FVV410" s="1315"/>
      <c r="FVW410" s="1315"/>
      <c r="FVX410" s="1315"/>
      <c r="FVY410" s="1315"/>
      <c r="FVZ410" s="1315"/>
      <c r="FWA410" s="1315"/>
      <c r="FWB410" s="1315"/>
      <c r="FWC410" s="1315"/>
      <c r="FWD410" s="1315"/>
      <c r="FWE410" s="1315"/>
      <c r="FWF410" s="1315"/>
      <c r="FWG410" s="1315"/>
      <c r="FWH410" s="1315"/>
      <c r="FWI410" s="1315"/>
      <c r="FWJ410" s="1315"/>
      <c r="FWK410" s="1315"/>
      <c r="FWL410" s="1315"/>
      <c r="FWM410" s="1315"/>
      <c r="FWN410" s="1315"/>
      <c r="FWO410" s="1315"/>
      <c r="FWP410" s="1315"/>
      <c r="FWQ410" s="1315"/>
      <c r="FWR410" s="1315"/>
      <c r="FWS410" s="1315"/>
      <c r="FWT410" s="1315"/>
      <c r="FWU410" s="1315"/>
      <c r="FWV410" s="1315"/>
      <c r="FWW410" s="1315"/>
      <c r="FWX410" s="1315"/>
      <c r="FWY410" s="1315"/>
      <c r="FWZ410" s="1315"/>
      <c r="FXA410" s="1315"/>
      <c r="FXB410" s="1315"/>
      <c r="FXC410" s="1315"/>
      <c r="FXD410" s="1315"/>
      <c r="FXE410" s="1315"/>
      <c r="FXF410" s="1315"/>
      <c r="FXG410" s="1315"/>
      <c r="FXH410" s="1315"/>
      <c r="FXI410" s="1315"/>
      <c r="FXJ410" s="1315"/>
      <c r="FXK410" s="1315"/>
      <c r="FXL410" s="1315"/>
      <c r="FXM410" s="1315"/>
      <c r="FXN410" s="1315"/>
      <c r="FXO410" s="1315"/>
      <c r="FXP410" s="1315"/>
      <c r="FXQ410" s="1315"/>
      <c r="FXR410" s="1315"/>
      <c r="FXS410" s="1315"/>
      <c r="FXT410" s="1315"/>
      <c r="FXU410" s="1315"/>
      <c r="FXV410" s="1315"/>
      <c r="FXW410" s="1315"/>
      <c r="FXX410" s="1315"/>
      <c r="FXY410" s="1315"/>
      <c r="FXZ410" s="1315"/>
      <c r="FYA410" s="1315"/>
      <c r="FYB410" s="1315"/>
      <c r="FYC410" s="1315"/>
      <c r="FYD410" s="1315"/>
      <c r="FYE410" s="1315"/>
      <c r="FYF410" s="1315"/>
      <c r="FYG410" s="1315"/>
      <c r="FYH410" s="1315"/>
      <c r="FYI410" s="1315"/>
      <c r="FYJ410" s="1315"/>
      <c r="FYK410" s="1315"/>
      <c r="FYL410" s="1315"/>
      <c r="FYM410" s="1315"/>
      <c r="FYN410" s="1315"/>
      <c r="FYO410" s="1315"/>
      <c r="FYP410" s="1315"/>
      <c r="FYQ410" s="1315"/>
      <c r="FYR410" s="1315"/>
      <c r="FYS410" s="1315"/>
      <c r="FYT410" s="1315"/>
      <c r="FYU410" s="1315"/>
      <c r="FYV410" s="1315"/>
      <c r="FYW410" s="1315"/>
      <c r="FYX410" s="1315"/>
      <c r="FYY410" s="1315"/>
      <c r="FYZ410" s="1315"/>
      <c r="FZA410" s="1315"/>
      <c r="FZB410" s="1315"/>
      <c r="FZC410" s="1315"/>
      <c r="FZD410" s="1315"/>
      <c r="FZE410" s="1315"/>
      <c r="FZF410" s="1315"/>
      <c r="FZG410" s="1315"/>
      <c r="FZH410" s="1315"/>
      <c r="FZI410" s="1315"/>
      <c r="FZJ410" s="1315"/>
      <c r="FZK410" s="1315"/>
      <c r="FZL410" s="1315"/>
      <c r="FZM410" s="1315"/>
      <c r="FZN410" s="1315"/>
      <c r="FZO410" s="1315"/>
      <c r="FZP410" s="1315"/>
      <c r="FZQ410" s="1315"/>
      <c r="FZR410" s="1315"/>
      <c r="FZS410" s="1315"/>
      <c r="FZT410" s="1315"/>
      <c r="FZU410" s="1315"/>
      <c r="FZV410" s="1315"/>
      <c r="FZW410" s="1315"/>
      <c r="FZX410" s="1315"/>
      <c r="FZY410" s="1315"/>
      <c r="FZZ410" s="1315"/>
      <c r="GAA410" s="1315"/>
      <c r="GAB410" s="1315"/>
      <c r="GAC410" s="1315"/>
      <c r="GAD410" s="1315"/>
      <c r="GAE410" s="1315"/>
      <c r="GAF410" s="1315"/>
      <c r="GAG410" s="1315"/>
      <c r="GAH410" s="1315"/>
      <c r="GAI410" s="1315"/>
      <c r="GAJ410" s="1315"/>
      <c r="GAK410" s="1315"/>
      <c r="GAL410" s="1315"/>
      <c r="GAM410" s="1315"/>
      <c r="GAN410" s="1315"/>
      <c r="GAO410" s="1315"/>
      <c r="GAP410" s="1315"/>
      <c r="GAQ410" s="1315"/>
      <c r="GAR410" s="1315"/>
      <c r="GAS410" s="1315"/>
      <c r="GAT410" s="1315"/>
      <c r="GAU410" s="1315"/>
      <c r="GAV410" s="1315"/>
      <c r="GAW410" s="1315"/>
      <c r="GAX410" s="1315"/>
      <c r="GAY410" s="1315"/>
      <c r="GAZ410" s="1315"/>
      <c r="GBA410" s="1315"/>
      <c r="GBB410" s="1315"/>
      <c r="GBC410" s="1315"/>
      <c r="GBD410" s="1315"/>
      <c r="GBE410" s="1315"/>
      <c r="GBF410" s="1315"/>
      <c r="GBG410" s="1315"/>
      <c r="GBH410" s="1315"/>
      <c r="GBI410" s="1315"/>
      <c r="GBJ410" s="1315"/>
      <c r="GBK410" s="1315"/>
      <c r="GBL410" s="1315"/>
      <c r="GBM410" s="1315"/>
      <c r="GBN410" s="1315"/>
      <c r="GBO410" s="1315"/>
      <c r="GBP410" s="1315"/>
      <c r="GBQ410" s="1315"/>
      <c r="GBR410" s="1315"/>
      <c r="GBS410" s="1315"/>
      <c r="GBT410" s="1315"/>
      <c r="GBU410" s="1315"/>
      <c r="GBV410" s="1315"/>
      <c r="GBW410" s="1315"/>
      <c r="GBX410" s="1315"/>
      <c r="GBY410" s="1315"/>
      <c r="GBZ410" s="1315"/>
      <c r="GCA410" s="1315"/>
      <c r="GCB410" s="1315"/>
      <c r="GCC410" s="1315"/>
      <c r="GCD410" s="1315"/>
      <c r="GCE410" s="1315"/>
      <c r="GCF410" s="1315"/>
      <c r="GCG410" s="1315"/>
      <c r="GCH410" s="1315"/>
      <c r="GCI410" s="1315"/>
      <c r="GCJ410" s="1315"/>
      <c r="GCK410" s="1315"/>
      <c r="GCL410" s="1315"/>
      <c r="GCM410" s="1315"/>
      <c r="GCN410" s="1315"/>
      <c r="GCO410" s="1315"/>
      <c r="GCP410" s="1315"/>
      <c r="GCQ410" s="1315"/>
      <c r="GCR410" s="1315"/>
      <c r="GCS410" s="1315"/>
      <c r="GCT410" s="1315"/>
      <c r="GCU410" s="1315"/>
      <c r="GCV410" s="1315"/>
      <c r="GCW410" s="1315"/>
      <c r="GCX410" s="1315"/>
      <c r="GCY410" s="1315"/>
      <c r="GCZ410" s="1315"/>
      <c r="GDA410" s="1315"/>
      <c r="GDB410" s="1315"/>
      <c r="GDC410" s="1315"/>
      <c r="GDD410" s="1315"/>
      <c r="GDE410" s="1315"/>
      <c r="GDF410" s="1315"/>
      <c r="GDG410" s="1315"/>
      <c r="GDH410" s="1315"/>
      <c r="GDI410" s="1315"/>
      <c r="GDJ410" s="1315"/>
      <c r="GDK410" s="1315"/>
      <c r="GDL410" s="1315"/>
      <c r="GDM410" s="1315"/>
      <c r="GDN410" s="1315"/>
      <c r="GDO410" s="1315"/>
      <c r="GDP410" s="1315"/>
      <c r="GDQ410" s="1315"/>
      <c r="GDR410" s="1315"/>
      <c r="GDS410" s="1315"/>
      <c r="GDT410" s="1315"/>
      <c r="GDU410" s="1315"/>
      <c r="GDV410" s="1315"/>
      <c r="GDW410" s="1315"/>
      <c r="GDX410" s="1315"/>
      <c r="GDY410" s="1315"/>
      <c r="GDZ410" s="1315"/>
      <c r="GEA410" s="1315"/>
      <c r="GEB410" s="1315"/>
      <c r="GEC410" s="1315"/>
      <c r="GED410" s="1315"/>
      <c r="GEE410" s="1315"/>
      <c r="GEF410" s="1315"/>
      <c r="GEG410" s="1315"/>
      <c r="GEH410" s="1315"/>
      <c r="GEI410" s="1315"/>
      <c r="GEJ410" s="1315"/>
      <c r="GEK410" s="1315"/>
      <c r="GEL410" s="1315"/>
      <c r="GEM410" s="1315"/>
      <c r="GEN410" s="1315"/>
      <c r="GEO410" s="1315"/>
      <c r="GEP410" s="1315"/>
      <c r="GEQ410" s="1315"/>
      <c r="GER410" s="1315"/>
      <c r="GES410" s="1315"/>
      <c r="GET410" s="1315"/>
      <c r="GEU410" s="1315"/>
      <c r="GEV410" s="1315"/>
      <c r="GEW410" s="1315"/>
      <c r="GEX410" s="1315"/>
      <c r="GEY410" s="1315"/>
      <c r="GEZ410" s="1315"/>
      <c r="GFA410" s="1315"/>
      <c r="GFB410" s="1315"/>
      <c r="GFC410" s="1315"/>
      <c r="GFD410" s="1315"/>
      <c r="GFE410" s="1315"/>
      <c r="GFF410" s="1315"/>
      <c r="GFG410" s="1315"/>
      <c r="GFH410" s="1315"/>
      <c r="GFI410" s="1315"/>
      <c r="GFJ410" s="1315"/>
      <c r="GFK410" s="1315"/>
      <c r="GFL410" s="1315"/>
      <c r="GFM410" s="1315"/>
      <c r="GFN410" s="1315"/>
      <c r="GFO410" s="1315"/>
      <c r="GFP410" s="1315"/>
      <c r="GFQ410" s="1315"/>
      <c r="GFR410" s="1315"/>
      <c r="GFS410" s="1315"/>
      <c r="GFT410" s="1315"/>
      <c r="GFU410" s="1315"/>
      <c r="GFV410" s="1315"/>
      <c r="GFW410" s="1315"/>
      <c r="GFX410" s="1315"/>
      <c r="GFY410" s="1315"/>
      <c r="GFZ410" s="1315"/>
      <c r="GGA410" s="1315"/>
      <c r="GGB410" s="1315"/>
      <c r="GGC410" s="1315"/>
      <c r="GGD410" s="1315"/>
      <c r="GGE410" s="1315"/>
      <c r="GGF410" s="1315"/>
      <c r="GGG410" s="1315"/>
      <c r="GGH410" s="1315"/>
      <c r="GGI410" s="1315"/>
      <c r="GGJ410" s="1315"/>
      <c r="GGK410" s="1315"/>
      <c r="GGL410" s="1315"/>
      <c r="GGM410" s="1315"/>
      <c r="GGN410" s="1315"/>
      <c r="GGO410" s="1315"/>
      <c r="GGP410" s="1315"/>
      <c r="GGQ410" s="1315"/>
      <c r="GGR410" s="1315"/>
      <c r="GGS410" s="1315"/>
      <c r="GGT410" s="1315"/>
      <c r="GGU410" s="1315"/>
      <c r="GGV410" s="1315"/>
      <c r="GGW410" s="1315"/>
      <c r="GGX410" s="1315"/>
      <c r="GGY410" s="1315"/>
      <c r="GGZ410" s="1315"/>
      <c r="GHA410" s="1315"/>
      <c r="GHB410" s="1315"/>
      <c r="GHC410" s="1315"/>
      <c r="GHD410" s="1315"/>
      <c r="GHE410" s="1315"/>
      <c r="GHF410" s="1315"/>
      <c r="GHG410" s="1315"/>
      <c r="GHH410" s="1315"/>
      <c r="GHI410" s="1315"/>
      <c r="GHJ410" s="1315"/>
      <c r="GHK410" s="1315"/>
      <c r="GHL410" s="1315"/>
      <c r="GHM410" s="1315"/>
      <c r="GHN410" s="1315"/>
      <c r="GHO410" s="1315"/>
      <c r="GHP410" s="1315"/>
      <c r="GHQ410" s="1315"/>
      <c r="GHR410" s="1315"/>
      <c r="GHS410" s="1315"/>
      <c r="GHT410" s="1315"/>
      <c r="GHU410" s="1315"/>
      <c r="GHV410" s="1315"/>
      <c r="GHW410" s="1315"/>
      <c r="GHX410" s="1315"/>
      <c r="GHY410" s="1315"/>
      <c r="GHZ410" s="1315"/>
      <c r="GIA410" s="1315"/>
      <c r="GIB410" s="1315"/>
      <c r="GIC410" s="1315"/>
      <c r="GID410" s="1315"/>
      <c r="GIE410" s="1315"/>
      <c r="GIF410" s="1315"/>
      <c r="GIG410" s="1315"/>
      <c r="GIH410" s="1315"/>
      <c r="GII410" s="1315"/>
      <c r="GIJ410" s="1315"/>
      <c r="GIK410" s="1315"/>
      <c r="GIL410" s="1315"/>
      <c r="GIM410" s="1315"/>
      <c r="GIN410" s="1315"/>
      <c r="GIO410" s="1315"/>
      <c r="GIP410" s="1315"/>
      <c r="GIQ410" s="1315"/>
      <c r="GIR410" s="1315"/>
      <c r="GIS410" s="1315"/>
      <c r="GIT410" s="1315"/>
      <c r="GIU410" s="1315"/>
      <c r="GIV410" s="1315"/>
      <c r="GIW410" s="1315"/>
      <c r="GIX410" s="1315"/>
      <c r="GIY410" s="1315"/>
      <c r="GIZ410" s="1315"/>
      <c r="GJA410" s="1315"/>
      <c r="GJB410" s="1315"/>
      <c r="GJC410" s="1315"/>
      <c r="GJD410" s="1315"/>
      <c r="GJE410" s="1315"/>
      <c r="GJF410" s="1315"/>
      <c r="GJG410" s="1315"/>
      <c r="GJH410" s="1315"/>
      <c r="GJI410" s="1315"/>
      <c r="GJJ410" s="1315"/>
      <c r="GJK410" s="1315"/>
      <c r="GJL410" s="1315"/>
      <c r="GJM410" s="1315"/>
      <c r="GJN410" s="1315"/>
      <c r="GJO410" s="1315"/>
      <c r="GJP410" s="1315"/>
      <c r="GJQ410" s="1315"/>
      <c r="GJR410" s="1315"/>
      <c r="GJS410" s="1315"/>
      <c r="GJT410" s="1315"/>
      <c r="GJU410" s="1315"/>
      <c r="GJV410" s="1315"/>
      <c r="GJW410" s="1315"/>
      <c r="GJX410" s="1315"/>
      <c r="GJY410" s="1315"/>
      <c r="GJZ410" s="1315"/>
      <c r="GKA410" s="1315"/>
      <c r="GKB410" s="1315"/>
      <c r="GKC410" s="1315"/>
      <c r="GKD410" s="1315"/>
      <c r="GKE410" s="1315"/>
      <c r="GKF410" s="1315"/>
      <c r="GKG410" s="1315"/>
      <c r="GKH410" s="1315"/>
      <c r="GKI410" s="1315"/>
      <c r="GKJ410" s="1315"/>
      <c r="GKK410" s="1315"/>
      <c r="GKL410" s="1315"/>
      <c r="GKM410" s="1315"/>
      <c r="GKN410" s="1315"/>
      <c r="GKO410" s="1315"/>
      <c r="GKP410" s="1315"/>
      <c r="GKQ410" s="1315"/>
      <c r="GKR410" s="1315"/>
      <c r="GKS410" s="1315"/>
      <c r="GKT410" s="1315"/>
      <c r="GKU410" s="1315"/>
      <c r="GKV410" s="1315"/>
      <c r="GKW410" s="1315"/>
      <c r="GKX410" s="1315"/>
      <c r="GKY410" s="1315"/>
      <c r="GKZ410" s="1315"/>
      <c r="GLA410" s="1315"/>
      <c r="GLB410" s="1315"/>
      <c r="GLC410" s="1315"/>
      <c r="GLD410" s="1315"/>
      <c r="GLE410" s="1315"/>
      <c r="GLF410" s="1315"/>
      <c r="GLG410" s="1315"/>
      <c r="GLH410" s="1315"/>
      <c r="GLI410" s="1315"/>
      <c r="GLJ410" s="1315"/>
      <c r="GLK410" s="1315"/>
      <c r="GLL410" s="1315"/>
      <c r="GLM410" s="1315"/>
      <c r="GLN410" s="1315"/>
      <c r="GLO410" s="1315"/>
      <c r="GLP410" s="1315"/>
      <c r="GLQ410" s="1315"/>
      <c r="GLR410" s="1315"/>
      <c r="GLS410" s="1315"/>
      <c r="GLT410" s="1315"/>
      <c r="GLU410" s="1315"/>
      <c r="GLV410" s="1315"/>
      <c r="GLW410" s="1315"/>
      <c r="GLX410" s="1315"/>
      <c r="GLY410" s="1315"/>
      <c r="GLZ410" s="1315"/>
      <c r="GMA410" s="1315"/>
      <c r="GMB410" s="1315"/>
      <c r="GMC410" s="1315"/>
      <c r="GMD410" s="1315"/>
      <c r="GME410" s="1315"/>
      <c r="GMF410" s="1315"/>
      <c r="GMG410" s="1315"/>
      <c r="GMH410" s="1315"/>
      <c r="GMI410" s="1315"/>
      <c r="GMJ410" s="1315"/>
      <c r="GMK410" s="1315"/>
      <c r="GML410" s="1315"/>
      <c r="GMM410" s="1315"/>
      <c r="GMN410" s="1315"/>
      <c r="GMO410" s="1315"/>
      <c r="GMP410" s="1315"/>
      <c r="GMQ410" s="1315"/>
      <c r="GMR410" s="1315"/>
      <c r="GMS410" s="1315"/>
      <c r="GMT410" s="1315"/>
      <c r="GMU410" s="1315"/>
      <c r="GMV410" s="1315"/>
      <c r="GMW410" s="1315"/>
      <c r="GMX410" s="1315"/>
      <c r="GMY410" s="1315"/>
      <c r="GMZ410" s="1315"/>
      <c r="GNA410" s="1315"/>
      <c r="GNB410" s="1315"/>
      <c r="GNC410" s="1315"/>
      <c r="GND410" s="1315"/>
      <c r="GNE410" s="1315"/>
      <c r="GNF410" s="1315"/>
      <c r="GNG410" s="1315"/>
      <c r="GNH410" s="1315"/>
      <c r="GNI410" s="1315"/>
      <c r="GNJ410" s="1315"/>
      <c r="GNK410" s="1315"/>
      <c r="GNL410" s="1315"/>
      <c r="GNM410" s="1315"/>
      <c r="GNN410" s="1315"/>
      <c r="GNO410" s="1315"/>
      <c r="GNP410" s="1315"/>
      <c r="GNQ410" s="1315"/>
      <c r="GNR410" s="1315"/>
      <c r="GNS410" s="1315"/>
      <c r="GNT410" s="1315"/>
      <c r="GNU410" s="1315"/>
      <c r="GNV410" s="1315"/>
      <c r="GNW410" s="1315"/>
      <c r="GNX410" s="1315"/>
      <c r="GNY410" s="1315"/>
      <c r="GNZ410" s="1315"/>
      <c r="GOA410" s="1315"/>
      <c r="GOB410" s="1315"/>
      <c r="GOC410" s="1315"/>
      <c r="GOD410" s="1315"/>
      <c r="GOE410" s="1315"/>
      <c r="GOF410" s="1315"/>
      <c r="GOG410" s="1315"/>
      <c r="GOH410" s="1315"/>
      <c r="GOI410" s="1315"/>
      <c r="GOJ410" s="1315"/>
      <c r="GOK410" s="1315"/>
      <c r="GOL410" s="1315"/>
      <c r="GOM410" s="1315"/>
      <c r="GON410" s="1315"/>
      <c r="GOO410" s="1315"/>
      <c r="GOP410" s="1315"/>
      <c r="GOQ410" s="1315"/>
      <c r="GOR410" s="1315"/>
      <c r="GOS410" s="1315"/>
      <c r="GOT410" s="1315"/>
      <c r="GOU410" s="1315"/>
      <c r="GOV410" s="1315"/>
      <c r="GOW410" s="1315"/>
      <c r="GOX410" s="1315"/>
      <c r="GOY410" s="1315"/>
      <c r="GOZ410" s="1315"/>
      <c r="GPA410" s="1315"/>
      <c r="GPB410" s="1315"/>
      <c r="GPC410" s="1315"/>
      <c r="GPD410" s="1315"/>
      <c r="GPE410" s="1315"/>
      <c r="GPF410" s="1315"/>
      <c r="GPG410" s="1315"/>
      <c r="GPH410" s="1315"/>
      <c r="GPI410" s="1315"/>
      <c r="GPJ410" s="1315"/>
      <c r="GPK410" s="1315"/>
      <c r="GPL410" s="1315"/>
      <c r="GPM410" s="1315"/>
      <c r="GPN410" s="1315"/>
      <c r="GPO410" s="1315"/>
      <c r="GPP410" s="1315"/>
      <c r="GPQ410" s="1315"/>
      <c r="GPR410" s="1315"/>
      <c r="GPS410" s="1315"/>
      <c r="GPT410" s="1315"/>
      <c r="GPU410" s="1315"/>
      <c r="GPV410" s="1315"/>
      <c r="GPW410" s="1315"/>
      <c r="GPX410" s="1315"/>
      <c r="GPY410" s="1315"/>
      <c r="GPZ410" s="1315"/>
      <c r="GQA410" s="1315"/>
      <c r="GQB410" s="1315"/>
      <c r="GQC410" s="1315"/>
      <c r="GQD410" s="1315"/>
      <c r="GQE410" s="1315"/>
      <c r="GQF410" s="1315"/>
      <c r="GQG410" s="1315"/>
      <c r="GQH410" s="1315"/>
      <c r="GQI410" s="1315"/>
      <c r="GQJ410" s="1315"/>
      <c r="GQK410" s="1315"/>
      <c r="GQL410" s="1315"/>
      <c r="GQM410" s="1315"/>
      <c r="GQN410" s="1315"/>
      <c r="GQO410" s="1315"/>
      <c r="GQP410" s="1315"/>
      <c r="GQQ410" s="1315"/>
      <c r="GQR410" s="1315"/>
      <c r="GQS410" s="1315"/>
      <c r="GQT410" s="1315"/>
      <c r="GQU410" s="1315"/>
      <c r="GQV410" s="1315"/>
      <c r="GQW410" s="1315"/>
      <c r="GQX410" s="1315"/>
      <c r="GQY410" s="1315"/>
      <c r="GQZ410" s="1315"/>
      <c r="GRA410" s="1315"/>
      <c r="GRB410" s="1315"/>
      <c r="GRC410" s="1315"/>
      <c r="GRD410" s="1315"/>
      <c r="GRE410" s="1315"/>
      <c r="GRF410" s="1315"/>
      <c r="GRG410" s="1315"/>
      <c r="GRH410" s="1315"/>
      <c r="GRI410" s="1315"/>
      <c r="GRJ410" s="1315"/>
      <c r="GRK410" s="1315"/>
      <c r="GRL410" s="1315"/>
      <c r="GRM410" s="1315"/>
      <c r="GRN410" s="1315"/>
      <c r="GRO410" s="1315"/>
      <c r="GRP410" s="1315"/>
      <c r="GRQ410" s="1315"/>
      <c r="GRR410" s="1315"/>
      <c r="GRS410" s="1315"/>
      <c r="GRT410" s="1315"/>
      <c r="GRU410" s="1315"/>
      <c r="GRV410" s="1315"/>
      <c r="GRW410" s="1315"/>
      <c r="GRX410" s="1315"/>
      <c r="GRY410" s="1315"/>
      <c r="GRZ410" s="1315"/>
      <c r="GSA410" s="1315"/>
      <c r="GSB410" s="1315"/>
      <c r="GSC410" s="1315"/>
      <c r="GSD410" s="1315"/>
      <c r="GSE410" s="1315"/>
      <c r="GSF410" s="1315"/>
      <c r="GSG410" s="1315"/>
      <c r="GSH410" s="1315"/>
      <c r="GSI410" s="1315"/>
      <c r="GSJ410" s="1315"/>
      <c r="GSK410" s="1315"/>
      <c r="GSL410" s="1315"/>
      <c r="GSM410" s="1315"/>
      <c r="GSN410" s="1315"/>
      <c r="GSO410" s="1315"/>
      <c r="GSP410" s="1315"/>
      <c r="GSQ410" s="1315"/>
      <c r="GSR410" s="1315"/>
      <c r="GSS410" s="1315"/>
      <c r="GST410" s="1315"/>
      <c r="GSU410" s="1315"/>
      <c r="GSV410" s="1315"/>
      <c r="GSW410" s="1315"/>
      <c r="GSX410" s="1315"/>
      <c r="GSY410" s="1315"/>
      <c r="GSZ410" s="1315"/>
      <c r="GTA410" s="1315"/>
      <c r="GTB410" s="1315"/>
      <c r="GTC410" s="1315"/>
      <c r="GTD410" s="1315"/>
      <c r="GTE410" s="1315"/>
      <c r="GTF410" s="1315"/>
      <c r="GTG410" s="1315"/>
      <c r="GTH410" s="1315"/>
      <c r="GTI410" s="1315"/>
      <c r="GTJ410" s="1315"/>
      <c r="GTK410" s="1315"/>
      <c r="GTL410" s="1315"/>
      <c r="GTM410" s="1315"/>
      <c r="GTN410" s="1315"/>
      <c r="GTO410" s="1315"/>
      <c r="GTP410" s="1315"/>
      <c r="GTQ410" s="1315"/>
      <c r="GTR410" s="1315"/>
      <c r="GTS410" s="1315"/>
      <c r="GTT410" s="1315"/>
      <c r="GTU410" s="1315"/>
      <c r="GTV410" s="1315"/>
      <c r="GTW410" s="1315"/>
      <c r="GTX410" s="1315"/>
      <c r="GTY410" s="1315"/>
      <c r="GTZ410" s="1315"/>
      <c r="GUA410" s="1315"/>
      <c r="GUB410" s="1315"/>
      <c r="GUC410" s="1315"/>
      <c r="GUD410" s="1315"/>
      <c r="GUE410" s="1315"/>
      <c r="GUF410" s="1315"/>
      <c r="GUG410" s="1315"/>
      <c r="GUH410" s="1315"/>
      <c r="GUI410" s="1315"/>
      <c r="GUJ410" s="1315"/>
      <c r="GUK410" s="1315"/>
      <c r="GUL410" s="1315"/>
      <c r="GUM410" s="1315"/>
      <c r="GUN410" s="1315"/>
      <c r="GUO410" s="1315"/>
      <c r="GUP410" s="1315"/>
      <c r="GUQ410" s="1315"/>
      <c r="GUR410" s="1315"/>
      <c r="GUS410" s="1315"/>
      <c r="GUT410" s="1315"/>
      <c r="GUU410" s="1315"/>
      <c r="GUV410" s="1315"/>
      <c r="GUW410" s="1315"/>
      <c r="GUX410" s="1315"/>
      <c r="GUY410" s="1315"/>
      <c r="GUZ410" s="1315"/>
      <c r="GVA410" s="1315"/>
      <c r="GVB410" s="1315"/>
      <c r="GVC410" s="1315"/>
      <c r="GVD410" s="1315"/>
      <c r="GVE410" s="1315"/>
      <c r="GVF410" s="1315"/>
      <c r="GVG410" s="1315"/>
      <c r="GVH410" s="1315"/>
      <c r="GVI410" s="1315"/>
      <c r="GVJ410" s="1315"/>
      <c r="GVK410" s="1315"/>
      <c r="GVL410" s="1315"/>
      <c r="GVM410" s="1315"/>
      <c r="GVN410" s="1315"/>
      <c r="GVO410" s="1315"/>
      <c r="GVP410" s="1315"/>
      <c r="GVQ410" s="1315"/>
      <c r="GVR410" s="1315"/>
      <c r="GVS410" s="1315"/>
      <c r="GVT410" s="1315"/>
      <c r="GVU410" s="1315"/>
      <c r="GVV410" s="1315"/>
      <c r="GVW410" s="1315"/>
      <c r="GVX410" s="1315"/>
      <c r="GVY410" s="1315"/>
      <c r="GVZ410" s="1315"/>
      <c r="GWA410" s="1315"/>
      <c r="GWB410" s="1315"/>
      <c r="GWC410" s="1315"/>
      <c r="GWD410" s="1315"/>
      <c r="GWE410" s="1315"/>
      <c r="GWF410" s="1315"/>
      <c r="GWG410" s="1315"/>
      <c r="GWH410" s="1315"/>
      <c r="GWI410" s="1315"/>
      <c r="GWJ410" s="1315"/>
      <c r="GWK410" s="1315"/>
      <c r="GWL410" s="1315"/>
      <c r="GWM410" s="1315"/>
      <c r="GWN410" s="1315"/>
      <c r="GWO410" s="1315"/>
      <c r="GWP410" s="1315"/>
      <c r="GWQ410" s="1315"/>
      <c r="GWR410" s="1315"/>
      <c r="GWS410" s="1315"/>
      <c r="GWT410" s="1315"/>
      <c r="GWU410" s="1315"/>
      <c r="GWV410" s="1315"/>
      <c r="GWW410" s="1315"/>
      <c r="GWX410" s="1315"/>
      <c r="GWY410" s="1315"/>
      <c r="GWZ410" s="1315"/>
      <c r="GXA410" s="1315"/>
      <c r="GXB410" s="1315"/>
      <c r="GXC410" s="1315"/>
      <c r="GXD410" s="1315"/>
      <c r="GXE410" s="1315"/>
      <c r="GXF410" s="1315"/>
      <c r="GXG410" s="1315"/>
      <c r="GXH410" s="1315"/>
      <c r="GXI410" s="1315"/>
      <c r="GXJ410" s="1315"/>
      <c r="GXK410" s="1315"/>
      <c r="GXL410" s="1315"/>
      <c r="GXM410" s="1315"/>
      <c r="GXN410" s="1315"/>
      <c r="GXO410" s="1315"/>
      <c r="GXP410" s="1315"/>
      <c r="GXQ410" s="1315"/>
      <c r="GXR410" s="1315"/>
      <c r="GXS410" s="1315"/>
      <c r="GXT410" s="1315"/>
      <c r="GXU410" s="1315"/>
      <c r="GXV410" s="1315"/>
      <c r="GXW410" s="1315"/>
      <c r="GXX410" s="1315"/>
      <c r="GXY410" s="1315"/>
      <c r="GXZ410" s="1315"/>
      <c r="GYA410" s="1315"/>
      <c r="GYB410" s="1315"/>
      <c r="GYC410" s="1315"/>
      <c r="GYD410" s="1315"/>
      <c r="GYE410" s="1315"/>
      <c r="GYF410" s="1315"/>
      <c r="GYG410" s="1315"/>
      <c r="GYH410" s="1315"/>
      <c r="GYI410" s="1315"/>
      <c r="GYJ410" s="1315"/>
      <c r="GYK410" s="1315"/>
      <c r="GYL410" s="1315"/>
      <c r="GYM410" s="1315"/>
      <c r="GYN410" s="1315"/>
      <c r="GYO410" s="1315"/>
      <c r="GYP410" s="1315"/>
      <c r="GYQ410" s="1315"/>
      <c r="GYR410" s="1315"/>
      <c r="GYS410" s="1315"/>
      <c r="GYT410" s="1315"/>
      <c r="GYU410" s="1315"/>
      <c r="GYV410" s="1315"/>
      <c r="GYW410" s="1315"/>
      <c r="GYX410" s="1315"/>
      <c r="GYY410" s="1315"/>
      <c r="GYZ410" s="1315"/>
      <c r="GZA410" s="1315"/>
      <c r="GZB410" s="1315"/>
      <c r="GZC410" s="1315"/>
      <c r="GZD410" s="1315"/>
      <c r="GZE410" s="1315"/>
      <c r="GZF410" s="1315"/>
      <c r="GZG410" s="1315"/>
      <c r="GZH410" s="1315"/>
      <c r="GZI410" s="1315"/>
      <c r="GZJ410" s="1315"/>
      <c r="GZK410" s="1315"/>
      <c r="GZL410" s="1315"/>
      <c r="GZM410" s="1315"/>
      <c r="GZN410" s="1315"/>
      <c r="GZO410" s="1315"/>
      <c r="GZP410" s="1315"/>
      <c r="GZQ410" s="1315"/>
      <c r="GZR410" s="1315"/>
      <c r="GZS410" s="1315"/>
      <c r="GZT410" s="1315"/>
      <c r="GZU410" s="1315"/>
      <c r="GZV410" s="1315"/>
      <c r="GZW410" s="1315"/>
      <c r="GZX410" s="1315"/>
      <c r="GZY410" s="1315"/>
      <c r="GZZ410" s="1315"/>
      <c r="HAA410" s="1315"/>
      <c r="HAB410" s="1315"/>
      <c r="HAC410" s="1315"/>
      <c r="HAD410" s="1315"/>
      <c r="HAE410" s="1315"/>
      <c r="HAF410" s="1315"/>
      <c r="HAG410" s="1315"/>
      <c r="HAH410" s="1315"/>
      <c r="HAI410" s="1315"/>
      <c r="HAJ410" s="1315"/>
      <c r="HAK410" s="1315"/>
      <c r="HAL410" s="1315"/>
      <c r="HAM410" s="1315"/>
      <c r="HAN410" s="1315"/>
      <c r="HAO410" s="1315"/>
      <c r="HAP410" s="1315"/>
      <c r="HAQ410" s="1315"/>
      <c r="HAR410" s="1315"/>
      <c r="HAS410" s="1315"/>
      <c r="HAT410" s="1315"/>
      <c r="HAU410" s="1315"/>
      <c r="HAV410" s="1315"/>
      <c r="HAW410" s="1315"/>
      <c r="HAX410" s="1315"/>
      <c r="HAY410" s="1315"/>
      <c r="HAZ410" s="1315"/>
      <c r="HBA410" s="1315"/>
      <c r="HBB410" s="1315"/>
      <c r="HBC410" s="1315"/>
      <c r="HBD410" s="1315"/>
      <c r="HBE410" s="1315"/>
      <c r="HBF410" s="1315"/>
      <c r="HBG410" s="1315"/>
      <c r="HBH410" s="1315"/>
      <c r="HBI410" s="1315"/>
      <c r="HBJ410" s="1315"/>
      <c r="HBK410" s="1315"/>
      <c r="HBL410" s="1315"/>
      <c r="HBM410" s="1315"/>
      <c r="HBN410" s="1315"/>
      <c r="HBO410" s="1315"/>
      <c r="HBP410" s="1315"/>
      <c r="HBQ410" s="1315"/>
      <c r="HBR410" s="1315"/>
      <c r="HBS410" s="1315"/>
      <c r="HBT410" s="1315"/>
      <c r="HBU410" s="1315"/>
      <c r="HBV410" s="1315"/>
      <c r="HBW410" s="1315"/>
      <c r="HBX410" s="1315"/>
      <c r="HBY410" s="1315"/>
      <c r="HBZ410" s="1315"/>
      <c r="HCA410" s="1315"/>
      <c r="HCB410" s="1315"/>
      <c r="HCC410" s="1315"/>
      <c r="HCD410" s="1315"/>
      <c r="HCE410" s="1315"/>
      <c r="HCF410" s="1315"/>
      <c r="HCG410" s="1315"/>
      <c r="HCH410" s="1315"/>
      <c r="HCI410" s="1315"/>
      <c r="HCJ410" s="1315"/>
      <c r="HCK410" s="1315"/>
      <c r="HCL410" s="1315"/>
      <c r="HCM410" s="1315"/>
      <c r="HCN410" s="1315"/>
      <c r="HCO410" s="1315"/>
      <c r="HCP410" s="1315"/>
      <c r="HCQ410" s="1315"/>
      <c r="HCR410" s="1315"/>
      <c r="HCS410" s="1315"/>
      <c r="HCT410" s="1315"/>
      <c r="HCU410" s="1315"/>
      <c r="HCV410" s="1315"/>
      <c r="HCW410" s="1315"/>
      <c r="HCX410" s="1315"/>
      <c r="HCY410" s="1315"/>
      <c r="HCZ410" s="1315"/>
      <c r="HDA410" s="1315"/>
      <c r="HDB410" s="1315"/>
      <c r="HDC410" s="1315"/>
      <c r="HDD410" s="1315"/>
      <c r="HDE410" s="1315"/>
      <c r="HDF410" s="1315"/>
      <c r="HDG410" s="1315"/>
      <c r="HDH410" s="1315"/>
      <c r="HDI410" s="1315"/>
      <c r="HDJ410" s="1315"/>
      <c r="HDK410" s="1315"/>
      <c r="HDL410" s="1315"/>
      <c r="HDM410" s="1315"/>
      <c r="HDN410" s="1315"/>
      <c r="HDO410" s="1315"/>
      <c r="HDP410" s="1315"/>
      <c r="HDQ410" s="1315"/>
      <c r="HDR410" s="1315"/>
      <c r="HDS410" s="1315"/>
      <c r="HDT410" s="1315"/>
      <c r="HDU410" s="1315"/>
      <c r="HDV410" s="1315"/>
      <c r="HDW410" s="1315"/>
      <c r="HDX410" s="1315"/>
      <c r="HDY410" s="1315"/>
      <c r="HDZ410" s="1315"/>
      <c r="HEA410" s="1315"/>
      <c r="HEB410" s="1315"/>
      <c r="HEC410" s="1315"/>
      <c r="HED410" s="1315"/>
      <c r="HEE410" s="1315"/>
      <c r="HEF410" s="1315"/>
      <c r="HEG410" s="1315"/>
      <c r="HEH410" s="1315"/>
      <c r="HEI410" s="1315"/>
      <c r="HEJ410" s="1315"/>
      <c r="HEK410" s="1315"/>
      <c r="HEL410" s="1315"/>
      <c r="HEM410" s="1315"/>
      <c r="HEN410" s="1315"/>
      <c r="HEO410" s="1315"/>
      <c r="HEP410" s="1315"/>
      <c r="HEQ410" s="1315"/>
      <c r="HER410" s="1315"/>
      <c r="HES410" s="1315"/>
      <c r="HET410" s="1315"/>
      <c r="HEU410" s="1315"/>
      <c r="HEV410" s="1315"/>
      <c r="HEW410" s="1315"/>
      <c r="HEX410" s="1315"/>
      <c r="HEY410" s="1315"/>
      <c r="HEZ410" s="1315"/>
      <c r="HFA410" s="1315"/>
      <c r="HFB410" s="1315"/>
      <c r="HFC410" s="1315"/>
      <c r="HFD410" s="1315"/>
      <c r="HFE410" s="1315"/>
      <c r="HFF410" s="1315"/>
      <c r="HFG410" s="1315"/>
      <c r="HFH410" s="1315"/>
      <c r="HFI410" s="1315"/>
      <c r="HFJ410" s="1315"/>
      <c r="HFK410" s="1315"/>
      <c r="HFL410" s="1315"/>
      <c r="HFM410" s="1315"/>
      <c r="HFN410" s="1315"/>
      <c r="HFO410" s="1315"/>
      <c r="HFP410" s="1315"/>
      <c r="HFQ410" s="1315"/>
      <c r="HFR410" s="1315"/>
      <c r="HFS410" s="1315"/>
      <c r="HFT410" s="1315"/>
      <c r="HFU410" s="1315"/>
      <c r="HFV410" s="1315"/>
      <c r="HFW410" s="1315"/>
      <c r="HFX410" s="1315"/>
      <c r="HFY410" s="1315"/>
      <c r="HFZ410" s="1315"/>
      <c r="HGA410" s="1315"/>
      <c r="HGB410" s="1315"/>
      <c r="HGC410" s="1315"/>
      <c r="HGD410" s="1315"/>
      <c r="HGE410" s="1315"/>
      <c r="HGF410" s="1315"/>
      <c r="HGG410" s="1315"/>
      <c r="HGH410" s="1315"/>
      <c r="HGI410" s="1315"/>
      <c r="HGJ410" s="1315"/>
      <c r="HGK410" s="1315"/>
      <c r="HGL410" s="1315"/>
      <c r="HGM410" s="1315"/>
      <c r="HGN410" s="1315"/>
      <c r="HGO410" s="1315"/>
      <c r="HGP410" s="1315"/>
      <c r="HGQ410" s="1315"/>
      <c r="HGR410" s="1315"/>
      <c r="HGS410" s="1315"/>
      <c r="HGT410" s="1315"/>
      <c r="HGU410" s="1315"/>
      <c r="HGV410" s="1315"/>
      <c r="HGW410" s="1315"/>
      <c r="HGX410" s="1315"/>
      <c r="HGY410" s="1315"/>
      <c r="HGZ410" s="1315"/>
      <c r="HHA410" s="1315"/>
      <c r="HHB410" s="1315"/>
      <c r="HHC410" s="1315"/>
      <c r="HHD410" s="1315"/>
      <c r="HHE410" s="1315"/>
      <c r="HHF410" s="1315"/>
      <c r="HHG410" s="1315"/>
      <c r="HHH410" s="1315"/>
      <c r="HHI410" s="1315"/>
      <c r="HHJ410" s="1315"/>
      <c r="HHK410" s="1315"/>
      <c r="HHL410" s="1315"/>
      <c r="HHM410" s="1315"/>
      <c r="HHN410" s="1315"/>
      <c r="HHO410" s="1315"/>
      <c r="HHP410" s="1315"/>
      <c r="HHQ410" s="1315"/>
      <c r="HHR410" s="1315"/>
      <c r="HHS410" s="1315"/>
      <c r="HHT410" s="1315"/>
      <c r="HHU410" s="1315"/>
      <c r="HHV410" s="1315"/>
      <c r="HHW410" s="1315"/>
      <c r="HHX410" s="1315"/>
      <c r="HHY410" s="1315"/>
      <c r="HHZ410" s="1315"/>
      <c r="HIA410" s="1315"/>
      <c r="HIB410" s="1315"/>
      <c r="HIC410" s="1315"/>
      <c r="HID410" s="1315"/>
      <c r="HIE410" s="1315"/>
      <c r="HIF410" s="1315"/>
      <c r="HIG410" s="1315"/>
      <c r="HIH410" s="1315"/>
      <c r="HII410" s="1315"/>
      <c r="HIJ410" s="1315"/>
      <c r="HIK410" s="1315"/>
      <c r="HIL410" s="1315"/>
      <c r="HIM410" s="1315"/>
      <c r="HIN410" s="1315"/>
      <c r="HIO410" s="1315"/>
      <c r="HIP410" s="1315"/>
      <c r="HIQ410" s="1315"/>
      <c r="HIR410" s="1315"/>
      <c r="HIS410" s="1315"/>
      <c r="HIT410" s="1315"/>
      <c r="HIU410" s="1315"/>
      <c r="HIV410" s="1315"/>
      <c r="HIW410" s="1315"/>
      <c r="HIX410" s="1315"/>
      <c r="HIY410" s="1315"/>
      <c r="HIZ410" s="1315"/>
      <c r="HJA410" s="1315"/>
      <c r="HJB410" s="1315"/>
      <c r="HJC410" s="1315"/>
      <c r="HJD410" s="1315"/>
      <c r="HJE410" s="1315"/>
      <c r="HJF410" s="1315"/>
      <c r="HJG410" s="1315"/>
      <c r="HJH410" s="1315"/>
      <c r="HJI410" s="1315"/>
      <c r="HJJ410" s="1315"/>
      <c r="HJK410" s="1315"/>
      <c r="HJL410" s="1315"/>
      <c r="HJM410" s="1315"/>
      <c r="HJN410" s="1315"/>
      <c r="HJO410" s="1315"/>
      <c r="HJP410" s="1315"/>
      <c r="HJQ410" s="1315"/>
      <c r="HJR410" s="1315"/>
      <c r="HJS410" s="1315"/>
      <c r="HJT410" s="1315"/>
      <c r="HJU410" s="1315"/>
      <c r="HJV410" s="1315"/>
      <c r="HJW410" s="1315"/>
      <c r="HJX410" s="1315"/>
      <c r="HJY410" s="1315"/>
      <c r="HJZ410" s="1315"/>
      <c r="HKA410" s="1315"/>
      <c r="HKB410" s="1315"/>
      <c r="HKC410" s="1315"/>
      <c r="HKD410" s="1315"/>
      <c r="HKE410" s="1315"/>
      <c r="HKF410" s="1315"/>
      <c r="HKG410" s="1315"/>
      <c r="HKH410" s="1315"/>
      <c r="HKI410" s="1315"/>
      <c r="HKJ410" s="1315"/>
      <c r="HKK410" s="1315"/>
      <c r="HKL410" s="1315"/>
      <c r="HKM410" s="1315"/>
      <c r="HKN410" s="1315"/>
      <c r="HKO410" s="1315"/>
      <c r="HKP410" s="1315"/>
      <c r="HKQ410" s="1315"/>
      <c r="HKR410" s="1315"/>
      <c r="HKS410" s="1315"/>
      <c r="HKT410" s="1315"/>
      <c r="HKU410" s="1315"/>
      <c r="HKV410" s="1315"/>
      <c r="HKW410" s="1315"/>
      <c r="HKX410" s="1315"/>
      <c r="HKY410" s="1315"/>
      <c r="HKZ410" s="1315"/>
      <c r="HLA410" s="1315"/>
      <c r="HLB410" s="1315"/>
      <c r="HLC410" s="1315"/>
      <c r="HLD410" s="1315"/>
      <c r="HLE410" s="1315"/>
      <c r="HLF410" s="1315"/>
      <c r="HLG410" s="1315"/>
      <c r="HLH410" s="1315"/>
      <c r="HLI410" s="1315"/>
      <c r="HLJ410" s="1315"/>
      <c r="HLK410" s="1315"/>
      <c r="HLL410" s="1315"/>
      <c r="HLM410" s="1315"/>
      <c r="HLN410" s="1315"/>
      <c r="HLO410" s="1315"/>
      <c r="HLP410" s="1315"/>
      <c r="HLQ410" s="1315"/>
      <c r="HLR410" s="1315"/>
      <c r="HLS410" s="1315"/>
      <c r="HLT410" s="1315"/>
      <c r="HLU410" s="1315"/>
      <c r="HLV410" s="1315"/>
      <c r="HLW410" s="1315"/>
      <c r="HLX410" s="1315"/>
      <c r="HLY410" s="1315"/>
      <c r="HLZ410" s="1315"/>
      <c r="HMA410" s="1315"/>
      <c r="HMB410" s="1315"/>
      <c r="HMC410" s="1315"/>
      <c r="HMD410" s="1315"/>
      <c r="HME410" s="1315"/>
      <c r="HMF410" s="1315"/>
      <c r="HMG410" s="1315"/>
      <c r="HMH410" s="1315"/>
      <c r="HMI410" s="1315"/>
      <c r="HMJ410" s="1315"/>
      <c r="HMK410" s="1315"/>
      <c r="HML410" s="1315"/>
      <c r="HMM410" s="1315"/>
      <c r="HMN410" s="1315"/>
      <c r="HMO410" s="1315"/>
      <c r="HMP410" s="1315"/>
      <c r="HMQ410" s="1315"/>
      <c r="HMR410" s="1315"/>
      <c r="HMS410" s="1315"/>
      <c r="HMT410" s="1315"/>
      <c r="HMU410" s="1315"/>
      <c r="HMV410" s="1315"/>
      <c r="HMW410" s="1315"/>
      <c r="HMX410" s="1315"/>
      <c r="HMY410" s="1315"/>
      <c r="HMZ410" s="1315"/>
      <c r="HNA410" s="1315"/>
      <c r="HNB410" s="1315"/>
      <c r="HNC410" s="1315"/>
      <c r="HND410" s="1315"/>
      <c r="HNE410" s="1315"/>
      <c r="HNF410" s="1315"/>
      <c r="HNG410" s="1315"/>
      <c r="HNH410" s="1315"/>
      <c r="HNI410" s="1315"/>
      <c r="HNJ410" s="1315"/>
      <c r="HNK410" s="1315"/>
      <c r="HNL410" s="1315"/>
      <c r="HNM410" s="1315"/>
      <c r="HNN410" s="1315"/>
      <c r="HNO410" s="1315"/>
      <c r="HNP410" s="1315"/>
      <c r="HNQ410" s="1315"/>
      <c r="HNR410" s="1315"/>
      <c r="HNS410" s="1315"/>
      <c r="HNT410" s="1315"/>
      <c r="HNU410" s="1315"/>
      <c r="HNV410" s="1315"/>
      <c r="HNW410" s="1315"/>
      <c r="HNX410" s="1315"/>
      <c r="HNY410" s="1315"/>
      <c r="HNZ410" s="1315"/>
      <c r="HOA410" s="1315"/>
      <c r="HOB410" s="1315"/>
      <c r="HOC410" s="1315"/>
      <c r="HOD410" s="1315"/>
      <c r="HOE410" s="1315"/>
      <c r="HOF410" s="1315"/>
      <c r="HOG410" s="1315"/>
      <c r="HOH410" s="1315"/>
      <c r="HOI410" s="1315"/>
      <c r="HOJ410" s="1315"/>
      <c r="HOK410" s="1315"/>
      <c r="HOL410" s="1315"/>
      <c r="HOM410" s="1315"/>
      <c r="HON410" s="1315"/>
      <c r="HOO410" s="1315"/>
      <c r="HOP410" s="1315"/>
      <c r="HOQ410" s="1315"/>
      <c r="HOR410" s="1315"/>
      <c r="HOS410" s="1315"/>
      <c r="HOT410" s="1315"/>
      <c r="HOU410" s="1315"/>
      <c r="HOV410" s="1315"/>
      <c r="HOW410" s="1315"/>
      <c r="HOX410" s="1315"/>
      <c r="HOY410" s="1315"/>
      <c r="HOZ410" s="1315"/>
      <c r="HPA410" s="1315"/>
      <c r="HPB410" s="1315"/>
      <c r="HPC410" s="1315"/>
      <c r="HPD410" s="1315"/>
      <c r="HPE410" s="1315"/>
      <c r="HPF410" s="1315"/>
      <c r="HPG410" s="1315"/>
      <c r="HPH410" s="1315"/>
      <c r="HPI410" s="1315"/>
      <c r="HPJ410" s="1315"/>
      <c r="HPK410" s="1315"/>
      <c r="HPL410" s="1315"/>
      <c r="HPM410" s="1315"/>
      <c r="HPN410" s="1315"/>
      <c r="HPO410" s="1315"/>
      <c r="HPP410" s="1315"/>
      <c r="HPQ410" s="1315"/>
      <c r="HPR410" s="1315"/>
      <c r="HPS410" s="1315"/>
      <c r="HPT410" s="1315"/>
      <c r="HPU410" s="1315"/>
      <c r="HPV410" s="1315"/>
      <c r="HPW410" s="1315"/>
      <c r="HPX410" s="1315"/>
      <c r="HPY410" s="1315"/>
      <c r="HPZ410" s="1315"/>
      <c r="HQA410" s="1315"/>
      <c r="HQB410" s="1315"/>
      <c r="HQC410" s="1315"/>
      <c r="HQD410" s="1315"/>
      <c r="HQE410" s="1315"/>
      <c r="HQF410" s="1315"/>
      <c r="HQG410" s="1315"/>
      <c r="HQH410" s="1315"/>
      <c r="HQI410" s="1315"/>
      <c r="HQJ410" s="1315"/>
      <c r="HQK410" s="1315"/>
      <c r="HQL410" s="1315"/>
      <c r="HQM410" s="1315"/>
      <c r="HQN410" s="1315"/>
      <c r="HQO410" s="1315"/>
      <c r="HQP410" s="1315"/>
      <c r="HQQ410" s="1315"/>
      <c r="HQR410" s="1315"/>
      <c r="HQS410" s="1315"/>
      <c r="HQT410" s="1315"/>
      <c r="HQU410" s="1315"/>
      <c r="HQV410" s="1315"/>
      <c r="HQW410" s="1315"/>
      <c r="HQX410" s="1315"/>
      <c r="HQY410" s="1315"/>
      <c r="HQZ410" s="1315"/>
      <c r="HRA410" s="1315"/>
      <c r="HRB410" s="1315"/>
      <c r="HRC410" s="1315"/>
      <c r="HRD410" s="1315"/>
      <c r="HRE410" s="1315"/>
      <c r="HRF410" s="1315"/>
      <c r="HRG410" s="1315"/>
      <c r="HRH410" s="1315"/>
      <c r="HRI410" s="1315"/>
      <c r="HRJ410" s="1315"/>
      <c r="HRK410" s="1315"/>
      <c r="HRL410" s="1315"/>
      <c r="HRM410" s="1315"/>
      <c r="HRN410" s="1315"/>
      <c r="HRO410" s="1315"/>
      <c r="HRP410" s="1315"/>
      <c r="HRQ410" s="1315"/>
      <c r="HRR410" s="1315"/>
      <c r="HRS410" s="1315"/>
      <c r="HRT410" s="1315"/>
      <c r="HRU410" s="1315"/>
      <c r="HRV410" s="1315"/>
      <c r="HRW410" s="1315"/>
      <c r="HRX410" s="1315"/>
      <c r="HRY410" s="1315"/>
      <c r="HRZ410" s="1315"/>
      <c r="HSA410" s="1315"/>
      <c r="HSB410" s="1315"/>
      <c r="HSC410" s="1315"/>
      <c r="HSD410" s="1315"/>
      <c r="HSE410" s="1315"/>
      <c r="HSF410" s="1315"/>
      <c r="HSG410" s="1315"/>
      <c r="HSH410" s="1315"/>
      <c r="HSI410" s="1315"/>
      <c r="HSJ410" s="1315"/>
      <c r="HSK410" s="1315"/>
      <c r="HSL410" s="1315"/>
      <c r="HSM410" s="1315"/>
      <c r="HSN410" s="1315"/>
      <c r="HSO410" s="1315"/>
      <c r="HSP410" s="1315"/>
      <c r="HSQ410" s="1315"/>
      <c r="HSR410" s="1315"/>
      <c r="HSS410" s="1315"/>
      <c r="HST410" s="1315"/>
      <c r="HSU410" s="1315"/>
      <c r="HSV410" s="1315"/>
      <c r="HSW410" s="1315"/>
      <c r="HSX410" s="1315"/>
      <c r="HSY410" s="1315"/>
      <c r="HSZ410" s="1315"/>
      <c r="HTA410" s="1315"/>
      <c r="HTB410" s="1315"/>
      <c r="HTC410" s="1315"/>
      <c r="HTD410" s="1315"/>
      <c r="HTE410" s="1315"/>
      <c r="HTF410" s="1315"/>
      <c r="HTG410" s="1315"/>
      <c r="HTH410" s="1315"/>
      <c r="HTI410" s="1315"/>
      <c r="HTJ410" s="1315"/>
      <c r="HTK410" s="1315"/>
      <c r="HTL410" s="1315"/>
      <c r="HTM410" s="1315"/>
      <c r="HTN410" s="1315"/>
      <c r="HTO410" s="1315"/>
      <c r="HTP410" s="1315"/>
      <c r="HTQ410" s="1315"/>
      <c r="HTR410" s="1315"/>
      <c r="HTS410" s="1315"/>
      <c r="HTT410" s="1315"/>
      <c r="HTU410" s="1315"/>
      <c r="HTV410" s="1315"/>
      <c r="HTW410" s="1315"/>
      <c r="HTX410" s="1315"/>
      <c r="HTY410" s="1315"/>
      <c r="HTZ410" s="1315"/>
      <c r="HUA410" s="1315"/>
      <c r="HUB410" s="1315"/>
      <c r="HUC410" s="1315"/>
      <c r="HUD410" s="1315"/>
      <c r="HUE410" s="1315"/>
      <c r="HUF410" s="1315"/>
      <c r="HUG410" s="1315"/>
      <c r="HUH410" s="1315"/>
      <c r="HUI410" s="1315"/>
      <c r="HUJ410" s="1315"/>
      <c r="HUK410" s="1315"/>
      <c r="HUL410" s="1315"/>
      <c r="HUM410" s="1315"/>
      <c r="HUN410" s="1315"/>
      <c r="HUO410" s="1315"/>
      <c r="HUP410" s="1315"/>
      <c r="HUQ410" s="1315"/>
      <c r="HUR410" s="1315"/>
      <c r="HUS410" s="1315"/>
      <c r="HUT410" s="1315"/>
      <c r="HUU410" s="1315"/>
      <c r="HUV410" s="1315"/>
      <c r="HUW410" s="1315"/>
      <c r="HUX410" s="1315"/>
      <c r="HUY410" s="1315"/>
      <c r="HUZ410" s="1315"/>
      <c r="HVA410" s="1315"/>
      <c r="HVB410" s="1315"/>
      <c r="HVC410" s="1315"/>
      <c r="HVD410" s="1315"/>
      <c r="HVE410" s="1315"/>
      <c r="HVF410" s="1315"/>
      <c r="HVG410" s="1315"/>
      <c r="HVH410" s="1315"/>
      <c r="HVI410" s="1315"/>
      <c r="HVJ410" s="1315"/>
      <c r="HVK410" s="1315"/>
      <c r="HVL410" s="1315"/>
      <c r="HVM410" s="1315"/>
      <c r="HVN410" s="1315"/>
      <c r="HVO410" s="1315"/>
      <c r="HVP410" s="1315"/>
      <c r="HVQ410" s="1315"/>
      <c r="HVR410" s="1315"/>
      <c r="HVS410" s="1315"/>
      <c r="HVT410" s="1315"/>
      <c r="HVU410" s="1315"/>
      <c r="HVV410" s="1315"/>
      <c r="HVW410" s="1315"/>
      <c r="HVX410" s="1315"/>
      <c r="HVY410" s="1315"/>
      <c r="HVZ410" s="1315"/>
      <c r="HWA410" s="1315"/>
      <c r="HWB410" s="1315"/>
      <c r="HWC410" s="1315"/>
      <c r="HWD410" s="1315"/>
      <c r="HWE410" s="1315"/>
      <c r="HWF410" s="1315"/>
      <c r="HWG410" s="1315"/>
      <c r="HWH410" s="1315"/>
      <c r="HWI410" s="1315"/>
      <c r="HWJ410" s="1315"/>
      <c r="HWK410" s="1315"/>
      <c r="HWL410" s="1315"/>
      <c r="HWM410" s="1315"/>
      <c r="HWN410" s="1315"/>
      <c r="HWO410" s="1315"/>
      <c r="HWP410" s="1315"/>
      <c r="HWQ410" s="1315"/>
      <c r="HWR410" s="1315"/>
      <c r="HWS410" s="1315"/>
      <c r="HWT410" s="1315"/>
      <c r="HWU410" s="1315"/>
      <c r="HWV410" s="1315"/>
      <c r="HWW410" s="1315"/>
      <c r="HWX410" s="1315"/>
      <c r="HWY410" s="1315"/>
      <c r="HWZ410" s="1315"/>
      <c r="HXA410" s="1315"/>
      <c r="HXB410" s="1315"/>
      <c r="HXC410" s="1315"/>
      <c r="HXD410" s="1315"/>
      <c r="HXE410" s="1315"/>
      <c r="HXF410" s="1315"/>
      <c r="HXG410" s="1315"/>
      <c r="HXH410" s="1315"/>
      <c r="HXI410" s="1315"/>
      <c r="HXJ410" s="1315"/>
      <c r="HXK410" s="1315"/>
      <c r="HXL410" s="1315"/>
      <c r="HXM410" s="1315"/>
      <c r="HXN410" s="1315"/>
      <c r="HXO410" s="1315"/>
      <c r="HXP410" s="1315"/>
      <c r="HXQ410" s="1315"/>
      <c r="HXR410" s="1315"/>
      <c r="HXS410" s="1315"/>
      <c r="HXT410" s="1315"/>
      <c r="HXU410" s="1315"/>
      <c r="HXV410" s="1315"/>
      <c r="HXW410" s="1315"/>
      <c r="HXX410" s="1315"/>
      <c r="HXY410" s="1315"/>
      <c r="HXZ410" s="1315"/>
      <c r="HYA410" s="1315"/>
      <c r="HYB410" s="1315"/>
      <c r="HYC410" s="1315"/>
      <c r="HYD410" s="1315"/>
      <c r="HYE410" s="1315"/>
      <c r="HYF410" s="1315"/>
      <c r="HYG410" s="1315"/>
      <c r="HYH410" s="1315"/>
      <c r="HYI410" s="1315"/>
      <c r="HYJ410" s="1315"/>
      <c r="HYK410" s="1315"/>
      <c r="HYL410" s="1315"/>
      <c r="HYM410" s="1315"/>
      <c r="HYN410" s="1315"/>
      <c r="HYO410" s="1315"/>
      <c r="HYP410" s="1315"/>
      <c r="HYQ410" s="1315"/>
      <c r="HYR410" s="1315"/>
      <c r="HYS410" s="1315"/>
      <c r="HYT410" s="1315"/>
      <c r="HYU410" s="1315"/>
      <c r="HYV410" s="1315"/>
      <c r="HYW410" s="1315"/>
      <c r="HYX410" s="1315"/>
      <c r="HYY410" s="1315"/>
      <c r="HYZ410" s="1315"/>
      <c r="HZA410" s="1315"/>
      <c r="HZB410" s="1315"/>
      <c r="HZC410" s="1315"/>
      <c r="HZD410" s="1315"/>
      <c r="HZE410" s="1315"/>
      <c r="HZF410" s="1315"/>
      <c r="HZG410" s="1315"/>
      <c r="HZH410" s="1315"/>
      <c r="HZI410" s="1315"/>
      <c r="HZJ410" s="1315"/>
      <c r="HZK410" s="1315"/>
      <c r="HZL410" s="1315"/>
      <c r="HZM410" s="1315"/>
      <c r="HZN410" s="1315"/>
      <c r="HZO410" s="1315"/>
      <c r="HZP410" s="1315"/>
      <c r="HZQ410" s="1315"/>
      <c r="HZR410" s="1315"/>
      <c r="HZS410" s="1315"/>
      <c r="HZT410" s="1315"/>
      <c r="HZU410" s="1315"/>
      <c r="HZV410" s="1315"/>
      <c r="HZW410" s="1315"/>
      <c r="HZX410" s="1315"/>
      <c r="HZY410" s="1315"/>
      <c r="HZZ410" s="1315"/>
      <c r="IAA410" s="1315"/>
      <c r="IAB410" s="1315"/>
      <c r="IAC410" s="1315"/>
      <c r="IAD410" s="1315"/>
      <c r="IAE410" s="1315"/>
      <c r="IAF410" s="1315"/>
      <c r="IAG410" s="1315"/>
      <c r="IAH410" s="1315"/>
      <c r="IAI410" s="1315"/>
      <c r="IAJ410" s="1315"/>
      <c r="IAK410" s="1315"/>
      <c r="IAL410" s="1315"/>
      <c r="IAM410" s="1315"/>
      <c r="IAN410" s="1315"/>
      <c r="IAO410" s="1315"/>
      <c r="IAP410" s="1315"/>
      <c r="IAQ410" s="1315"/>
      <c r="IAR410" s="1315"/>
      <c r="IAS410" s="1315"/>
      <c r="IAT410" s="1315"/>
      <c r="IAU410" s="1315"/>
      <c r="IAV410" s="1315"/>
      <c r="IAW410" s="1315"/>
      <c r="IAX410" s="1315"/>
      <c r="IAY410" s="1315"/>
      <c r="IAZ410" s="1315"/>
      <c r="IBA410" s="1315"/>
      <c r="IBB410" s="1315"/>
      <c r="IBC410" s="1315"/>
      <c r="IBD410" s="1315"/>
      <c r="IBE410" s="1315"/>
      <c r="IBF410" s="1315"/>
      <c r="IBG410" s="1315"/>
      <c r="IBH410" s="1315"/>
      <c r="IBI410" s="1315"/>
      <c r="IBJ410" s="1315"/>
      <c r="IBK410" s="1315"/>
      <c r="IBL410" s="1315"/>
      <c r="IBM410" s="1315"/>
      <c r="IBN410" s="1315"/>
      <c r="IBO410" s="1315"/>
      <c r="IBP410" s="1315"/>
      <c r="IBQ410" s="1315"/>
      <c r="IBR410" s="1315"/>
      <c r="IBS410" s="1315"/>
      <c r="IBT410" s="1315"/>
      <c r="IBU410" s="1315"/>
      <c r="IBV410" s="1315"/>
      <c r="IBW410" s="1315"/>
      <c r="IBX410" s="1315"/>
      <c r="IBY410" s="1315"/>
      <c r="IBZ410" s="1315"/>
      <c r="ICA410" s="1315"/>
      <c r="ICB410" s="1315"/>
      <c r="ICC410" s="1315"/>
      <c r="ICD410" s="1315"/>
      <c r="ICE410" s="1315"/>
      <c r="ICF410" s="1315"/>
      <c r="ICG410" s="1315"/>
      <c r="ICH410" s="1315"/>
      <c r="ICI410" s="1315"/>
      <c r="ICJ410" s="1315"/>
      <c r="ICK410" s="1315"/>
      <c r="ICL410" s="1315"/>
      <c r="ICM410" s="1315"/>
      <c r="ICN410" s="1315"/>
      <c r="ICO410" s="1315"/>
      <c r="ICP410" s="1315"/>
      <c r="ICQ410" s="1315"/>
      <c r="ICR410" s="1315"/>
      <c r="ICS410" s="1315"/>
      <c r="ICT410" s="1315"/>
      <c r="ICU410" s="1315"/>
      <c r="ICV410" s="1315"/>
      <c r="ICW410" s="1315"/>
      <c r="ICX410" s="1315"/>
      <c r="ICY410" s="1315"/>
      <c r="ICZ410" s="1315"/>
      <c r="IDA410" s="1315"/>
      <c r="IDB410" s="1315"/>
      <c r="IDC410" s="1315"/>
      <c r="IDD410" s="1315"/>
      <c r="IDE410" s="1315"/>
      <c r="IDF410" s="1315"/>
      <c r="IDG410" s="1315"/>
      <c r="IDH410" s="1315"/>
      <c r="IDI410" s="1315"/>
      <c r="IDJ410" s="1315"/>
      <c r="IDK410" s="1315"/>
      <c r="IDL410" s="1315"/>
      <c r="IDM410" s="1315"/>
      <c r="IDN410" s="1315"/>
      <c r="IDO410" s="1315"/>
      <c r="IDP410" s="1315"/>
      <c r="IDQ410" s="1315"/>
      <c r="IDR410" s="1315"/>
      <c r="IDS410" s="1315"/>
      <c r="IDT410" s="1315"/>
      <c r="IDU410" s="1315"/>
      <c r="IDV410" s="1315"/>
      <c r="IDW410" s="1315"/>
      <c r="IDX410" s="1315"/>
      <c r="IDY410" s="1315"/>
      <c r="IDZ410" s="1315"/>
      <c r="IEA410" s="1315"/>
      <c r="IEB410" s="1315"/>
      <c r="IEC410" s="1315"/>
      <c r="IED410" s="1315"/>
      <c r="IEE410" s="1315"/>
      <c r="IEF410" s="1315"/>
      <c r="IEG410" s="1315"/>
      <c r="IEH410" s="1315"/>
      <c r="IEI410" s="1315"/>
      <c r="IEJ410" s="1315"/>
      <c r="IEK410" s="1315"/>
      <c r="IEL410" s="1315"/>
      <c r="IEM410" s="1315"/>
      <c r="IEN410" s="1315"/>
      <c r="IEO410" s="1315"/>
      <c r="IEP410" s="1315"/>
      <c r="IEQ410" s="1315"/>
      <c r="IER410" s="1315"/>
      <c r="IES410" s="1315"/>
      <c r="IET410" s="1315"/>
      <c r="IEU410" s="1315"/>
      <c r="IEV410" s="1315"/>
      <c r="IEW410" s="1315"/>
      <c r="IEX410" s="1315"/>
      <c r="IEY410" s="1315"/>
      <c r="IEZ410" s="1315"/>
      <c r="IFA410" s="1315"/>
      <c r="IFB410" s="1315"/>
      <c r="IFC410" s="1315"/>
      <c r="IFD410" s="1315"/>
      <c r="IFE410" s="1315"/>
      <c r="IFF410" s="1315"/>
      <c r="IFG410" s="1315"/>
      <c r="IFH410" s="1315"/>
      <c r="IFI410" s="1315"/>
      <c r="IFJ410" s="1315"/>
      <c r="IFK410" s="1315"/>
      <c r="IFL410" s="1315"/>
      <c r="IFM410" s="1315"/>
      <c r="IFN410" s="1315"/>
      <c r="IFO410" s="1315"/>
      <c r="IFP410" s="1315"/>
      <c r="IFQ410" s="1315"/>
      <c r="IFR410" s="1315"/>
      <c r="IFS410" s="1315"/>
      <c r="IFT410" s="1315"/>
      <c r="IFU410" s="1315"/>
      <c r="IFV410" s="1315"/>
      <c r="IFW410" s="1315"/>
      <c r="IFX410" s="1315"/>
      <c r="IFY410" s="1315"/>
      <c r="IFZ410" s="1315"/>
      <c r="IGA410" s="1315"/>
      <c r="IGB410" s="1315"/>
      <c r="IGC410" s="1315"/>
      <c r="IGD410" s="1315"/>
      <c r="IGE410" s="1315"/>
      <c r="IGF410" s="1315"/>
      <c r="IGG410" s="1315"/>
      <c r="IGH410" s="1315"/>
      <c r="IGI410" s="1315"/>
      <c r="IGJ410" s="1315"/>
      <c r="IGK410" s="1315"/>
      <c r="IGL410" s="1315"/>
      <c r="IGM410" s="1315"/>
      <c r="IGN410" s="1315"/>
      <c r="IGO410" s="1315"/>
      <c r="IGP410" s="1315"/>
      <c r="IGQ410" s="1315"/>
      <c r="IGR410" s="1315"/>
      <c r="IGS410" s="1315"/>
      <c r="IGT410" s="1315"/>
      <c r="IGU410" s="1315"/>
      <c r="IGV410" s="1315"/>
      <c r="IGW410" s="1315"/>
      <c r="IGX410" s="1315"/>
      <c r="IGY410" s="1315"/>
      <c r="IGZ410" s="1315"/>
      <c r="IHA410" s="1315"/>
      <c r="IHB410" s="1315"/>
      <c r="IHC410" s="1315"/>
      <c r="IHD410" s="1315"/>
      <c r="IHE410" s="1315"/>
      <c r="IHF410" s="1315"/>
      <c r="IHG410" s="1315"/>
      <c r="IHH410" s="1315"/>
      <c r="IHI410" s="1315"/>
      <c r="IHJ410" s="1315"/>
      <c r="IHK410" s="1315"/>
      <c r="IHL410" s="1315"/>
      <c r="IHM410" s="1315"/>
      <c r="IHN410" s="1315"/>
      <c r="IHO410" s="1315"/>
      <c r="IHP410" s="1315"/>
      <c r="IHQ410" s="1315"/>
      <c r="IHR410" s="1315"/>
      <c r="IHS410" s="1315"/>
      <c r="IHT410" s="1315"/>
      <c r="IHU410" s="1315"/>
      <c r="IHV410" s="1315"/>
      <c r="IHW410" s="1315"/>
      <c r="IHX410" s="1315"/>
      <c r="IHY410" s="1315"/>
      <c r="IHZ410" s="1315"/>
      <c r="IIA410" s="1315"/>
      <c r="IIB410" s="1315"/>
      <c r="IIC410" s="1315"/>
      <c r="IID410" s="1315"/>
      <c r="IIE410" s="1315"/>
      <c r="IIF410" s="1315"/>
      <c r="IIG410" s="1315"/>
      <c r="IIH410" s="1315"/>
      <c r="III410" s="1315"/>
      <c r="IIJ410" s="1315"/>
      <c r="IIK410" s="1315"/>
      <c r="IIL410" s="1315"/>
      <c r="IIM410" s="1315"/>
      <c r="IIN410" s="1315"/>
      <c r="IIO410" s="1315"/>
      <c r="IIP410" s="1315"/>
      <c r="IIQ410" s="1315"/>
      <c r="IIR410" s="1315"/>
      <c r="IIS410" s="1315"/>
      <c r="IIT410" s="1315"/>
      <c r="IIU410" s="1315"/>
      <c r="IIV410" s="1315"/>
      <c r="IIW410" s="1315"/>
      <c r="IIX410" s="1315"/>
      <c r="IIY410" s="1315"/>
      <c r="IIZ410" s="1315"/>
      <c r="IJA410" s="1315"/>
      <c r="IJB410" s="1315"/>
      <c r="IJC410" s="1315"/>
      <c r="IJD410" s="1315"/>
      <c r="IJE410" s="1315"/>
      <c r="IJF410" s="1315"/>
      <c r="IJG410" s="1315"/>
      <c r="IJH410" s="1315"/>
      <c r="IJI410" s="1315"/>
      <c r="IJJ410" s="1315"/>
      <c r="IJK410" s="1315"/>
      <c r="IJL410" s="1315"/>
      <c r="IJM410" s="1315"/>
      <c r="IJN410" s="1315"/>
      <c r="IJO410" s="1315"/>
      <c r="IJP410" s="1315"/>
      <c r="IJQ410" s="1315"/>
      <c r="IJR410" s="1315"/>
      <c r="IJS410" s="1315"/>
      <c r="IJT410" s="1315"/>
      <c r="IJU410" s="1315"/>
      <c r="IJV410" s="1315"/>
      <c r="IJW410" s="1315"/>
      <c r="IJX410" s="1315"/>
      <c r="IJY410" s="1315"/>
      <c r="IJZ410" s="1315"/>
      <c r="IKA410" s="1315"/>
      <c r="IKB410" s="1315"/>
      <c r="IKC410" s="1315"/>
      <c r="IKD410" s="1315"/>
      <c r="IKE410" s="1315"/>
      <c r="IKF410" s="1315"/>
      <c r="IKG410" s="1315"/>
      <c r="IKH410" s="1315"/>
      <c r="IKI410" s="1315"/>
      <c r="IKJ410" s="1315"/>
      <c r="IKK410" s="1315"/>
      <c r="IKL410" s="1315"/>
      <c r="IKM410" s="1315"/>
      <c r="IKN410" s="1315"/>
      <c r="IKO410" s="1315"/>
      <c r="IKP410" s="1315"/>
      <c r="IKQ410" s="1315"/>
      <c r="IKR410" s="1315"/>
      <c r="IKS410" s="1315"/>
      <c r="IKT410" s="1315"/>
      <c r="IKU410" s="1315"/>
      <c r="IKV410" s="1315"/>
      <c r="IKW410" s="1315"/>
      <c r="IKX410" s="1315"/>
      <c r="IKY410" s="1315"/>
      <c r="IKZ410" s="1315"/>
      <c r="ILA410" s="1315"/>
      <c r="ILB410" s="1315"/>
      <c r="ILC410" s="1315"/>
      <c r="ILD410" s="1315"/>
      <c r="ILE410" s="1315"/>
      <c r="ILF410" s="1315"/>
      <c r="ILG410" s="1315"/>
      <c r="ILH410" s="1315"/>
      <c r="ILI410" s="1315"/>
      <c r="ILJ410" s="1315"/>
      <c r="ILK410" s="1315"/>
      <c r="ILL410" s="1315"/>
      <c r="ILM410" s="1315"/>
      <c r="ILN410" s="1315"/>
      <c r="ILO410" s="1315"/>
      <c r="ILP410" s="1315"/>
      <c r="ILQ410" s="1315"/>
      <c r="ILR410" s="1315"/>
      <c r="ILS410" s="1315"/>
      <c r="ILT410" s="1315"/>
      <c r="ILU410" s="1315"/>
      <c r="ILV410" s="1315"/>
      <c r="ILW410" s="1315"/>
      <c r="ILX410" s="1315"/>
      <c r="ILY410" s="1315"/>
      <c r="ILZ410" s="1315"/>
      <c r="IMA410" s="1315"/>
      <c r="IMB410" s="1315"/>
      <c r="IMC410" s="1315"/>
      <c r="IMD410" s="1315"/>
      <c r="IME410" s="1315"/>
      <c r="IMF410" s="1315"/>
      <c r="IMG410" s="1315"/>
      <c r="IMH410" s="1315"/>
      <c r="IMI410" s="1315"/>
      <c r="IMJ410" s="1315"/>
      <c r="IMK410" s="1315"/>
      <c r="IML410" s="1315"/>
      <c r="IMM410" s="1315"/>
      <c r="IMN410" s="1315"/>
      <c r="IMO410" s="1315"/>
      <c r="IMP410" s="1315"/>
      <c r="IMQ410" s="1315"/>
      <c r="IMR410" s="1315"/>
      <c r="IMS410" s="1315"/>
      <c r="IMT410" s="1315"/>
      <c r="IMU410" s="1315"/>
      <c r="IMV410" s="1315"/>
      <c r="IMW410" s="1315"/>
      <c r="IMX410" s="1315"/>
      <c r="IMY410" s="1315"/>
      <c r="IMZ410" s="1315"/>
      <c r="INA410" s="1315"/>
      <c r="INB410" s="1315"/>
      <c r="INC410" s="1315"/>
      <c r="IND410" s="1315"/>
      <c r="INE410" s="1315"/>
      <c r="INF410" s="1315"/>
      <c r="ING410" s="1315"/>
      <c r="INH410" s="1315"/>
      <c r="INI410" s="1315"/>
      <c r="INJ410" s="1315"/>
      <c r="INK410" s="1315"/>
      <c r="INL410" s="1315"/>
      <c r="INM410" s="1315"/>
      <c r="INN410" s="1315"/>
      <c r="INO410" s="1315"/>
      <c r="INP410" s="1315"/>
      <c r="INQ410" s="1315"/>
      <c r="INR410" s="1315"/>
      <c r="INS410" s="1315"/>
      <c r="INT410" s="1315"/>
      <c r="INU410" s="1315"/>
      <c r="INV410" s="1315"/>
      <c r="INW410" s="1315"/>
      <c r="INX410" s="1315"/>
      <c r="INY410" s="1315"/>
      <c r="INZ410" s="1315"/>
      <c r="IOA410" s="1315"/>
      <c r="IOB410" s="1315"/>
      <c r="IOC410" s="1315"/>
      <c r="IOD410" s="1315"/>
      <c r="IOE410" s="1315"/>
      <c r="IOF410" s="1315"/>
      <c r="IOG410" s="1315"/>
      <c r="IOH410" s="1315"/>
      <c r="IOI410" s="1315"/>
      <c r="IOJ410" s="1315"/>
      <c r="IOK410" s="1315"/>
      <c r="IOL410" s="1315"/>
      <c r="IOM410" s="1315"/>
      <c r="ION410" s="1315"/>
      <c r="IOO410" s="1315"/>
      <c r="IOP410" s="1315"/>
      <c r="IOQ410" s="1315"/>
      <c r="IOR410" s="1315"/>
      <c r="IOS410" s="1315"/>
      <c r="IOT410" s="1315"/>
      <c r="IOU410" s="1315"/>
      <c r="IOV410" s="1315"/>
      <c r="IOW410" s="1315"/>
      <c r="IOX410" s="1315"/>
      <c r="IOY410" s="1315"/>
      <c r="IOZ410" s="1315"/>
      <c r="IPA410" s="1315"/>
      <c r="IPB410" s="1315"/>
      <c r="IPC410" s="1315"/>
      <c r="IPD410" s="1315"/>
      <c r="IPE410" s="1315"/>
      <c r="IPF410" s="1315"/>
      <c r="IPG410" s="1315"/>
      <c r="IPH410" s="1315"/>
      <c r="IPI410" s="1315"/>
      <c r="IPJ410" s="1315"/>
      <c r="IPK410" s="1315"/>
      <c r="IPL410" s="1315"/>
      <c r="IPM410" s="1315"/>
      <c r="IPN410" s="1315"/>
      <c r="IPO410" s="1315"/>
      <c r="IPP410" s="1315"/>
      <c r="IPQ410" s="1315"/>
      <c r="IPR410" s="1315"/>
      <c r="IPS410" s="1315"/>
      <c r="IPT410" s="1315"/>
      <c r="IPU410" s="1315"/>
      <c r="IPV410" s="1315"/>
      <c r="IPW410" s="1315"/>
      <c r="IPX410" s="1315"/>
      <c r="IPY410" s="1315"/>
      <c r="IPZ410" s="1315"/>
      <c r="IQA410" s="1315"/>
      <c r="IQB410" s="1315"/>
      <c r="IQC410" s="1315"/>
      <c r="IQD410" s="1315"/>
      <c r="IQE410" s="1315"/>
      <c r="IQF410" s="1315"/>
      <c r="IQG410" s="1315"/>
      <c r="IQH410" s="1315"/>
      <c r="IQI410" s="1315"/>
      <c r="IQJ410" s="1315"/>
      <c r="IQK410" s="1315"/>
      <c r="IQL410" s="1315"/>
      <c r="IQM410" s="1315"/>
      <c r="IQN410" s="1315"/>
      <c r="IQO410" s="1315"/>
      <c r="IQP410" s="1315"/>
      <c r="IQQ410" s="1315"/>
      <c r="IQR410" s="1315"/>
      <c r="IQS410" s="1315"/>
      <c r="IQT410" s="1315"/>
      <c r="IQU410" s="1315"/>
      <c r="IQV410" s="1315"/>
      <c r="IQW410" s="1315"/>
      <c r="IQX410" s="1315"/>
      <c r="IQY410" s="1315"/>
      <c r="IQZ410" s="1315"/>
      <c r="IRA410" s="1315"/>
      <c r="IRB410" s="1315"/>
      <c r="IRC410" s="1315"/>
      <c r="IRD410" s="1315"/>
      <c r="IRE410" s="1315"/>
      <c r="IRF410" s="1315"/>
      <c r="IRG410" s="1315"/>
      <c r="IRH410" s="1315"/>
      <c r="IRI410" s="1315"/>
      <c r="IRJ410" s="1315"/>
      <c r="IRK410" s="1315"/>
      <c r="IRL410" s="1315"/>
      <c r="IRM410" s="1315"/>
      <c r="IRN410" s="1315"/>
      <c r="IRO410" s="1315"/>
      <c r="IRP410" s="1315"/>
      <c r="IRQ410" s="1315"/>
      <c r="IRR410" s="1315"/>
      <c r="IRS410" s="1315"/>
      <c r="IRT410" s="1315"/>
      <c r="IRU410" s="1315"/>
      <c r="IRV410" s="1315"/>
      <c r="IRW410" s="1315"/>
      <c r="IRX410" s="1315"/>
      <c r="IRY410" s="1315"/>
      <c r="IRZ410" s="1315"/>
      <c r="ISA410" s="1315"/>
      <c r="ISB410" s="1315"/>
      <c r="ISC410" s="1315"/>
      <c r="ISD410" s="1315"/>
      <c r="ISE410" s="1315"/>
      <c r="ISF410" s="1315"/>
      <c r="ISG410" s="1315"/>
      <c r="ISH410" s="1315"/>
      <c r="ISI410" s="1315"/>
      <c r="ISJ410" s="1315"/>
      <c r="ISK410" s="1315"/>
      <c r="ISL410" s="1315"/>
      <c r="ISM410" s="1315"/>
      <c r="ISN410" s="1315"/>
      <c r="ISO410" s="1315"/>
      <c r="ISP410" s="1315"/>
      <c r="ISQ410" s="1315"/>
      <c r="ISR410" s="1315"/>
      <c r="ISS410" s="1315"/>
      <c r="IST410" s="1315"/>
      <c r="ISU410" s="1315"/>
      <c r="ISV410" s="1315"/>
      <c r="ISW410" s="1315"/>
      <c r="ISX410" s="1315"/>
      <c r="ISY410" s="1315"/>
      <c r="ISZ410" s="1315"/>
      <c r="ITA410" s="1315"/>
      <c r="ITB410" s="1315"/>
      <c r="ITC410" s="1315"/>
      <c r="ITD410" s="1315"/>
      <c r="ITE410" s="1315"/>
      <c r="ITF410" s="1315"/>
      <c r="ITG410" s="1315"/>
      <c r="ITH410" s="1315"/>
      <c r="ITI410" s="1315"/>
      <c r="ITJ410" s="1315"/>
      <c r="ITK410" s="1315"/>
      <c r="ITL410" s="1315"/>
      <c r="ITM410" s="1315"/>
      <c r="ITN410" s="1315"/>
      <c r="ITO410" s="1315"/>
      <c r="ITP410" s="1315"/>
      <c r="ITQ410" s="1315"/>
      <c r="ITR410" s="1315"/>
      <c r="ITS410" s="1315"/>
      <c r="ITT410" s="1315"/>
      <c r="ITU410" s="1315"/>
      <c r="ITV410" s="1315"/>
      <c r="ITW410" s="1315"/>
      <c r="ITX410" s="1315"/>
      <c r="ITY410" s="1315"/>
      <c r="ITZ410" s="1315"/>
      <c r="IUA410" s="1315"/>
      <c r="IUB410" s="1315"/>
      <c r="IUC410" s="1315"/>
      <c r="IUD410" s="1315"/>
      <c r="IUE410" s="1315"/>
      <c r="IUF410" s="1315"/>
      <c r="IUG410" s="1315"/>
      <c r="IUH410" s="1315"/>
      <c r="IUI410" s="1315"/>
      <c r="IUJ410" s="1315"/>
      <c r="IUK410" s="1315"/>
      <c r="IUL410" s="1315"/>
      <c r="IUM410" s="1315"/>
      <c r="IUN410" s="1315"/>
      <c r="IUO410" s="1315"/>
      <c r="IUP410" s="1315"/>
      <c r="IUQ410" s="1315"/>
      <c r="IUR410" s="1315"/>
      <c r="IUS410" s="1315"/>
      <c r="IUT410" s="1315"/>
      <c r="IUU410" s="1315"/>
      <c r="IUV410" s="1315"/>
      <c r="IUW410" s="1315"/>
      <c r="IUX410" s="1315"/>
      <c r="IUY410" s="1315"/>
      <c r="IUZ410" s="1315"/>
      <c r="IVA410" s="1315"/>
      <c r="IVB410" s="1315"/>
      <c r="IVC410" s="1315"/>
      <c r="IVD410" s="1315"/>
      <c r="IVE410" s="1315"/>
      <c r="IVF410" s="1315"/>
      <c r="IVG410" s="1315"/>
      <c r="IVH410" s="1315"/>
      <c r="IVI410" s="1315"/>
      <c r="IVJ410" s="1315"/>
      <c r="IVK410" s="1315"/>
      <c r="IVL410" s="1315"/>
      <c r="IVM410" s="1315"/>
      <c r="IVN410" s="1315"/>
      <c r="IVO410" s="1315"/>
      <c r="IVP410" s="1315"/>
      <c r="IVQ410" s="1315"/>
      <c r="IVR410" s="1315"/>
      <c r="IVS410" s="1315"/>
      <c r="IVT410" s="1315"/>
      <c r="IVU410" s="1315"/>
      <c r="IVV410" s="1315"/>
      <c r="IVW410" s="1315"/>
      <c r="IVX410" s="1315"/>
      <c r="IVY410" s="1315"/>
      <c r="IVZ410" s="1315"/>
      <c r="IWA410" s="1315"/>
      <c r="IWB410" s="1315"/>
      <c r="IWC410" s="1315"/>
      <c r="IWD410" s="1315"/>
      <c r="IWE410" s="1315"/>
      <c r="IWF410" s="1315"/>
      <c r="IWG410" s="1315"/>
      <c r="IWH410" s="1315"/>
      <c r="IWI410" s="1315"/>
      <c r="IWJ410" s="1315"/>
      <c r="IWK410" s="1315"/>
      <c r="IWL410" s="1315"/>
      <c r="IWM410" s="1315"/>
      <c r="IWN410" s="1315"/>
      <c r="IWO410" s="1315"/>
      <c r="IWP410" s="1315"/>
      <c r="IWQ410" s="1315"/>
      <c r="IWR410" s="1315"/>
      <c r="IWS410" s="1315"/>
      <c r="IWT410" s="1315"/>
      <c r="IWU410" s="1315"/>
      <c r="IWV410" s="1315"/>
      <c r="IWW410" s="1315"/>
      <c r="IWX410" s="1315"/>
      <c r="IWY410" s="1315"/>
      <c r="IWZ410" s="1315"/>
      <c r="IXA410" s="1315"/>
      <c r="IXB410" s="1315"/>
      <c r="IXC410" s="1315"/>
      <c r="IXD410" s="1315"/>
      <c r="IXE410" s="1315"/>
      <c r="IXF410" s="1315"/>
      <c r="IXG410" s="1315"/>
      <c r="IXH410" s="1315"/>
      <c r="IXI410" s="1315"/>
      <c r="IXJ410" s="1315"/>
      <c r="IXK410" s="1315"/>
      <c r="IXL410" s="1315"/>
      <c r="IXM410" s="1315"/>
      <c r="IXN410" s="1315"/>
      <c r="IXO410" s="1315"/>
      <c r="IXP410" s="1315"/>
      <c r="IXQ410" s="1315"/>
      <c r="IXR410" s="1315"/>
      <c r="IXS410" s="1315"/>
      <c r="IXT410" s="1315"/>
      <c r="IXU410" s="1315"/>
      <c r="IXV410" s="1315"/>
      <c r="IXW410" s="1315"/>
      <c r="IXX410" s="1315"/>
      <c r="IXY410" s="1315"/>
      <c r="IXZ410" s="1315"/>
      <c r="IYA410" s="1315"/>
      <c r="IYB410" s="1315"/>
      <c r="IYC410" s="1315"/>
      <c r="IYD410" s="1315"/>
      <c r="IYE410" s="1315"/>
      <c r="IYF410" s="1315"/>
      <c r="IYG410" s="1315"/>
      <c r="IYH410" s="1315"/>
      <c r="IYI410" s="1315"/>
      <c r="IYJ410" s="1315"/>
      <c r="IYK410" s="1315"/>
      <c r="IYL410" s="1315"/>
      <c r="IYM410" s="1315"/>
      <c r="IYN410" s="1315"/>
      <c r="IYO410" s="1315"/>
      <c r="IYP410" s="1315"/>
      <c r="IYQ410" s="1315"/>
      <c r="IYR410" s="1315"/>
      <c r="IYS410" s="1315"/>
      <c r="IYT410" s="1315"/>
      <c r="IYU410" s="1315"/>
      <c r="IYV410" s="1315"/>
      <c r="IYW410" s="1315"/>
      <c r="IYX410" s="1315"/>
      <c r="IYY410" s="1315"/>
      <c r="IYZ410" s="1315"/>
      <c r="IZA410" s="1315"/>
      <c r="IZB410" s="1315"/>
      <c r="IZC410" s="1315"/>
      <c r="IZD410" s="1315"/>
      <c r="IZE410" s="1315"/>
      <c r="IZF410" s="1315"/>
      <c r="IZG410" s="1315"/>
      <c r="IZH410" s="1315"/>
      <c r="IZI410" s="1315"/>
      <c r="IZJ410" s="1315"/>
      <c r="IZK410" s="1315"/>
      <c r="IZL410" s="1315"/>
      <c r="IZM410" s="1315"/>
      <c r="IZN410" s="1315"/>
      <c r="IZO410" s="1315"/>
      <c r="IZP410" s="1315"/>
      <c r="IZQ410" s="1315"/>
      <c r="IZR410" s="1315"/>
      <c r="IZS410" s="1315"/>
      <c r="IZT410" s="1315"/>
      <c r="IZU410" s="1315"/>
      <c r="IZV410" s="1315"/>
      <c r="IZW410" s="1315"/>
      <c r="IZX410" s="1315"/>
      <c r="IZY410" s="1315"/>
      <c r="IZZ410" s="1315"/>
      <c r="JAA410" s="1315"/>
      <c r="JAB410" s="1315"/>
      <c r="JAC410" s="1315"/>
      <c r="JAD410" s="1315"/>
      <c r="JAE410" s="1315"/>
      <c r="JAF410" s="1315"/>
      <c r="JAG410" s="1315"/>
      <c r="JAH410" s="1315"/>
      <c r="JAI410" s="1315"/>
      <c r="JAJ410" s="1315"/>
      <c r="JAK410" s="1315"/>
      <c r="JAL410" s="1315"/>
      <c r="JAM410" s="1315"/>
      <c r="JAN410" s="1315"/>
      <c r="JAO410" s="1315"/>
      <c r="JAP410" s="1315"/>
      <c r="JAQ410" s="1315"/>
      <c r="JAR410" s="1315"/>
      <c r="JAS410" s="1315"/>
      <c r="JAT410" s="1315"/>
      <c r="JAU410" s="1315"/>
      <c r="JAV410" s="1315"/>
      <c r="JAW410" s="1315"/>
      <c r="JAX410" s="1315"/>
      <c r="JAY410" s="1315"/>
      <c r="JAZ410" s="1315"/>
      <c r="JBA410" s="1315"/>
      <c r="JBB410" s="1315"/>
      <c r="JBC410" s="1315"/>
      <c r="JBD410" s="1315"/>
      <c r="JBE410" s="1315"/>
      <c r="JBF410" s="1315"/>
      <c r="JBG410" s="1315"/>
      <c r="JBH410" s="1315"/>
      <c r="JBI410" s="1315"/>
      <c r="JBJ410" s="1315"/>
      <c r="JBK410" s="1315"/>
      <c r="JBL410" s="1315"/>
      <c r="JBM410" s="1315"/>
      <c r="JBN410" s="1315"/>
      <c r="JBO410" s="1315"/>
      <c r="JBP410" s="1315"/>
      <c r="JBQ410" s="1315"/>
      <c r="JBR410" s="1315"/>
      <c r="JBS410" s="1315"/>
      <c r="JBT410" s="1315"/>
      <c r="JBU410" s="1315"/>
      <c r="JBV410" s="1315"/>
      <c r="JBW410" s="1315"/>
      <c r="JBX410" s="1315"/>
      <c r="JBY410" s="1315"/>
      <c r="JBZ410" s="1315"/>
      <c r="JCA410" s="1315"/>
      <c r="JCB410" s="1315"/>
      <c r="JCC410" s="1315"/>
      <c r="JCD410" s="1315"/>
      <c r="JCE410" s="1315"/>
      <c r="JCF410" s="1315"/>
      <c r="JCG410" s="1315"/>
      <c r="JCH410" s="1315"/>
      <c r="JCI410" s="1315"/>
      <c r="JCJ410" s="1315"/>
      <c r="JCK410" s="1315"/>
      <c r="JCL410" s="1315"/>
      <c r="JCM410" s="1315"/>
      <c r="JCN410" s="1315"/>
      <c r="JCO410" s="1315"/>
      <c r="JCP410" s="1315"/>
      <c r="JCQ410" s="1315"/>
      <c r="JCR410" s="1315"/>
      <c r="JCS410" s="1315"/>
      <c r="JCT410" s="1315"/>
      <c r="JCU410" s="1315"/>
      <c r="JCV410" s="1315"/>
      <c r="JCW410" s="1315"/>
      <c r="JCX410" s="1315"/>
      <c r="JCY410" s="1315"/>
      <c r="JCZ410" s="1315"/>
      <c r="JDA410" s="1315"/>
      <c r="JDB410" s="1315"/>
      <c r="JDC410" s="1315"/>
      <c r="JDD410" s="1315"/>
      <c r="JDE410" s="1315"/>
      <c r="JDF410" s="1315"/>
      <c r="JDG410" s="1315"/>
      <c r="JDH410" s="1315"/>
      <c r="JDI410" s="1315"/>
      <c r="JDJ410" s="1315"/>
      <c r="JDK410" s="1315"/>
      <c r="JDL410" s="1315"/>
      <c r="JDM410" s="1315"/>
      <c r="JDN410" s="1315"/>
      <c r="JDO410" s="1315"/>
      <c r="JDP410" s="1315"/>
      <c r="JDQ410" s="1315"/>
      <c r="JDR410" s="1315"/>
      <c r="JDS410" s="1315"/>
      <c r="JDT410" s="1315"/>
      <c r="JDU410" s="1315"/>
      <c r="JDV410" s="1315"/>
      <c r="JDW410" s="1315"/>
      <c r="JDX410" s="1315"/>
      <c r="JDY410" s="1315"/>
      <c r="JDZ410" s="1315"/>
      <c r="JEA410" s="1315"/>
      <c r="JEB410" s="1315"/>
      <c r="JEC410" s="1315"/>
      <c r="JED410" s="1315"/>
      <c r="JEE410" s="1315"/>
      <c r="JEF410" s="1315"/>
      <c r="JEG410" s="1315"/>
      <c r="JEH410" s="1315"/>
      <c r="JEI410" s="1315"/>
      <c r="JEJ410" s="1315"/>
      <c r="JEK410" s="1315"/>
      <c r="JEL410" s="1315"/>
      <c r="JEM410" s="1315"/>
      <c r="JEN410" s="1315"/>
      <c r="JEO410" s="1315"/>
      <c r="JEP410" s="1315"/>
      <c r="JEQ410" s="1315"/>
      <c r="JER410" s="1315"/>
      <c r="JES410" s="1315"/>
      <c r="JET410" s="1315"/>
      <c r="JEU410" s="1315"/>
      <c r="JEV410" s="1315"/>
      <c r="JEW410" s="1315"/>
      <c r="JEX410" s="1315"/>
      <c r="JEY410" s="1315"/>
      <c r="JEZ410" s="1315"/>
      <c r="JFA410" s="1315"/>
      <c r="JFB410" s="1315"/>
      <c r="JFC410" s="1315"/>
      <c r="JFD410" s="1315"/>
      <c r="JFE410" s="1315"/>
      <c r="JFF410" s="1315"/>
      <c r="JFG410" s="1315"/>
      <c r="JFH410" s="1315"/>
      <c r="JFI410" s="1315"/>
      <c r="JFJ410" s="1315"/>
      <c r="JFK410" s="1315"/>
      <c r="JFL410" s="1315"/>
      <c r="JFM410" s="1315"/>
      <c r="JFN410" s="1315"/>
      <c r="JFO410" s="1315"/>
      <c r="JFP410" s="1315"/>
      <c r="JFQ410" s="1315"/>
      <c r="JFR410" s="1315"/>
      <c r="JFS410" s="1315"/>
      <c r="JFT410" s="1315"/>
      <c r="JFU410" s="1315"/>
      <c r="JFV410" s="1315"/>
      <c r="JFW410" s="1315"/>
      <c r="JFX410" s="1315"/>
      <c r="JFY410" s="1315"/>
      <c r="JFZ410" s="1315"/>
      <c r="JGA410" s="1315"/>
      <c r="JGB410" s="1315"/>
      <c r="JGC410" s="1315"/>
      <c r="JGD410" s="1315"/>
      <c r="JGE410" s="1315"/>
      <c r="JGF410" s="1315"/>
      <c r="JGG410" s="1315"/>
      <c r="JGH410" s="1315"/>
      <c r="JGI410" s="1315"/>
      <c r="JGJ410" s="1315"/>
      <c r="JGK410" s="1315"/>
      <c r="JGL410" s="1315"/>
      <c r="JGM410" s="1315"/>
      <c r="JGN410" s="1315"/>
      <c r="JGO410" s="1315"/>
      <c r="JGP410" s="1315"/>
      <c r="JGQ410" s="1315"/>
      <c r="JGR410" s="1315"/>
      <c r="JGS410" s="1315"/>
      <c r="JGT410" s="1315"/>
      <c r="JGU410" s="1315"/>
      <c r="JGV410" s="1315"/>
      <c r="JGW410" s="1315"/>
      <c r="JGX410" s="1315"/>
      <c r="JGY410" s="1315"/>
      <c r="JGZ410" s="1315"/>
      <c r="JHA410" s="1315"/>
      <c r="JHB410" s="1315"/>
      <c r="JHC410" s="1315"/>
      <c r="JHD410" s="1315"/>
      <c r="JHE410" s="1315"/>
      <c r="JHF410" s="1315"/>
      <c r="JHG410" s="1315"/>
      <c r="JHH410" s="1315"/>
      <c r="JHI410" s="1315"/>
      <c r="JHJ410" s="1315"/>
      <c r="JHK410" s="1315"/>
      <c r="JHL410" s="1315"/>
      <c r="JHM410" s="1315"/>
      <c r="JHN410" s="1315"/>
      <c r="JHO410" s="1315"/>
      <c r="JHP410" s="1315"/>
      <c r="JHQ410" s="1315"/>
      <c r="JHR410" s="1315"/>
      <c r="JHS410" s="1315"/>
      <c r="JHT410" s="1315"/>
      <c r="JHU410" s="1315"/>
      <c r="JHV410" s="1315"/>
      <c r="JHW410" s="1315"/>
      <c r="JHX410" s="1315"/>
      <c r="JHY410" s="1315"/>
      <c r="JHZ410" s="1315"/>
      <c r="JIA410" s="1315"/>
      <c r="JIB410" s="1315"/>
      <c r="JIC410" s="1315"/>
      <c r="JID410" s="1315"/>
      <c r="JIE410" s="1315"/>
      <c r="JIF410" s="1315"/>
      <c r="JIG410" s="1315"/>
      <c r="JIH410" s="1315"/>
      <c r="JII410" s="1315"/>
      <c r="JIJ410" s="1315"/>
      <c r="JIK410" s="1315"/>
      <c r="JIL410" s="1315"/>
      <c r="JIM410" s="1315"/>
      <c r="JIN410" s="1315"/>
      <c r="JIO410" s="1315"/>
      <c r="JIP410" s="1315"/>
      <c r="JIQ410" s="1315"/>
      <c r="JIR410" s="1315"/>
      <c r="JIS410" s="1315"/>
      <c r="JIT410" s="1315"/>
      <c r="JIU410" s="1315"/>
      <c r="JIV410" s="1315"/>
      <c r="JIW410" s="1315"/>
      <c r="JIX410" s="1315"/>
      <c r="JIY410" s="1315"/>
      <c r="JIZ410" s="1315"/>
      <c r="JJA410" s="1315"/>
      <c r="JJB410" s="1315"/>
      <c r="JJC410" s="1315"/>
      <c r="JJD410" s="1315"/>
      <c r="JJE410" s="1315"/>
      <c r="JJF410" s="1315"/>
      <c r="JJG410" s="1315"/>
      <c r="JJH410" s="1315"/>
      <c r="JJI410" s="1315"/>
      <c r="JJJ410" s="1315"/>
      <c r="JJK410" s="1315"/>
      <c r="JJL410" s="1315"/>
      <c r="JJM410" s="1315"/>
      <c r="JJN410" s="1315"/>
      <c r="JJO410" s="1315"/>
      <c r="JJP410" s="1315"/>
      <c r="JJQ410" s="1315"/>
      <c r="JJR410" s="1315"/>
      <c r="JJS410" s="1315"/>
      <c r="JJT410" s="1315"/>
      <c r="JJU410" s="1315"/>
      <c r="JJV410" s="1315"/>
      <c r="JJW410" s="1315"/>
      <c r="JJX410" s="1315"/>
      <c r="JJY410" s="1315"/>
      <c r="JJZ410" s="1315"/>
      <c r="JKA410" s="1315"/>
      <c r="JKB410" s="1315"/>
      <c r="JKC410" s="1315"/>
      <c r="JKD410" s="1315"/>
      <c r="JKE410" s="1315"/>
      <c r="JKF410" s="1315"/>
      <c r="JKG410" s="1315"/>
      <c r="JKH410" s="1315"/>
      <c r="JKI410" s="1315"/>
      <c r="JKJ410" s="1315"/>
      <c r="JKK410" s="1315"/>
      <c r="JKL410" s="1315"/>
      <c r="JKM410" s="1315"/>
      <c r="JKN410" s="1315"/>
      <c r="JKO410" s="1315"/>
      <c r="JKP410" s="1315"/>
      <c r="JKQ410" s="1315"/>
      <c r="JKR410" s="1315"/>
      <c r="JKS410" s="1315"/>
      <c r="JKT410" s="1315"/>
      <c r="JKU410" s="1315"/>
      <c r="JKV410" s="1315"/>
      <c r="JKW410" s="1315"/>
      <c r="JKX410" s="1315"/>
      <c r="JKY410" s="1315"/>
      <c r="JKZ410" s="1315"/>
      <c r="JLA410" s="1315"/>
      <c r="JLB410" s="1315"/>
      <c r="JLC410" s="1315"/>
      <c r="JLD410" s="1315"/>
      <c r="JLE410" s="1315"/>
      <c r="JLF410" s="1315"/>
      <c r="JLG410" s="1315"/>
      <c r="JLH410" s="1315"/>
      <c r="JLI410" s="1315"/>
      <c r="JLJ410" s="1315"/>
      <c r="JLK410" s="1315"/>
      <c r="JLL410" s="1315"/>
      <c r="JLM410" s="1315"/>
      <c r="JLN410" s="1315"/>
      <c r="JLO410" s="1315"/>
      <c r="JLP410" s="1315"/>
      <c r="JLQ410" s="1315"/>
      <c r="JLR410" s="1315"/>
      <c r="JLS410" s="1315"/>
      <c r="JLT410" s="1315"/>
      <c r="JLU410" s="1315"/>
      <c r="JLV410" s="1315"/>
      <c r="JLW410" s="1315"/>
      <c r="JLX410" s="1315"/>
      <c r="JLY410" s="1315"/>
      <c r="JLZ410" s="1315"/>
      <c r="JMA410" s="1315"/>
      <c r="JMB410" s="1315"/>
      <c r="JMC410" s="1315"/>
      <c r="JMD410" s="1315"/>
      <c r="JME410" s="1315"/>
      <c r="JMF410" s="1315"/>
      <c r="JMG410" s="1315"/>
      <c r="JMH410" s="1315"/>
      <c r="JMI410" s="1315"/>
      <c r="JMJ410" s="1315"/>
      <c r="JMK410" s="1315"/>
      <c r="JML410" s="1315"/>
      <c r="JMM410" s="1315"/>
      <c r="JMN410" s="1315"/>
      <c r="JMO410" s="1315"/>
      <c r="JMP410" s="1315"/>
      <c r="JMQ410" s="1315"/>
      <c r="JMR410" s="1315"/>
      <c r="JMS410" s="1315"/>
      <c r="JMT410" s="1315"/>
      <c r="JMU410" s="1315"/>
      <c r="JMV410" s="1315"/>
      <c r="JMW410" s="1315"/>
      <c r="JMX410" s="1315"/>
      <c r="JMY410" s="1315"/>
      <c r="JMZ410" s="1315"/>
      <c r="JNA410" s="1315"/>
      <c r="JNB410" s="1315"/>
      <c r="JNC410" s="1315"/>
      <c r="JND410" s="1315"/>
      <c r="JNE410" s="1315"/>
      <c r="JNF410" s="1315"/>
      <c r="JNG410" s="1315"/>
      <c r="JNH410" s="1315"/>
      <c r="JNI410" s="1315"/>
      <c r="JNJ410" s="1315"/>
      <c r="JNK410" s="1315"/>
      <c r="JNL410" s="1315"/>
      <c r="JNM410" s="1315"/>
      <c r="JNN410" s="1315"/>
      <c r="JNO410" s="1315"/>
      <c r="JNP410" s="1315"/>
      <c r="JNQ410" s="1315"/>
      <c r="JNR410" s="1315"/>
      <c r="JNS410" s="1315"/>
      <c r="JNT410" s="1315"/>
      <c r="JNU410" s="1315"/>
      <c r="JNV410" s="1315"/>
      <c r="JNW410" s="1315"/>
      <c r="JNX410" s="1315"/>
      <c r="JNY410" s="1315"/>
      <c r="JNZ410" s="1315"/>
      <c r="JOA410" s="1315"/>
      <c r="JOB410" s="1315"/>
      <c r="JOC410" s="1315"/>
      <c r="JOD410" s="1315"/>
      <c r="JOE410" s="1315"/>
      <c r="JOF410" s="1315"/>
      <c r="JOG410" s="1315"/>
      <c r="JOH410" s="1315"/>
      <c r="JOI410" s="1315"/>
      <c r="JOJ410" s="1315"/>
      <c r="JOK410" s="1315"/>
      <c r="JOL410" s="1315"/>
      <c r="JOM410" s="1315"/>
      <c r="JON410" s="1315"/>
      <c r="JOO410" s="1315"/>
      <c r="JOP410" s="1315"/>
      <c r="JOQ410" s="1315"/>
      <c r="JOR410" s="1315"/>
      <c r="JOS410" s="1315"/>
      <c r="JOT410" s="1315"/>
      <c r="JOU410" s="1315"/>
      <c r="JOV410" s="1315"/>
      <c r="JOW410" s="1315"/>
      <c r="JOX410" s="1315"/>
      <c r="JOY410" s="1315"/>
      <c r="JOZ410" s="1315"/>
      <c r="JPA410" s="1315"/>
      <c r="JPB410" s="1315"/>
      <c r="JPC410" s="1315"/>
      <c r="JPD410" s="1315"/>
      <c r="JPE410" s="1315"/>
      <c r="JPF410" s="1315"/>
      <c r="JPG410" s="1315"/>
      <c r="JPH410" s="1315"/>
      <c r="JPI410" s="1315"/>
      <c r="JPJ410" s="1315"/>
      <c r="JPK410" s="1315"/>
      <c r="JPL410" s="1315"/>
      <c r="JPM410" s="1315"/>
      <c r="JPN410" s="1315"/>
      <c r="JPO410" s="1315"/>
      <c r="JPP410" s="1315"/>
      <c r="JPQ410" s="1315"/>
      <c r="JPR410" s="1315"/>
      <c r="JPS410" s="1315"/>
      <c r="JPT410" s="1315"/>
      <c r="JPU410" s="1315"/>
      <c r="JPV410" s="1315"/>
      <c r="JPW410" s="1315"/>
      <c r="JPX410" s="1315"/>
      <c r="JPY410" s="1315"/>
      <c r="JPZ410" s="1315"/>
      <c r="JQA410" s="1315"/>
      <c r="JQB410" s="1315"/>
      <c r="JQC410" s="1315"/>
      <c r="JQD410" s="1315"/>
      <c r="JQE410" s="1315"/>
      <c r="JQF410" s="1315"/>
      <c r="JQG410" s="1315"/>
      <c r="JQH410" s="1315"/>
      <c r="JQI410" s="1315"/>
      <c r="JQJ410" s="1315"/>
      <c r="JQK410" s="1315"/>
      <c r="JQL410" s="1315"/>
      <c r="JQM410" s="1315"/>
      <c r="JQN410" s="1315"/>
      <c r="JQO410" s="1315"/>
      <c r="JQP410" s="1315"/>
      <c r="JQQ410" s="1315"/>
      <c r="JQR410" s="1315"/>
      <c r="JQS410" s="1315"/>
      <c r="JQT410" s="1315"/>
      <c r="JQU410" s="1315"/>
      <c r="JQV410" s="1315"/>
      <c r="JQW410" s="1315"/>
      <c r="JQX410" s="1315"/>
      <c r="JQY410" s="1315"/>
      <c r="JQZ410" s="1315"/>
      <c r="JRA410" s="1315"/>
      <c r="JRB410" s="1315"/>
      <c r="JRC410" s="1315"/>
      <c r="JRD410" s="1315"/>
      <c r="JRE410" s="1315"/>
      <c r="JRF410" s="1315"/>
      <c r="JRG410" s="1315"/>
      <c r="JRH410" s="1315"/>
      <c r="JRI410" s="1315"/>
      <c r="JRJ410" s="1315"/>
      <c r="JRK410" s="1315"/>
      <c r="JRL410" s="1315"/>
      <c r="JRM410" s="1315"/>
      <c r="JRN410" s="1315"/>
      <c r="JRO410" s="1315"/>
      <c r="JRP410" s="1315"/>
      <c r="JRQ410" s="1315"/>
      <c r="JRR410" s="1315"/>
      <c r="JRS410" s="1315"/>
      <c r="JRT410" s="1315"/>
      <c r="JRU410" s="1315"/>
      <c r="JRV410" s="1315"/>
      <c r="JRW410" s="1315"/>
      <c r="JRX410" s="1315"/>
      <c r="JRY410" s="1315"/>
      <c r="JRZ410" s="1315"/>
      <c r="JSA410" s="1315"/>
      <c r="JSB410" s="1315"/>
      <c r="JSC410" s="1315"/>
      <c r="JSD410" s="1315"/>
      <c r="JSE410" s="1315"/>
      <c r="JSF410" s="1315"/>
      <c r="JSG410" s="1315"/>
      <c r="JSH410" s="1315"/>
      <c r="JSI410" s="1315"/>
      <c r="JSJ410" s="1315"/>
      <c r="JSK410" s="1315"/>
      <c r="JSL410" s="1315"/>
      <c r="JSM410" s="1315"/>
      <c r="JSN410" s="1315"/>
      <c r="JSO410" s="1315"/>
      <c r="JSP410" s="1315"/>
      <c r="JSQ410" s="1315"/>
      <c r="JSR410" s="1315"/>
      <c r="JSS410" s="1315"/>
      <c r="JST410" s="1315"/>
      <c r="JSU410" s="1315"/>
      <c r="JSV410" s="1315"/>
      <c r="JSW410" s="1315"/>
      <c r="JSX410" s="1315"/>
      <c r="JSY410" s="1315"/>
      <c r="JSZ410" s="1315"/>
      <c r="JTA410" s="1315"/>
      <c r="JTB410" s="1315"/>
      <c r="JTC410" s="1315"/>
      <c r="JTD410" s="1315"/>
      <c r="JTE410" s="1315"/>
      <c r="JTF410" s="1315"/>
      <c r="JTG410" s="1315"/>
      <c r="JTH410" s="1315"/>
      <c r="JTI410" s="1315"/>
      <c r="JTJ410" s="1315"/>
      <c r="JTK410" s="1315"/>
      <c r="JTL410" s="1315"/>
      <c r="JTM410" s="1315"/>
      <c r="JTN410" s="1315"/>
      <c r="JTO410" s="1315"/>
      <c r="JTP410" s="1315"/>
      <c r="JTQ410" s="1315"/>
      <c r="JTR410" s="1315"/>
      <c r="JTS410" s="1315"/>
      <c r="JTT410" s="1315"/>
      <c r="JTU410" s="1315"/>
      <c r="JTV410" s="1315"/>
      <c r="JTW410" s="1315"/>
      <c r="JTX410" s="1315"/>
      <c r="JTY410" s="1315"/>
      <c r="JTZ410" s="1315"/>
      <c r="JUA410" s="1315"/>
      <c r="JUB410" s="1315"/>
      <c r="JUC410" s="1315"/>
      <c r="JUD410" s="1315"/>
      <c r="JUE410" s="1315"/>
      <c r="JUF410" s="1315"/>
      <c r="JUG410" s="1315"/>
      <c r="JUH410" s="1315"/>
      <c r="JUI410" s="1315"/>
      <c r="JUJ410" s="1315"/>
      <c r="JUK410" s="1315"/>
      <c r="JUL410" s="1315"/>
      <c r="JUM410" s="1315"/>
      <c r="JUN410" s="1315"/>
      <c r="JUO410" s="1315"/>
      <c r="JUP410" s="1315"/>
      <c r="JUQ410" s="1315"/>
      <c r="JUR410" s="1315"/>
      <c r="JUS410" s="1315"/>
      <c r="JUT410" s="1315"/>
      <c r="JUU410" s="1315"/>
      <c r="JUV410" s="1315"/>
      <c r="JUW410" s="1315"/>
      <c r="JUX410" s="1315"/>
      <c r="JUY410" s="1315"/>
      <c r="JUZ410" s="1315"/>
      <c r="JVA410" s="1315"/>
      <c r="JVB410" s="1315"/>
      <c r="JVC410" s="1315"/>
      <c r="JVD410" s="1315"/>
      <c r="JVE410" s="1315"/>
      <c r="JVF410" s="1315"/>
      <c r="JVG410" s="1315"/>
      <c r="JVH410" s="1315"/>
      <c r="JVI410" s="1315"/>
      <c r="JVJ410" s="1315"/>
      <c r="JVK410" s="1315"/>
      <c r="JVL410" s="1315"/>
      <c r="JVM410" s="1315"/>
      <c r="JVN410" s="1315"/>
      <c r="JVO410" s="1315"/>
      <c r="JVP410" s="1315"/>
      <c r="JVQ410" s="1315"/>
      <c r="JVR410" s="1315"/>
      <c r="JVS410" s="1315"/>
      <c r="JVT410" s="1315"/>
      <c r="JVU410" s="1315"/>
      <c r="JVV410" s="1315"/>
      <c r="JVW410" s="1315"/>
      <c r="JVX410" s="1315"/>
      <c r="JVY410" s="1315"/>
      <c r="JVZ410" s="1315"/>
      <c r="JWA410" s="1315"/>
      <c r="JWB410" s="1315"/>
      <c r="JWC410" s="1315"/>
      <c r="JWD410" s="1315"/>
      <c r="JWE410" s="1315"/>
      <c r="JWF410" s="1315"/>
      <c r="JWG410" s="1315"/>
      <c r="JWH410" s="1315"/>
      <c r="JWI410" s="1315"/>
      <c r="JWJ410" s="1315"/>
      <c r="JWK410" s="1315"/>
      <c r="JWL410" s="1315"/>
      <c r="JWM410" s="1315"/>
      <c r="JWN410" s="1315"/>
      <c r="JWO410" s="1315"/>
      <c r="JWP410" s="1315"/>
      <c r="JWQ410" s="1315"/>
      <c r="JWR410" s="1315"/>
      <c r="JWS410" s="1315"/>
      <c r="JWT410" s="1315"/>
      <c r="JWU410" s="1315"/>
      <c r="JWV410" s="1315"/>
      <c r="JWW410" s="1315"/>
      <c r="JWX410" s="1315"/>
      <c r="JWY410" s="1315"/>
      <c r="JWZ410" s="1315"/>
      <c r="JXA410" s="1315"/>
      <c r="JXB410" s="1315"/>
      <c r="JXC410" s="1315"/>
      <c r="JXD410" s="1315"/>
      <c r="JXE410" s="1315"/>
      <c r="JXF410" s="1315"/>
      <c r="JXG410" s="1315"/>
      <c r="JXH410" s="1315"/>
      <c r="JXI410" s="1315"/>
      <c r="JXJ410" s="1315"/>
      <c r="JXK410" s="1315"/>
      <c r="JXL410" s="1315"/>
      <c r="JXM410" s="1315"/>
      <c r="JXN410" s="1315"/>
      <c r="JXO410" s="1315"/>
      <c r="JXP410" s="1315"/>
      <c r="JXQ410" s="1315"/>
      <c r="JXR410" s="1315"/>
      <c r="JXS410" s="1315"/>
      <c r="JXT410" s="1315"/>
      <c r="JXU410" s="1315"/>
      <c r="JXV410" s="1315"/>
      <c r="JXW410" s="1315"/>
      <c r="JXX410" s="1315"/>
      <c r="JXY410" s="1315"/>
      <c r="JXZ410" s="1315"/>
      <c r="JYA410" s="1315"/>
      <c r="JYB410" s="1315"/>
      <c r="JYC410" s="1315"/>
      <c r="JYD410" s="1315"/>
      <c r="JYE410" s="1315"/>
      <c r="JYF410" s="1315"/>
      <c r="JYG410" s="1315"/>
      <c r="JYH410" s="1315"/>
      <c r="JYI410" s="1315"/>
      <c r="JYJ410" s="1315"/>
      <c r="JYK410" s="1315"/>
      <c r="JYL410" s="1315"/>
      <c r="JYM410" s="1315"/>
      <c r="JYN410" s="1315"/>
      <c r="JYO410" s="1315"/>
      <c r="JYP410" s="1315"/>
      <c r="JYQ410" s="1315"/>
      <c r="JYR410" s="1315"/>
      <c r="JYS410" s="1315"/>
      <c r="JYT410" s="1315"/>
      <c r="JYU410" s="1315"/>
      <c r="JYV410" s="1315"/>
      <c r="JYW410" s="1315"/>
      <c r="JYX410" s="1315"/>
      <c r="JYY410" s="1315"/>
      <c r="JYZ410" s="1315"/>
      <c r="JZA410" s="1315"/>
      <c r="JZB410" s="1315"/>
      <c r="JZC410" s="1315"/>
      <c r="JZD410" s="1315"/>
      <c r="JZE410" s="1315"/>
      <c r="JZF410" s="1315"/>
      <c r="JZG410" s="1315"/>
      <c r="JZH410" s="1315"/>
      <c r="JZI410" s="1315"/>
      <c r="JZJ410" s="1315"/>
      <c r="JZK410" s="1315"/>
      <c r="JZL410" s="1315"/>
      <c r="JZM410" s="1315"/>
      <c r="JZN410" s="1315"/>
      <c r="JZO410" s="1315"/>
      <c r="JZP410" s="1315"/>
      <c r="JZQ410" s="1315"/>
      <c r="JZR410" s="1315"/>
      <c r="JZS410" s="1315"/>
      <c r="JZT410" s="1315"/>
      <c r="JZU410" s="1315"/>
      <c r="JZV410" s="1315"/>
      <c r="JZW410" s="1315"/>
      <c r="JZX410" s="1315"/>
      <c r="JZY410" s="1315"/>
      <c r="JZZ410" s="1315"/>
      <c r="KAA410" s="1315"/>
      <c r="KAB410" s="1315"/>
      <c r="KAC410" s="1315"/>
      <c r="KAD410" s="1315"/>
      <c r="KAE410" s="1315"/>
      <c r="KAF410" s="1315"/>
      <c r="KAG410" s="1315"/>
      <c r="KAH410" s="1315"/>
      <c r="KAI410" s="1315"/>
      <c r="KAJ410" s="1315"/>
      <c r="KAK410" s="1315"/>
      <c r="KAL410" s="1315"/>
      <c r="KAM410" s="1315"/>
      <c r="KAN410" s="1315"/>
      <c r="KAO410" s="1315"/>
      <c r="KAP410" s="1315"/>
      <c r="KAQ410" s="1315"/>
      <c r="KAR410" s="1315"/>
      <c r="KAS410" s="1315"/>
      <c r="KAT410" s="1315"/>
      <c r="KAU410" s="1315"/>
      <c r="KAV410" s="1315"/>
      <c r="KAW410" s="1315"/>
      <c r="KAX410" s="1315"/>
      <c r="KAY410" s="1315"/>
      <c r="KAZ410" s="1315"/>
      <c r="KBA410" s="1315"/>
      <c r="KBB410" s="1315"/>
      <c r="KBC410" s="1315"/>
      <c r="KBD410" s="1315"/>
      <c r="KBE410" s="1315"/>
      <c r="KBF410" s="1315"/>
      <c r="KBG410" s="1315"/>
      <c r="KBH410" s="1315"/>
      <c r="KBI410" s="1315"/>
      <c r="KBJ410" s="1315"/>
      <c r="KBK410" s="1315"/>
      <c r="KBL410" s="1315"/>
      <c r="KBM410" s="1315"/>
      <c r="KBN410" s="1315"/>
      <c r="KBO410" s="1315"/>
      <c r="KBP410" s="1315"/>
      <c r="KBQ410" s="1315"/>
      <c r="KBR410" s="1315"/>
      <c r="KBS410" s="1315"/>
      <c r="KBT410" s="1315"/>
      <c r="KBU410" s="1315"/>
      <c r="KBV410" s="1315"/>
      <c r="KBW410" s="1315"/>
      <c r="KBX410" s="1315"/>
      <c r="KBY410" s="1315"/>
      <c r="KBZ410" s="1315"/>
      <c r="KCA410" s="1315"/>
      <c r="KCB410" s="1315"/>
      <c r="KCC410" s="1315"/>
      <c r="KCD410" s="1315"/>
      <c r="KCE410" s="1315"/>
      <c r="KCF410" s="1315"/>
      <c r="KCG410" s="1315"/>
      <c r="KCH410" s="1315"/>
      <c r="KCI410" s="1315"/>
      <c r="KCJ410" s="1315"/>
      <c r="KCK410" s="1315"/>
      <c r="KCL410" s="1315"/>
      <c r="KCM410" s="1315"/>
      <c r="KCN410" s="1315"/>
      <c r="KCO410" s="1315"/>
      <c r="KCP410" s="1315"/>
      <c r="KCQ410" s="1315"/>
      <c r="KCR410" s="1315"/>
      <c r="KCS410" s="1315"/>
      <c r="KCT410" s="1315"/>
      <c r="KCU410" s="1315"/>
      <c r="KCV410" s="1315"/>
      <c r="KCW410" s="1315"/>
      <c r="KCX410" s="1315"/>
      <c r="KCY410" s="1315"/>
      <c r="KCZ410" s="1315"/>
      <c r="KDA410" s="1315"/>
      <c r="KDB410" s="1315"/>
      <c r="KDC410" s="1315"/>
      <c r="KDD410" s="1315"/>
      <c r="KDE410" s="1315"/>
      <c r="KDF410" s="1315"/>
      <c r="KDG410" s="1315"/>
      <c r="KDH410" s="1315"/>
      <c r="KDI410" s="1315"/>
      <c r="KDJ410" s="1315"/>
      <c r="KDK410" s="1315"/>
      <c r="KDL410" s="1315"/>
      <c r="KDM410" s="1315"/>
      <c r="KDN410" s="1315"/>
      <c r="KDO410" s="1315"/>
      <c r="KDP410" s="1315"/>
      <c r="KDQ410" s="1315"/>
      <c r="KDR410" s="1315"/>
      <c r="KDS410" s="1315"/>
      <c r="KDT410" s="1315"/>
      <c r="KDU410" s="1315"/>
      <c r="KDV410" s="1315"/>
      <c r="KDW410" s="1315"/>
      <c r="KDX410" s="1315"/>
      <c r="KDY410" s="1315"/>
      <c r="KDZ410" s="1315"/>
      <c r="KEA410" s="1315"/>
      <c r="KEB410" s="1315"/>
      <c r="KEC410" s="1315"/>
      <c r="KED410" s="1315"/>
      <c r="KEE410" s="1315"/>
      <c r="KEF410" s="1315"/>
      <c r="KEG410" s="1315"/>
      <c r="KEH410" s="1315"/>
      <c r="KEI410" s="1315"/>
      <c r="KEJ410" s="1315"/>
      <c r="KEK410" s="1315"/>
      <c r="KEL410" s="1315"/>
      <c r="KEM410" s="1315"/>
      <c r="KEN410" s="1315"/>
      <c r="KEO410" s="1315"/>
      <c r="KEP410" s="1315"/>
      <c r="KEQ410" s="1315"/>
      <c r="KER410" s="1315"/>
      <c r="KES410" s="1315"/>
      <c r="KET410" s="1315"/>
      <c r="KEU410" s="1315"/>
      <c r="KEV410" s="1315"/>
      <c r="KEW410" s="1315"/>
      <c r="KEX410" s="1315"/>
      <c r="KEY410" s="1315"/>
      <c r="KEZ410" s="1315"/>
      <c r="KFA410" s="1315"/>
      <c r="KFB410" s="1315"/>
      <c r="KFC410" s="1315"/>
      <c r="KFD410" s="1315"/>
      <c r="KFE410" s="1315"/>
      <c r="KFF410" s="1315"/>
      <c r="KFG410" s="1315"/>
      <c r="KFH410" s="1315"/>
      <c r="KFI410" s="1315"/>
      <c r="KFJ410" s="1315"/>
      <c r="KFK410" s="1315"/>
      <c r="KFL410" s="1315"/>
      <c r="KFM410" s="1315"/>
      <c r="KFN410" s="1315"/>
      <c r="KFO410" s="1315"/>
      <c r="KFP410" s="1315"/>
      <c r="KFQ410" s="1315"/>
      <c r="KFR410" s="1315"/>
      <c r="KFS410" s="1315"/>
      <c r="KFT410" s="1315"/>
      <c r="KFU410" s="1315"/>
      <c r="KFV410" s="1315"/>
      <c r="KFW410" s="1315"/>
      <c r="KFX410" s="1315"/>
      <c r="KFY410" s="1315"/>
      <c r="KFZ410" s="1315"/>
      <c r="KGA410" s="1315"/>
      <c r="KGB410" s="1315"/>
      <c r="KGC410" s="1315"/>
      <c r="KGD410" s="1315"/>
      <c r="KGE410" s="1315"/>
      <c r="KGF410" s="1315"/>
      <c r="KGG410" s="1315"/>
      <c r="KGH410" s="1315"/>
      <c r="KGI410" s="1315"/>
      <c r="KGJ410" s="1315"/>
      <c r="KGK410" s="1315"/>
      <c r="KGL410" s="1315"/>
      <c r="KGM410" s="1315"/>
      <c r="KGN410" s="1315"/>
      <c r="KGO410" s="1315"/>
      <c r="KGP410" s="1315"/>
      <c r="KGQ410" s="1315"/>
      <c r="KGR410" s="1315"/>
      <c r="KGS410" s="1315"/>
      <c r="KGT410" s="1315"/>
      <c r="KGU410" s="1315"/>
      <c r="KGV410" s="1315"/>
      <c r="KGW410" s="1315"/>
      <c r="KGX410" s="1315"/>
      <c r="KGY410" s="1315"/>
      <c r="KGZ410" s="1315"/>
      <c r="KHA410" s="1315"/>
      <c r="KHB410" s="1315"/>
      <c r="KHC410" s="1315"/>
      <c r="KHD410" s="1315"/>
      <c r="KHE410" s="1315"/>
      <c r="KHF410" s="1315"/>
      <c r="KHG410" s="1315"/>
      <c r="KHH410" s="1315"/>
      <c r="KHI410" s="1315"/>
      <c r="KHJ410" s="1315"/>
      <c r="KHK410" s="1315"/>
      <c r="KHL410" s="1315"/>
      <c r="KHM410" s="1315"/>
      <c r="KHN410" s="1315"/>
      <c r="KHO410" s="1315"/>
      <c r="KHP410" s="1315"/>
      <c r="KHQ410" s="1315"/>
      <c r="KHR410" s="1315"/>
      <c r="KHS410" s="1315"/>
      <c r="KHT410" s="1315"/>
      <c r="KHU410" s="1315"/>
      <c r="KHV410" s="1315"/>
      <c r="KHW410" s="1315"/>
      <c r="KHX410" s="1315"/>
      <c r="KHY410" s="1315"/>
      <c r="KHZ410" s="1315"/>
      <c r="KIA410" s="1315"/>
      <c r="KIB410" s="1315"/>
      <c r="KIC410" s="1315"/>
      <c r="KID410" s="1315"/>
      <c r="KIE410" s="1315"/>
      <c r="KIF410" s="1315"/>
      <c r="KIG410" s="1315"/>
      <c r="KIH410" s="1315"/>
      <c r="KII410" s="1315"/>
      <c r="KIJ410" s="1315"/>
      <c r="KIK410" s="1315"/>
      <c r="KIL410" s="1315"/>
      <c r="KIM410" s="1315"/>
      <c r="KIN410" s="1315"/>
      <c r="KIO410" s="1315"/>
      <c r="KIP410" s="1315"/>
      <c r="KIQ410" s="1315"/>
      <c r="KIR410" s="1315"/>
      <c r="KIS410" s="1315"/>
      <c r="KIT410" s="1315"/>
      <c r="KIU410" s="1315"/>
      <c r="KIV410" s="1315"/>
      <c r="KIW410" s="1315"/>
      <c r="KIX410" s="1315"/>
      <c r="KIY410" s="1315"/>
      <c r="KIZ410" s="1315"/>
      <c r="KJA410" s="1315"/>
      <c r="KJB410" s="1315"/>
      <c r="KJC410" s="1315"/>
      <c r="KJD410" s="1315"/>
      <c r="KJE410" s="1315"/>
      <c r="KJF410" s="1315"/>
      <c r="KJG410" s="1315"/>
      <c r="KJH410" s="1315"/>
      <c r="KJI410" s="1315"/>
      <c r="KJJ410" s="1315"/>
      <c r="KJK410" s="1315"/>
      <c r="KJL410" s="1315"/>
      <c r="KJM410" s="1315"/>
      <c r="KJN410" s="1315"/>
      <c r="KJO410" s="1315"/>
      <c r="KJP410" s="1315"/>
      <c r="KJQ410" s="1315"/>
      <c r="KJR410" s="1315"/>
      <c r="KJS410" s="1315"/>
      <c r="KJT410" s="1315"/>
      <c r="KJU410" s="1315"/>
      <c r="KJV410" s="1315"/>
      <c r="KJW410" s="1315"/>
      <c r="KJX410" s="1315"/>
      <c r="KJY410" s="1315"/>
      <c r="KJZ410" s="1315"/>
      <c r="KKA410" s="1315"/>
      <c r="KKB410" s="1315"/>
      <c r="KKC410" s="1315"/>
      <c r="KKD410" s="1315"/>
      <c r="KKE410" s="1315"/>
      <c r="KKF410" s="1315"/>
      <c r="KKG410" s="1315"/>
      <c r="KKH410" s="1315"/>
      <c r="KKI410" s="1315"/>
      <c r="KKJ410" s="1315"/>
      <c r="KKK410" s="1315"/>
      <c r="KKL410" s="1315"/>
      <c r="KKM410" s="1315"/>
      <c r="KKN410" s="1315"/>
      <c r="KKO410" s="1315"/>
      <c r="KKP410" s="1315"/>
      <c r="KKQ410" s="1315"/>
      <c r="KKR410" s="1315"/>
      <c r="KKS410" s="1315"/>
      <c r="KKT410" s="1315"/>
      <c r="KKU410" s="1315"/>
      <c r="KKV410" s="1315"/>
      <c r="KKW410" s="1315"/>
      <c r="KKX410" s="1315"/>
      <c r="KKY410" s="1315"/>
      <c r="KKZ410" s="1315"/>
      <c r="KLA410" s="1315"/>
      <c r="KLB410" s="1315"/>
      <c r="KLC410" s="1315"/>
      <c r="KLD410" s="1315"/>
      <c r="KLE410" s="1315"/>
      <c r="KLF410" s="1315"/>
      <c r="KLG410" s="1315"/>
      <c r="KLH410" s="1315"/>
      <c r="KLI410" s="1315"/>
      <c r="KLJ410" s="1315"/>
      <c r="KLK410" s="1315"/>
      <c r="KLL410" s="1315"/>
      <c r="KLM410" s="1315"/>
      <c r="KLN410" s="1315"/>
      <c r="KLO410" s="1315"/>
      <c r="KLP410" s="1315"/>
      <c r="KLQ410" s="1315"/>
      <c r="KLR410" s="1315"/>
      <c r="KLS410" s="1315"/>
      <c r="KLT410" s="1315"/>
      <c r="KLU410" s="1315"/>
      <c r="KLV410" s="1315"/>
      <c r="KLW410" s="1315"/>
      <c r="KLX410" s="1315"/>
      <c r="KLY410" s="1315"/>
      <c r="KLZ410" s="1315"/>
      <c r="KMA410" s="1315"/>
      <c r="KMB410" s="1315"/>
      <c r="KMC410" s="1315"/>
      <c r="KMD410" s="1315"/>
      <c r="KME410" s="1315"/>
      <c r="KMF410" s="1315"/>
      <c r="KMG410" s="1315"/>
      <c r="KMH410" s="1315"/>
      <c r="KMI410" s="1315"/>
      <c r="KMJ410" s="1315"/>
      <c r="KMK410" s="1315"/>
      <c r="KML410" s="1315"/>
      <c r="KMM410" s="1315"/>
      <c r="KMN410" s="1315"/>
      <c r="KMO410" s="1315"/>
      <c r="KMP410" s="1315"/>
      <c r="KMQ410" s="1315"/>
      <c r="KMR410" s="1315"/>
      <c r="KMS410" s="1315"/>
      <c r="KMT410" s="1315"/>
      <c r="KMU410" s="1315"/>
      <c r="KMV410" s="1315"/>
      <c r="KMW410" s="1315"/>
      <c r="KMX410" s="1315"/>
      <c r="KMY410" s="1315"/>
      <c r="KMZ410" s="1315"/>
      <c r="KNA410" s="1315"/>
      <c r="KNB410" s="1315"/>
      <c r="KNC410" s="1315"/>
      <c r="KND410" s="1315"/>
      <c r="KNE410" s="1315"/>
      <c r="KNF410" s="1315"/>
      <c r="KNG410" s="1315"/>
      <c r="KNH410" s="1315"/>
      <c r="KNI410" s="1315"/>
      <c r="KNJ410" s="1315"/>
      <c r="KNK410" s="1315"/>
      <c r="KNL410" s="1315"/>
      <c r="KNM410" s="1315"/>
      <c r="KNN410" s="1315"/>
      <c r="KNO410" s="1315"/>
      <c r="KNP410" s="1315"/>
      <c r="KNQ410" s="1315"/>
      <c r="KNR410" s="1315"/>
      <c r="KNS410" s="1315"/>
      <c r="KNT410" s="1315"/>
      <c r="KNU410" s="1315"/>
      <c r="KNV410" s="1315"/>
      <c r="KNW410" s="1315"/>
      <c r="KNX410" s="1315"/>
      <c r="KNY410" s="1315"/>
      <c r="KNZ410" s="1315"/>
      <c r="KOA410" s="1315"/>
      <c r="KOB410" s="1315"/>
      <c r="KOC410" s="1315"/>
      <c r="KOD410" s="1315"/>
      <c r="KOE410" s="1315"/>
      <c r="KOF410" s="1315"/>
      <c r="KOG410" s="1315"/>
      <c r="KOH410" s="1315"/>
      <c r="KOI410" s="1315"/>
      <c r="KOJ410" s="1315"/>
      <c r="KOK410" s="1315"/>
      <c r="KOL410" s="1315"/>
      <c r="KOM410" s="1315"/>
      <c r="KON410" s="1315"/>
      <c r="KOO410" s="1315"/>
      <c r="KOP410" s="1315"/>
      <c r="KOQ410" s="1315"/>
      <c r="KOR410" s="1315"/>
      <c r="KOS410" s="1315"/>
      <c r="KOT410" s="1315"/>
      <c r="KOU410" s="1315"/>
      <c r="KOV410" s="1315"/>
      <c r="KOW410" s="1315"/>
      <c r="KOX410" s="1315"/>
      <c r="KOY410" s="1315"/>
      <c r="KOZ410" s="1315"/>
      <c r="KPA410" s="1315"/>
      <c r="KPB410" s="1315"/>
      <c r="KPC410" s="1315"/>
      <c r="KPD410" s="1315"/>
      <c r="KPE410" s="1315"/>
      <c r="KPF410" s="1315"/>
      <c r="KPG410" s="1315"/>
      <c r="KPH410" s="1315"/>
      <c r="KPI410" s="1315"/>
      <c r="KPJ410" s="1315"/>
      <c r="KPK410" s="1315"/>
      <c r="KPL410" s="1315"/>
      <c r="KPM410" s="1315"/>
      <c r="KPN410" s="1315"/>
      <c r="KPO410" s="1315"/>
      <c r="KPP410" s="1315"/>
      <c r="KPQ410" s="1315"/>
      <c r="KPR410" s="1315"/>
      <c r="KPS410" s="1315"/>
      <c r="KPT410" s="1315"/>
      <c r="KPU410" s="1315"/>
      <c r="KPV410" s="1315"/>
      <c r="KPW410" s="1315"/>
      <c r="KPX410" s="1315"/>
      <c r="KPY410" s="1315"/>
      <c r="KPZ410" s="1315"/>
      <c r="KQA410" s="1315"/>
      <c r="KQB410" s="1315"/>
      <c r="KQC410" s="1315"/>
      <c r="KQD410" s="1315"/>
      <c r="KQE410" s="1315"/>
      <c r="KQF410" s="1315"/>
      <c r="KQG410" s="1315"/>
      <c r="KQH410" s="1315"/>
      <c r="KQI410" s="1315"/>
      <c r="KQJ410" s="1315"/>
      <c r="KQK410" s="1315"/>
      <c r="KQL410" s="1315"/>
      <c r="KQM410" s="1315"/>
      <c r="KQN410" s="1315"/>
      <c r="KQO410" s="1315"/>
      <c r="KQP410" s="1315"/>
      <c r="KQQ410" s="1315"/>
      <c r="KQR410" s="1315"/>
      <c r="KQS410" s="1315"/>
      <c r="KQT410" s="1315"/>
      <c r="KQU410" s="1315"/>
      <c r="KQV410" s="1315"/>
      <c r="KQW410" s="1315"/>
      <c r="KQX410" s="1315"/>
      <c r="KQY410" s="1315"/>
      <c r="KQZ410" s="1315"/>
      <c r="KRA410" s="1315"/>
      <c r="KRB410" s="1315"/>
      <c r="KRC410" s="1315"/>
      <c r="KRD410" s="1315"/>
      <c r="KRE410" s="1315"/>
      <c r="KRF410" s="1315"/>
      <c r="KRG410" s="1315"/>
      <c r="KRH410" s="1315"/>
      <c r="KRI410" s="1315"/>
      <c r="KRJ410" s="1315"/>
      <c r="KRK410" s="1315"/>
      <c r="KRL410" s="1315"/>
      <c r="KRM410" s="1315"/>
      <c r="KRN410" s="1315"/>
      <c r="KRO410" s="1315"/>
      <c r="KRP410" s="1315"/>
      <c r="KRQ410" s="1315"/>
      <c r="KRR410" s="1315"/>
      <c r="KRS410" s="1315"/>
      <c r="KRT410" s="1315"/>
      <c r="KRU410" s="1315"/>
      <c r="KRV410" s="1315"/>
      <c r="KRW410" s="1315"/>
      <c r="KRX410" s="1315"/>
      <c r="KRY410" s="1315"/>
      <c r="KRZ410" s="1315"/>
      <c r="KSA410" s="1315"/>
      <c r="KSB410" s="1315"/>
      <c r="KSC410" s="1315"/>
      <c r="KSD410" s="1315"/>
      <c r="KSE410" s="1315"/>
      <c r="KSF410" s="1315"/>
      <c r="KSG410" s="1315"/>
      <c r="KSH410" s="1315"/>
      <c r="KSI410" s="1315"/>
      <c r="KSJ410" s="1315"/>
      <c r="KSK410" s="1315"/>
      <c r="KSL410" s="1315"/>
      <c r="KSM410" s="1315"/>
      <c r="KSN410" s="1315"/>
      <c r="KSO410" s="1315"/>
      <c r="KSP410" s="1315"/>
      <c r="KSQ410" s="1315"/>
      <c r="KSR410" s="1315"/>
      <c r="KSS410" s="1315"/>
      <c r="KST410" s="1315"/>
      <c r="KSU410" s="1315"/>
      <c r="KSV410" s="1315"/>
      <c r="KSW410" s="1315"/>
      <c r="KSX410" s="1315"/>
      <c r="KSY410" s="1315"/>
      <c r="KSZ410" s="1315"/>
      <c r="KTA410" s="1315"/>
      <c r="KTB410" s="1315"/>
      <c r="KTC410" s="1315"/>
      <c r="KTD410" s="1315"/>
      <c r="KTE410" s="1315"/>
      <c r="KTF410" s="1315"/>
      <c r="KTG410" s="1315"/>
      <c r="KTH410" s="1315"/>
      <c r="KTI410" s="1315"/>
      <c r="KTJ410" s="1315"/>
      <c r="KTK410" s="1315"/>
      <c r="KTL410" s="1315"/>
      <c r="KTM410" s="1315"/>
      <c r="KTN410" s="1315"/>
      <c r="KTO410" s="1315"/>
      <c r="KTP410" s="1315"/>
      <c r="KTQ410" s="1315"/>
      <c r="KTR410" s="1315"/>
      <c r="KTS410" s="1315"/>
      <c r="KTT410" s="1315"/>
      <c r="KTU410" s="1315"/>
      <c r="KTV410" s="1315"/>
      <c r="KTW410" s="1315"/>
      <c r="KTX410" s="1315"/>
      <c r="KTY410" s="1315"/>
      <c r="KTZ410" s="1315"/>
      <c r="KUA410" s="1315"/>
      <c r="KUB410" s="1315"/>
      <c r="KUC410" s="1315"/>
      <c r="KUD410" s="1315"/>
      <c r="KUE410" s="1315"/>
      <c r="KUF410" s="1315"/>
      <c r="KUG410" s="1315"/>
      <c r="KUH410" s="1315"/>
      <c r="KUI410" s="1315"/>
      <c r="KUJ410" s="1315"/>
      <c r="KUK410" s="1315"/>
      <c r="KUL410" s="1315"/>
      <c r="KUM410" s="1315"/>
      <c r="KUN410" s="1315"/>
      <c r="KUO410" s="1315"/>
      <c r="KUP410" s="1315"/>
      <c r="KUQ410" s="1315"/>
      <c r="KUR410" s="1315"/>
      <c r="KUS410" s="1315"/>
      <c r="KUT410" s="1315"/>
      <c r="KUU410" s="1315"/>
      <c r="KUV410" s="1315"/>
      <c r="KUW410" s="1315"/>
      <c r="KUX410" s="1315"/>
      <c r="KUY410" s="1315"/>
      <c r="KUZ410" s="1315"/>
      <c r="KVA410" s="1315"/>
      <c r="KVB410" s="1315"/>
      <c r="KVC410" s="1315"/>
      <c r="KVD410" s="1315"/>
      <c r="KVE410" s="1315"/>
      <c r="KVF410" s="1315"/>
      <c r="KVG410" s="1315"/>
      <c r="KVH410" s="1315"/>
      <c r="KVI410" s="1315"/>
      <c r="KVJ410" s="1315"/>
      <c r="KVK410" s="1315"/>
      <c r="KVL410" s="1315"/>
      <c r="KVM410" s="1315"/>
      <c r="KVN410" s="1315"/>
      <c r="KVO410" s="1315"/>
      <c r="KVP410" s="1315"/>
      <c r="KVQ410" s="1315"/>
      <c r="KVR410" s="1315"/>
      <c r="KVS410" s="1315"/>
      <c r="KVT410" s="1315"/>
      <c r="KVU410" s="1315"/>
      <c r="KVV410" s="1315"/>
      <c r="KVW410" s="1315"/>
      <c r="KVX410" s="1315"/>
      <c r="KVY410" s="1315"/>
      <c r="KVZ410" s="1315"/>
      <c r="KWA410" s="1315"/>
      <c r="KWB410" s="1315"/>
      <c r="KWC410" s="1315"/>
      <c r="KWD410" s="1315"/>
      <c r="KWE410" s="1315"/>
      <c r="KWF410" s="1315"/>
      <c r="KWG410" s="1315"/>
      <c r="KWH410" s="1315"/>
      <c r="KWI410" s="1315"/>
      <c r="KWJ410" s="1315"/>
      <c r="KWK410" s="1315"/>
      <c r="KWL410" s="1315"/>
      <c r="KWM410" s="1315"/>
      <c r="KWN410" s="1315"/>
      <c r="KWO410" s="1315"/>
      <c r="KWP410" s="1315"/>
      <c r="KWQ410" s="1315"/>
      <c r="KWR410" s="1315"/>
      <c r="KWS410" s="1315"/>
      <c r="KWT410" s="1315"/>
      <c r="KWU410" s="1315"/>
      <c r="KWV410" s="1315"/>
      <c r="KWW410" s="1315"/>
      <c r="KWX410" s="1315"/>
      <c r="KWY410" s="1315"/>
      <c r="KWZ410" s="1315"/>
      <c r="KXA410" s="1315"/>
      <c r="KXB410" s="1315"/>
      <c r="KXC410" s="1315"/>
      <c r="KXD410" s="1315"/>
      <c r="KXE410" s="1315"/>
      <c r="KXF410" s="1315"/>
      <c r="KXG410" s="1315"/>
      <c r="KXH410" s="1315"/>
      <c r="KXI410" s="1315"/>
      <c r="KXJ410" s="1315"/>
      <c r="KXK410" s="1315"/>
      <c r="KXL410" s="1315"/>
      <c r="KXM410" s="1315"/>
      <c r="KXN410" s="1315"/>
      <c r="KXO410" s="1315"/>
      <c r="KXP410" s="1315"/>
      <c r="KXQ410" s="1315"/>
      <c r="KXR410" s="1315"/>
      <c r="KXS410" s="1315"/>
      <c r="KXT410" s="1315"/>
      <c r="KXU410" s="1315"/>
      <c r="KXV410" s="1315"/>
      <c r="KXW410" s="1315"/>
      <c r="KXX410" s="1315"/>
      <c r="KXY410" s="1315"/>
      <c r="KXZ410" s="1315"/>
      <c r="KYA410" s="1315"/>
      <c r="KYB410" s="1315"/>
      <c r="KYC410" s="1315"/>
      <c r="KYD410" s="1315"/>
      <c r="KYE410" s="1315"/>
      <c r="KYF410" s="1315"/>
      <c r="KYG410" s="1315"/>
      <c r="KYH410" s="1315"/>
      <c r="KYI410" s="1315"/>
      <c r="KYJ410" s="1315"/>
      <c r="KYK410" s="1315"/>
      <c r="KYL410" s="1315"/>
      <c r="KYM410" s="1315"/>
      <c r="KYN410" s="1315"/>
      <c r="KYO410" s="1315"/>
      <c r="KYP410" s="1315"/>
      <c r="KYQ410" s="1315"/>
      <c r="KYR410" s="1315"/>
      <c r="KYS410" s="1315"/>
      <c r="KYT410" s="1315"/>
      <c r="KYU410" s="1315"/>
      <c r="KYV410" s="1315"/>
      <c r="KYW410" s="1315"/>
      <c r="KYX410" s="1315"/>
      <c r="KYY410" s="1315"/>
      <c r="KYZ410" s="1315"/>
      <c r="KZA410" s="1315"/>
      <c r="KZB410" s="1315"/>
      <c r="KZC410" s="1315"/>
      <c r="KZD410" s="1315"/>
      <c r="KZE410" s="1315"/>
      <c r="KZF410" s="1315"/>
      <c r="KZG410" s="1315"/>
      <c r="KZH410" s="1315"/>
      <c r="KZI410" s="1315"/>
      <c r="KZJ410" s="1315"/>
      <c r="KZK410" s="1315"/>
      <c r="KZL410" s="1315"/>
      <c r="KZM410" s="1315"/>
      <c r="KZN410" s="1315"/>
      <c r="KZO410" s="1315"/>
      <c r="KZP410" s="1315"/>
      <c r="KZQ410" s="1315"/>
      <c r="KZR410" s="1315"/>
      <c r="KZS410" s="1315"/>
      <c r="KZT410" s="1315"/>
      <c r="KZU410" s="1315"/>
      <c r="KZV410" s="1315"/>
      <c r="KZW410" s="1315"/>
      <c r="KZX410" s="1315"/>
      <c r="KZY410" s="1315"/>
      <c r="KZZ410" s="1315"/>
      <c r="LAA410" s="1315"/>
      <c r="LAB410" s="1315"/>
      <c r="LAC410" s="1315"/>
      <c r="LAD410" s="1315"/>
      <c r="LAE410" s="1315"/>
      <c r="LAF410" s="1315"/>
      <c r="LAG410" s="1315"/>
      <c r="LAH410" s="1315"/>
      <c r="LAI410" s="1315"/>
      <c r="LAJ410" s="1315"/>
      <c r="LAK410" s="1315"/>
      <c r="LAL410" s="1315"/>
      <c r="LAM410" s="1315"/>
      <c r="LAN410" s="1315"/>
      <c r="LAO410" s="1315"/>
      <c r="LAP410" s="1315"/>
      <c r="LAQ410" s="1315"/>
      <c r="LAR410" s="1315"/>
      <c r="LAS410" s="1315"/>
      <c r="LAT410" s="1315"/>
      <c r="LAU410" s="1315"/>
      <c r="LAV410" s="1315"/>
      <c r="LAW410" s="1315"/>
      <c r="LAX410" s="1315"/>
      <c r="LAY410" s="1315"/>
      <c r="LAZ410" s="1315"/>
      <c r="LBA410" s="1315"/>
      <c r="LBB410" s="1315"/>
      <c r="LBC410" s="1315"/>
      <c r="LBD410" s="1315"/>
      <c r="LBE410" s="1315"/>
      <c r="LBF410" s="1315"/>
      <c r="LBG410" s="1315"/>
      <c r="LBH410" s="1315"/>
      <c r="LBI410" s="1315"/>
      <c r="LBJ410" s="1315"/>
      <c r="LBK410" s="1315"/>
      <c r="LBL410" s="1315"/>
      <c r="LBM410" s="1315"/>
      <c r="LBN410" s="1315"/>
      <c r="LBO410" s="1315"/>
      <c r="LBP410" s="1315"/>
      <c r="LBQ410" s="1315"/>
      <c r="LBR410" s="1315"/>
      <c r="LBS410" s="1315"/>
      <c r="LBT410" s="1315"/>
      <c r="LBU410" s="1315"/>
      <c r="LBV410" s="1315"/>
      <c r="LBW410" s="1315"/>
      <c r="LBX410" s="1315"/>
      <c r="LBY410" s="1315"/>
      <c r="LBZ410" s="1315"/>
      <c r="LCA410" s="1315"/>
      <c r="LCB410" s="1315"/>
      <c r="LCC410" s="1315"/>
      <c r="LCD410" s="1315"/>
      <c r="LCE410" s="1315"/>
      <c r="LCF410" s="1315"/>
      <c r="LCG410" s="1315"/>
      <c r="LCH410" s="1315"/>
      <c r="LCI410" s="1315"/>
      <c r="LCJ410" s="1315"/>
      <c r="LCK410" s="1315"/>
      <c r="LCL410" s="1315"/>
      <c r="LCM410" s="1315"/>
      <c r="LCN410" s="1315"/>
      <c r="LCO410" s="1315"/>
      <c r="LCP410" s="1315"/>
      <c r="LCQ410" s="1315"/>
      <c r="LCR410" s="1315"/>
      <c r="LCS410" s="1315"/>
      <c r="LCT410" s="1315"/>
      <c r="LCU410" s="1315"/>
      <c r="LCV410" s="1315"/>
      <c r="LCW410" s="1315"/>
      <c r="LCX410" s="1315"/>
      <c r="LCY410" s="1315"/>
      <c r="LCZ410" s="1315"/>
      <c r="LDA410" s="1315"/>
      <c r="LDB410" s="1315"/>
      <c r="LDC410" s="1315"/>
      <c r="LDD410" s="1315"/>
      <c r="LDE410" s="1315"/>
      <c r="LDF410" s="1315"/>
      <c r="LDG410" s="1315"/>
      <c r="LDH410" s="1315"/>
      <c r="LDI410" s="1315"/>
      <c r="LDJ410" s="1315"/>
      <c r="LDK410" s="1315"/>
      <c r="LDL410" s="1315"/>
      <c r="LDM410" s="1315"/>
      <c r="LDN410" s="1315"/>
      <c r="LDO410" s="1315"/>
      <c r="LDP410" s="1315"/>
      <c r="LDQ410" s="1315"/>
      <c r="LDR410" s="1315"/>
      <c r="LDS410" s="1315"/>
      <c r="LDT410" s="1315"/>
      <c r="LDU410" s="1315"/>
      <c r="LDV410" s="1315"/>
      <c r="LDW410" s="1315"/>
      <c r="LDX410" s="1315"/>
      <c r="LDY410" s="1315"/>
      <c r="LDZ410" s="1315"/>
      <c r="LEA410" s="1315"/>
      <c r="LEB410" s="1315"/>
      <c r="LEC410" s="1315"/>
      <c r="LED410" s="1315"/>
      <c r="LEE410" s="1315"/>
      <c r="LEF410" s="1315"/>
      <c r="LEG410" s="1315"/>
      <c r="LEH410" s="1315"/>
      <c r="LEI410" s="1315"/>
      <c r="LEJ410" s="1315"/>
      <c r="LEK410" s="1315"/>
      <c r="LEL410" s="1315"/>
      <c r="LEM410" s="1315"/>
      <c r="LEN410" s="1315"/>
      <c r="LEO410" s="1315"/>
      <c r="LEP410" s="1315"/>
      <c r="LEQ410" s="1315"/>
      <c r="LER410" s="1315"/>
      <c r="LES410" s="1315"/>
      <c r="LET410" s="1315"/>
      <c r="LEU410" s="1315"/>
      <c r="LEV410" s="1315"/>
      <c r="LEW410" s="1315"/>
      <c r="LEX410" s="1315"/>
      <c r="LEY410" s="1315"/>
      <c r="LEZ410" s="1315"/>
      <c r="LFA410" s="1315"/>
      <c r="LFB410" s="1315"/>
      <c r="LFC410" s="1315"/>
      <c r="LFD410" s="1315"/>
      <c r="LFE410" s="1315"/>
      <c r="LFF410" s="1315"/>
      <c r="LFG410" s="1315"/>
      <c r="LFH410" s="1315"/>
      <c r="LFI410" s="1315"/>
      <c r="LFJ410" s="1315"/>
      <c r="LFK410" s="1315"/>
      <c r="LFL410" s="1315"/>
      <c r="LFM410" s="1315"/>
      <c r="LFN410" s="1315"/>
      <c r="LFO410" s="1315"/>
      <c r="LFP410" s="1315"/>
      <c r="LFQ410" s="1315"/>
      <c r="LFR410" s="1315"/>
      <c r="LFS410" s="1315"/>
      <c r="LFT410" s="1315"/>
      <c r="LFU410" s="1315"/>
      <c r="LFV410" s="1315"/>
      <c r="LFW410" s="1315"/>
      <c r="LFX410" s="1315"/>
      <c r="LFY410" s="1315"/>
      <c r="LFZ410" s="1315"/>
      <c r="LGA410" s="1315"/>
      <c r="LGB410" s="1315"/>
      <c r="LGC410" s="1315"/>
      <c r="LGD410" s="1315"/>
      <c r="LGE410" s="1315"/>
      <c r="LGF410" s="1315"/>
      <c r="LGG410" s="1315"/>
      <c r="LGH410" s="1315"/>
      <c r="LGI410" s="1315"/>
      <c r="LGJ410" s="1315"/>
      <c r="LGK410" s="1315"/>
      <c r="LGL410" s="1315"/>
      <c r="LGM410" s="1315"/>
      <c r="LGN410" s="1315"/>
      <c r="LGO410" s="1315"/>
      <c r="LGP410" s="1315"/>
      <c r="LGQ410" s="1315"/>
      <c r="LGR410" s="1315"/>
      <c r="LGS410" s="1315"/>
      <c r="LGT410" s="1315"/>
      <c r="LGU410" s="1315"/>
      <c r="LGV410" s="1315"/>
      <c r="LGW410" s="1315"/>
      <c r="LGX410" s="1315"/>
      <c r="LGY410" s="1315"/>
      <c r="LGZ410" s="1315"/>
      <c r="LHA410" s="1315"/>
      <c r="LHB410" s="1315"/>
      <c r="LHC410" s="1315"/>
      <c r="LHD410" s="1315"/>
      <c r="LHE410" s="1315"/>
      <c r="LHF410" s="1315"/>
      <c r="LHG410" s="1315"/>
      <c r="LHH410" s="1315"/>
      <c r="LHI410" s="1315"/>
      <c r="LHJ410" s="1315"/>
      <c r="LHK410" s="1315"/>
      <c r="LHL410" s="1315"/>
      <c r="LHM410" s="1315"/>
      <c r="LHN410" s="1315"/>
      <c r="LHO410" s="1315"/>
      <c r="LHP410" s="1315"/>
      <c r="LHQ410" s="1315"/>
      <c r="LHR410" s="1315"/>
      <c r="LHS410" s="1315"/>
      <c r="LHT410" s="1315"/>
      <c r="LHU410" s="1315"/>
      <c r="LHV410" s="1315"/>
      <c r="LHW410" s="1315"/>
      <c r="LHX410" s="1315"/>
      <c r="LHY410" s="1315"/>
      <c r="LHZ410" s="1315"/>
      <c r="LIA410" s="1315"/>
      <c r="LIB410" s="1315"/>
      <c r="LIC410" s="1315"/>
      <c r="LID410" s="1315"/>
      <c r="LIE410" s="1315"/>
      <c r="LIF410" s="1315"/>
      <c r="LIG410" s="1315"/>
      <c r="LIH410" s="1315"/>
      <c r="LII410" s="1315"/>
      <c r="LIJ410" s="1315"/>
      <c r="LIK410" s="1315"/>
      <c r="LIL410" s="1315"/>
      <c r="LIM410" s="1315"/>
      <c r="LIN410" s="1315"/>
      <c r="LIO410" s="1315"/>
      <c r="LIP410" s="1315"/>
      <c r="LIQ410" s="1315"/>
      <c r="LIR410" s="1315"/>
      <c r="LIS410" s="1315"/>
      <c r="LIT410" s="1315"/>
      <c r="LIU410" s="1315"/>
      <c r="LIV410" s="1315"/>
      <c r="LIW410" s="1315"/>
      <c r="LIX410" s="1315"/>
      <c r="LIY410" s="1315"/>
      <c r="LIZ410" s="1315"/>
      <c r="LJA410" s="1315"/>
      <c r="LJB410" s="1315"/>
      <c r="LJC410" s="1315"/>
      <c r="LJD410" s="1315"/>
      <c r="LJE410" s="1315"/>
      <c r="LJF410" s="1315"/>
      <c r="LJG410" s="1315"/>
      <c r="LJH410" s="1315"/>
      <c r="LJI410" s="1315"/>
      <c r="LJJ410" s="1315"/>
      <c r="LJK410" s="1315"/>
      <c r="LJL410" s="1315"/>
      <c r="LJM410" s="1315"/>
      <c r="LJN410" s="1315"/>
      <c r="LJO410" s="1315"/>
      <c r="LJP410" s="1315"/>
      <c r="LJQ410" s="1315"/>
      <c r="LJR410" s="1315"/>
      <c r="LJS410" s="1315"/>
      <c r="LJT410" s="1315"/>
      <c r="LJU410" s="1315"/>
      <c r="LJV410" s="1315"/>
      <c r="LJW410" s="1315"/>
      <c r="LJX410" s="1315"/>
      <c r="LJY410" s="1315"/>
      <c r="LJZ410" s="1315"/>
      <c r="LKA410" s="1315"/>
      <c r="LKB410" s="1315"/>
      <c r="LKC410" s="1315"/>
      <c r="LKD410" s="1315"/>
      <c r="LKE410" s="1315"/>
      <c r="LKF410" s="1315"/>
      <c r="LKG410" s="1315"/>
      <c r="LKH410" s="1315"/>
      <c r="LKI410" s="1315"/>
      <c r="LKJ410" s="1315"/>
      <c r="LKK410" s="1315"/>
      <c r="LKL410" s="1315"/>
      <c r="LKM410" s="1315"/>
      <c r="LKN410" s="1315"/>
      <c r="LKO410" s="1315"/>
      <c r="LKP410" s="1315"/>
      <c r="LKQ410" s="1315"/>
      <c r="LKR410" s="1315"/>
      <c r="LKS410" s="1315"/>
      <c r="LKT410" s="1315"/>
      <c r="LKU410" s="1315"/>
      <c r="LKV410" s="1315"/>
      <c r="LKW410" s="1315"/>
      <c r="LKX410" s="1315"/>
      <c r="LKY410" s="1315"/>
      <c r="LKZ410" s="1315"/>
      <c r="LLA410" s="1315"/>
      <c r="LLB410" s="1315"/>
      <c r="LLC410" s="1315"/>
      <c r="LLD410" s="1315"/>
      <c r="LLE410" s="1315"/>
      <c r="LLF410" s="1315"/>
      <c r="LLG410" s="1315"/>
      <c r="LLH410" s="1315"/>
      <c r="LLI410" s="1315"/>
      <c r="LLJ410" s="1315"/>
      <c r="LLK410" s="1315"/>
      <c r="LLL410" s="1315"/>
      <c r="LLM410" s="1315"/>
      <c r="LLN410" s="1315"/>
      <c r="LLO410" s="1315"/>
      <c r="LLP410" s="1315"/>
      <c r="LLQ410" s="1315"/>
      <c r="LLR410" s="1315"/>
      <c r="LLS410" s="1315"/>
      <c r="LLT410" s="1315"/>
      <c r="LLU410" s="1315"/>
      <c r="LLV410" s="1315"/>
      <c r="LLW410" s="1315"/>
      <c r="LLX410" s="1315"/>
      <c r="LLY410" s="1315"/>
      <c r="LLZ410" s="1315"/>
      <c r="LMA410" s="1315"/>
      <c r="LMB410" s="1315"/>
      <c r="LMC410" s="1315"/>
      <c r="LMD410" s="1315"/>
      <c r="LME410" s="1315"/>
      <c r="LMF410" s="1315"/>
      <c r="LMG410" s="1315"/>
      <c r="LMH410" s="1315"/>
      <c r="LMI410" s="1315"/>
      <c r="LMJ410" s="1315"/>
      <c r="LMK410" s="1315"/>
      <c r="LML410" s="1315"/>
      <c r="LMM410" s="1315"/>
      <c r="LMN410" s="1315"/>
      <c r="LMO410" s="1315"/>
      <c r="LMP410" s="1315"/>
      <c r="LMQ410" s="1315"/>
      <c r="LMR410" s="1315"/>
      <c r="LMS410" s="1315"/>
      <c r="LMT410" s="1315"/>
      <c r="LMU410" s="1315"/>
      <c r="LMV410" s="1315"/>
      <c r="LMW410" s="1315"/>
      <c r="LMX410" s="1315"/>
      <c r="LMY410" s="1315"/>
      <c r="LMZ410" s="1315"/>
      <c r="LNA410" s="1315"/>
      <c r="LNB410" s="1315"/>
      <c r="LNC410" s="1315"/>
      <c r="LND410" s="1315"/>
      <c r="LNE410" s="1315"/>
      <c r="LNF410" s="1315"/>
      <c r="LNG410" s="1315"/>
      <c r="LNH410" s="1315"/>
      <c r="LNI410" s="1315"/>
      <c r="LNJ410" s="1315"/>
      <c r="LNK410" s="1315"/>
      <c r="LNL410" s="1315"/>
      <c r="LNM410" s="1315"/>
      <c r="LNN410" s="1315"/>
      <c r="LNO410" s="1315"/>
      <c r="LNP410" s="1315"/>
      <c r="LNQ410" s="1315"/>
      <c r="LNR410" s="1315"/>
      <c r="LNS410" s="1315"/>
      <c r="LNT410" s="1315"/>
      <c r="LNU410" s="1315"/>
      <c r="LNV410" s="1315"/>
      <c r="LNW410" s="1315"/>
      <c r="LNX410" s="1315"/>
      <c r="LNY410" s="1315"/>
      <c r="LNZ410" s="1315"/>
      <c r="LOA410" s="1315"/>
      <c r="LOB410" s="1315"/>
      <c r="LOC410" s="1315"/>
      <c r="LOD410" s="1315"/>
      <c r="LOE410" s="1315"/>
      <c r="LOF410" s="1315"/>
      <c r="LOG410" s="1315"/>
      <c r="LOH410" s="1315"/>
      <c r="LOI410" s="1315"/>
      <c r="LOJ410" s="1315"/>
      <c r="LOK410" s="1315"/>
      <c r="LOL410" s="1315"/>
      <c r="LOM410" s="1315"/>
      <c r="LON410" s="1315"/>
      <c r="LOO410" s="1315"/>
      <c r="LOP410" s="1315"/>
      <c r="LOQ410" s="1315"/>
      <c r="LOR410" s="1315"/>
      <c r="LOS410" s="1315"/>
      <c r="LOT410" s="1315"/>
      <c r="LOU410" s="1315"/>
      <c r="LOV410" s="1315"/>
      <c r="LOW410" s="1315"/>
      <c r="LOX410" s="1315"/>
      <c r="LOY410" s="1315"/>
      <c r="LOZ410" s="1315"/>
      <c r="LPA410" s="1315"/>
      <c r="LPB410" s="1315"/>
      <c r="LPC410" s="1315"/>
      <c r="LPD410" s="1315"/>
      <c r="LPE410" s="1315"/>
      <c r="LPF410" s="1315"/>
      <c r="LPG410" s="1315"/>
      <c r="LPH410" s="1315"/>
      <c r="LPI410" s="1315"/>
      <c r="LPJ410" s="1315"/>
      <c r="LPK410" s="1315"/>
      <c r="LPL410" s="1315"/>
      <c r="LPM410" s="1315"/>
      <c r="LPN410" s="1315"/>
      <c r="LPO410" s="1315"/>
      <c r="LPP410" s="1315"/>
      <c r="LPQ410" s="1315"/>
      <c r="LPR410" s="1315"/>
      <c r="LPS410" s="1315"/>
      <c r="LPT410" s="1315"/>
      <c r="LPU410" s="1315"/>
      <c r="LPV410" s="1315"/>
      <c r="LPW410" s="1315"/>
      <c r="LPX410" s="1315"/>
      <c r="LPY410" s="1315"/>
      <c r="LPZ410" s="1315"/>
      <c r="LQA410" s="1315"/>
      <c r="LQB410" s="1315"/>
      <c r="LQC410" s="1315"/>
      <c r="LQD410" s="1315"/>
      <c r="LQE410" s="1315"/>
      <c r="LQF410" s="1315"/>
      <c r="LQG410" s="1315"/>
      <c r="LQH410" s="1315"/>
      <c r="LQI410" s="1315"/>
      <c r="LQJ410" s="1315"/>
      <c r="LQK410" s="1315"/>
      <c r="LQL410" s="1315"/>
      <c r="LQM410" s="1315"/>
      <c r="LQN410" s="1315"/>
      <c r="LQO410" s="1315"/>
      <c r="LQP410" s="1315"/>
      <c r="LQQ410" s="1315"/>
      <c r="LQR410" s="1315"/>
      <c r="LQS410" s="1315"/>
      <c r="LQT410" s="1315"/>
      <c r="LQU410" s="1315"/>
      <c r="LQV410" s="1315"/>
      <c r="LQW410" s="1315"/>
      <c r="LQX410" s="1315"/>
      <c r="LQY410" s="1315"/>
      <c r="LQZ410" s="1315"/>
      <c r="LRA410" s="1315"/>
      <c r="LRB410" s="1315"/>
      <c r="LRC410" s="1315"/>
      <c r="LRD410" s="1315"/>
      <c r="LRE410" s="1315"/>
      <c r="LRF410" s="1315"/>
      <c r="LRG410" s="1315"/>
      <c r="LRH410" s="1315"/>
      <c r="LRI410" s="1315"/>
      <c r="LRJ410" s="1315"/>
      <c r="LRK410" s="1315"/>
      <c r="LRL410" s="1315"/>
      <c r="LRM410" s="1315"/>
      <c r="LRN410" s="1315"/>
      <c r="LRO410" s="1315"/>
      <c r="LRP410" s="1315"/>
      <c r="LRQ410" s="1315"/>
      <c r="LRR410" s="1315"/>
      <c r="LRS410" s="1315"/>
      <c r="LRT410" s="1315"/>
      <c r="LRU410" s="1315"/>
      <c r="LRV410" s="1315"/>
      <c r="LRW410" s="1315"/>
      <c r="LRX410" s="1315"/>
      <c r="LRY410" s="1315"/>
      <c r="LRZ410" s="1315"/>
      <c r="LSA410" s="1315"/>
      <c r="LSB410" s="1315"/>
      <c r="LSC410" s="1315"/>
      <c r="LSD410" s="1315"/>
      <c r="LSE410" s="1315"/>
      <c r="LSF410" s="1315"/>
      <c r="LSG410" s="1315"/>
      <c r="LSH410" s="1315"/>
      <c r="LSI410" s="1315"/>
      <c r="LSJ410" s="1315"/>
      <c r="LSK410" s="1315"/>
      <c r="LSL410" s="1315"/>
      <c r="LSM410" s="1315"/>
      <c r="LSN410" s="1315"/>
      <c r="LSO410" s="1315"/>
      <c r="LSP410" s="1315"/>
      <c r="LSQ410" s="1315"/>
      <c r="LSR410" s="1315"/>
      <c r="LSS410" s="1315"/>
      <c r="LST410" s="1315"/>
      <c r="LSU410" s="1315"/>
      <c r="LSV410" s="1315"/>
      <c r="LSW410" s="1315"/>
      <c r="LSX410" s="1315"/>
      <c r="LSY410" s="1315"/>
      <c r="LSZ410" s="1315"/>
      <c r="LTA410" s="1315"/>
      <c r="LTB410" s="1315"/>
      <c r="LTC410" s="1315"/>
      <c r="LTD410" s="1315"/>
      <c r="LTE410" s="1315"/>
      <c r="LTF410" s="1315"/>
      <c r="LTG410" s="1315"/>
      <c r="LTH410" s="1315"/>
      <c r="LTI410" s="1315"/>
      <c r="LTJ410" s="1315"/>
      <c r="LTK410" s="1315"/>
      <c r="LTL410" s="1315"/>
      <c r="LTM410" s="1315"/>
      <c r="LTN410" s="1315"/>
      <c r="LTO410" s="1315"/>
      <c r="LTP410" s="1315"/>
      <c r="LTQ410" s="1315"/>
      <c r="LTR410" s="1315"/>
      <c r="LTS410" s="1315"/>
      <c r="LTT410" s="1315"/>
      <c r="LTU410" s="1315"/>
      <c r="LTV410" s="1315"/>
      <c r="LTW410" s="1315"/>
      <c r="LTX410" s="1315"/>
      <c r="LTY410" s="1315"/>
      <c r="LTZ410" s="1315"/>
      <c r="LUA410" s="1315"/>
      <c r="LUB410" s="1315"/>
      <c r="LUC410" s="1315"/>
      <c r="LUD410" s="1315"/>
      <c r="LUE410" s="1315"/>
      <c r="LUF410" s="1315"/>
      <c r="LUG410" s="1315"/>
      <c r="LUH410" s="1315"/>
      <c r="LUI410" s="1315"/>
      <c r="LUJ410" s="1315"/>
      <c r="LUK410" s="1315"/>
      <c r="LUL410" s="1315"/>
      <c r="LUM410" s="1315"/>
      <c r="LUN410" s="1315"/>
      <c r="LUO410" s="1315"/>
      <c r="LUP410" s="1315"/>
      <c r="LUQ410" s="1315"/>
      <c r="LUR410" s="1315"/>
      <c r="LUS410" s="1315"/>
      <c r="LUT410" s="1315"/>
      <c r="LUU410" s="1315"/>
      <c r="LUV410" s="1315"/>
      <c r="LUW410" s="1315"/>
      <c r="LUX410" s="1315"/>
      <c r="LUY410" s="1315"/>
      <c r="LUZ410" s="1315"/>
      <c r="LVA410" s="1315"/>
      <c r="LVB410" s="1315"/>
      <c r="LVC410" s="1315"/>
      <c r="LVD410" s="1315"/>
      <c r="LVE410" s="1315"/>
      <c r="LVF410" s="1315"/>
      <c r="LVG410" s="1315"/>
      <c r="LVH410" s="1315"/>
      <c r="LVI410" s="1315"/>
      <c r="LVJ410" s="1315"/>
      <c r="LVK410" s="1315"/>
      <c r="LVL410" s="1315"/>
      <c r="LVM410" s="1315"/>
      <c r="LVN410" s="1315"/>
      <c r="LVO410" s="1315"/>
      <c r="LVP410" s="1315"/>
      <c r="LVQ410" s="1315"/>
      <c r="LVR410" s="1315"/>
      <c r="LVS410" s="1315"/>
      <c r="LVT410" s="1315"/>
      <c r="LVU410" s="1315"/>
      <c r="LVV410" s="1315"/>
      <c r="LVW410" s="1315"/>
      <c r="LVX410" s="1315"/>
      <c r="LVY410" s="1315"/>
      <c r="LVZ410" s="1315"/>
      <c r="LWA410" s="1315"/>
      <c r="LWB410" s="1315"/>
      <c r="LWC410" s="1315"/>
      <c r="LWD410" s="1315"/>
      <c r="LWE410" s="1315"/>
      <c r="LWF410" s="1315"/>
      <c r="LWG410" s="1315"/>
      <c r="LWH410" s="1315"/>
      <c r="LWI410" s="1315"/>
      <c r="LWJ410" s="1315"/>
      <c r="LWK410" s="1315"/>
      <c r="LWL410" s="1315"/>
      <c r="LWM410" s="1315"/>
      <c r="LWN410" s="1315"/>
      <c r="LWO410" s="1315"/>
      <c r="LWP410" s="1315"/>
      <c r="LWQ410" s="1315"/>
      <c r="LWR410" s="1315"/>
      <c r="LWS410" s="1315"/>
      <c r="LWT410" s="1315"/>
      <c r="LWU410" s="1315"/>
      <c r="LWV410" s="1315"/>
      <c r="LWW410" s="1315"/>
      <c r="LWX410" s="1315"/>
      <c r="LWY410" s="1315"/>
      <c r="LWZ410" s="1315"/>
      <c r="LXA410" s="1315"/>
      <c r="LXB410" s="1315"/>
      <c r="LXC410" s="1315"/>
      <c r="LXD410" s="1315"/>
      <c r="LXE410" s="1315"/>
      <c r="LXF410" s="1315"/>
      <c r="LXG410" s="1315"/>
      <c r="LXH410" s="1315"/>
      <c r="LXI410" s="1315"/>
      <c r="LXJ410" s="1315"/>
      <c r="LXK410" s="1315"/>
      <c r="LXL410" s="1315"/>
      <c r="LXM410" s="1315"/>
      <c r="LXN410" s="1315"/>
      <c r="LXO410" s="1315"/>
      <c r="LXP410" s="1315"/>
      <c r="LXQ410" s="1315"/>
      <c r="LXR410" s="1315"/>
      <c r="LXS410" s="1315"/>
      <c r="LXT410" s="1315"/>
      <c r="LXU410" s="1315"/>
      <c r="LXV410" s="1315"/>
      <c r="LXW410" s="1315"/>
      <c r="LXX410" s="1315"/>
      <c r="LXY410" s="1315"/>
      <c r="LXZ410" s="1315"/>
      <c r="LYA410" s="1315"/>
      <c r="LYB410" s="1315"/>
      <c r="LYC410" s="1315"/>
      <c r="LYD410" s="1315"/>
      <c r="LYE410" s="1315"/>
      <c r="LYF410" s="1315"/>
      <c r="LYG410" s="1315"/>
      <c r="LYH410" s="1315"/>
      <c r="LYI410" s="1315"/>
      <c r="LYJ410" s="1315"/>
      <c r="LYK410" s="1315"/>
      <c r="LYL410" s="1315"/>
      <c r="LYM410" s="1315"/>
      <c r="LYN410" s="1315"/>
      <c r="LYO410" s="1315"/>
      <c r="LYP410" s="1315"/>
      <c r="LYQ410" s="1315"/>
      <c r="LYR410" s="1315"/>
      <c r="LYS410" s="1315"/>
      <c r="LYT410" s="1315"/>
      <c r="LYU410" s="1315"/>
      <c r="LYV410" s="1315"/>
      <c r="LYW410" s="1315"/>
      <c r="LYX410" s="1315"/>
      <c r="LYY410" s="1315"/>
      <c r="LYZ410" s="1315"/>
      <c r="LZA410" s="1315"/>
      <c r="LZB410" s="1315"/>
      <c r="LZC410" s="1315"/>
      <c r="LZD410" s="1315"/>
      <c r="LZE410" s="1315"/>
      <c r="LZF410" s="1315"/>
      <c r="LZG410" s="1315"/>
      <c r="LZH410" s="1315"/>
      <c r="LZI410" s="1315"/>
      <c r="LZJ410" s="1315"/>
      <c r="LZK410" s="1315"/>
      <c r="LZL410" s="1315"/>
      <c r="LZM410" s="1315"/>
      <c r="LZN410" s="1315"/>
      <c r="LZO410" s="1315"/>
      <c r="LZP410" s="1315"/>
      <c r="LZQ410" s="1315"/>
      <c r="LZR410" s="1315"/>
      <c r="LZS410" s="1315"/>
      <c r="LZT410" s="1315"/>
      <c r="LZU410" s="1315"/>
      <c r="LZV410" s="1315"/>
      <c r="LZW410" s="1315"/>
      <c r="LZX410" s="1315"/>
      <c r="LZY410" s="1315"/>
      <c r="LZZ410" s="1315"/>
      <c r="MAA410" s="1315"/>
      <c r="MAB410" s="1315"/>
      <c r="MAC410" s="1315"/>
      <c r="MAD410" s="1315"/>
      <c r="MAE410" s="1315"/>
      <c r="MAF410" s="1315"/>
      <c r="MAG410" s="1315"/>
      <c r="MAH410" s="1315"/>
      <c r="MAI410" s="1315"/>
      <c r="MAJ410" s="1315"/>
      <c r="MAK410" s="1315"/>
      <c r="MAL410" s="1315"/>
      <c r="MAM410" s="1315"/>
      <c r="MAN410" s="1315"/>
      <c r="MAO410" s="1315"/>
      <c r="MAP410" s="1315"/>
      <c r="MAQ410" s="1315"/>
      <c r="MAR410" s="1315"/>
      <c r="MAS410" s="1315"/>
      <c r="MAT410" s="1315"/>
      <c r="MAU410" s="1315"/>
      <c r="MAV410" s="1315"/>
      <c r="MAW410" s="1315"/>
      <c r="MAX410" s="1315"/>
      <c r="MAY410" s="1315"/>
      <c r="MAZ410" s="1315"/>
      <c r="MBA410" s="1315"/>
      <c r="MBB410" s="1315"/>
      <c r="MBC410" s="1315"/>
      <c r="MBD410" s="1315"/>
      <c r="MBE410" s="1315"/>
      <c r="MBF410" s="1315"/>
      <c r="MBG410" s="1315"/>
      <c r="MBH410" s="1315"/>
      <c r="MBI410" s="1315"/>
      <c r="MBJ410" s="1315"/>
      <c r="MBK410" s="1315"/>
      <c r="MBL410" s="1315"/>
      <c r="MBM410" s="1315"/>
      <c r="MBN410" s="1315"/>
      <c r="MBO410" s="1315"/>
      <c r="MBP410" s="1315"/>
      <c r="MBQ410" s="1315"/>
      <c r="MBR410" s="1315"/>
      <c r="MBS410" s="1315"/>
      <c r="MBT410" s="1315"/>
      <c r="MBU410" s="1315"/>
      <c r="MBV410" s="1315"/>
      <c r="MBW410" s="1315"/>
      <c r="MBX410" s="1315"/>
      <c r="MBY410" s="1315"/>
      <c r="MBZ410" s="1315"/>
      <c r="MCA410" s="1315"/>
      <c r="MCB410" s="1315"/>
      <c r="MCC410" s="1315"/>
      <c r="MCD410" s="1315"/>
      <c r="MCE410" s="1315"/>
      <c r="MCF410" s="1315"/>
      <c r="MCG410" s="1315"/>
      <c r="MCH410" s="1315"/>
      <c r="MCI410" s="1315"/>
      <c r="MCJ410" s="1315"/>
      <c r="MCK410" s="1315"/>
      <c r="MCL410" s="1315"/>
      <c r="MCM410" s="1315"/>
      <c r="MCN410" s="1315"/>
      <c r="MCO410" s="1315"/>
      <c r="MCP410" s="1315"/>
      <c r="MCQ410" s="1315"/>
      <c r="MCR410" s="1315"/>
      <c r="MCS410" s="1315"/>
      <c r="MCT410" s="1315"/>
      <c r="MCU410" s="1315"/>
      <c r="MCV410" s="1315"/>
      <c r="MCW410" s="1315"/>
      <c r="MCX410" s="1315"/>
      <c r="MCY410" s="1315"/>
      <c r="MCZ410" s="1315"/>
      <c r="MDA410" s="1315"/>
      <c r="MDB410" s="1315"/>
      <c r="MDC410" s="1315"/>
      <c r="MDD410" s="1315"/>
      <c r="MDE410" s="1315"/>
      <c r="MDF410" s="1315"/>
      <c r="MDG410" s="1315"/>
      <c r="MDH410" s="1315"/>
      <c r="MDI410" s="1315"/>
      <c r="MDJ410" s="1315"/>
      <c r="MDK410" s="1315"/>
      <c r="MDL410" s="1315"/>
      <c r="MDM410" s="1315"/>
      <c r="MDN410" s="1315"/>
      <c r="MDO410" s="1315"/>
      <c r="MDP410" s="1315"/>
      <c r="MDQ410" s="1315"/>
      <c r="MDR410" s="1315"/>
      <c r="MDS410" s="1315"/>
      <c r="MDT410" s="1315"/>
      <c r="MDU410" s="1315"/>
      <c r="MDV410" s="1315"/>
      <c r="MDW410" s="1315"/>
      <c r="MDX410" s="1315"/>
      <c r="MDY410" s="1315"/>
      <c r="MDZ410" s="1315"/>
      <c r="MEA410" s="1315"/>
      <c r="MEB410" s="1315"/>
      <c r="MEC410" s="1315"/>
      <c r="MED410" s="1315"/>
      <c r="MEE410" s="1315"/>
      <c r="MEF410" s="1315"/>
      <c r="MEG410" s="1315"/>
      <c r="MEH410" s="1315"/>
      <c r="MEI410" s="1315"/>
      <c r="MEJ410" s="1315"/>
      <c r="MEK410" s="1315"/>
      <c r="MEL410" s="1315"/>
      <c r="MEM410" s="1315"/>
      <c r="MEN410" s="1315"/>
      <c r="MEO410" s="1315"/>
      <c r="MEP410" s="1315"/>
      <c r="MEQ410" s="1315"/>
      <c r="MER410" s="1315"/>
      <c r="MES410" s="1315"/>
      <c r="MET410" s="1315"/>
      <c r="MEU410" s="1315"/>
      <c r="MEV410" s="1315"/>
      <c r="MEW410" s="1315"/>
      <c r="MEX410" s="1315"/>
      <c r="MEY410" s="1315"/>
      <c r="MEZ410" s="1315"/>
      <c r="MFA410" s="1315"/>
      <c r="MFB410" s="1315"/>
      <c r="MFC410" s="1315"/>
      <c r="MFD410" s="1315"/>
      <c r="MFE410" s="1315"/>
      <c r="MFF410" s="1315"/>
      <c r="MFG410" s="1315"/>
      <c r="MFH410" s="1315"/>
      <c r="MFI410" s="1315"/>
      <c r="MFJ410" s="1315"/>
      <c r="MFK410" s="1315"/>
      <c r="MFL410" s="1315"/>
      <c r="MFM410" s="1315"/>
      <c r="MFN410" s="1315"/>
      <c r="MFO410" s="1315"/>
      <c r="MFP410" s="1315"/>
      <c r="MFQ410" s="1315"/>
      <c r="MFR410" s="1315"/>
      <c r="MFS410" s="1315"/>
      <c r="MFT410" s="1315"/>
      <c r="MFU410" s="1315"/>
      <c r="MFV410" s="1315"/>
      <c r="MFW410" s="1315"/>
      <c r="MFX410" s="1315"/>
      <c r="MFY410" s="1315"/>
      <c r="MFZ410" s="1315"/>
      <c r="MGA410" s="1315"/>
      <c r="MGB410" s="1315"/>
      <c r="MGC410" s="1315"/>
      <c r="MGD410" s="1315"/>
      <c r="MGE410" s="1315"/>
      <c r="MGF410" s="1315"/>
      <c r="MGG410" s="1315"/>
      <c r="MGH410" s="1315"/>
      <c r="MGI410" s="1315"/>
      <c r="MGJ410" s="1315"/>
      <c r="MGK410" s="1315"/>
      <c r="MGL410" s="1315"/>
      <c r="MGM410" s="1315"/>
      <c r="MGN410" s="1315"/>
      <c r="MGO410" s="1315"/>
      <c r="MGP410" s="1315"/>
      <c r="MGQ410" s="1315"/>
      <c r="MGR410" s="1315"/>
      <c r="MGS410" s="1315"/>
      <c r="MGT410" s="1315"/>
      <c r="MGU410" s="1315"/>
      <c r="MGV410" s="1315"/>
      <c r="MGW410" s="1315"/>
      <c r="MGX410" s="1315"/>
      <c r="MGY410" s="1315"/>
      <c r="MGZ410" s="1315"/>
      <c r="MHA410" s="1315"/>
      <c r="MHB410" s="1315"/>
      <c r="MHC410" s="1315"/>
      <c r="MHD410" s="1315"/>
      <c r="MHE410" s="1315"/>
      <c r="MHF410" s="1315"/>
      <c r="MHG410" s="1315"/>
      <c r="MHH410" s="1315"/>
      <c r="MHI410" s="1315"/>
      <c r="MHJ410" s="1315"/>
      <c r="MHK410" s="1315"/>
      <c r="MHL410" s="1315"/>
      <c r="MHM410" s="1315"/>
      <c r="MHN410" s="1315"/>
      <c r="MHO410" s="1315"/>
      <c r="MHP410" s="1315"/>
      <c r="MHQ410" s="1315"/>
      <c r="MHR410" s="1315"/>
      <c r="MHS410" s="1315"/>
      <c r="MHT410" s="1315"/>
      <c r="MHU410" s="1315"/>
      <c r="MHV410" s="1315"/>
      <c r="MHW410" s="1315"/>
      <c r="MHX410" s="1315"/>
      <c r="MHY410" s="1315"/>
      <c r="MHZ410" s="1315"/>
      <c r="MIA410" s="1315"/>
      <c r="MIB410" s="1315"/>
      <c r="MIC410" s="1315"/>
      <c r="MID410" s="1315"/>
      <c r="MIE410" s="1315"/>
      <c r="MIF410" s="1315"/>
      <c r="MIG410" s="1315"/>
      <c r="MIH410" s="1315"/>
      <c r="MII410" s="1315"/>
      <c r="MIJ410" s="1315"/>
      <c r="MIK410" s="1315"/>
      <c r="MIL410" s="1315"/>
      <c r="MIM410" s="1315"/>
      <c r="MIN410" s="1315"/>
      <c r="MIO410" s="1315"/>
      <c r="MIP410" s="1315"/>
      <c r="MIQ410" s="1315"/>
      <c r="MIR410" s="1315"/>
      <c r="MIS410" s="1315"/>
      <c r="MIT410" s="1315"/>
      <c r="MIU410" s="1315"/>
      <c r="MIV410" s="1315"/>
      <c r="MIW410" s="1315"/>
      <c r="MIX410" s="1315"/>
      <c r="MIY410" s="1315"/>
      <c r="MIZ410" s="1315"/>
      <c r="MJA410" s="1315"/>
      <c r="MJB410" s="1315"/>
      <c r="MJC410" s="1315"/>
      <c r="MJD410" s="1315"/>
      <c r="MJE410" s="1315"/>
      <c r="MJF410" s="1315"/>
      <c r="MJG410" s="1315"/>
      <c r="MJH410" s="1315"/>
      <c r="MJI410" s="1315"/>
      <c r="MJJ410" s="1315"/>
      <c r="MJK410" s="1315"/>
      <c r="MJL410" s="1315"/>
      <c r="MJM410" s="1315"/>
      <c r="MJN410" s="1315"/>
      <c r="MJO410" s="1315"/>
      <c r="MJP410" s="1315"/>
      <c r="MJQ410" s="1315"/>
      <c r="MJR410" s="1315"/>
      <c r="MJS410" s="1315"/>
      <c r="MJT410" s="1315"/>
      <c r="MJU410" s="1315"/>
      <c r="MJV410" s="1315"/>
      <c r="MJW410" s="1315"/>
      <c r="MJX410" s="1315"/>
      <c r="MJY410" s="1315"/>
      <c r="MJZ410" s="1315"/>
      <c r="MKA410" s="1315"/>
      <c r="MKB410" s="1315"/>
      <c r="MKC410" s="1315"/>
      <c r="MKD410" s="1315"/>
      <c r="MKE410" s="1315"/>
      <c r="MKF410" s="1315"/>
      <c r="MKG410" s="1315"/>
      <c r="MKH410" s="1315"/>
      <c r="MKI410" s="1315"/>
      <c r="MKJ410" s="1315"/>
      <c r="MKK410" s="1315"/>
      <c r="MKL410" s="1315"/>
      <c r="MKM410" s="1315"/>
      <c r="MKN410" s="1315"/>
      <c r="MKO410" s="1315"/>
      <c r="MKP410" s="1315"/>
      <c r="MKQ410" s="1315"/>
      <c r="MKR410" s="1315"/>
      <c r="MKS410" s="1315"/>
      <c r="MKT410" s="1315"/>
      <c r="MKU410" s="1315"/>
      <c r="MKV410" s="1315"/>
      <c r="MKW410" s="1315"/>
      <c r="MKX410" s="1315"/>
      <c r="MKY410" s="1315"/>
      <c r="MKZ410" s="1315"/>
      <c r="MLA410" s="1315"/>
      <c r="MLB410" s="1315"/>
      <c r="MLC410" s="1315"/>
      <c r="MLD410" s="1315"/>
      <c r="MLE410" s="1315"/>
      <c r="MLF410" s="1315"/>
      <c r="MLG410" s="1315"/>
      <c r="MLH410" s="1315"/>
      <c r="MLI410" s="1315"/>
      <c r="MLJ410" s="1315"/>
      <c r="MLK410" s="1315"/>
      <c r="MLL410" s="1315"/>
      <c r="MLM410" s="1315"/>
      <c r="MLN410" s="1315"/>
      <c r="MLO410" s="1315"/>
      <c r="MLP410" s="1315"/>
      <c r="MLQ410" s="1315"/>
      <c r="MLR410" s="1315"/>
      <c r="MLS410" s="1315"/>
      <c r="MLT410" s="1315"/>
      <c r="MLU410" s="1315"/>
      <c r="MLV410" s="1315"/>
      <c r="MLW410" s="1315"/>
      <c r="MLX410" s="1315"/>
      <c r="MLY410" s="1315"/>
      <c r="MLZ410" s="1315"/>
      <c r="MMA410" s="1315"/>
      <c r="MMB410" s="1315"/>
      <c r="MMC410" s="1315"/>
      <c r="MMD410" s="1315"/>
      <c r="MME410" s="1315"/>
      <c r="MMF410" s="1315"/>
      <c r="MMG410" s="1315"/>
      <c r="MMH410" s="1315"/>
      <c r="MMI410" s="1315"/>
      <c r="MMJ410" s="1315"/>
      <c r="MMK410" s="1315"/>
      <c r="MML410" s="1315"/>
      <c r="MMM410" s="1315"/>
      <c r="MMN410" s="1315"/>
      <c r="MMO410" s="1315"/>
      <c r="MMP410" s="1315"/>
      <c r="MMQ410" s="1315"/>
      <c r="MMR410" s="1315"/>
      <c r="MMS410" s="1315"/>
      <c r="MMT410" s="1315"/>
      <c r="MMU410" s="1315"/>
      <c r="MMV410" s="1315"/>
      <c r="MMW410" s="1315"/>
      <c r="MMX410" s="1315"/>
      <c r="MMY410" s="1315"/>
      <c r="MMZ410" s="1315"/>
      <c r="MNA410" s="1315"/>
      <c r="MNB410" s="1315"/>
      <c r="MNC410" s="1315"/>
      <c r="MND410" s="1315"/>
      <c r="MNE410" s="1315"/>
      <c r="MNF410" s="1315"/>
      <c r="MNG410" s="1315"/>
      <c r="MNH410" s="1315"/>
      <c r="MNI410" s="1315"/>
      <c r="MNJ410" s="1315"/>
      <c r="MNK410" s="1315"/>
      <c r="MNL410" s="1315"/>
      <c r="MNM410" s="1315"/>
      <c r="MNN410" s="1315"/>
      <c r="MNO410" s="1315"/>
      <c r="MNP410" s="1315"/>
      <c r="MNQ410" s="1315"/>
      <c r="MNR410" s="1315"/>
      <c r="MNS410" s="1315"/>
      <c r="MNT410" s="1315"/>
      <c r="MNU410" s="1315"/>
      <c r="MNV410" s="1315"/>
      <c r="MNW410" s="1315"/>
      <c r="MNX410" s="1315"/>
      <c r="MNY410" s="1315"/>
      <c r="MNZ410" s="1315"/>
      <c r="MOA410" s="1315"/>
      <c r="MOB410" s="1315"/>
      <c r="MOC410" s="1315"/>
      <c r="MOD410" s="1315"/>
      <c r="MOE410" s="1315"/>
      <c r="MOF410" s="1315"/>
      <c r="MOG410" s="1315"/>
      <c r="MOH410" s="1315"/>
      <c r="MOI410" s="1315"/>
      <c r="MOJ410" s="1315"/>
      <c r="MOK410" s="1315"/>
      <c r="MOL410" s="1315"/>
      <c r="MOM410" s="1315"/>
      <c r="MON410" s="1315"/>
      <c r="MOO410" s="1315"/>
      <c r="MOP410" s="1315"/>
      <c r="MOQ410" s="1315"/>
      <c r="MOR410" s="1315"/>
      <c r="MOS410" s="1315"/>
      <c r="MOT410" s="1315"/>
      <c r="MOU410" s="1315"/>
      <c r="MOV410" s="1315"/>
      <c r="MOW410" s="1315"/>
      <c r="MOX410" s="1315"/>
      <c r="MOY410" s="1315"/>
      <c r="MOZ410" s="1315"/>
      <c r="MPA410" s="1315"/>
      <c r="MPB410" s="1315"/>
      <c r="MPC410" s="1315"/>
      <c r="MPD410" s="1315"/>
      <c r="MPE410" s="1315"/>
      <c r="MPF410" s="1315"/>
      <c r="MPG410" s="1315"/>
      <c r="MPH410" s="1315"/>
      <c r="MPI410" s="1315"/>
      <c r="MPJ410" s="1315"/>
      <c r="MPK410" s="1315"/>
      <c r="MPL410" s="1315"/>
      <c r="MPM410" s="1315"/>
      <c r="MPN410" s="1315"/>
      <c r="MPO410" s="1315"/>
      <c r="MPP410" s="1315"/>
      <c r="MPQ410" s="1315"/>
      <c r="MPR410" s="1315"/>
      <c r="MPS410" s="1315"/>
      <c r="MPT410" s="1315"/>
      <c r="MPU410" s="1315"/>
      <c r="MPV410" s="1315"/>
      <c r="MPW410" s="1315"/>
      <c r="MPX410" s="1315"/>
      <c r="MPY410" s="1315"/>
      <c r="MPZ410" s="1315"/>
      <c r="MQA410" s="1315"/>
      <c r="MQB410" s="1315"/>
      <c r="MQC410" s="1315"/>
      <c r="MQD410" s="1315"/>
      <c r="MQE410" s="1315"/>
      <c r="MQF410" s="1315"/>
      <c r="MQG410" s="1315"/>
      <c r="MQH410" s="1315"/>
      <c r="MQI410" s="1315"/>
      <c r="MQJ410" s="1315"/>
      <c r="MQK410" s="1315"/>
      <c r="MQL410" s="1315"/>
      <c r="MQM410" s="1315"/>
      <c r="MQN410" s="1315"/>
      <c r="MQO410" s="1315"/>
      <c r="MQP410" s="1315"/>
      <c r="MQQ410" s="1315"/>
      <c r="MQR410" s="1315"/>
      <c r="MQS410" s="1315"/>
      <c r="MQT410" s="1315"/>
      <c r="MQU410" s="1315"/>
      <c r="MQV410" s="1315"/>
      <c r="MQW410" s="1315"/>
      <c r="MQX410" s="1315"/>
      <c r="MQY410" s="1315"/>
      <c r="MQZ410" s="1315"/>
      <c r="MRA410" s="1315"/>
      <c r="MRB410" s="1315"/>
      <c r="MRC410" s="1315"/>
      <c r="MRD410" s="1315"/>
      <c r="MRE410" s="1315"/>
      <c r="MRF410" s="1315"/>
      <c r="MRG410" s="1315"/>
      <c r="MRH410" s="1315"/>
      <c r="MRI410" s="1315"/>
      <c r="MRJ410" s="1315"/>
      <c r="MRK410" s="1315"/>
      <c r="MRL410" s="1315"/>
      <c r="MRM410" s="1315"/>
      <c r="MRN410" s="1315"/>
      <c r="MRO410" s="1315"/>
      <c r="MRP410" s="1315"/>
      <c r="MRQ410" s="1315"/>
      <c r="MRR410" s="1315"/>
      <c r="MRS410" s="1315"/>
      <c r="MRT410" s="1315"/>
      <c r="MRU410" s="1315"/>
      <c r="MRV410" s="1315"/>
      <c r="MRW410" s="1315"/>
      <c r="MRX410" s="1315"/>
      <c r="MRY410" s="1315"/>
      <c r="MRZ410" s="1315"/>
      <c r="MSA410" s="1315"/>
      <c r="MSB410" s="1315"/>
      <c r="MSC410" s="1315"/>
      <c r="MSD410" s="1315"/>
      <c r="MSE410" s="1315"/>
      <c r="MSF410" s="1315"/>
      <c r="MSG410" s="1315"/>
      <c r="MSH410" s="1315"/>
      <c r="MSI410" s="1315"/>
      <c r="MSJ410" s="1315"/>
      <c r="MSK410" s="1315"/>
      <c r="MSL410" s="1315"/>
      <c r="MSM410" s="1315"/>
      <c r="MSN410" s="1315"/>
      <c r="MSO410" s="1315"/>
      <c r="MSP410" s="1315"/>
      <c r="MSQ410" s="1315"/>
      <c r="MSR410" s="1315"/>
      <c r="MSS410" s="1315"/>
      <c r="MST410" s="1315"/>
      <c r="MSU410" s="1315"/>
      <c r="MSV410" s="1315"/>
      <c r="MSW410" s="1315"/>
      <c r="MSX410" s="1315"/>
      <c r="MSY410" s="1315"/>
      <c r="MSZ410" s="1315"/>
      <c r="MTA410" s="1315"/>
      <c r="MTB410" s="1315"/>
      <c r="MTC410" s="1315"/>
      <c r="MTD410" s="1315"/>
      <c r="MTE410" s="1315"/>
      <c r="MTF410" s="1315"/>
      <c r="MTG410" s="1315"/>
      <c r="MTH410" s="1315"/>
      <c r="MTI410" s="1315"/>
      <c r="MTJ410" s="1315"/>
      <c r="MTK410" s="1315"/>
      <c r="MTL410" s="1315"/>
      <c r="MTM410" s="1315"/>
      <c r="MTN410" s="1315"/>
      <c r="MTO410" s="1315"/>
      <c r="MTP410" s="1315"/>
      <c r="MTQ410" s="1315"/>
      <c r="MTR410" s="1315"/>
      <c r="MTS410" s="1315"/>
      <c r="MTT410" s="1315"/>
      <c r="MTU410" s="1315"/>
      <c r="MTV410" s="1315"/>
      <c r="MTW410" s="1315"/>
      <c r="MTX410" s="1315"/>
      <c r="MTY410" s="1315"/>
      <c r="MTZ410" s="1315"/>
      <c r="MUA410" s="1315"/>
      <c r="MUB410" s="1315"/>
      <c r="MUC410" s="1315"/>
      <c r="MUD410" s="1315"/>
      <c r="MUE410" s="1315"/>
      <c r="MUF410" s="1315"/>
      <c r="MUG410" s="1315"/>
      <c r="MUH410" s="1315"/>
      <c r="MUI410" s="1315"/>
      <c r="MUJ410" s="1315"/>
      <c r="MUK410" s="1315"/>
      <c r="MUL410" s="1315"/>
      <c r="MUM410" s="1315"/>
      <c r="MUN410" s="1315"/>
      <c r="MUO410" s="1315"/>
      <c r="MUP410" s="1315"/>
      <c r="MUQ410" s="1315"/>
      <c r="MUR410" s="1315"/>
      <c r="MUS410" s="1315"/>
      <c r="MUT410" s="1315"/>
      <c r="MUU410" s="1315"/>
      <c r="MUV410" s="1315"/>
      <c r="MUW410" s="1315"/>
      <c r="MUX410" s="1315"/>
      <c r="MUY410" s="1315"/>
      <c r="MUZ410" s="1315"/>
      <c r="MVA410" s="1315"/>
      <c r="MVB410" s="1315"/>
      <c r="MVC410" s="1315"/>
      <c r="MVD410" s="1315"/>
      <c r="MVE410" s="1315"/>
      <c r="MVF410" s="1315"/>
      <c r="MVG410" s="1315"/>
      <c r="MVH410" s="1315"/>
      <c r="MVI410" s="1315"/>
      <c r="MVJ410" s="1315"/>
      <c r="MVK410" s="1315"/>
      <c r="MVL410" s="1315"/>
      <c r="MVM410" s="1315"/>
      <c r="MVN410" s="1315"/>
      <c r="MVO410" s="1315"/>
      <c r="MVP410" s="1315"/>
      <c r="MVQ410" s="1315"/>
      <c r="MVR410" s="1315"/>
      <c r="MVS410" s="1315"/>
      <c r="MVT410" s="1315"/>
      <c r="MVU410" s="1315"/>
      <c r="MVV410" s="1315"/>
      <c r="MVW410" s="1315"/>
      <c r="MVX410" s="1315"/>
      <c r="MVY410" s="1315"/>
      <c r="MVZ410" s="1315"/>
      <c r="MWA410" s="1315"/>
      <c r="MWB410" s="1315"/>
      <c r="MWC410" s="1315"/>
      <c r="MWD410" s="1315"/>
      <c r="MWE410" s="1315"/>
      <c r="MWF410" s="1315"/>
      <c r="MWG410" s="1315"/>
      <c r="MWH410" s="1315"/>
      <c r="MWI410" s="1315"/>
      <c r="MWJ410" s="1315"/>
      <c r="MWK410" s="1315"/>
      <c r="MWL410" s="1315"/>
      <c r="MWM410" s="1315"/>
      <c r="MWN410" s="1315"/>
      <c r="MWO410" s="1315"/>
      <c r="MWP410" s="1315"/>
      <c r="MWQ410" s="1315"/>
      <c r="MWR410" s="1315"/>
      <c r="MWS410" s="1315"/>
      <c r="MWT410" s="1315"/>
      <c r="MWU410" s="1315"/>
      <c r="MWV410" s="1315"/>
      <c r="MWW410" s="1315"/>
      <c r="MWX410" s="1315"/>
      <c r="MWY410" s="1315"/>
      <c r="MWZ410" s="1315"/>
      <c r="MXA410" s="1315"/>
      <c r="MXB410" s="1315"/>
      <c r="MXC410" s="1315"/>
      <c r="MXD410" s="1315"/>
      <c r="MXE410" s="1315"/>
      <c r="MXF410" s="1315"/>
      <c r="MXG410" s="1315"/>
      <c r="MXH410" s="1315"/>
      <c r="MXI410" s="1315"/>
      <c r="MXJ410" s="1315"/>
      <c r="MXK410" s="1315"/>
      <c r="MXL410" s="1315"/>
      <c r="MXM410" s="1315"/>
      <c r="MXN410" s="1315"/>
      <c r="MXO410" s="1315"/>
      <c r="MXP410" s="1315"/>
      <c r="MXQ410" s="1315"/>
      <c r="MXR410" s="1315"/>
      <c r="MXS410" s="1315"/>
      <c r="MXT410" s="1315"/>
      <c r="MXU410" s="1315"/>
      <c r="MXV410" s="1315"/>
      <c r="MXW410" s="1315"/>
      <c r="MXX410" s="1315"/>
      <c r="MXY410" s="1315"/>
      <c r="MXZ410" s="1315"/>
      <c r="MYA410" s="1315"/>
      <c r="MYB410" s="1315"/>
      <c r="MYC410" s="1315"/>
      <c r="MYD410" s="1315"/>
      <c r="MYE410" s="1315"/>
      <c r="MYF410" s="1315"/>
      <c r="MYG410" s="1315"/>
      <c r="MYH410" s="1315"/>
      <c r="MYI410" s="1315"/>
      <c r="MYJ410" s="1315"/>
      <c r="MYK410" s="1315"/>
      <c r="MYL410" s="1315"/>
      <c r="MYM410" s="1315"/>
      <c r="MYN410" s="1315"/>
      <c r="MYO410" s="1315"/>
      <c r="MYP410" s="1315"/>
      <c r="MYQ410" s="1315"/>
      <c r="MYR410" s="1315"/>
      <c r="MYS410" s="1315"/>
      <c r="MYT410" s="1315"/>
      <c r="MYU410" s="1315"/>
      <c r="MYV410" s="1315"/>
      <c r="MYW410" s="1315"/>
      <c r="MYX410" s="1315"/>
      <c r="MYY410" s="1315"/>
      <c r="MYZ410" s="1315"/>
      <c r="MZA410" s="1315"/>
      <c r="MZB410" s="1315"/>
      <c r="MZC410" s="1315"/>
      <c r="MZD410" s="1315"/>
      <c r="MZE410" s="1315"/>
      <c r="MZF410" s="1315"/>
      <c r="MZG410" s="1315"/>
      <c r="MZH410" s="1315"/>
      <c r="MZI410" s="1315"/>
      <c r="MZJ410" s="1315"/>
      <c r="MZK410" s="1315"/>
      <c r="MZL410" s="1315"/>
      <c r="MZM410" s="1315"/>
      <c r="MZN410" s="1315"/>
      <c r="MZO410" s="1315"/>
      <c r="MZP410" s="1315"/>
      <c r="MZQ410" s="1315"/>
      <c r="MZR410" s="1315"/>
      <c r="MZS410" s="1315"/>
      <c r="MZT410" s="1315"/>
      <c r="MZU410" s="1315"/>
      <c r="MZV410" s="1315"/>
      <c r="MZW410" s="1315"/>
      <c r="MZX410" s="1315"/>
      <c r="MZY410" s="1315"/>
      <c r="MZZ410" s="1315"/>
      <c r="NAA410" s="1315"/>
      <c r="NAB410" s="1315"/>
      <c r="NAC410" s="1315"/>
      <c r="NAD410" s="1315"/>
      <c r="NAE410" s="1315"/>
      <c r="NAF410" s="1315"/>
      <c r="NAG410" s="1315"/>
      <c r="NAH410" s="1315"/>
      <c r="NAI410" s="1315"/>
      <c r="NAJ410" s="1315"/>
      <c r="NAK410" s="1315"/>
      <c r="NAL410" s="1315"/>
      <c r="NAM410" s="1315"/>
      <c r="NAN410" s="1315"/>
      <c r="NAO410" s="1315"/>
      <c r="NAP410" s="1315"/>
      <c r="NAQ410" s="1315"/>
      <c r="NAR410" s="1315"/>
      <c r="NAS410" s="1315"/>
      <c r="NAT410" s="1315"/>
      <c r="NAU410" s="1315"/>
      <c r="NAV410" s="1315"/>
      <c r="NAW410" s="1315"/>
      <c r="NAX410" s="1315"/>
      <c r="NAY410" s="1315"/>
      <c r="NAZ410" s="1315"/>
      <c r="NBA410" s="1315"/>
      <c r="NBB410" s="1315"/>
      <c r="NBC410" s="1315"/>
      <c r="NBD410" s="1315"/>
      <c r="NBE410" s="1315"/>
      <c r="NBF410" s="1315"/>
      <c r="NBG410" s="1315"/>
      <c r="NBH410" s="1315"/>
      <c r="NBI410" s="1315"/>
      <c r="NBJ410" s="1315"/>
      <c r="NBK410" s="1315"/>
      <c r="NBL410" s="1315"/>
      <c r="NBM410" s="1315"/>
      <c r="NBN410" s="1315"/>
      <c r="NBO410" s="1315"/>
      <c r="NBP410" s="1315"/>
      <c r="NBQ410" s="1315"/>
      <c r="NBR410" s="1315"/>
      <c r="NBS410" s="1315"/>
      <c r="NBT410" s="1315"/>
      <c r="NBU410" s="1315"/>
      <c r="NBV410" s="1315"/>
      <c r="NBW410" s="1315"/>
      <c r="NBX410" s="1315"/>
      <c r="NBY410" s="1315"/>
      <c r="NBZ410" s="1315"/>
      <c r="NCA410" s="1315"/>
      <c r="NCB410" s="1315"/>
      <c r="NCC410" s="1315"/>
      <c r="NCD410" s="1315"/>
      <c r="NCE410" s="1315"/>
      <c r="NCF410" s="1315"/>
      <c r="NCG410" s="1315"/>
      <c r="NCH410" s="1315"/>
      <c r="NCI410" s="1315"/>
      <c r="NCJ410" s="1315"/>
      <c r="NCK410" s="1315"/>
      <c r="NCL410" s="1315"/>
      <c r="NCM410" s="1315"/>
      <c r="NCN410" s="1315"/>
      <c r="NCO410" s="1315"/>
      <c r="NCP410" s="1315"/>
      <c r="NCQ410" s="1315"/>
      <c r="NCR410" s="1315"/>
      <c r="NCS410" s="1315"/>
      <c r="NCT410" s="1315"/>
      <c r="NCU410" s="1315"/>
      <c r="NCV410" s="1315"/>
      <c r="NCW410" s="1315"/>
      <c r="NCX410" s="1315"/>
      <c r="NCY410" s="1315"/>
      <c r="NCZ410" s="1315"/>
      <c r="NDA410" s="1315"/>
      <c r="NDB410" s="1315"/>
      <c r="NDC410" s="1315"/>
      <c r="NDD410" s="1315"/>
      <c r="NDE410" s="1315"/>
      <c r="NDF410" s="1315"/>
      <c r="NDG410" s="1315"/>
      <c r="NDH410" s="1315"/>
      <c r="NDI410" s="1315"/>
      <c r="NDJ410" s="1315"/>
      <c r="NDK410" s="1315"/>
      <c r="NDL410" s="1315"/>
      <c r="NDM410" s="1315"/>
      <c r="NDN410" s="1315"/>
      <c r="NDO410" s="1315"/>
      <c r="NDP410" s="1315"/>
      <c r="NDQ410" s="1315"/>
      <c r="NDR410" s="1315"/>
      <c r="NDS410" s="1315"/>
      <c r="NDT410" s="1315"/>
      <c r="NDU410" s="1315"/>
      <c r="NDV410" s="1315"/>
      <c r="NDW410" s="1315"/>
      <c r="NDX410" s="1315"/>
      <c r="NDY410" s="1315"/>
      <c r="NDZ410" s="1315"/>
      <c r="NEA410" s="1315"/>
      <c r="NEB410" s="1315"/>
      <c r="NEC410" s="1315"/>
      <c r="NED410" s="1315"/>
      <c r="NEE410" s="1315"/>
      <c r="NEF410" s="1315"/>
      <c r="NEG410" s="1315"/>
      <c r="NEH410" s="1315"/>
      <c r="NEI410" s="1315"/>
      <c r="NEJ410" s="1315"/>
      <c r="NEK410" s="1315"/>
      <c r="NEL410" s="1315"/>
      <c r="NEM410" s="1315"/>
      <c r="NEN410" s="1315"/>
      <c r="NEO410" s="1315"/>
      <c r="NEP410" s="1315"/>
      <c r="NEQ410" s="1315"/>
      <c r="NER410" s="1315"/>
      <c r="NES410" s="1315"/>
      <c r="NET410" s="1315"/>
      <c r="NEU410" s="1315"/>
      <c r="NEV410" s="1315"/>
      <c r="NEW410" s="1315"/>
      <c r="NEX410" s="1315"/>
      <c r="NEY410" s="1315"/>
      <c r="NEZ410" s="1315"/>
      <c r="NFA410" s="1315"/>
      <c r="NFB410" s="1315"/>
      <c r="NFC410" s="1315"/>
      <c r="NFD410" s="1315"/>
      <c r="NFE410" s="1315"/>
      <c r="NFF410" s="1315"/>
      <c r="NFG410" s="1315"/>
      <c r="NFH410" s="1315"/>
      <c r="NFI410" s="1315"/>
      <c r="NFJ410" s="1315"/>
      <c r="NFK410" s="1315"/>
      <c r="NFL410" s="1315"/>
      <c r="NFM410" s="1315"/>
      <c r="NFN410" s="1315"/>
      <c r="NFO410" s="1315"/>
      <c r="NFP410" s="1315"/>
      <c r="NFQ410" s="1315"/>
      <c r="NFR410" s="1315"/>
      <c r="NFS410" s="1315"/>
      <c r="NFT410" s="1315"/>
      <c r="NFU410" s="1315"/>
      <c r="NFV410" s="1315"/>
      <c r="NFW410" s="1315"/>
      <c r="NFX410" s="1315"/>
      <c r="NFY410" s="1315"/>
      <c r="NFZ410" s="1315"/>
      <c r="NGA410" s="1315"/>
      <c r="NGB410" s="1315"/>
      <c r="NGC410" s="1315"/>
      <c r="NGD410" s="1315"/>
      <c r="NGE410" s="1315"/>
      <c r="NGF410" s="1315"/>
      <c r="NGG410" s="1315"/>
      <c r="NGH410" s="1315"/>
      <c r="NGI410" s="1315"/>
      <c r="NGJ410" s="1315"/>
      <c r="NGK410" s="1315"/>
      <c r="NGL410" s="1315"/>
      <c r="NGM410" s="1315"/>
      <c r="NGN410" s="1315"/>
      <c r="NGO410" s="1315"/>
      <c r="NGP410" s="1315"/>
      <c r="NGQ410" s="1315"/>
      <c r="NGR410" s="1315"/>
      <c r="NGS410" s="1315"/>
      <c r="NGT410" s="1315"/>
      <c r="NGU410" s="1315"/>
      <c r="NGV410" s="1315"/>
      <c r="NGW410" s="1315"/>
      <c r="NGX410" s="1315"/>
      <c r="NGY410" s="1315"/>
      <c r="NGZ410" s="1315"/>
      <c r="NHA410" s="1315"/>
      <c r="NHB410" s="1315"/>
      <c r="NHC410" s="1315"/>
      <c r="NHD410" s="1315"/>
      <c r="NHE410" s="1315"/>
      <c r="NHF410" s="1315"/>
      <c r="NHG410" s="1315"/>
      <c r="NHH410" s="1315"/>
      <c r="NHI410" s="1315"/>
      <c r="NHJ410" s="1315"/>
      <c r="NHK410" s="1315"/>
      <c r="NHL410" s="1315"/>
      <c r="NHM410" s="1315"/>
      <c r="NHN410" s="1315"/>
      <c r="NHO410" s="1315"/>
      <c r="NHP410" s="1315"/>
      <c r="NHQ410" s="1315"/>
      <c r="NHR410" s="1315"/>
      <c r="NHS410" s="1315"/>
      <c r="NHT410" s="1315"/>
      <c r="NHU410" s="1315"/>
      <c r="NHV410" s="1315"/>
      <c r="NHW410" s="1315"/>
      <c r="NHX410" s="1315"/>
      <c r="NHY410" s="1315"/>
      <c r="NHZ410" s="1315"/>
      <c r="NIA410" s="1315"/>
      <c r="NIB410" s="1315"/>
      <c r="NIC410" s="1315"/>
      <c r="NID410" s="1315"/>
      <c r="NIE410" s="1315"/>
      <c r="NIF410" s="1315"/>
      <c r="NIG410" s="1315"/>
      <c r="NIH410" s="1315"/>
      <c r="NII410" s="1315"/>
      <c r="NIJ410" s="1315"/>
      <c r="NIK410" s="1315"/>
      <c r="NIL410" s="1315"/>
      <c r="NIM410" s="1315"/>
      <c r="NIN410" s="1315"/>
      <c r="NIO410" s="1315"/>
      <c r="NIP410" s="1315"/>
      <c r="NIQ410" s="1315"/>
      <c r="NIR410" s="1315"/>
      <c r="NIS410" s="1315"/>
      <c r="NIT410" s="1315"/>
      <c r="NIU410" s="1315"/>
      <c r="NIV410" s="1315"/>
      <c r="NIW410" s="1315"/>
      <c r="NIX410" s="1315"/>
      <c r="NIY410" s="1315"/>
      <c r="NIZ410" s="1315"/>
      <c r="NJA410" s="1315"/>
      <c r="NJB410" s="1315"/>
      <c r="NJC410" s="1315"/>
      <c r="NJD410" s="1315"/>
      <c r="NJE410" s="1315"/>
      <c r="NJF410" s="1315"/>
      <c r="NJG410" s="1315"/>
      <c r="NJH410" s="1315"/>
      <c r="NJI410" s="1315"/>
      <c r="NJJ410" s="1315"/>
      <c r="NJK410" s="1315"/>
      <c r="NJL410" s="1315"/>
      <c r="NJM410" s="1315"/>
      <c r="NJN410" s="1315"/>
      <c r="NJO410" s="1315"/>
      <c r="NJP410" s="1315"/>
      <c r="NJQ410" s="1315"/>
      <c r="NJR410" s="1315"/>
      <c r="NJS410" s="1315"/>
      <c r="NJT410" s="1315"/>
      <c r="NJU410" s="1315"/>
      <c r="NJV410" s="1315"/>
      <c r="NJW410" s="1315"/>
      <c r="NJX410" s="1315"/>
      <c r="NJY410" s="1315"/>
      <c r="NJZ410" s="1315"/>
      <c r="NKA410" s="1315"/>
      <c r="NKB410" s="1315"/>
      <c r="NKC410" s="1315"/>
      <c r="NKD410" s="1315"/>
      <c r="NKE410" s="1315"/>
      <c r="NKF410" s="1315"/>
      <c r="NKG410" s="1315"/>
      <c r="NKH410" s="1315"/>
      <c r="NKI410" s="1315"/>
      <c r="NKJ410" s="1315"/>
      <c r="NKK410" s="1315"/>
      <c r="NKL410" s="1315"/>
      <c r="NKM410" s="1315"/>
      <c r="NKN410" s="1315"/>
      <c r="NKO410" s="1315"/>
      <c r="NKP410" s="1315"/>
      <c r="NKQ410" s="1315"/>
      <c r="NKR410" s="1315"/>
      <c r="NKS410" s="1315"/>
      <c r="NKT410" s="1315"/>
      <c r="NKU410" s="1315"/>
      <c r="NKV410" s="1315"/>
      <c r="NKW410" s="1315"/>
      <c r="NKX410" s="1315"/>
      <c r="NKY410" s="1315"/>
      <c r="NKZ410" s="1315"/>
      <c r="NLA410" s="1315"/>
      <c r="NLB410" s="1315"/>
      <c r="NLC410" s="1315"/>
      <c r="NLD410" s="1315"/>
      <c r="NLE410" s="1315"/>
      <c r="NLF410" s="1315"/>
      <c r="NLG410" s="1315"/>
      <c r="NLH410" s="1315"/>
      <c r="NLI410" s="1315"/>
      <c r="NLJ410" s="1315"/>
      <c r="NLK410" s="1315"/>
      <c r="NLL410" s="1315"/>
      <c r="NLM410" s="1315"/>
      <c r="NLN410" s="1315"/>
      <c r="NLO410" s="1315"/>
      <c r="NLP410" s="1315"/>
      <c r="NLQ410" s="1315"/>
      <c r="NLR410" s="1315"/>
      <c r="NLS410" s="1315"/>
      <c r="NLT410" s="1315"/>
      <c r="NLU410" s="1315"/>
      <c r="NLV410" s="1315"/>
      <c r="NLW410" s="1315"/>
      <c r="NLX410" s="1315"/>
      <c r="NLY410" s="1315"/>
      <c r="NLZ410" s="1315"/>
      <c r="NMA410" s="1315"/>
      <c r="NMB410" s="1315"/>
      <c r="NMC410" s="1315"/>
      <c r="NMD410" s="1315"/>
      <c r="NME410" s="1315"/>
      <c r="NMF410" s="1315"/>
      <c r="NMG410" s="1315"/>
      <c r="NMH410" s="1315"/>
      <c r="NMI410" s="1315"/>
      <c r="NMJ410" s="1315"/>
      <c r="NMK410" s="1315"/>
      <c r="NML410" s="1315"/>
      <c r="NMM410" s="1315"/>
      <c r="NMN410" s="1315"/>
      <c r="NMO410" s="1315"/>
      <c r="NMP410" s="1315"/>
      <c r="NMQ410" s="1315"/>
      <c r="NMR410" s="1315"/>
      <c r="NMS410" s="1315"/>
      <c r="NMT410" s="1315"/>
      <c r="NMU410" s="1315"/>
      <c r="NMV410" s="1315"/>
      <c r="NMW410" s="1315"/>
      <c r="NMX410" s="1315"/>
      <c r="NMY410" s="1315"/>
      <c r="NMZ410" s="1315"/>
      <c r="NNA410" s="1315"/>
      <c r="NNB410" s="1315"/>
      <c r="NNC410" s="1315"/>
      <c r="NND410" s="1315"/>
      <c r="NNE410" s="1315"/>
      <c r="NNF410" s="1315"/>
      <c r="NNG410" s="1315"/>
      <c r="NNH410" s="1315"/>
      <c r="NNI410" s="1315"/>
      <c r="NNJ410" s="1315"/>
      <c r="NNK410" s="1315"/>
      <c r="NNL410" s="1315"/>
      <c r="NNM410" s="1315"/>
      <c r="NNN410" s="1315"/>
      <c r="NNO410" s="1315"/>
      <c r="NNP410" s="1315"/>
      <c r="NNQ410" s="1315"/>
      <c r="NNR410" s="1315"/>
      <c r="NNS410" s="1315"/>
      <c r="NNT410" s="1315"/>
      <c r="NNU410" s="1315"/>
      <c r="NNV410" s="1315"/>
      <c r="NNW410" s="1315"/>
      <c r="NNX410" s="1315"/>
      <c r="NNY410" s="1315"/>
      <c r="NNZ410" s="1315"/>
      <c r="NOA410" s="1315"/>
      <c r="NOB410" s="1315"/>
      <c r="NOC410" s="1315"/>
      <c r="NOD410" s="1315"/>
      <c r="NOE410" s="1315"/>
      <c r="NOF410" s="1315"/>
      <c r="NOG410" s="1315"/>
      <c r="NOH410" s="1315"/>
      <c r="NOI410" s="1315"/>
      <c r="NOJ410" s="1315"/>
      <c r="NOK410" s="1315"/>
      <c r="NOL410" s="1315"/>
      <c r="NOM410" s="1315"/>
      <c r="NON410" s="1315"/>
      <c r="NOO410" s="1315"/>
      <c r="NOP410" s="1315"/>
      <c r="NOQ410" s="1315"/>
      <c r="NOR410" s="1315"/>
      <c r="NOS410" s="1315"/>
      <c r="NOT410" s="1315"/>
      <c r="NOU410" s="1315"/>
      <c r="NOV410" s="1315"/>
      <c r="NOW410" s="1315"/>
      <c r="NOX410" s="1315"/>
      <c r="NOY410" s="1315"/>
      <c r="NOZ410" s="1315"/>
      <c r="NPA410" s="1315"/>
      <c r="NPB410" s="1315"/>
      <c r="NPC410" s="1315"/>
      <c r="NPD410" s="1315"/>
      <c r="NPE410" s="1315"/>
      <c r="NPF410" s="1315"/>
      <c r="NPG410" s="1315"/>
      <c r="NPH410" s="1315"/>
      <c r="NPI410" s="1315"/>
      <c r="NPJ410" s="1315"/>
      <c r="NPK410" s="1315"/>
      <c r="NPL410" s="1315"/>
      <c r="NPM410" s="1315"/>
      <c r="NPN410" s="1315"/>
      <c r="NPO410" s="1315"/>
      <c r="NPP410" s="1315"/>
      <c r="NPQ410" s="1315"/>
      <c r="NPR410" s="1315"/>
      <c r="NPS410" s="1315"/>
      <c r="NPT410" s="1315"/>
      <c r="NPU410" s="1315"/>
      <c r="NPV410" s="1315"/>
      <c r="NPW410" s="1315"/>
      <c r="NPX410" s="1315"/>
      <c r="NPY410" s="1315"/>
      <c r="NPZ410" s="1315"/>
      <c r="NQA410" s="1315"/>
      <c r="NQB410" s="1315"/>
      <c r="NQC410" s="1315"/>
      <c r="NQD410" s="1315"/>
      <c r="NQE410" s="1315"/>
      <c r="NQF410" s="1315"/>
      <c r="NQG410" s="1315"/>
      <c r="NQH410" s="1315"/>
      <c r="NQI410" s="1315"/>
      <c r="NQJ410" s="1315"/>
      <c r="NQK410" s="1315"/>
      <c r="NQL410" s="1315"/>
      <c r="NQM410" s="1315"/>
      <c r="NQN410" s="1315"/>
      <c r="NQO410" s="1315"/>
      <c r="NQP410" s="1315"/>
      <c r="NQQ410" s="1315"/>
      <c r="NQR410" s="1315"/>
      <c r="NQS410" s="1315"/>
      <c r="NQT410" s="1315"/>
      <c r="NQU410" s="1315"/>
      <c r="NQV410" s="1315"/>
      <c r="NQW410" s="1315"/>
      <c r="NQX410" s="1315"/>
      <c r="NQY410" s="1315"/>
      <c r="NQZ410" s="1315"/>
      <c r="NRA410" s="1315"/>
      <c r="NRB410" s="1315"/>
      <c r="NRC410" s="1315"/>
      <c r="NRD410" s="1315"/>
      <c r="NRE410" s="1315"/>
      <c r="NRF410" s="1315"/>
      <c r="NRG410" s="1315"/>
      <c r="NRH410" s="1315"/>
      <c r="NRI410" s="1315"/>
      <c r="NRJ410" s="1315"/>
      <c r="NRK410" s="1315"/>
      <c r="NRL410" s="1315"/>
      <c r="NRM410" s="1315"/>
      <c r="NRN410" s="1315"/>
      <c r="NRO410" s="1315"/>
      <c r="NRP410" s="1315"/>
      <c r="NRQ410" s="1315"/>
      <c r="NRR410" s="1315"/>
      <c r="NRS410" s="1315"/>
      <c r="NRT410" s="1315"/>
      <c r="NRU410" s="1315"/>
      <c r="NRV410" s="1315"/>
      <c r="NRW410" s="1315"/>
      <c r="NRX410" s="1315"/>
      <c r="NRY410" s="1315"/>
      <c r="NRZ410" s="1315"/>
      <c r="NSA410" s="1315"/>
      <c r="NSB410" s="1315"/>
      <c r="NSC410" s="1315"/>
      <c r="NSD410" s="1315"/>
      <c r="NSE410" s="1315"/>
      <c r="NSF410" s="1315"/>
      <c r="NSG410" s="1315"/>
      <c r="NSH410" s="1315"/>
      <c r="NSI410" s="1315"/>
      <c r="NSJ410" s="1315"/>
      <c r="NSK410" s="1315"/>
      <c r="NSL410" s="1315"/>
      <c r="NSM410" s="1315"/>
      <c r="NSN410" s="1315"/>
      <c r="NSO410" s="1315"/>
      <c r="NSP410" s="1315"/>
      <c r="NSQ410" s="1315"/>
      <c r="NSR410" s="1315"/>
      <c r="NSS410" s="1315"/>
      <c r="NST410" s="1315"/>
      <c r="NSU410" s="1315"/>
      <c r="NSV410" s="1315"/>
      <c r="NSW410" s="1315"/>
      <c r="NSX410" s="1315"/>
      <c r="NSY410" s="1315"/>
      <c r="NSZ410" s="1315"/>
      <c r="NTA410" s="1315"/>
      <c r="NTB410" s="1315"/>
      <c r="NTC410" s="1315"/>
      <c r="NTD410" s="1315"/>
      <c r="NTE410" s="1315"/>
      <c r="NTF410" s="1315"/>
      <c r="NTG410" s="1315"/>
      <c r="NTH410" s="1315"/>
      <c r="NTI410" s="1315"/>
      <c r="NTJ410" s="1315"/>
      <c r="NTK410" s="1315"/>
      <c r="NTL410" s="1315"/>
      <c r="NTM410" s="1315"/>
      <c r="NTN410" s="1315"/>
      <c r="NTO410" s="1315"/>
      <c r="NTP410" s="1315"/>
      <c r="NTQ410" s="1315"/>
      <c r="NTR410" s="1315"/>
      <c r="NTS410" s="1315"/>
      <c r="NTT410" s="1315"/>
      <c r="NTU410" s="1315"/>
      <c r="NTV410" s="1315"/>
      <c r="NTW410" s="1315"/>
      <c r="NTX410" s="1315"/>
      <c r="NTY410" s="1315"/>
      <c r="NTZ410" s="1315"/>
      <c r="NUA410" s="1315"/>
      <c r="NUB410" s="1315"/>
      <c r="NUC410" s="1315"/>
      <c r="NUD410" s="1315"/>
      <c r="NUE410" s="1315"/>
      <c r="NUF410" s="1315"/>
      <c r="NUG410" s="1315"/>
      <c r="NUH410" s="1315"/>
      <c r="NUI410" s="1315"/>
      <c r="NUJ410" s="1315"/>
      <c r="NUK410" s="1315"/>
      <c r="NUL410" s="1315"/>
      <c r="NUM410" s="1315"/>
      <c r="NUN410" s="1315"/>
      <c r="NUO410" s="1315"/>
      <c r="NUP410" s="1315"/>
      <c r="NUQ410" s="1315"/>
      <c r="NUR410" s="1315"/>
      <c r="NUS410" s="1315"/>
      <c r="NUT410" s="1315"/>
      <c r="NUU410" s="1315"/>
      <c r="NUV410" s="1315"/>
      <c r="NUW410" s="1315"/>
      <c r="NUX410" s="1315"/>
      <c r="NUY410" s="1315"/>
      <c r="NUZ410" s="1315"/>
      <c r="NVA410" s="1315"/>
      <c r="NVB410" s="1315"/>
      <c r="NVC410" s="1315"/>
      <c r="NVD410" s="1315"/>
      <c r="NVE410" s="1315"/>
      <c r="NVF410" s="1315"/>
      <c r="NVG410" s="1315"/>
      <c r="NVH410" s="1315"/>
      <c r="NVI410" s="1315"/>
      <c r="NVJ410" s="1315"/>
      <c r="NVK410" s="1315"/>
      <c r="NVL410" s="1315"/>
      <c r="NVM410" s="1315"/>
      <c r="NVN410" s="1315"/>
      <c r="NVO410" s="1315"/>
      <c r="NVP410" s="1315"/>
      <c r="NVQ410" s="1315"/>
      <c r="NVR410" s="1315"/>
      <c r="NVS410" s="1315"/>
      <c r="NVT410" s="1315"/>
      <c r="NVU410" s="1315"/>
      <c r="NVV410" s="1315"/>
      <c r="NVW410" s="1315"/>
      <c r="NVX410" s="1315"/>
      <c r="NVY410" s="1315"/>
      <c r="NVZ410" s="1315"/>
      <c r="NWA410" s="1315"/>
      <c r="NWB410" s="1315"/>
      <c r="NWC410" s="1315"/>
      <c r="NWD410" s="1315"/>
      <c r="NWE410" s="1315"/>
      <c r="NWF410" s="1315"/>
      <c r="NWG410" s="1315"/>
      <c r="NWH410" s="1315"/>
      <c r="NWI410" s="1315"/>
      <c r="NWJ410" s="1315"/>
      <c r="NWK410" s="1315"/>
      <c r="NWL410" s="1315"/>
      <c r="NWM410" s="1315"/>
      <c r="NWN410" s="1315"/>
      <c r="NWO410" s="1315"/>
      <c r="NWP410" s="1315"/>
      <c r="NWQ410" s="1315"/>
      <c r="NWR410" s="1315"/>
      <c r="NWS410" s="1315"/>
      <c r="NWT410" s="1315"/>
      <c r="NWU410" s="1315"/>
      <c r="NWV410" s="1315"/>
      <c r="NWW410" s="1315"/>
      <c r="NWX410" s="1315"/>
      <c r="NWY410" s="1315"/>
      <c r="NWZ410" s="1315"/>
      <c r="NXA410" s="1315"/>
      <c r="NXB410" s="1315"/>
      <c r="NXC410" s="1315"/>
      <c r="NXD410" s="1315"/>
      <c r="NXE410" s="1315"/>
      <c r="NXF410" s="1315"/>
      <c r="NXG410" s="1315"/>
      <c r="NXH410" s="1315"/>
      <c r="NXI410" s="1315"/>
      <c r="NXJ410" s="1315"/>
      <c r="NXK410" s="1315"/>
      <c r="NXL410" s="1315"/>
      <c r="NXM410" s="1315"/>
      <c r="NXN410" s="1315"/>
      <c r="NXO410" s="1315"/>
      <c r="NXP410" s="1315"/>
      <c r="NXQ410" s="1315"/>
      <c r="NXR410" s="1315"/>
      <c r="NXS410" s="1315"/>
      <c r="NXT410" s="1315"/>
      <c r="NXU410" s="1315"/>
      <c r="NXV410" s="1315"/>
      <c r="NXW410" s="1315"/>
      <c r="NXX410" s="1315"/>
      <c r="NXY410" s="1315"/>
      <c r="NXZ410" s="1315"/>
      <c r="NYA410" s="1315"/>
      <c r="NYB410" s="1315"/>
      <c r="NYC410" s="1315"/>
      <c r="NYD410" s="1315"/>
      <c r="NYE410" s="1315"/>
      <c r="NYF410" s="1315"/>
      <c r="NYG410" s="1315"/>
      <c r="NYH410" s="1315"/>
      <c r="NYI410" s="1315"/>
      <c r="NYJ410" s="1315"/>
      <c r="NYK410" s="1315"/>
      <c r="NYL410" s="1315"/>
      <c r="NYM410" s="1315"/>
      <c r="NYN410" s="1315"/>
      <c r="NYO410" s="1315"/>
      <c r="NYP410" s="1315"/>
      <c r="NYQ410" s="1315"/>
      <c r="NYR410" s="1315"/>
      <c r="NYS410" s="1315"/>
      <c r="NYT410" s="1315"/>
      <c r="NYU410" s="1315"/>
      <c r="NYV410" s="1315"/>
      <c r="NYW410" s="1315"/>
      <c r="NYX410" s="1315"/>
      <c r="NYY410" s="1315"/>
      <c r="NYZ410" s="1315"/>
      <c r="NZA410" s="1315"/>
      <c r="NZB410" s="1315"/>
      <c r="NZC410" s="1315"/>
      <c r="NZD410" s="1315"/>
      <c r="NZE410" s="1315"/>
      <c r="NZF410" s="1315"/>
      <c r="NZG410" s="1315"/>
      <c r="NZH410" s="1315"/>
      <c r="NZI410" s="1315"/>
      <c r="NZJ410" s="1315"/>
      <c r="NZK410" s="1315"/>
      <c r="NZL410" s="1315"/>
      <c r="NZM410" s="1315"/>
      <c r="NZN410" s="1315"/>
      <c r="NZO410" s="1315"/>
      <c r="NZP410" s="1315"/>
      <c r="NZQ410" s="1315"/>
      <c r="NZR410" s="1315"/>
      <c r="NZS410" s="1315"/>
      <c r="NZT410" s="1315"/>
      <c r="NZU410" s="1315"/>
      <c r="NZV410" s="1315"/>
      <c r="NZW410" s="1315"/>
      <c r="NZX410" s="1315"/>
      <c r="NZY410" s="1315"/>
      <c r="NZZ410" s="1315"/>
      <c r="OAA410" s="1315"/>
      <c r="OAB410" s="1315"/>
      <c r="OAC410" s="1315"/>
      <c r="OAD410" s="1315"/>
      <c r="OAE410" s="1315"/>
      <c r="OAF410" s="1315"/>
      <c r="OAG410" s="1315"/>
      <c r="OAH410" s="1315"/>
      <c r="OAI410" s="1315"/>
      <c r="OAJ410" s="1315"/>
      <c r="OAK410" s="1315"/>
      <c r="OAL410" s="1315"/>
      <c r="OAM410" s="1315"/>
      <c r="OAN410" s="1315"/>
      <c r="OAO410" s="1315"/>
      <c r="OAP410" s="1315"/>
      <c r="OAQ410" s="1315"/>
      <c r="OAR410" s="1315"/>
      <c r="OAS410" s="1315"/>
      <c r="OAT410" s="1315"/>
      <c r="OAU410" s="1315"/>
      <c r="OAV410" s="1315"/>
      <c r="OAW410" s="1315"/>
      <c r="OAX410" s="1315"/>
      <c r="OAY410" s="1315"/>
      <c r="OAZ410" s="1315"/>
      <c r="OBA410" s="1315"/>
      <c r="OBB410" s="1315"/>
      <c r="OBC410" s="1315"/>
      <c r="OBD410" s="1315"/>
      <c r="OBE410" s="1315"/>
      <c r="OBF410" s="1315"/>
      <c r="OBG410" s="1315"/>
      <c r="OBH410" s="1315"/>
      <c r="OBI410" s="1315"/>
      <c r="OBJ410" s="1315"/>
      <c r="OBK410" s="1315"/>
      <c r="OBL410" s="1315"/>
      <c r="OBM410" s="1315"/>
      <c r="OBN410" s="1315"/>
      <c r="OBO410" s="1315"/>
      <c r="OBP410" s="1315"/>
      <c r="OBQ410" s="1315"/>
      <c r="OBR410" s="1315"/>
      <c r="OBS410" s="1315"/>
      <c r="OBT410" s="1315"/>
      <c r="OBU410" s="1315"/>
      <c r="OBV410" s="1315"/>
      <c r="OBW410" s="1315"/>
      <c r="OBX410" s="1315"/>
      <c r="OBY410" s="1315"/>
      <c r="OBZ410" s="1315"/>
      <c r="OCA410" s="1315"/>
      <c r="OCB410" s="1315"/>
      <c r="OCC410" s="1315"/>
      <c r="OCD410" s="1315"/>
      <c r="OCE410" s="1315"/>
      <c r="OCF410" s="1315"/>
      <c r="OCG410" s="1315"/>
      <c r="OCH410" s="1315"/>
      <c r="OCI410" s="1315"/>
      <c r="OCJ410" s="1315"/>
      <c r="OCK410" s="1315"/>
      <c r="OCL410" s="1315"/>
      <c r="OCM410" s="1315"/>
      <c r="OCN410" s="1315"/>
      <c r="OCO410" s="1315"/>
      <c r="OCP410" s="1315"/>
      <c r="OCQ410" s="1315"/>
      <c r="OCR410" s="1315"/>
      <c r="OCS410" s="1315"/>
      <c r="OCT410" s="1315"/>
      <c r="OCU410" s="1315"/>
      <c r="OCV410" s="1315"/>
      <c r="OCW410" s="1315"/>
      <c r="OCX410" s="1315"/>
      <c r="OCY410" s="1315"/>
      <c r="OCZ410" s="1315"/>
      <c r="ODA410" s="1315"/>
      <c r="ODB410" s="1315"/>
      <c r="ODC410" s="1315"/>
      <c r="ODD410" s="1315"/>
      <c r="ODE410" s="1315"/>
      <c r="ODF410" s="1315"/>
      <c r="ODG410" s="1315"/>
      <c r="ODH410" s="1315"/>
      <c r="ODI410" s="1315"/>
      <c r="ODJ410" s="1315"/>
      <c r="ODK410" s="1315"/>
      <c r="ODL410" s="1315"/>
      <c r="ODM410" s="1315"/>
      <c r="ODN410" s="1315"/>
      <c r="ODO410" s="1315"/>
      <c r="ODP410" s="1315"/>
      <c r="ODQ410" s="1315"/>
      <c r="ODR410" s="1315"/>
      <c r="ODS410" s="1315"/>
      <c r="ODT410" s="1315"/>
      <c r="ODU410" s="1315"/>
      <c r="ODV410" s="1315"/>
      <c r="ODW410" s="1315"/>
      <c r="ODX410" s="1315"/>
      <c r="ODY410" s="1315"/>
      <c r="ODZ410" s="1315"/>
      <c r="OEA410" s="1315"/>
      <c r="OEB410" s="1315"/>
      <c r="OEC410" s="1315"/>
      <c r="OED410" s="1315"/>
      <c r="OEE410" s="1315"/>
      <c r="OEF410" s="1315"/>
      <c r="OEG410" s="1315"/>
      <c r="OEH410" s="1315"/>
      <c r="OEI410" s="1315"/>
      <c r="OEJ410" s="1315"/>
      <c r="OEK410" s="1315"/>
      <c r="OEL410" s="1315"/>
      <c r="OEM410" s="1315"/>
      <c r="OEN410" s="1315"/>
      <c r="OEO410" s="1315"/>
      <c r="OEP410" s="1315"/>
      <c r="OEQ410" s="1315"/>
      <c r="OER410" s="1315"/>
      <c r="OES410" s="1315"/>
      <c r="OET410" s="1315"/>
      <c r="OEU410" s="1315"/>
      <c r="OEV410" s="1315"/>
      <c r="OEW410" s="1315"/>
      <c r="OEX410" s="1315"/>
      <c r="OEY410" s="1315"/>
      <c r="OEZ410" s="1315"/>
      <c r="OFA410" s="1315"/>
      <c r="OFB410" s="1315"/>
      <c r="OFC410" s="1315"/>
      <c r="OFD410" s="1315"/>
      <c r="OFE410" s="1315"/>
      <c r="OFF410" s="1315"/>
      <c r="OFG410" s="1315"/>
      <c r="OFH410" s="1315"/>
      <c r="OFI410" s="1315"/>
      <c r="OFJ410" s="1315"/>
      <c r="OFK410" s="1315"/>
      <c r="OFL410" s="1315"/>
      <c r="OFM410" s="1315"/>
      <c r="OFN410" s="1315"/>
      <c r="OFO410" s="1315"/>
      <c r="OFP410" s="1315"/>
      <c r="OFQ410" s="1315"/>
      <c r="OFR410" s="1315"/>
      <c r="OFS410" s="1315"/>
      <c r="OFT410" s="1315"/>
      <c r="OFU410" s="1315"/>
      <c r="OFV410" s="1315"/>
      <c r="OFW410" s="1315"/>
      <c r="OFX410" s="1315"/>
      <c r="OFY410" s="1315"/>
      <c r="OFZ410" s="1315"/>
      <c r="OGA410" s="1315"/>
      <c r="OGB410" s="1315"/>
      <c r="OGC410" s="1315"/>
      <c r="OGD410" s="1315"/>
      <c r="OGE410" s="1315"/>
      <c r="OGF410" s="1315"/>
      <c r="OGG410" s="1315"/>
      <c r="OGH410" s="1315"/>
      <c r="OGI410" s="1315"/>
      <c r="OGJ410" s="1315"/>
      <c r="OGK410" s="1315"/>
      <c r="OGL410" s="1315"/>
      <c r="OGM410" s="1315"/>
      <c r="OGN410" s="1315"/>
      <c r="OGO410" s="1315"/>
      <c r="OGP410" s="1315"/>
      <c r="OGQ410" s="1315"/>
      <c r="OGR410" s="1315"/>
      <c r="OGS410" s="1315"/>
      <c r="OGT410" s="1315"/>
      <c r="OGU410" s="1315"/>
      <c r="OGV410" s="1315"/>
      <c r="OGW410" s="1315"/>
      <c r="OGX410" s="1315"/>
      <c r="OGY410" s="1315"/>
      <c r="OGZ410" s="1315"/>
      <c r="OHA410" s="1315"/>
      <c r="OHB410" s="1315"/>
      <c r="OHC410" s="1315"/>
      <c r="OHD410" s="1315"/>
      <c r="OHE410" s="1315"/>
      <c r="OHF410" s="1315"/>
      <c r="OHG410" s="1315"/>
      <c r="OHH410" s="1315"/>
      <c r="OHI410" s="1315"/>
      <c r="OHJ410" s="1315"/>
      <c r="OHK410" s="1315"/>
      <c r="OHL410" s="1315"/>
      <c r="OHM410" s="1315"/>
      <c r="OHN410" s="1315"/>
      <c r="OHO410" s="1315"/>
      <c r="OHP410" s="1315"/>
      <c r="OHQ410" s="1315"/>
      <c r="OHR410" s="1315"/>
      <c r="OHS410" s="1315"/>
      <c r="OHT410" s="1315"/>
      <c r="OHU410" s="1315"/>
      <c r="OHV410" s="1315"/>
      <c r="OHW410" s="1315"/>
      <c r="OHX410" s="1315"/>
      <c r="OHY410" s="1315"/>
      <c r="OHZ410" s="1315"/>
      <c r="OIA410" s="1315"/>
      <c r="OIB410" s="1315"/>
      <c r="OIC410" s="1315"/>
      <c r="OID410" s="1315"/>
      <c r="OIE410" s="1315"/>
      <c r="OIF410" s="1315"/>
      <c r="OIG410" s="1315"/>
      <c r="OIH410" s="1315"/>
      <c r="OII410" s="1315"/>
      <c r="OIJ410" s="1315"/>
      <c r="OIK410" s="1315"/>
      <c r="OIL410" s="1315"/>
      <c r="OIM410" s="1315"/>
      <c r="OIN410" s="1315"/>
      <c r="OIO410" s="1315"/>
      <c r="OIP410" s="1315"/>
      <c r="OIQ410" s="1315"/>
      <c r="OIR410" s="1315"/>
      <c r="OIS410" s="1315"/>
      <c r="OIT410" s="1315"/>
      <c r="OIU410" s="1315"/>
      <c r="OIV410" s="1315"/>
      <c r="OIW410" s="1315"/>
      <c r="OIX410" s="1315"/>
      <c r="OIY410" s="1315"/>
      <c r="OIZ410" s="1315"/>
      <c r="OJA410" s="1315"/>
      <c r="OJB410" s="1315"/>
      <c r="OJC410" s="1315"/>
      <c r="OJD410" s="1315"/>
      <c r="OJE410" s="1315"/>
      <c r="OJF410" s="1315"/>
      <c r="OJG410" s="1315"/>
      <c r="OJH410" s="1315"/>
      <c r="OJI410" s="1315"/>
      <c r="OJJ410" s="1315"/>
      <c r="OJK410" s="1315"/>
      <c r="OJL410" s="1315"/>
      <c r="OJM410" s="1315"/>
      <c r="OJN410" s="1315"/>
      <c r="OJO410" s="1315"/>
      <c r="OJP410" s="1315"/>
      <c r="OJQ410" s="1315"/>
      <c r="OJR410" s="1315"/>
      <c r="OJS410" s="1315"/>
      <c r="OJT410" s="1315"/>
      <c r="OJU410" s="1315"/>
      <c r="OJV410" s="1315"/>
      <c r="OJW410" s="1315"/>
      <c r="OJX410" s="1315"/>
      <c r="OJY410" s="1315"/>
      <c r="OJZ410" s="1315"/>
      <c r="OKA410" s="1315"/>
      <c r="OKB410" s="1315"/>
      <c r="OKC410" s="1315"/>
      <c r="OKD410" s="1315"/>
      <c r="OKE410" s="1315"/>
      <c r="OKF410" s="1315"/>
      <c r="OKG410" s="1315"/>
      <c r="OKH410" s="1315"/>
      <c r="OKI410" s="1315"/>
      <c r="OKJ410" s="1315"/>
      <c r="OKK410" s="1315"/>
      <c r="OKL410" s="1315"/>
      <c r="OKM410" s="1315"/>
      <c r="OKN410" s="1315"/>
      <c r="OKO410" s="1315"/>
      <c r="OKP410" s="1315"/>
      <c r="OKQ410" s="1315"/>
      <c r="OKR410" s="1315"/>
      <c r="OKS410" s="1315"/>
      <c r="OKT410" s="1315"/>
      <c r="OKU410" s="1315"/>
      <c r="OKV410" s="1315"/>
      <c r="OKW410" s="1315"/>
      <c r="OKX410" s="1315"/>
      <c r="OKY410" s="1315"/>
      <c r="OKZ410" s="1315"/>
      <c r="OLA410" s="1315"/>
      <c r="OLB410" s="1315"/>
      <c r="OLC410" s="1315"/>
      <c r="OLD410" s="1315"/>
      <c r="OLE410" s="1315"/>
      <c r="OLF410" s="1315"/>
      <c r="OLG410" s="1315"/>
      <c r="OLH410" s="1315"/>
      <c r="OLI410" s="1315"/>
      <c r="OLJ410" s="1315"/>
      <c r="OLK410" s="1315"/>
      <c r="OLL410" s="1315"/>
      <c r="OLM410" s="1315"/>
      <c r="OLN410" s="1315"/>
      <c r="OLO410" s="1315"/>
      <c r="OLP410" s="1315"/>
      <c r="OLQ410" s="1315"/>
      <c r="OLR410" s="1315"/>
      <c r="OLS410" s="1315"/>
      <c r="OLT410" s="1315"/>
      <c r="OLU410" s="1315"/>
      <c r="OLV410" s="1315"/>
      <c r="OLW410" s="1315"/>
      <c r="OLX410" s="1315"/>
      <c r="OLY410" s="1315"/>
      <c r="OLZ410" s="1315"/>
      <c r="OMA410" s="1315"/>
      <c r="OMB410" s="1315"/>
      <c r="OMC410" s="1315"/>
      <c r="OMD410" s="1315"/>
      <c r="OME410" s="1315"/>
      <c r="OMF410" s="1315"/>
      <c r="OMG410" s="1315"/>
      <c r="OMH410" s="1315"/>
      <c r="OMI410" s="1315"/>
      <c r="OMJ410" s="1315"/>
      <c r="OMK410" s="1315"/>
      <c r="OML410" s="1315"/>
      <c r="OMM410" s="1315"/>
      <c r="OMN410" s="1315"/>
      <c r="OMO410" s="1315"/>
      <c r="OMP410" s="1315"/>
      <c r="OMQ410" s="1315"/>
      <c r="OMR410" s="1315"/>
      <c r="OMS410" s="1315"/>
      <c r="OMT410" s="1315"/>
      <c r="OMU410" s="1315"/>
      <c r="OMV410" s="1315"/>
      <c r="OMW410" s="1315"/>
      <c r="OMX410" s="1315"/>
      <c r="OMY410" s="1315"/>
      <c r="OMZ410" s="1315"/>
      <c r="ONA410" s="1315"/>
      <c r="ONB410" s="1315"/>
      <c r="ONC410" s="1315"/>
      <c r="OND410" s="1315"/>
      <c r="ONE410" s="1315"/>
      <c r="ONF410" s="1315"/>
      <c r="ONG410" s="1315"/>
      <c r="ONH410" s="1315"/>
      <c r="ONI410" s="1315"/>
      <c r="ONJ410" s="1315"/>
      <c r="ONK410" s="1315"/>
      <c r="ONL410" s="1315"/>
      <c r="ONM410" s="1315"/>
      <c r="ONN410" s="1315"/>
      <c r="ONO410" s="1315"/>
      <c r="ONP410" s="1315"/>
      <c r="ONQ410" s="1315"/>
      <c r="ONR410" s="1315"/>
      <c r="ONS410" s="1315"/>
      <c r="ONT410" s="1315"/>
      <c r="ONU410" s="1315"/>
      <c r="ONV410" s="1315"/>
      <c r="ONW410" s="1315"/>
      <c r="ONX410" s="1315"/>
      <c r="ONY410" s="1315"/>
      <c r="ONZ410" s="1315"/>
      <c r="OOA410" s="1315"/>
      <c r="OOB410" s="1315"/>
      <c r="OOC410" s="1315"/>
      <c r="OOD410" s="1315"/>
      <c r="OOE410" s="1315"/>
      <c r="OOF410" s="1315"/>
      <c r="OOG410" s="1315"/>
      <c r="OOH410" s="1315"/>
      <c r="OOI410" s="1315"/>
      <c r="OOJ410" s="1315"/>
      <c r="OOK410" s="1315"/>
      <c r="OOL410" s="1315"/>
      <c r="OOM410" s="1315"/>
      <c r="OON410" s="1315"/>
      <c r="OOO410" s="1315"/>
      <c r="OOP410" s="1315"/>
      <c r="OOQ410" s="1315"/>
      <c r="OOR410" s="1315"/>
      <c r="OOS410" s="1315"/>
      <c r="OOT410" s="1315"/>
      <c r="OOU410" s="1315"/>
      <c r="OOV410" s="1315"/>
      <c r="OOW410" s="1315"/>
      <c r="OOX410" s="1315"/>
      <c r="OOY410" s="1315"/>
      <c r="OOZ410" s="1315"/>
      <c r="OPA410" s="1315"/>
      <c r="OPB410" s="1315"/>
      <c r="OPC410" s="1315"/>
      <c r="OPD410" s="1315"/>
      <c r="OPE410" s="1315"/>
      <c r="OPF410" s="1315"/>
      <c r="OPG410" s="1315"/>
      <c r="OPH410" s="1315"/>
      <c r="OPI410" s="1315"/>
      <c r="OPJ410" s="1315"/>
      <c r="OPK410" s="1315"/>
      <c r="OPL410" s="1315"/>
      <c r="OPM410" s="1315"/>
      <c r="OPN410" s="1315"/>
      <c r="OPO410" s="1315"/>
      <c r="OPP410" s="1315"/>
      <c r="OPQ410" s="1315"/>
      <c r="OPR410" s="1315"/>
      <c r="OPS410" s="1315"/>
      <c r="OPT410" s="1315"/>
      <c r="OPU410" s="1315"/>
      <c r="OPV410" s="1315"/>
      <c r="OPW410" s="1315"/>
      <c r="OPX410" s="1315"/>
      <c r="OPY410" s="1315"/>
      <c r="OPZ410" s="1315"/>
      <c r="OQA410" s="1315"/>
      <c r="OQB410" s="1315"/>
      <c r="OQC410" s="1315"/>
      <c r="OQD410" s="1315"/>
      <c r="OQE410" s="1315"/>
      <c r="OQF410" s="1315"/>
      <c r="OQG410" s="1315"/>
      <c r="OQH410" s="1315"/>
      <c r="OQI410" s="1315"/>
      <c r="OQJ410" s="1315"/>
      <c r="OQK410" s="1315"/>
      <c r="OQL410" s="1315"/>
      <c r="OQM410" s="1315"/>
      <c r="OQN410" s="1315"/>
      <c r="OQO410" s="1315"/>
      <c r="OQP410" s="1315"/>
      <c r="OQQ410" s="1315"/>
      <c r="OQR410" s="1315"/>
      <c r="OQS410" s="1315"/>
      <c r="OQT410" s="1315"/>
      <c r="OQU410" s="1315"/>
      <c r="OQV410" s="1315"/>
      <c r="OQW410" s="1315"/>
      <c r="OQX410" s="1315"/>
      <c r="OQY410" s="1315"/>
      <c r="OQZ410" s="1315"/>
      <c r="ORA410" s="1315"/>
      <c r="ORB410" s="1315"/>
      <c r="ORC410" s="1315"/>
      <c r="ORD410" s="1315"/>
      <c r="ORE410" s="1315"/>
      <c r="ORF410" s="1315"/>
      <c r="ORG410" s="1315"/>
      <c r="ORH410" s="1315"/>
      <c r="ORI410" s="1315"/>
      <c r="ORJ410" s="1315"/>
      <c r="ORK410" s="1315"/>
      <c r="ORL410" s="1315"/>
      <c r="ORM410" s="1315"/>
      <c r="ORN410" s="1315"/>
      <c r="ORO410" s="1315"/>
      <c r="ORP410" s="1315"/>
      <c r="ORQ410" s="1315"/>
      <c r="ORR410" s="1315"/>
      <c r="ORS410" s="1315"/>
      <c r="ORT410" s="1315"/>
      <c r="ORU410" s="1315"/>
      <c r="ORV410" s="1315"/>
      <c r="ORW410" s="1315"/>
      <c r="ORX410" s="1315"/>
      <c r="ORY410" s="1315"/>
      <c r="ORZ410" s="1315"/>
      <c r="OSA410" s="1315"/>
      <c r="OSB410" s="1315"/>
      <c r="OSC410" s="1315"/>
      <c r="OSD410" s="1315"/>
      <c r="OSE410" s="1315"/>
      <c r="OSF410" s="1315"/>
      <c r="OSG410" s="1315"/>
      <c r="OSH410" s="1315"/>
      <c r="OSI410" s="1315"/>
      <c r="OSJ410" s="1315"/>
      <c r="OSK410" s="1315"/>
      <c r="OSL410" s="1315"/>
      <c r="OSM410" s="1315"/>
      <c r="OSN410" s="1315"/>
      <c r="OSO410" s="1315"/>
      <c r="OSP410" s="1315"/>
      <c r="OSQ410" s="1315"/>
      <c r="OSR410" s="1315"/>
      <c r="OSS410" s="1315"/>
      <c r="OST410" s="1315"/>
      <c r="OSU410" s="1315"/>
      <c r="OSV410" s="1315"/>
      <c r="OSW410" s="1315"/>
      <c r="OSX410" s="1315"/>
      <c r="OSY410" s="1315"/>
      <c r="OSZ410" s="1315"/>
      <c r="OTA410" s="1315"/>
      <c r="OTB410" s="1315"/>
      <c r="OTC410" s="1315"/>
      <c r="OTD410" s="1315"/>
      <c r="OTE410" s="1315"/>
      <c r="OTF410" s="1315"/>
      <c r="OTG410" s="1315"/>
      <c r="OTH410" s="1315"/>
      <c r="OTI410" s="1315"/>
      <c r="OTJ410" s="1315"/>
      <c r="OTK410" s="1315"/>
      <c r="OTL410" s="1315"/>
      <c r="OTM410" s="1315"/>
      <c r="OTN410" s="1315"/>
      <c r="OTO410" s="1315"/>
      <c r="OTP410" s="1315"/>
      <c r="OTQ410" s="1315"/>
      <c r="OTR410" s="1315"/>
      <c r="OTS410" s="1315"/>
      <c r="OTT410" s="1315"/>
      <c r="OTU410" s="1315"/>
      <c r="OTV410" s="1315"/>
      <c r="OTW410" s="1315"/>
      <c r="OTX410" s="1315"/>
      <c r="OTY410" s="1315"/>
      <c r="OTZ410" s="1315"/>
      <c r="OUA410" s="1315"/>
      <c r="OUB410" s="1315"/>
      <c r="OUC410" s="1315"/>
      <c r="OUD410" s="1315"/>
      <c r="OUE410" s="1315"/>
      <c r="OUF410" s="1315"/>
      <c r="OUG410" s="1315"/>
      <c r="OUH410" s="1315"/>
      <c r="OUI410" s="1315"/>
      <c r="OUJ410" s="1315"/>
      <c r="OUK410" s="1315"/>
      <c r="OUL410" s="1315"/>
      <c r="OUM410" s="1315"/>
      <c r="OUN410" s="1315"/>
      <c r="OUO410" s="1315"/>
      <c r="OUP410" s="1315"/>
      <c r="OUQ410" s="1315"/>
      <c r="OUR410" s="1315"/>
      <c r="OUS410" s="1315"/>
      <c r="OUT410" s="1315"/>
      <c r="OUU410" s="1315"/>
      <c r="OUV410" s="1315"/>
      <c r="OUW410" s="1315"/>
      <c r="OUX410" s="1315"/>
      <c r="OUY410" s="1315"/>
      <c r="OUZ410" s="1315"/>
      <c r="OVA410" s="1315"/>
      <c r="OVB410" s="1315"/>
      <c r="OVC410" s="1315"/>
      <c r="OVD410" s="1315"/>
      <c r="OVE410" s="1315"/>
      <c r="OVF410" s="1315"/>
      <c r="OVG410" s="1315"/>
      <c r="OVH410" s="1315"/>
      <c r="OVI410" s="1315"/>
      <c r="OVJ410" s="1315"/>
      <c r="OVK410" s="1315"/>
      <c r="OVL410" s="1315"/>
      <c r="OVM410" s="1315"/>
      <c r="OVN410" s="1315"/>
      <c r="OVO410" s="1315"/>
      <c r="OVP410" s="1315"/>
      <c r="OVQ410" s="1315"/>
      <c r="OVR410" s="1315"/>
      <c r="OVS410" s="1315"/>
      <c r="OVT410" s="1315"/>
      <c r="OVU410" s="1315"/>
      <c r="OVV410" s="1315"/>
      <c r="OVW410" s="1315"/>
      <c r="OVX410" s="1315"/>
      <c r="OVY410" s="1315"/>
      <c r="OVZ410" s="1315"/>
      <c r="OWA410" s="1315"/>
      <c r="OWB410" s="1315"/>
      <c r="OWC410" s="1315"/>
      <c r="OWD410" s="1315"/>
      <c r="OWE410" s="1315"/>
      <c r="OWF410" s="1315"/>
      <c r="OWG410" s="1315"/>
      <c r="OWH410" s="1315"/>
      <c r="OWI410" s="1315"/>
      <c r="OWJ410" s="1315"/>
      <c r="OWK410" s="1315"/>
      <c r="OWL410" s="1315"/>
      <c r="OWM410" s="1315"/>
      <c r="OWN410" s="1315"/>
      <c r="OWO410" s="1315"/>
      <c r="OWP410" s="1315"/>
      <c r="OWQ410" s="1315"/>
      <c r="OWR410" s="1315"/>
      <c r="OWS410" s="1315"/>
      <c r="OWT410" s="1315"/>
      <c r="OWU410" s="1315"/>
      <c r="OWV410" s="1315"/>
      <c r="OWW410" s="1315"/>
      <c r="OWX410" s="1315"/>
      <c r="OWY410" s="1315"/>
      <c r="OWZ410" s="1315"/>
      <c r="OXA410" s="1315"/>
      <c r="OXB410" s="1315"/>
      <c r="OXC410" s="1315"/>
      <c r="OXD410" s="1315"/>
      <c r="OXE410" s="1315"/>
      <c r="OXF410" s="1315"/>
      <c r="OXG410" s="1315"/>
      <c r="OXH410" s="1315"/>
      <c r="OXI410" s="1315"/>
      <c r="OXJ410" s="1315"/>
      <c r="OXK410" s="1315"/>
      <c r="OXL410" s="1315"/>
      <c r="OXM410" s="1315"/>
      <c r="OXN410" s="1315"/>
      <c r="OXO410" s="1315"/>
      <c r="OXP410" s="1315"/>
      <c r="OXQ410" s="1315"/>
      <c r="OXR410" s="1315"/>
      <c r="OXS410" s="1315"/>
      <c r="OXT410" s="1315"/>
      <c r="OXU410" s="1315"/>
      <c r="OXV410" s="1315"/>
      <c r="OXW410" s="1315"/>
      <c r="OXX410" s="1315"/>
      <c r="OXY410" s="1315"/>
      <c r="OXZ410" s="1315"/>
      <c r="OYA410" s="1315"/>
      <c r="OYB410" s="1315"/>
      <c r="OYC410" s="1315"/>
      <c r="OYD410" s="1315"/>
      <c r="OYE410" s="1315"/>
      <c r="OYF410" s="1315"/>
      <c r="OYG410" s="1315"/>
      <c r="OYH410" s="1315"/>
      <c r="OYI410" s="1315"/>
      <c r="OYJ410" s="1315"/>
      <c r="OYK410" s="1315"/>
      <c r="OYL410" s="1315"/>
      <c r="OYM410" s="1315"/>
      <c r="OYN410" s="1315"/>
      <c r="OYO410" s="1315"/>
      <c r="OYP410" s="1315"/>
      <c r="OYQ410" s="1315"/>
      <c r="OYR410" s="1315"/>
      <c r="OYS410" s="1315"/>
      <c r="OYT410" s="1315"/>
      <c r="OYU410" s="1315"/>
      <c r="OYV410" s="1315"/>
      <c r="OYW410" s="1315"/>
      <c r="OYX410" s="1315"/>
      <c r="OYY410" s="1315"/>
      <c r="OYZ410" s="1315"/>
      <c r="OZA410" s="1315"/>
      <c r="OZB410" s="1315"/>
      <c r="OZC410" s="1315"/>
      <c r="OZD410" s="1315"/>
      <c r="OZE410" s="1315"/>
      <c r="OZF410" s="1315"/>
      <c r="OZG410" s="1315"/>
      <c r="OZH410" s="1315"/>
      <c r="OZI410" s="1315"/>
      <c r="OZJ410" s="1315"/>
      <c r="OZK410" s="1315"/>
      <c r="OZL410" s="1315"/>
      <c r="OZM410" s="1315"/>
      <c r="OZN410" s="1315"/>
      <c r="OZO410" s="1315"/>
      <c r="OZP410" s="1315"/>
      <c r="OZQ410" s="1315"/>
      <c r="OZR410" s="1315"/>
      <c r="OZS410" s="1315"/>
      <c r="OZT410" s="1315"/>
      <c r="OZU410" s="1315"/>
      <c r="OZV410" s="1315"/>
      <c r="OZW410" s="1315"/>
      <c r="OZX410" s="1315"/>
      <c r="OZY410" s="1315"/>
      <c r="OZZ410" s="1315"/>
      <c r="PAA410" s="1315"/>
      <c r="PAB410" s="1315"/>
      <c r="PAC410" s="1315"/>
      <c r="PAD410" s="1315"/>
      <c r="PAE410" s="1315"/>
      <c r="PAF410" s="1315"/>
      <c r="PAG410" s="1315"/>
      <c r="PAH410" s="1315"/>
      <c r="PAI410" s="1315"/>
      <c r="PAJ410" s="1315"/>
      <c r="PAK410" s="1315"/>
      <c r="PAL410" s="1315"/>
      <c r="PAM410" s="1315"/>
      <c r="PAN410" s="1315"/>
      <c r="PAO410" s="1315"/>
      <c r="PAP410" s="1315"/>
      <c r="PAQ410" s="1315"/>
      <c r="PAR410" s="1315"/>
      <c r="PAS410" s="1315"/>
      <c r="PAT410" s="1315"/>
      <c r="PAU410" s="1315"/>
      <c r="PAV410" s="1315"/>
      <c r="PAW410" s="1315"/>
      <c r="PAX410" s="1315"/>
      <c r="PAY410" s="1315"/>
      <c r="PAZ410" s="1315"/>
      <c r="PBA410" s="1315"/>
      <c r="PBB410" s="1315"/>
      <c r="PBC410" s="1315"/>
      <c r="PBD410" s="1315"/>
      <c r="PBE410" s="1315"/>
      <c r="PBF410" s="1315"/>
      <c r="PBG410" s="1315"/>
      <c r="PBH410" s="1315"/>
      <c r="PBI410" s="1315"/>
      <c r="PBJ410" s="1315"/>
      <c r="PBK410" s="1315"/>
      <c r="PBL410" s="1315"/>
      <c r="PBM410" s="1315"/>
      <c r="PBN410" s="1315"/>
      <c r="PBO410" s="1315"/>
      <c r="PBP410" s="1315"/>
      <c r="PBQ410" s="1315"/>
      <c r="PBR410" s="1315"/>
      <c r="PBS410" s="1315"/>
      <c r="PBT410" s="1315"/>
      <c r="PBU410" s="1315"/>
      <c r="PBV410" s="1315"/>
      <c r="PBW410" s="1315"/>
      <c r="PBX410" s="1315"/>
      <c r="PBY410" s="1315"/>
      <c r="PBZ410" s="1315"/>
      <c r="PCA410" s="1315"/>
      <c r="PCB410" s="1315"/>
      <c r="PCC410" s="1315"/>
      <c r="PCD410" s="1315"/>
      <c r="PCE410" s="1315"/>
      <c r="PCF410" s="1315"/>
      <c r="PCG410" s="1315"/>
      <c r="PCH410" s="1315"/>
      <c r="PCI410" s="1315"/>
      <c r="PCJ410" s="1315"/>
      <c r="PCK410" s="1315"/>
      <c r="PCL410" s="1315"/>
      <c r="PCM410" s="1315"/>
      <c r="PCN410" s="1315"/>
      <c r="PCO410" s="1315"/>
      <c r="PCP410" s="1315"/>
      <c r="PCQ410" s="1315"/>
      <c r="PCR410" s="1315"/>
      <c r="PCS410" s="1315"/>
      <c r="PCT410" s="1315"/>
      <c r="PCU410" s="1315"/>
      <c r="PCV410" s="1315"/>
      <c r="PCW410" s="1315"/>
      <c r="PCX410" s="1315"/>
      <c r="PCY410" s="1315"/>
      <c r="PCZ410" s="1315"/>
      <c r="PDA410" s="1315"/>
      <c r="PDB410" s="1315"/>
      <c r="PDC410" s="1315"/>
      <c r="PDD410" s="1315"/>
      <c r="PDE410" s="1315"/>
      <c r="PDF410" s="1315"/>
      <c r="PDG410" s="1315"/>
      <c r="PDH410" s="1315"/>
      <c r="PDI410" s="1315"/>
      <c r="PDJ410" s="1315"/>
      <c r="PDK410" s="1315"/>
      <c r="PDL410" s="1315"/>
      <c r="PDM410" s="1315"/>
      <c r="PDN410" s="1315"/>
      <c r="PDO410" s="1315"/>
      <c r="PDP410" s="1315"/>
      <c r="PDQ410" s="1315"/>
      <c r="PDR410" s="1315"/>
      <c r="PDS410" s="1315"/>
      <c r="PDT410" s="1315"/>
      <c r="PDU410" s="1315"/>
      <c r="PDV410" s="1315"/>
      <c r="PDW410" s="1315"/>
      <c r="PDX410" s="1315"/>
      <c r="PDY410" s="1315"/>
      <c r="PDZ410" s="1315"/>
      <c r="PEA410" s="1315"/>
      <c r="PEB410" s="1315"/>
      <c r="PEC410" s="1315"/>
      <c r="PED410" s="1315"/>
      <c r="PEE410" s="1315"/>
      <c r="PEF410" s="1315"/>
      <c r="PEG410" s="1315"/>
      <c r="PEH410" s="1315"/>
      <c r="PEI410" s="1315"/>
      <c r="PEJ410" s="1315"/>
      <c r="PEK410" s="1315"/>
      <c r="PEL410" s="1315"/>
      <c r="PEM410" s="1315"/>
      <c r="PEN410" s="1315"/>
      <c r="PEO410" s="1315"/>
      <c r="PEP410" s="1315"/>
      <c r="PEQ410" s="1315"/>
      <c r="PER410" s="1315"/>
      <c r="PES410" s="1315"/>
      <c r="PET410" s="1315"/>
      <c r="PEU410" s="1315"/>
      <c r="PEV410" s="1315"/>
      <c r="PEW410" s="1315"/>
      <c r="PEX410" s="1315"/>
      <c r="PEY410" s="1315"/>
      <c r="PEZ410" s="1315"/>
      <c r="PFA410" s="1315"/>
      <c r="PFB410" s="1315"/>
      <c r="PFC410" s="1315"/>
      <c r="PFD410" s="1315"/>
      <c r="PFE410" s="1315"/>
      <c r="PFF410" s="1315"/>
      <c r="PFG410" s="1315"/>
      <c r="PFH410" s="1315"/>
      <c r="PFI410" s="1315"/>
      <c r="PFJ410" s="1315"/>
      <c r="PFK410" s="1315"/>
      <c r="PFL410" s="1315"/>
      <c r="PFM410" s="1315"/>
      <c r="PFN410" s="1315"/>
      <c r="PFO410" s="1315"/>
      <c r="PFP410" s="1315"/>
      <c r="PFQ410" s="1315"/>
      <c r="PFR410" s="1315"/>
      <c r="PFS410" s="1315"/>
      <c r="PFT410" s="1315"/>
      <c r="PFU410" s="1315"/>
      <c r="PFV410" s="1315"/>
      <c r="PFW410" s="1315"/>
      <c r="PFX410" s="1315"/>
      <c r="PFY410" s="1315"/>
      <c r="PFZ410" s="1315"/>
      <c r="PGA410" s="1315"/>
      <c r="PGB410" s="1315"/>
      <c r="PGC410" s="1315"/>
      <c r="PGD410" s="1315"/>
      <c r="PGE410" s="1315"/>
      <c r="PGF410" s="1315"/>
      <c r="PGG410" s="1315"/>
      <c r="PGH410" s="1315"/>
      <c r="PGI410" s="1315"/>
      <c r="PGJ410" s="1315"/>
      <c r="PGK410" s="1315"/>
      <c r="PGL410" s="1315"/>
      <c r="PGM410" s="1315"/>
      <c r="PGN410" s="1315"/>
      <c r="PGO410" s="1315"/>
      <c r="PGP410" s="1315"/>
      <c r="PGQ410" s="1315"/>
      <c r="PGR410" s="1315"/>
      <c r="PGS410" s="1315"/>
      <c r="PGT410" s="1315"/>
      <c r="PGU410" s="1315"/>
      <c r="PGV410" s="1315"/>
      <c r="PGW410" s="1315"/>
      <c r="PGX410" s="1315"/>
      <c r="PGY410" s="1315"/>
      <c r="PGZ410" s="1315"/>
      <c r="PHA410" s="1315"/>
      <c r="PHB410" s="1315"/>
      <c r="PHC410" s="1315"/>
      <c r="PHD410" s="1315"/>
      <c r="PHE410" s="1315"/>
      <c r="PHF410" s="1315"/>
      <c r="PHG410" s="1315"/>
      <c r="PHH410" s="1315"/>
      <c r="PHI410" s="1315"/>
      <c r="PHJ410" s="1315"/>
      <c r="PHK410" s="1315"/>
      <c r="PHL410" s="1315"/>
      <c r="PHM410" s="1315"/>
      <c r="PHN410" s="1315"/>
      <c r="PHO410" s="1315"/>
      <c r="PHP410" s="1315"/>
      <c r="PHQ410" s="1315"/>
      <c r="PHR410" s="1315"/>
      <c r="PHS410" s="1315"/>
      <c r="PHT410" s="1315"/>
      <c r="PHU410" s="1315"/>
      <c r="PHV410" s="1315"/>
      <c r="PHW410" s="1315"/>
      <c r="PHX410" s="1315"/>
      <c r="PHY410" s="1315"/>
      <c r="PHZ410" s="1315"/>
      <c r="PIA410" s="1315"/>
      <c r="PIB410" s="1315"/>
      <c r="PIC410" s="1315"/>
      <c r="PID410" s="1315"/>
      <c r="PIE410" s="1315"/>
      <c r="PIF410" s="1315"/>
      <c r="PIG410" s="1315"/>
      <c r="PIH410" s="1315"/>
      <c r="PII410" s="1315"/>
      <c r="PIJ410" s="1315"/>
      <c r="PIK410" s="1315"/>
      <c r="PIL410" s="1315"/>
      <c r="PIM410" s="1315"/>
      <c r="PIN410" s="1315"/>
      <c r="PIO410" s="1315"/>
      <c r="PIP410" s="1315"/>
      <c r="PIQ410" s="1315"/>
      <c r="PIR410" s="1315"/>
      <c r="PIS410" s="1315"/>
      <c r="PIT410" s="1315"/>
      <c r="PIU410" s="1315"/>
      <c r="PIV410" s="1315"/>
      <c r="PIW410" s="1315"/>
      <c r="PIX410" s="1315"/>
      <c r="PIY410" s="1315"/>
      <c r="PIZ410" s="1315"/>
      <c r="PJA410" s="1315"/>
      <c r="PJB410" s="1315"/>
      <c r="PJC410" s="1315"/>
      <c r="PJD410" s="1315"/>
      <c r="PJE410" s="1315"/>
      <c r="PJF410" s="1315"/>
      <c r="PJG410" s="1315"/>
      <c r="PJH410" s="1315"/>
      <c r="PJI410" s="1315"/>
      <c r="PJJ410" s="1315"/>
      <c r="PJK410" s="1315"/>
      <c r="PJL410" s="1315"/>
      <c r="PJM410" s="1315"/>
      <c r="PJN410" s="1315"/>
      <c r="PJO410" s="1315"/>
      <c r="PJP410" s="1315"/>
      <c r="PJQ410" s="1315"/>
      <c r="PJR410" s="1315"/>
      <c r="PJS410" s="1315"/>
      <c r="PJT410" s="1315"/>
      <c r="PJU410" s="1315"/>
      <c r="PJV410" s="1315"/>
      <c r="PJW410" s="1315"/>
      <c r="PJX410" s="1315"/>
      <c r="PJY410" s="1315"/>
      <c r="PJZ410" s="1315"/>
      <c r="PKA410" s="1315"/>
      <c r="PKB410" s="1315"/>
      <c r="PKC410" s="1315"/>
      <c r="PKD410" s="1315"/>
      <c r="PKE410" s="1315"/>
      <c r="PKF410" s="1315"/>
      <c r="PKG410" s="1315"/>
      <c r="PKH410" s="1315"/>
      <c r="PKI410" s="1315"/>
      <c r="PKJ410" s="1315"/>
      <c r="PKK410" s="1315"/>
      <c r="PKL410" s="1315"/>
      <c r="PKM410" s="1315"/>
      <c r="PKN410" s="1315"/>
      <c r="PKO410" s="1315"/>
      <c r="PKP410" s="1315"/>
      <c r="PKQ410" s="1315"/>
      <c r="PKR410" s="1315"/>
      <c r="PKS410" s="1315"/>
      <c r="PKT410" s="1315"/>
      <c r="PKU410" s="1315"/>
      <c r="PKV410" s="1315"/>
      <c r="PKW410" s="1315"/>
      <c r="PKX410" s="1315"/>
      <c r="PKY410" s="1315"/>
      <c r="PKZ410" s="1315"/>
      <c r="PLA410" s="1315"/>
      <c r="PLB410" s="1315"/>
      <c r="PLC410" s="1315"/>
      <c r="PLD410" s="1315"/>
      <c r="PLE410" s="1315"/>
      <c r="PLF410" s="1315"/>
      <c r="PLG410" s="1315"/>
      <c r="PLH410" s="1315"/>
      <c r="PLI410" s="1315"/>
      <c r="PLJ410" s="1315"/>
      <c r="PLK410" s="1315"/>
      <c r="PLL410" s="1315"/>
      <c r="PLM410" s="1315"/>
      <c r="PLN410" s="1315"/>
      <c r="PLO410" s="1315"/>
      <c r="PLP410" s="1315"/>
      <c r="PLQ410" s="1315"/>
      <c r="PLR410" s="1315"/>
      <c r="PLS410" s="1315"/>
      <c r="PLT410" s="1315"/>
      <c r="PLU410" s="1315"/>
      <c r="PLV410" s="1315"/>
      <c r="PLW410" s="1315"/>
      <c r="PLX410" s="1315"/>
      <c r="PLY410" s="1315"/>
      <c r="PLZ410" s="1315"/>
      <c r="PMA410" s="1315"/>
      <c r="PMB410" s="1315"/>
      <c r="PMC410" s="1315"/>
      <c r="PMD410" s="1315"/>
      <c r="PME410" s="1315"/>
      <c r="PMF410" s="1315"/>
      <c r="PMG410" s="1315"/>
      <c r="PMH410" s="1315"/>
      <c r="PMI410" s="1315"/>
      <c r="PMJ410" s="1315"/>
      <c r="PMK410" s="1315"/>
      <c r="PML410" s="1315"/>
      <c r="PMM410" s="1315"/>
      <c r="PMN410" s="1315"/>
      <c r="PMO410" s="1315"/>
      <c r="PMP410" s="1315"/>
      <c r="PMQ410" s="1315"/>
      <c r="PMR410" s="1315"/>
      <c r="PMS410" s="1315"/>
      <c r="PMT410" s="1315"/>
      <c r="PMU410" s="1315"/>
      <c r="PMV410" s="1315"/>
      <c r="PMW410" s="1315"/>
      <c r="PMX410" s="1315"/>
      <c r="PMY410" s="1315"/>
      <c r="PMZ410" s="1315"/>
      <c r="PNA410" s="1315"/>
      <c r="PNB410" s="1315"/>
      <c r="PNC410" s="1315"/>
      <c r="PND410" s="1315"/>
      <c r="PNE410" s="1315"/>
      <c r="PNF410" s="1315"/>
      <c r="PNG410" s="1315"/>
      <c r="PNH410" s="1315"/>
      <c r="PNI410" s="1315"/>
      <c r="PNJ410" s="1315"/>
      <c r="PNK410" s="1315"/>
      <c r="PNL410" s="1315"/>
      <c r="PNM410" s="1315"/>
      <c r="PNN410" s="1315"/>
      <c r="PNO410" s="1315"/>
      <c r="PNP410" s="1315"/>
      <c r="PNQ410" s="1315"/>
      <c r="PNR410" s="1315"/>
      <c r="PNS410" s="1315"/>
      <c r="PNT410" s="1315"/>
      <c r="PNU410" s="1315"/>
      <c r="PNV410" s="1315"/>
      <c r="PNW410" s="1315"/>
      <c r="PNX410" s="1315"/>
      <c r="PNY410" s="1315"/>
      <c r="PNZ410" s="1315"/>
      <c r="POA410" s="1315"/>
      <c r="POB410" s="1315"/>
      <c r="POC410" s="1315"/>
      <c r="POD410" s="1315"/>
      <c r="POE410" s="1315"/>
      <c r="POF410" s="1315"/>
      <c r="POG410" s="1315"/>
      <c r="POH410" s="1315"/>
      <c r="POI410" s="1315"/>
      <c r="POJ410" s="1315"/>
      <c r="POK410" s="1315"/>
      <c r="POL410" s="1315"/>
      <c r="POM410" s="1315"/>
      <c r="PON410" s="1315"/>
      <c r="POO410" s="1315"/>
      <c r="POP410" s="1315"/>
      <c r="POQ410" s="1315"/>
      <c r="POR410" s="1315"/>
      <c r="POS410" s="1315"/>
      <c r="POT410" s="1315"/>
      <c r="POU410" s="1315"/>
      <c r="POV410" s="1315"/>
      <c r="POW410" s="1315"/>
      <c r="POX410" s="1315"/>
      <c r="POY410" s="1315"/>
      <c r="POZ410" s="1315"/>
      <c r="PPA410" s="1315"/>
      <c r="PPB410" s="1315"/>
      <c r="PPC410" s="1315"/>
      <c r="PPD410" s="1315"/>
      <c r="PPE410" s="1315"/>
      <c r="PPF410" s="1315"/>
      <c r="PPG410" s="1315"/>
      <c r="PPH410" s="1315"/>
      <c r="PPI410" s="1315"/>
      <c r="PPJ410" s="1315"/>
      <c r="PPK410" s="1315"/>
      <c r="PPL410" s="1315"/>
      <c r="PPM410" s="1315"/>
      <c r="PPN410" s="1315"/>
      <c r="PPO410" s="1315"/>
      <c r="PPP410" s="1315"/>
      <c r="PPQ410" s="1315"/>
      <c r="PPR410" s="1315"/>
      <c r="PPS410" s="1315"/>
      <c r="PPT410" s="1315"/>
      <c r="PPU410" s="1315"/>
      <c r="PPV410" s="1315"/>
      <c r="PPW410" s="1315"/>
      <c r="PPX410" s="1315"/>
      <c r="PPY410" s="1315"/>
      <c r="PPZ410" s="1315"/>
      <c r="PQA410" s="1315"/>
      <c r="PQB410" s="1315"/>
      <c r="PQC410" s="1315"/>
      <c r="PQD410" s="1315"/>
      <c r="PQE410" s="1315"/>
      <c r="PQF410" s="1315"/>
      <c r="PQG410" s="1315"/>
      <c r="PQH410" s="1315"/>
      <c r="PQI410" s="1315"/>
      <c r="PQJ410" s="1315"/>
      <c r="PQK410" s="1315"/>
      <c r="PQL410" s="1315"/>
      <c r="PQM410" s="1315"/>
      <c r="PQN410" s="1315"/>
      <c r="PQO410" s="1315"/>
      <c r="PQP410" s="1315"/>
      <c r="PQQ410" s="1315"/>
      <c r="PQR410" s="1315"/>
      <c r="PQS410" s="1315"/>
      <c r="PQT410" s="1315"/>
      <c r="PQU410" s="1315"/>
      <c r="PQV410" s="1315"/>
      <c r="PQW410" s="1315"/>
      <c r="PQX410" s="1315"/>
      <c r="PQY410" s="1315"/>
      <c r="PQZ410" s="1315"/>
      <c r="PRA410" s="1315"/>
      <c r="PRB410" s="1315"/>
      <c r="PRC410" s="1315"/>
      <c r="PRD410" s="1315"/>
      <c r="PRE410" s="1315"/>
      <c r="PRF410" s="1315"/>
      <c r="PRG410" s="1315"/>
      <c r="PRH410" s="1315"/>
      <c r="PRI410" s="1315"/>
      <c r="PRJ410" s="1315"/>
      <c r="PRK410" s="1315"/>
      <c r="PRL410" s="1315"/>
      <c r="PRM410" s="1315"/>
      <c r="PRN410" s="1315"/>
      <c r="PRO410" s="1315"/>
      <c r="PRP410" s="1315"/>
      <c r="PRQ410" s="1315"/>
      <c r="PRR410" s="1315"/>
      <c r="PRS410" s="1315"/>
      <c r="PRT410" s="1315"/>
      <c r="PRU410" s="1315"/>
      <c r="PRV410" s="1315"/>
      <c r="PRW410" s="1315"/>
      <c r="PRX410" s="1315"/>
      <c r="PRY410" s="1315"/>
      <c r="PRZ410" s="1315"/>
      <c r="PSA410" s="1315"/>
      <c r="PSB410" s="1315"/>
      <c r="PSC410" s="1315"/>
      <c r="PSD410" s="1315"/>
      <c r="PSE410" s="1315"/>
      <c r="PSF410" s="1315"/>
      <c r="PSG410" s="1315"/>
      <c r="PSH410" s="1315"/>
      <c r="PSI410" s="1315"/>
      <c r="PSJ410" s="1315"/>
      <c r="PSK410" s="1315"/>
      <c r="PSL410" s="1315"/>
      <c r="PSM410" s="1315"/>
      <c r="PSN410" s="1315"/>
      <c r="PSO410" s="1315"/>
      <c r="PSP410" s="1315"/>
      <c r="PSQ410" s="1315"/>
      <c r="PSR410" s="1315"/>
      <c r="PSS410" s="1315"/>
      <c r="PST410" s="1315"/>
      <c r="PSU410" s="1315"/>
      <c r="PSV410" s="1315"/>
      <c r="PSW410" s="1315"/>
      <c r="PSX410" s="1315"/>
      <c r="PSY410" s="1315"/>
      <c r="PSZ410" s="1315"/>
      <c r="PTA410" s="1315"/>
      <c r="PTB410" s="1315"/>
      <c r="PTC410" s="1315"/>
      <c r="PTD410" s="1315"/>
      <c r="PTE410" s="1315"/>
      <c r="PTF410" s="1315"/>
      <c r="PTG410" s="1315"/>
      <c r="PTH410" s="1315"/>
      <c r="PTI410" s="1315"/>
      <c r="PTJ410" s="1315"/>
      <c r="PTK410" s="1315"/>
      <c r="PTL410" s="1315"/>
      <c r="PTM410" s="1315"/>
      <c r="PTN410" s="1315"/>
      <c r="PTO410" s="1315"/>
      <c r="PTP410" s="1315"/>
      <c r="PTQ410" s="1315"/>
      <c r="PTR410" s="1315"/>
      <c r="PTS410" s="1315"/>
      <c r="PTT410" s="1315"/>
      <c r="PTU410" s="1315"/>
      <c r="PTV410" s="1315"/>
      <c r="PTW410" s="1315"/>
      <c r="PTX410" s="1315"/>
      <c r="PTY410" s="1315"/>
      <c r="PTZ410" s="1315"/>
      <c r="PUA410" s="1315"/>
      <c r="PUB410" s="1315"/>
      <c r="PUC410" s="1315"/>
      <c r="PUD410" s="1315"/>
      <c r="PUE410" s="1315"/>
      <c r="PUF410" s="1315"/>
      <c r="PUG410" s="1315"/>
      <c r="PUH410" s="1315"/>
      <c r="PUI410" s="1315"/>
      <c r="PUJ410" s="1315"/>
      <c r="PUK410" s="1315"/>
      <c r="PUL410" s="1315"/>
      <c r="PUM410" s="1315"/>
      <c r="PUN410" s="1315"/>
      <c r="PUO410" s="1315"/>
      <c r="PUP410" s="1315"/>
      <c r="PUQ410" s="1315"/>
      <c r="PUR410" s="1315"/>
      <c r="PUS410" s="1315"/>
      <c r="PUT410" s="1315"/>
      <c r="PUU410" s="1315"/>
      <c r="PUV410" s="1315"/>
      <c r="PUW410" s="1315"/>
      <c r="PUX410" s="1315"/>
      <c r="PUY410" s="1315"/>
      <c r="PUZ410" s="1315"/>
      <c r="PVA410" s="1315"/>
      <c r="PVB410" s="1315"/>
      <c r="PVC410" s="1315"/>
      <c r="PVD410" s="1315"/>
      <c r="PVE410" s="1315"/>
      <c r="PVF410" s="1315"/>
      <c r="PVG410" s="1315"/>
      <c r="PVH410" s="1315"/>
      <c r="PVI410" s="1315"/>
      <c r="PVJ410" s="1315"/>
      <c r="PVK410" s="1315"/>
      <c r="PVL410" s="1315"/>
      <c r="PVM410" s="1315"/>
      <c r="PVN410" s="1315"/>
      <c r="PVO410" s="1315"/>
      <c r="PVP410" s="1315"/>
      <c r="PVQ410" s="1315"/>
      <c r="PVR410" s="1315"/>
      <c r="PVS410" s="1315"/>
      <c r="PVT410" s="1315"/>
      <c r="PVU410" s="1315"/>
      <c r="PVV410" s="1315"/>
      <c r="PVW410" s="1315"/>
      <c r="PVX410" s="1315"/>
      <c r="PVY410" s="1315"/>
      <c r="PVZ410" s="1315"/>
      <c r="PWA410" s="1315"/>
      <c r="PWB410" s="1315"/>
      <c r="PWC410" s="1315"/>
      <c r="PWD410" s="1315"/>
      <c r="PWE410" s="1315"/>
      <c r="PWF410" s="1315"/>
      <c r="PWG410" s="1315"/>
      <c r="PWH410" s="1315"/>
      <c r="PWI410" s="1315"/>
      <c r="PWJ410" s="1315"/>
      <c r="PWK410" s="1315"/>
      <c r="PWL410" s="1315"/>
      <c r="PWM410" s="1315"/>
      <c r="PWN410" s="1315"/>
      <c r="PWO410" s="1315"/>
      <c r="PWP410" s="1315"/>
      <c r="PWQ410" s="1315"/>
      <c r="PWR410" s="1315"/>
      <c r="PWS410" s="1315"/>
      <c r="PWT410" s="1315"/>
      <c r="PWU410" s="1315"/>
      <c r="PWV410" s="1315"/>
      <c r="PWW410" s="1315"/>
      <c r="PWX410" s="1315"/>
      <c r="PWY410" s="1315"/>
      <c r="PWZ410" s="1315"/>
      <c r="PXA410" s="1315"/>
      <c r="PXB410" s="1315"/>
      <c r="PXC410" s="1315"/>
      <c r="PXD410" s="1315"/>
      <c r="PXE410" s="1315"/>
      <c r="PXF410" s="1315"/>
      <c r="PXG410" s="1315"/>
      <c r="PXH410" s="1315"/>
      <c r="PXI410" s="1315"/>
      <c r="PXJ410" s="1315"/>
      <c r="PXK410" s="1315"/>
      <c r="PXL410" s="1315"/>
      <c r="PXM410" s="1315"/>
      <c r="PXN410" s="1315"/>
      <c r="PXO410" s="1315"/>
      <c r="PXP410" s="1315"/>
      <c r="PXQ410" s="1315"/>
      <c r="PXR410" s="1315"/>
      <c r="PXS410" s="1315"/>
      <c r="PXT410" s="1315"/>
      <c r="PXU410" s="1315"/>
      <c r="PXV410" s="1315"/>
      <c r="PXW410" s="1315"/>
      <c r="PXX410" s="1315"/>
      <c r="PXY410" s="1315"/>
      <c r="PXZ410" s="1315"/>
      <c r="PYA410" s="1315"/>
      <c r="PYB410" s="1315"/>
      <c r="PYC410" s="1315"/>
      <c r="PYD410" s="1315"/>
      <c r="PYE410" s="1315"/>
      <c r="PYF410" s="1315"/>
      <c r="PYG410" s="1315"/>
      <c r="PYH410" s="1315"/>
      <c r="PYI410" s="1315"/>
      <c r="PYJ410" s="1315"/>
      <c r="PYK410" s="1315"/>
      <c r="PYL410" s="1315"/>
      <c r="PYM410" s="1315"/>
      <c r="PYN410" s="1315"/>
      <c r="PYO410" s="1315"/>
      <c r="PYP410" s="1315"/>
      <c r="PYQ410" s="1315"/>
      <c r="PYR410" s="1315"/>
      <c r="PYS410" s="1315"/>
      <c r="PYT410" s="1315"/>
      <c r="PYU410" s="1315"/>
      <c r="PYV410" s="1315"/>
      <c r="PYW410" s="1315"/>
      <c r="PYX410" s="1315"/>
      <c r="PYY410" s="1315"/>
      <c r="PYZ410" s="1315"/>
      <c r="PZA410" s="1315"/>
      <c r="PZB410" s="1315"/>
      <c r="PZC410" s="1315"/>
      <c r="PZD410" s="1315"/>
      <c r="PZE410" s="1315"/>
      <c r="PZF410" s="1315"/>
      <c r="PZG410" s="1315"/>
      <c r="PZH410" s="1315"/>
      <c r="PZI410" s="1315"/>
      <c r="PZJ410" s="1315"/>
      <c r="PZK410" s="1315"/>
      <c r="PZL410" s="1315"/>
      <c r="PZM410" s="1315"/>
      <c r="PZN410" s="1315"/>
      <c r="PZO410" s="1315"/>
      <c r="PZP410" s="1315"/>
      <c r="PZQ410" s="1315"/>
      <c r="PZR410" s="1315"/>
      <c r="PZS410" s="1315"/>
      <c r="PZT410" s="1315"/>
      <c r="PZU410" s="1315"/>
      <c r="PZV410" s="1315"/>
      <c r="PZW410" s="1315"/>
      <c r="PZX410" s="1315"/>
      <c r="PZY410" s="1315"/>
      <c r="PZZ410" s="1315"/>
      <c r="QAA410" s="1315"/>
      <c r="QAB410" s="1315"/>
      <c r="QAC410" s="1315"/>
      <c r="QAD410" s="1315"/>
      <c r="QAE410" s="1315"/>
      <c r="QAF410" s="1315"/>
      <c r="QAG410" s="1315"/>
      <c r="QAH410" s="1315"/>
      <c r="QAI410" s="1315"/>
      <c r="QAJ410" s="1315"/>
      <c r="QAK410" s="1315"/>
      <c r="QAL410" s="1315"/>
      <c r="QAM410" s="1315"/>
      <c r="QAN410" s="1315"/>
      <c r="QAO410" s="1315"/>
      <c r="QAP410" s="1315"/>
      <c r="QAQ410" s="1315"/>
      <c r="QAR410" s="1315"/>
      <c r="QAS410" s="1315"/>
      <c r="QAT410" s="1315"/>
      <c r="QAU410" s="1315"/>
      <c r="QAV410" s="1315"/>
      <c r="QAW410" s="1315"/>
      <c r="QAX410" s="1315"/>
      <c r="QAY410" s="1315"/>
      <c r="QAZ410" s="1315"/>
      <c r="QBA410" s="1315"/>
      <c r="QBB410" s="1315"/>
      <c r="QBC410" s="1315"/>
      <c r="QBD410" s="1315"/>
      <c r="QBE410" s="1315"/>
      <c r="QBF410" s="1315"/>
      <c r="QBG410" s="1315"/>
      <c r="QBH410" s="1315"/>
      <c r="QBI410" s="1315"/>
      <c r="QBJ410" s="1315"/>
      <c r="QBK410" s="1315"/>
      <c r="QBL410" s="1315"/>
      <c r="QBM410" s="1315"/>
      <c r="QBN410" s="1315"/>
      <c r="QBO410" s="1315"/>
      <c r="QBP410" s="1315"/>
      <c r="QBQ410" s="1315"/>
      <c r="QBR410" s="1315"/>
      <c r="QBS410" s="1315"/>
      <c r="QBT410" s="1315"/>
      <c r="QBU410" s="1315"/>
      <c r="QBV410" s="1315"/>
      <c r="QBW410" s="1315"/>
      <c r="QBX410" s="1315"/>
      <c r="QBY410" s="1315"/>
      <c r="QBZ410" s="1315"/>
      <c r="QCA410" s="1315"/>
      <c r="QCB410" s="1315"/>
      <c r="QCC410" s="1315"/>
      <c r="QCD410" s="1315"/>
      <c r="QCE410" s="1315"/>
      <c r="QCF410" s="1315"/>
      <c r="QCG410" s="1315"/>
      <c r="QCH410" s="1315"/>
      <c r="QCI410" s="1315"/>
      <c r="QCJ410" s="1315"/>
      <c r="QCK410" s="1315"/>
      <c r="QCL410" s="1315"/>
      <c r="QCM410" s="1315"/>
      <c r="QCN410" s="1315"/>
      <c r="QCO410" s="1315"/>
      <c r="QCP410" s="1315"/>
      <c r="QCQ410" s="1315"/>
      <c r="QCR410" s="1315"/>
      <c r="QCS410" s="1315"/>
      <c r="QCT410" s="1315"/>
      <c r="QCU410" s="1315"/>
      <c r="QCV410" s="1315"/>
      <c r="QCW410" s="1315"/>
      <c r="QCX410" s="1315"/>
      <c r="QCY410" s="1315"/>
      <c r="QCZ410" s="1315"/>
      <c r="QDA410" s="1315"/>
      <c r="QDB410" s="1315"/>
      <c r="QDC410" s="1315"/>
      <c r="QDD410" s="1315"/>
      <c r="QDE410" s="1315"/>
      <c r="QDF410" s="1315"/>
      <c r="QDG410" s="1315"/>
      <c r="QDH410" s="1315"/>
      <c r="QDI410" s="1315"/>
      <c r="QDJ410" s="1315"/>
      <c r="QDK410" s="1315"/>
      <c r="QDL410" s="1315"/>
      <c r="QDM410" s="1315"/>
      <c r="QDN410" s="1315"/>
      <c r="QDO410" s="1315"/>
      <c r="QDP410" s="1315"/>
      <c r="QDQ410" s="1315"/>
      <c r="QDR410" s="1315"/>
      <c r="QDS410" s="1315"/>
      <c r="QDT410" s="1315"/>
      <c r="QDU410" s="1315"/>
      <c r="QDV410" s="1315"/>
      <c r="QDW410" s="1315"/>
      <c r="QDX410" s="1315"/>
      <c r="QDY410" s="1315"/>
      <c r="QDZ410" s="1315"/>
      <c r="QEA410" s="1315"/>
      <c r="QEB410" s="1315"/>
      <c r="QEC410" s="1315"/>
      <c r="QED410" s="1315"/>
      <c r="QEE410" s="1315"/>
      <c r="QEF410" s="1315"/>
      <c r="QEG410" s="1315"/>
      <c r="QEH410" s="1315"/>
      <c r="QEI410" s="1315"/>
      <c r="QEJ410" s="1315"/>
      <c r="QEK410" s="1315"/>
      <c r="QEL410" s="1315"/>
      <c r="QEM410" s="1315"/>
      <c r="QEN410" s="1315"/>
      <c r="QEO410" s="1315"/>
      <c r="QEP410" s="1315"/>
      <c r="QEQ410" s="1315"/>
      <c r="QER410" s="1315"/>
      <c r="QES410" s="1315"/>
      <c r="QET410" s="1315"/>
      <c r="QEU410" s="1315"/>
      <c r="QEV410" s="1315"/>
      <c r="QEW410" s="1315"/>
      <c r="QEX410" s="1315"/>
      <c r="QEY410" s="1315"/>
      <c r="QEZ410" s="1315"/>
      <c r="QFA410" s="1315"/>
      <c r="QFB410" s="1315"/>
      <c r="QFC410" s="1315"/>
      <c r="QFD410" s="1315"/>
      <c r="QFE410" s="1315"/>
      <c r="QFF410" s="1315"/>
      <c r="QFG410" s="1315"/>
      <c r="QFH410" s="1315"/>
      <c r="QFI410" s="1315"/>
      <c r="QFJ410" s="1315"/>
      <c r="QFK410" s="1315"/>
      <c r="QFL410" s="1315"/>
      <c r="QFM410" s="1315"/>
      <c r="QFN410" s="1315"/>
      <c r="QFO410" s="1315"/>
      <c r="QFP410" s="1315"/>
      <c r="QFQ410" s="1315"/>
      <c r="QFR410" s="1315"/>
      <c r="QFS410" s="1315"/>
      <c r="QFT410" s="1315"/>
      <c r="QFU410" s="1315"/>
      <c r="QFV410" s="1315"/>
      <c r="QFW410" s="1315"/>
      <c r="QFX410" s="1315"/>
      <c r="QFY410" s="1315"/>
      <c r="QFZ410" s="1315"/>
      <c r="QGA410" s="1315"/>
      <c r="QGB410" s="1315"/>
      <c r="QGC410" s="1315"/>
      <c r="QGD410" s="1315"/>
      <c r="QGE410" s="1315"/>
      <c r="QGF410" s="1315"/>
      <c r="QGG410" s="1315"/>
      <c r="QGH410" s="1315"/>
      <c r="QGI410" s="1315"/>
      <c r="QGJ410" s="1315"/>
      <c r="QGK410" s="1315"/>
      <c r="QGL410" s="1315"/>
      <c r="QGM410" s="1315"/>
      <c r="QGN410" s="1315"/>
      <c r="QGO410" s="1315"/>
      <c r="QGP410" s="1315"/>
      <c r="QGQ410" s="1315"/>
      <c r="QGR410" s="1315"/>
      <c r="QGS410" s="1315"/>
      <c r="QGT410" s="1315"/>
      <c r="QGU410" s="1315"/>
      <c r="QGV410" s="1315"/>
      <c r="QGW410" s="1315"/>
      <c r="QGX410" s="1315"/>
      <c r="QGY410" s="1315"/>
      <c r="QGZ410" s="1315"/>
      <c r="QHA410" s="1315"/>
      <c r="QHB410" s="1315"/>
      <c r="QHC410" s="1315"/>
      <c r="QHD410" s="1315"/>
      <c r="QHE410" s="1315"/>
      <c r="QHF410" s="1315"/>
      <c r="QHG410" s="1315"/>
      <c r="QHH410" s="1315"/>
      <c r="QHI410" s="1315"/>
      <c r="QHJ410" s="1315"/>
      <c r="QHK410" s="1315"/>
      <c r="QHL410" s="1315"/>
      <c r="QHM410" s="1315"/>
      <c r="QHN410" s="1315"/>
      <c r="QHO410" s="1315"/>
      <c r="QHP410" s="1315"/>
      <c r="QHQ410" s="1315"/>
      <c r="QHR410" s="1315"/>
      <c r="QHS410" s="1315"/>
      <c r="QHT410" s="1315"/>
      <c r="QHU410" s="1315"/>
      <c r="QHV410" s="1315"/>
      <c r="QHW410" s="1315"/>
      <c r="QHX410" s="1315"/>
      <c r="QHY410" s="1315"/>
      <c r="QHZ410" s="1315"/>
      <c r="QIA410" s="1315"/>
      <c r="QIB410" s="1315"/>
      <c r="QIC410" s="1315"/>
      <c r="QID410" s="1315"/>
      <c r="QIE410" s="1315"/>
      <c r="QIF410" s="1315"/>
      <c r="QIG410" s="1315"/>
      <c r="QIH410" s="1315"/>
      <c r="QII410" s="1315"/>
      <c r="QIJ410" s="1315"/>
      <c r="QIK410" s="1315"/>
      <c r="QIL410" s="1315"/>
      <c r="QIM410" s="1315"/>
      <c r="QIN410" s="1315"/>
      <c r="QIO410" s="1315"/>
      <c r="QIP410" s="1315"/>
      <c r="QIQ410" s="1315"/>
      <c r="QIR410" s="1315"/>
      <c r="QIS410" s="1315"/>
      <c r="QIT410" s="1315"/>
      <c r="QIU410" s="1315"/>
      <c r="QIV410" s="1315"/>
      <c r="QIW410" s="1315"/>
      <c r="QIX410" s="1315"/>
      <c r="QIY410" s="1315"/>
      <c r="QIZ410" s="1315"/>
      <c r="QJA410" s="1315"/>
      <c r="QJB410" s="1315"/>
      <c r="QJC410" s="1315"/>
      <c r="QJD410" s="1315"/>
      <c r="QJE410" s="1315"/>
      <c r="QJF410" s="1315"/>
      <c r="QJG410" s="1315"/>
      <c r="QJH410" s="1315"/>
      <c r="QJI410" s="1315"/>
      <c r="QJJ410" s="1315"/>
      <c r="QJK410" s="1315"/>
      <c r="QJL410" s="1315"/>
      <c r="QJM410" s="1315"/>
      <c r="QJN410" s="1315"/>
      <c r="QJO410" s="1315"/>
      <c r="QJP410" s="1315"/>
      <c r="QJQ410" s="1315"/>
      <c r="QJR410" s="1315"/>
      <c r="QJS410" s="1315"/>
      <c r="QJT410" s="1315"/>
      <c r="QJU410" s="1315"/>
      <c r="QJV410" s="1315"/>
      <c r="QJW410" s="1315"/>
      <c r="QJX410" s="1315"/>
      <c r="QJY410" s="1315"/>
      <c r="QJZ410" s="1315"/>
      <c r="QKA410" s="1315"/>
      <c r="QKB410" s="1315"/>
      <c r="QKC410" s="1315"/>
      <c r="QKD410" s="1315"/>
      <c r="QKE410" s="1315"/>
      <c r="QKF410" s="1315"/>
      <c r="QKG410" s="1315"/>
      <c r="QKH410" s="1315"/>
      <c r="QKI410" s="1315"/>
      <c r="QKJ410" s="1315"/>
      <c r="QKK410" s="1315"/>
      <c r="QKL410" s="1315"/>
      <c r="QKM410" s="1315"/>
      <c r="QKN410" s="1315"/>
      <c r="QKO410" s="1315"/>
      <c r="QKP410" s="1315"/>
      <c r="QKQ410" s="1315"/>
      <c r="QKR410" s="1315"/>
      <c r="QKS410" s="1315"/>
      <c r="QKT410" s="1315"/>
      <c r="QKU410" s="1315"/>
      <c r="QKV410" s="1315"/>
      <c r="QKW410" s="1315"/>
      <c r="QKX410" s="1315"/>
      <c r="QKY410" s="1315"/>
      <c r="QKZ410" s="1315"/>
      <c r="QLA410" s="1315"/>
      <c r="QLB410" s="1315"/>
      <c r="QLC410" s="1315"/>
      <c r="QLD410" s="1315"/>
      <c r="QLE410" s="1315"/>
      <c r="QLF410" s="1315"/>
      <c r="QLG410" s="1315"/>
      <c r="QLH410" s="1315"/>
      <c r="QLI410" s="1315"/>
      <c r="QLJ410" s="1315"/>
      <c r="QLK410" s="1315"/>
      <c r="QLL410" s="1315"/>
      <c r="QLM410" s="1315"/>
      <c r="QLN410" s="1315"/>
      <c r="QLO410" s="1315"/>
      <c r="QLP410" s="1315"/>
      <c r="QLQ410" s="1315"/>
      <c r="QLR410" s="1315"/>
      <c r="QLS410" s="1315"/>
      <c r="QLT410" s="1315"/>
      <c r="QLU410" s="1315"/>
      <c r="QLV410" s="1315"/>
      <c r="QLW410" s="1315"/>
      <c r="QLX410" s="1315"/>
      <c r="QLY410" s="1315"/>
      <c r="QLZ410" s="1315"/>
      <c r="QMA410" s="1315"/>
      <c r="QMB410" s="1315"/>
      <c r="QMC410" s="1315"/>
      <c r="QMD410" s="1315"/>
      <c r="QME410" s="1315"/>
      <c r="QMF410" s="1315"/>
      <c r="QMG410" s="1315"/>
      <c r="QMH410" s="1315"/>
      <c r="QMI410" s="1315"/>
      <c r="QMJ410" s="1315"/>
      <c r="QMK410" s="1315"/>
      <c r="QML410" s="1315"/>
      <c r="QMM410" s="1315"/>
      <c r="QMN410" s="1315"/>
      <c r="QMO410" s="1315"/>
      <c r="QMP410" s="1315"/>
      <c r="QMQ410" s="1315"/>
      <c r="QMR410" s="1315"/>
      <c r="QMS410" s="1315"/>
      <c r="QMT410" s="1315"/>
      <c r="QMU410" s="1315"/>
      <c r="QMV410" s="1315"/>
      <c r="QMW410" s="1315"/>
      <c r="QMX410" s="1315"/>
      <c r="QMY410" s="1315"/>
      <c r="QMZ410" s="1315"/>
      <c r="QNA410" s="1315"/>
      <c r="QNB410" s="1315"/>
      <c r="QNC410" s="1315"/>
      <c r="QND410" s="1315"/>
      <c r="QNE410" s="1315"/>
      <c r="QNF410" s="1315"/>
      <c r="QNG410" s="1315"/>
      <c r="QNH410" s="1315"/>
      <c r="QNI410" s="1315"/>
      <c r="QNJ410" s="1315"/>
      <c r="QNK410" s="1315"/>
      <c r="QNL410" s="1315"/>
      <c r="QNM410" s="1315"/>
      <c r="QNN410" s="1315"/>
      <c r="QNO410" s="1315"/>
      <c r="QNP410" s="1315"/>
      <c r="QNQ410" s="1315"/>
      <c r="QNR410" s="1315"/>
      <c r="QNS410" s="1315"/>
      <c r="QNT410" s="1315"/>
      <c r="QNU410" s="1315"/>
      <c r="QNV410" s="1315"/>
      <c r="QNW410" s="1315"/>
      <c r="QNX410" s="1315"/>
      <c r="QNY410" s="1315"/>
      <c r="QNZ410" s="1315"/>
      <c r="QOA410" s="1315"/>
      <c r="QOB410" s="1315"/>
      <c r="QOC410" s="1315"/>
      <c r="QOD410" s="1315"/>
      <c r="QOE410" s="1315"/>
      <c r="QOF410" s="1315"/>
      <c r="QOG410" s="1315"/>
      <c r="QOH410" s="1315"/>
      <c r="QOI410" s="1315"/>
      <c r="QOJ410" s="1315"/>
      <c r="QOK410" s="1315"/>
      <c r="QOL410" s="1315"/>
      <c r="QOM410" s="1315"/>
      <c r="QON410" s="1315"/>
      <c r="QOO410" s="1315"/>
      <c r="QOP410" s="1315"/>
      <c r="QOQ410" s="1315"/>
      <c r="QOR410" s="1315"/>
      <c r="QOS410" s="1315"/>
      <c r="QOT410" s="1315"/>
      <c r="QOU410" s="1315"/>
      <c r="QOV410" s="1315"/>
      <c r="QOW410" s="1315"/>
      <c r="QOX410" s="1315"/>
      <c r="QOY410" s="1315"/>
      <c r="QOZ410" s="1315"/>
      <c r="QPA410" s="1315"/>
      <c r="QPB410" s="1315"/>
      <c r="QPC410" s="1315"/>
      <c r="QPD410" s="1315"/>
      <c r="QPE410" s="1315"/>
      <c r="QPF410" s="1315"/>
      <c r="QPG410" s="1315"/>
      <c r="QPH410" s="1315"/>
      <c r="QPI410" s="1315"/>
      <c r="QPJ410" s="1315"/>
      <c r="QPK410" s="1315"/>
      <c r="QPL410" s="1315"/>
      <c r="QPM410" s="1315"/>
      <c r="QPN410" s="1315"/>
      <c r="QPO410" s="1315"/>
      <c r="QPP410" s="1315"/>
      <c r="QPQ410" s="1315"/>
      <c r="QPR410" s="1315"/>
      <c r="QPS410" s="1315"/>
      <c r="QPT410" s="1315"/>
      <c r="QPU410" s="1315"/>
      <c r="QPV410" s="1315"/>
      <c r="QPW410" s="1315"/>
      <c r="QPX410" s="1315"/>
      <c r="QPY410" s="1315"/>
      <c r="QPZ410" s="1315"/>
      <c r="QQA410" s="1315"/>
      <c r="QQB410" s="1315"/>
      <c r="QQC410" s="1315"/>
      <c r="QQD410" s="1315"/>
      <c r="QQE410" s="1315"/>
      <c r="QQF410" s="1315"/>
      <c r="QQG410" s="1315"/>
      <c r="QQH410" s="1315"/>
      <c r="QQI410" s="1315"/>
      <c r="QQJ410" s="1315"/>
      <c r="QQK410" s="1315"/>
      <c r="QQL410" s="1315"/>
      <c r="QQM410" s="1315"/>
      <c r="QQN410" s="1315"/>
      <c r="QQO410" s="1315"/>
      <c r="QQP410" s="1315"/>
      <c r="QQQ410" s="1315"/>
      <c r="QQR410" s="1315"/>
      <c r="QQS410" s="1315"/>
      <c r="QQT410" s="1315"/>
      <c r="QQU410" s="1315"/>
      <c r="QQV410" s="1315"/>
      <c r="QQW410" s="1315"/>
      <c r="QQX410" s="1315"/>
      <c r="QQY410" s="1315"/>
      <c r="QQZ410" s="1315"/>
      <c r="QRA410" s="1315"/>
      <c r="QRB410" s="1315"/>
      <c r="QRC410" s="1315"/>
      <c r="QRD410" s="1315"/>
      <c r="QRE410" s="1315"/>
      <c r="QRF410" s="1315"/>
      <c r="QRG410" s="1315"/>
      <c r="QRH410" s="1315"/>
      <c r="QRI410" s="1315"/>
      <c r="QRJ410" s="1315"/>
      <c r="QRK410" s="1315"/>
      <c r="QRL410" s="1315"/>
      <c r="QRM410" s="1315"/>
      <c r="QRN410" s="1315"/>
      <c r="QRO410" s="1315"/>
      <c r="QRP410" s="1315"/>
      <c r="QRQ410" s="1315"/>
      <c r="QRR410" s="1315"/>
      <c r="QRS410" s="1315"/>
      <c r="QRT410" s="1315"/>
      <c r="QRU410" s="1315"/>
      <c r="QRV410" s="1315"/>
      <c r="QRW410" s="1315"/>
      <c r="QRX410" s="1315"/>
      <c r="QRY410" s="1315"/>
      <c r="QRZ410" s="1315"/>
      <c r="QSA410" s="1315"/>
      <c r="QSB410" s="1315"/>
      <c r="QSC410" s="1315"/>
      <c r="QSD410" s="1315"/>
      <c r="QSE410" s="1315"/>
      <c r="QSF410" s="1315"/>
      <c r="QSG410" s="1315"/>
      <c r="QSH410" s="1315"/>
      <c r="QSI410" s="1315"/>
      <c r="QSJ410" s="1315"/>
      <c r="QSK410" s="1315"/>
      <c r="QSL410" s="1315"/>
      <c r="QSM410" s="1315"/>
      <c r="QSN410" s="1315"/>
      <c r="QSO410" s="1315"/>
      <c r="QSP410" s="1315"/>
      <c r="QSQ410" s="1315"/>
      <c r="QSR410" s="1315"/>
      <c r="QSS410" s="1315"/>
      <c r="QST410" s="1315"/>
      <c r="QSU410" s="1315"/>
      <c r="QSV410" s="1315"/>
      <c r="QSW410" s="1315"/>
      <c r="QSX410" s="1315"/>
      <c r="QSY410" s="1315"/>
      <c r="QSZ410" s="1315"/>
      <c r="QTA410" s="1315"/>
      <c r="QTB410" s="1315"/>
      <c r="QTC410" s="1315"/>
      <c r="QTD410" s="1315"/>
      <c r="QTE410" s="1315"/>
      <c r="QTF410" s="1315"/>
      <c r="QTG410" s="1315"/>
      <c r="QTH410" s="1315"/>
      <c r="QTI410" s="1315"/>
      <c r="QTJ410" s="1315"/>
      <c r="QTK410" s="1315"/>
      <c r="QTL410" s="1315"/>
      <c r="QTM410" s="1315"/>
      <c r="QTN410" s="1315"/>
      <c r="QTO410" s="1315"/>
      <c r="QTP410" s="1315"/>
      <c r="QTQ410" s="1315"/>
      <c r="QTR410" s="1315"/>
      <c r="QTS410" s="1315"/>
      <c r="QTT410" s="1315"/>
      <c r="QTU410" s="1315"/>
      <c r="QTV410" s="1315"/>
      <c r="QTW410" s="1315"/>
      <c r="QTX410" s="1315"/>
      <c r="QTY410" s="1315"/>
      <c r="QTZ410" s="1315"/>
      <c r="QUA410" s="1315"/>
      <c r="QUB410" s="1315"/>
      <c r="QUC410" s="1315"/>
      <c r="QUD410" s="1315"/>
      <c r="QUE410" s="1315"/>
      <c r="QUF410" s="1315"/>
      <c r="QUG410" s="1315"/>
      <c r="QUH410" s="1315"/>
      <c r="QUI410" s="1315"/>
      <c r="QUJ410" s="1315"/>
      <c r="QUK410" s="1315"/>
      <c r="QUL410" s="1315"/>
      <c r="QUM410" s="1315"/>
      <c r="QUN410" s="1315"/>
      <c r="QUO410" s="1315"/>
      <c r="QUP410" s="1315"/>
      <c r="QUQ410" s="1315"/>
      <c r="QUR410" s="1315"/>
      <c r="QUS410" s="1315"/>
      <c r="QUT410" s="1315"/>
      <c r="QUU410" s="1315"/>
      <c r="QUV410" s="1315"/>
      <c r="QUW410" s="1315"/>
      <c r="QUX410" s="1315"/>
      <c r="QUY410" s="1315"/>
      <c r="QUZ410" s="1315"/>
      <c r="QVA410" s="1315"/>
      <c r="QVB410" s="1315"/>
      <c r="QVC410" s="1315"/>
      <c r="QVD410" s="1315"/>
      <c r="QVE410" s="1315"/>
      <c r="QVF410" s="1315"/>
      <c r="QVG410" s="1315"/>
      <c r="QVH410" s="1315"/>
      <c r="QVI410" s="1315"/>
      <c r="QVJ410" s="1315"/>
      <c r="QVK410" s="1315"/>
      <c r="QVL410" s="1315"/>
      <c r="QVM410" s="1315"/>
      <c r="QVN410" s="1315"/>
      <c r="QVO410" s="1315"/>
      <c r="QVP410" s="1315"/>
      <c r="QVQ410" s="1315"/>
      <c r="QVR410" s="1315"/>
      <c r="QVS410" s="1315"/>
      <c r="QVT410" s="1315"/>
      <c r="QVU410" s="1315"/>
      <c r="QVV410" s="1315"/>
      <c r="QVW410" s="1315"/>
      <c r="QVX410" s="1315"/>
      <c r="QVY410" s="1315"/>
      <c r="QVZ410" s="1315"/>
      <c r="QWA410" s="1315"/>
      <c r="QWB410" s="1315"/>
      <c r="QWC410" s="1315"/>
      <c r="QWD410" s="1315"/>
      <c r="QWE410" s="1315"/>
      <c r="QWF410" s="1315"/>
      <c r="QWG410" s="1315"/>
      <c r="QWH410" s="1315"/>
      <c r="QWI410" s="1315"/>
      <c r="QWJ410" s="1315"/>
      <c r="QWK410" s="1315"/>
      <c r="QWL410" s="1315"/>
      <c r="QWM410" s="1315"/>
      <c r="QWN410" s="1315"/>
      <c r="QWO410" s="1315"/>
      <c r="QWP410" s="1315"/>
      <c r="QWQ410" s="1315"/>
      <c r="QWR410" s="1315"/>
      <c r="QWS410" s="1315"/>
      <c r="QWT410" s="1315"/>
      <c r="QWU410" s="1315"/>
      <c r="QWV410" s="1315"/>
      <c r="QWW410" s="1315"/>
      <c r="QWX410" s="1315"/>
      <c r="QWY410" s="1315"/>
      <c r="QWZ410" s="1315"/>
      <c r="QXA410" s="1315"/>
      <c r="QXB410" s="1315"/>
      <c r="QXC410" s="1315"/>
      <c r="QXD410" s="1315"/>
      <c r="QXE410" s="1315"/>
      <c r="QXF410" s="1315"/>
      <c r="QXG410" s="1315"/>
      <c r="QXH410" s="1315"/>
      <c r="QXI410" s="1315"/>
      <c r="QXJ410" s="1315"/>
      <c r="QXK410" s="1315"/>
      <c r="QXL410" s="1315"/>
      <c r="QXM410" s="1315"/>
      <c r="QXN410" s="1315"/>
      <c r="QXO410" s="1315"/>
      <c r="QXP410" s="1315"/>
      <c r="QXQ410" s="1315"/>
      <c r="QXR410" s="1315"/>
      <c r="QXS410" s="1315"/>
      <c r="QXT410" s="1315"/>
      <c r="QXU410" s="1315"/>
      <c r="QXV410" s="1315"/>
      <c r="QXW410" s="1315"/>
      <c r="QXX410" s="1315"/>
      <c r="QXY410" s="1315"/>
      <c r="QXZ410" s="1315"/>
      <c r="QYA410" s="1315"/>
      <c r="QYB410" s="1315"/>
      <c r="QYC410" s="1315"/>
      <c r="QYD410" s="1315"/>
      <c r="QYE410" s="1315"/>
      <c r="QYF410" s="1315"/>
      <c r="QYG410" s="1315"/>
      <c r="QYH410" s="1315"/>
      <c r="QYI410" s="1315"/>
      <c r="QYJ410" s="1315"/>
      <c r="QYK410" s="1315"/>
      <c r="QYL410" s="1315"/>
      <c r="QYM410" s="1315"/>
      <c r="QYN410" s="1315"/>
      <c r="QYO410" s="1315"/>
      <c r="QYP410" s="1315"/>
      <c r="QYQ410" s="1315"/>
      <c r="QYR410" s="1315"/>
      <c r="QYS410" s="1315"/>
      <c r="QYT410" s="1315"/>
      <c r="QYU410" s="1315"/>
      <c r="QYV410" s="1315"/>
      <c r="QYW410" s="1315"/>
      <c r="QYX410" s="1315"/>
      <c r="QYY410" s="1315"/>
      <c r="QYZ410" s="1315"/>
      <c r="QZA410" s="1315"/>
      <c r="QZB410" s="1315"/>
      <c r="QZC410" s="1315"/>
      <c r="QZD410" s="1315"/>
      <c r="QZE410" s="1315"/>
      <c r="QZF410" s="1315"/>
      <c r="QZG410" s="1315"/>
      <c r="QZH410" s="1315"/>
      <c r="QZI410" s="1315"/>
      <c r="QZJ410" s="1315"/>
      <c r="QZK410" s="1315"/>
      <c r="QZL410" s="1315"/>
      <c r="QZM410" s="1315"/>
      <c r="QZN410" s="1315"/>
      <c r="QZO410" s="1315"/>
      <c r="QZP410" s="1315"/>
      <c r="QZQ410" s="1315"/>
      <c r="QZR410" s="1315"/>
      <c r="QZS410" s="1315"/>
      <c r="QZT410" s="1315"/>
      <c r="QZU410" s="1315"/>
      <c r="QZV410" s="1315"/>
      <c r="QZW410" s="1315"/>
      <c r="QZX410" s="1315"/>
      <c r="QZY410" s="1315"/>
      <c r="QZZ410" s="1315"/>
      <c r="RAA410" s="1315"/>
      <c r="RAB410" s="1315"/>
      <c r="RAC410" s="1315"/>
      <c r="RAD410" s="1315"/>
      <c r="RAE410" s="1315"/>
      <c r="RAF410" s="1315"/>
      <c r="RAG410" s="1315"/>
      <c r="RAH410" s="1315"/>
      <c r="RAI410" s="1315"/>
      <c r="RAJ410" s="1315"/>
      <c r="RAK410" s="1315"/>
      <c r="RAL410" s="1315"/>
      <c r="RAM410" s="1315"/>
      <c r="RAN410" s="1315"/>
      <c r="RAO410" s="1315"/>
      <c r="RAP410" s="1315"/>
      <c r="RAQ410" s="1315"/>
      <c r="RAR410" s="1315"/>
      <c r="RAS410" s="1315"/>
      <c r="RAT410" s="1315"/>
      <c r="RAU410" s="1315"/>
      <c r="RAV410" s="1315"/>
      <c r="RAW410" s="1315"/>
      <c r="RAX410" s="1315"/>
      <c r="RAY410" s="1315"/>
      <c r="RAZ410" s="1315"/>
      <c r="RBA410" s="1315"/>
      <c r="RBB410" s="1315"/>
      <c r="RBC410" s="1315"/>
      <c r="RBD410" s="1315"/>
      <c r="RBE410" s="1315"/>
      <c r="RBF410" s="1315"/>
      <c r="RBG410" s="1315"/>
      <c r="RBH410" s="1315"/>
      <c r="RBI410" s="1315"/>
      <c r="RBJ410" s="1315"/>
      <c r="RBK410" s="1315"/>
      <c r="RBL410" s="1315"/>
      <c r="RBM410" s="1315"/>
      <c r="RBN410" s="1315"/>
      <c r="RBO410" s="1315"/>
      <c r="RBP410" s="1315"/>
      <c r="RBQ410" s="1315"/>
      <c r="RBR410" s="1315"/>
      <c r="RBS410" s="1315"/>
      <c r="RBT410" s="1315"/>
      <c r="RBU410" s="1315"/>
      <c r="RBV410" s="1315"/>
      <c r="RBW410" s="1315"/>
      <c r="RBX410" s="1315"/>
      <c r="RBY410" s="1315"/>
      <c r="RBZ410" s="1315"/>
      <c r="RCA410" s="1315"/>
      <c r="RCB410" s="1315"/>
      <c r="RCC410" s="1315"/>
      <c r="RCD410" s="1315"/>
      <c r="RCE410" s="1315"/>
      <c r="RCF410" s="1315"/>
      <c r="RCG410" s="1315"/>
      <c r="RCH410" s="1315"/>
      <c r="RCI410" s="1315"/>
      <c r="RCJ410" s="1315"/>
      <c r="RCK410" s="1315"/>
      <c r="RCL410" s="1315"/>
      <c r="RCM410" s="1315"/>
      <c r="RCN410" s="1315"/>
      <c r="RCO410" s="1315"/>
      <c r="RCP410" s="1315"/>
      <c r="RCQ410" s="1315"/>
      <c r="RCR410" s="1315"/>
      <c r="RCS410" s="1315"/>
      <c r="RCT410" s="1315"/>
      <c r="RCU410" s="1315"/>
      <c r="RCV410" s="1315"/>
      <c r="RCW410" s="1315"/>
      <c r="RCX410" s="1315"/>
      <c r="RCY410" s="1315"/>
      <c r="RCZ410" s="1315"/>
      <c r="RDA410" s="1315"/>
      <c r="RDB410" s="1315"/>
      <c r="RDC410" s="1315"/>
      <c r="RDD410" s="1315"/>
      <c r="RDE410" s="1315"/>
      <c r="RDF410" s="1315"/>
      <c r="RDG410" s="1315"/>
      <c r="RDH410" s="1315"/>
      <c r="RDI410" s="1315"/>
      <c r="RDJ410" s="1315"/>
      <c r="RDK410" s="1315"/>
      <c r="RDL410" s="1315"/>
      <c r="RDM410" s="1315"/>
      <c r="RDN410" s="1315"/>
      <c r="RDO410" s="1315"/>
      <c r="RDP410" s="1315"/>
      <c r="RDQ410" s="1315"/>
      <c r="RDR410" s="1315"/>
      <c r="RDS410" s="1315"/>
      <c r="RDT410" s="1315"/>
      <c r="RDU410" s="1315"/>
      <c r="RDV410" s="1315"/>
      <c r="RDW410" s="1315"/>
      <c r="RDX410" s="1315"/>
      <c r="RDY410" s="1315"/>
      <c r="RDZ410" s="1315"/>
      <c r="REA410" s="1315"/>
      <c r="REB410" s="1315"/>
      <c r="REC410" s="1315"/>
      <c r="RED410" s="1315"/>
      <c r="REE410" s="1315"/>
      <c r="REF410" s="1315"/>
      <c r="REG410" s="1315"/>
      <c r="REH410" s="1315"/>
      <c r="REI410" s="1315"/>
      <c r="REJ410" s="1315"/>
      <c r="REK410" s="1315"/>
      <c r="REL410" s="1315"/>
      <c r="REM410" s="1315"/>
      <c r="REN410" s="1315"/>
      <c r="REO410" s="1315"/>
      <c r="REP410" s="1315"/>
      <c r="REQ410" s="1315"/>
      <c r="RER410" s="1315"/>
      <c r="RES410" s="1315"/>
      <c r="RET410" s="1315"/>
      <c r="REU410" s="1315"/>
      <c r="REV410" s="1315"/>
      <c r="REW410" s="1315"/>
      <c r="REX410" s="1315"/>
      <c r="REY410" s="1315"/>
      <c r="REZ410" s="1315"/>
      <c r="RFA410" s="1315"/>
      <c r="RFB410" s="1315"/>
      <c r="RFC410" s="1315"/>
      <c r="RFD410" s="1315"/>
      <c r="RFE410" s="1315"/>
      <c r="RFF410" s="1315"/>
      <c r="RFG410" s="1315"/>
      <c r="RFH410" s="1315"/>
      <c r="RFI410" s="1315"/>
      <c r="RFJ410" s="1315"/>
      <c r="RFK410" s="1315"/>
      <c r="RFL410" s="1315"/>
      <c r="RFM410" s="1315"/>
      <c r="RFN410" s="1315"/>
      <c r="RFO410" s="1315"/>
      <c r="RFP410" s="1315"/>
      <c r="RFQ410" s="1315"/>
      <c r="RFR410" s="1315"/>
      <c r="RFS410" s="1315"/>
      <c r="RFT410" s="1315"/>
      <c r="RFU410" s="1315"/>
      <c r="RFV410" s="1315"/>
      <c r="RFW410" s="1315"/>
      <c r="RFX410" s="1315"/>
      <c r="RFY410" s="1315"/>
      <c r="RFZ410" s="1315"/>
      <c r="RGA410" s="1315"/>
      <c r="RGB410" s="1315"/>
      <c r="RGC410" s="1315"/>
      <c r="RGD410" s="1315"/>
      <c r="RGE410" s="1315"/>
      <c r="RGF410" s="1315"/>
      <c r="RGG410" s="1315"/>
      <c r="RGH410" s="1315"/>
      <c r="RGI410" s="1315"/>
      <c r="RGJ410" s="1315"/>
      <c r="RGK410" s="1315"/>
      <c r="RGL410" s="1315"/>
      <c r="RGM410" s="1315"/>
      <c r="RGN410" s="1315"/>
      <c r="RGO410" s="1315"/>
      <c r="RGP410" s="1315"/>
      <c r="RGQ410" s="1315"/>
      <c r="RGR410" s="1315"/>
      <c r="RGS410" s="1315"/>
      <c r="RGT410" s="1315"/>
      <c r="RGU410" s="1315"/>
      <c r="RGV410" s="1315"/>
      <c r="RGW410" s="1315"/>
      <c r="RGX410" s="1315"/>
      <c r="RGY410" s="1315"/>
      <c r="RGZ410" s="1315"/>
      <c r="RHA410" s="1315"/>
      <c r="RHB410" s="1315"/>
      <c r="RHC410" s="1315"/>
      <c r="RHD410" s="1315"/>
      <c r="RHE410" s="1315"/>
      <c r="RHF410" s="1315"/>
      <c r="RHG410" s="1315"/>
      <c r="RHH410" s="1315"/>
      <c r="RHI410" s="1315"/>
      <c r="RHJ410" s="1315"/>
      <c r="RHK410" s="1315"/>
      <c r="RHL410" s="1315"/>
      <c r="RHM410" s="1315"/>
      <c r="RHN410" s="1315"/>
      <c r="RHO410" s="1315"/>
      <c r="RHP410" s="1315"/>
      <c r="RHQ410" s="1315"/>
      <c r="RHR410" s="1315"/>
      <c r="RHS410" s="1315"/>
      <c r="RHT410" s="1315"/>
      <c r="RHU410" s="1315"/>
      <c r="RHV410" s="1315"/>
      <c r="RHW410" s="1315"/>
      <c r="RHX410" s="1315"/>
      <c r="RHY410" s="1315"/>
      <c r="RHZ410" s="1315"/>
      <c r="RIA410" s="1315"/>
      <c r="RIB410" s="1315"/>
      <c r="RIC410" s="1315"/>
      <c r="RID410" s="1315"/>
      <c r="RIE410" s="1315"/>
      <c r="RIF410" s="1315"/>
      <c r="RIG410" s="1315"/>
      <c r="RIH410" s="1315"/>
      <c r="RII410" s="1315"/>
      <c r="RIJ410" s="1315"/>
      <c r="RIK410" s="1315"/>
      <c r="RIL410" s="1315"/>
      <c r="RIM410" s="1315"/>
      <c r="RIN410" s="1315"/>
      <c r="RIO410" s="1315"/>
      <c r="RIP410" s="1315"/>
      <c r="RIQ410" s="1315"/>
      <c r="RIR410" s="1315"/>
      <c r="RIS410" s="1315"/>
      <c r="RIT410" s="1315"/>
      <c r="RIU410" s="1315"/>
      <c r="RIV410" s="1315"/>
      <c r="RIW410" s="1315"/>
      <c r="RIX410" s="1315"/>
      <c r="RIY410" s="1315"/>
      <c r="RIZ410" s="1315"/>
      <c r="RJA410" s="1315"/>
      <c r="RJB410" s="1315"/>
      <c r="RJC410" s="1315"/>
      <c r="RJD410" s="1315"/>
      <c r="RJE410" s="1315"/>
      <c r="RJF410" s="1315"/>
      <c r="RJG410" s="1315"/>
      <c r="RJH410" s="1315"/>
      <c r="RJI410" s="1315"/>
      <c r="RJJ410" s="1315"/>
      <c r="RJK410" s="1315"/>
      <c r="RJL410" s="1315"/>
      <c r="RJM410" s="1315"/>
      <c r="RJN410" s="1315"/>
      <c r="RJO410" s="1315"/>
      <c r="RJP410" s="1315"/>
      <c r="RJQ410" s="1315"/>
      <c r="RJR410" s="1315"/>
      <c r="RJS410" s="1315"/>
      <c r="RJT410" s="1315"/>
      <c r="RJU410" s="1315"/>
      <c r="RJV410" s="1315"/>
      <c r="RJW410" s="1315"/>
      <c r="RJX410" s="1315"/>
      <c r="RJY410" s="1315"/>
      <c r="RJZ410" s="1315"/>
      <c r="RKA410" s="1315"/>
      <c r="RKB410" s="1315"/>
      <c r="RKC410" s="1315"/>
      <c r="RKD410" s="1315"/>
      <c r="RKE410" s="1315"/>
      <c r="RKF410" s="1315"/>
      <c r="RKG410" s="1315"/>
      <c r="RKH410" s="1315"/>
      <c r="RKI410" s="1315"/>
      <c r="RKJ410" s="1315"/>
      <c r="RKK410" s="1315"/>
      <c r="RKL410" s="1315"/>
      <c r="RKM410" s="1315"/>
      <c r="RKN410" s="1315"/>
      <c r="RKO410" s="1315"/>
      <c r="RKP410" s="1315"/>
      <c r="RKQ410" s="1315"/>
      <c r="RKR410" s="1315"/>
      <c r="RKS410" s="1315"/>
      <c r="RKT410" s="1315"/>
      <c r="RKU410" s="1315"/>
      <c r="RKV410" s="1315"/>
      <c r="RKW410" s="1315"/>
      <c r="RKX410" s="1315"/>
      <c r="RKY410" s="1315"/>
      <c r="RKZ410" s="1315"/>
      <c r="RLA410" s="1315"/>
      <c r="RLB410" s="1315"/>
      <c r="RLC410" s="1315"/>
      <c r="RLD410" s="1315"/>
      <c r="RLE410" s="1315"/>
      <c r="RLF410" s="1315"/>
      <c r="RLG410" s="1315"/>
      <c r="RLH410" s="1315"/>
      <c r="RLI410" s="1315"/>
      <c r="RLJ410" s="1315"/>
      <c r="RLK410" s="1315"/>
      <c r="RLL410" s="1315"/>
      <c r="RLM410" s="1315"/>
      <c r="RLN410" s="1315"/>
      <c r="RLO410" s="1315"/>
      <c r="RLP410" s="1315"/>
      <c r="RLQ410" s="1315"/>
      <c r="RLR410" s="1315"/>
      <c r="RLS410" s="1315"/>
      <c r="RLT410" s="1315"/>
      <c r="RLU410" s="1315"/>
      <c r="RLV410" s="1315"/>
      <c r="RLW410" s="1315"/>
      <c r="RLX410" s="1315"/>
      <c r="RLY410" s="1315"/>
      <c r="RLZ410" s="1315"/>
      <c r="RMA410" s="1315"/>
      <c r="RMB410" s="1315"/>
      <c r="RMC410" s="1315"/>
      <c r="RMD410" s="1315"/>
      <c r="RME410" s="1315"/>
      <c r="RMF410" s="1315"/>
      <c r="RMG410" s="1315"/>
      <c r="RMH410" s="1315"/>
      <c r="RMI410" s="1315"/>
      <c r="RMJ410" s="1315"/>
      <c r="RMK410" s="1315"/>
      <c r="RML410" s="1315"/>
      <c r="RMM410" s="1315"/>
      <c r="RMN410" s="1315"/>
      <c r="RMO410" s="1315"/>
      <c r="RMP410" s="1315"/>
      <c r="RMQ410" s="1315"/>
      <c r="RMR410" s="1315"/>
      <c r="RMS410" s="1315"/>
      <c r="RMT410" s="1315"/>
      <c r="RMU410" s="1315"/>
      <c r="RMV410" s="1315"/>
      <c r="RMW410" s="1315"/>
      <c r="RMX410" s="1315"/>
      <c r="RMY410" s="1315"/>
      <c r="RMZ410" s="1315"/>
      <c r="RNA410" s="1315"/>
      <c r="RNB410" s="1315"/>
      <c r="RNC410" s="1315"/>
      <c r="RND410" s="1315"/>
      <c r="RNE410" s="1315"/>
      <c r="RNF410" s="1315"/>
      <c r="RNG410" s="1315"/>
      <c r="RNH410" s="1315"/>
      <c r="RNI410" s="1315"/>
      <c r="RNJ410" s="1315"/>
      <c r="RNK410" s="1315"/>
      <c r="RNL410" s="1315"/>
      <c r="RNM410" s="1315"/>
      <c r="RNN410" s="1315"/>
      <c r="RNO410" s="1315"/>
      <c r="RNP410" s="1315"/>
      <c r="RNQ410" s="1315"/>
      <c r="RNR410" s="1315"/>
      <c r="RNS410" s="1315"/>
      <c r="RNT410" s="1315"/>
      <c r="RNU410" s="1315"/>
      <c r="RNV410" s="1315"/>
      <c r="RNW410" s="1315"/>
      <c r="RNX410" s="1315"/>
      <c r="RNY410" s="1315"/>
      <c r="RNZ410" s="1315"/>
      <c r="ROA410" s="1315"/>
      <c r="ROB410" s="1315"/>
      <c r="ROC410" s="1315"/>
      <c r="ROD410" s="1315"/>
      <c r="ROE410" s="1315"/>
      <c r="ROF410" s="1315"/>
      <c r="ROG410" s="1315"/>
      <c r="ROH410" s="1315"/>
      <c r="ROI410" s="1315"/>
      <c r="ROJ410" s="1315"/>
      <c r="ROK410" s="1315"/>
      <c r="ROL410" s="1315"/>
      <c r="ROM410" s="1315"/>
      <c r="RON410" s="1315"/>
      <c r="ROO410" s="1315"/>
      <c r="ROP410" s="1315"/>
      <c r="ROQ410" s="1315"/>
      <c r="ROR410" s="1315"/>
      <c r="ROS410" s="1315"/>
      <c r="ROT410" s="1315"/>
      <c r="ROU410" s="1315"/>
      <c r="ROV410" s="1315"/>
      <c r="ROW410" s="1315"/>
      <c r="ROX410" s="1315"/>
      <c r="ROY410" s="1315"/>
      <c r="ROZ410" s="1315"/>
      <c r="RPA410" s="1315"/>
      <c r="RPB410" s="1315"/>
      <c r="RPC410" s="1315"/>
      <c r="RPD410" s="1315"/>
      <c r="RPE410" s="1315"/>
      <c r="RPF410" s="1315"/>
      <c r="RPG410" s="1315"/>
      <c r="RPH410" s="1315"/>
      <c r="RPI410" s="1315"/>
      <c r="RPJ410" s="1315"/>
      <c r="RPK410" s="1315"/>
      <c r="RPL410" s="1315"/>
      <c r="RPM410" s="1315"/>
      <c r="RPN410" s="1315"/>
      <c r="RPO410" s="1315"/>
      <c r="RPP410" s="1315"/>
      <c r="RPQ410" s="1315"/>
      <c r="RPR410" s="1315"/>
      <c r="RPS410" s="1315"/>
      <c r="RPT410" s="1315"/>
      <c r="RPU410" s="1315"/>
      <c r="RPV410" s="1315"/>
      <c r="RPW410" s="1315"/>
      <c r="RPX410" s="1315"/>
      <c r="RPY410" s="1315"/>
      <c r="RPZ410" s="1315"/>
      <c r="RQA410" s="1315"/>
      <c r="RQB410" s="1315"/>
      <c r="RQC410" s="1315"/>
      <c r="RQD410" s="1315"/>
      <c r="RQE410" s="1315"/>
      <c r="RQF410" s="1315"/>
      <c r="RQG410" s="1315"/>
      <c r="RQH410" s="1315"/>
      <c r="RQI410" s="1315"/>
      <c r="RQJ410" s="1315"/>
      <c r="RQK410" s="1315"/>
      <c r="RQL410" s="1315"/>
      <c r="RQM410" s="1315"/>
      <c r="RQN410" s="1315"/>
      <c r="RQO410" s="1315"/>
      <c r="RQP410" s="1315"/>
      <c r="RQQ410" s="1315"/>
      <c r="RQR410" s="1315"/>
      <c r="RQS410" s="1315"/>
      <c r="RQT410" s="1315"/>
      <c r="RQU410" s="1315"/>
      <c r="RQV410" s="1315"/>
      <c r="RQW410" s="1315"/>
      <c r="RQX410" s="1315"/>
      <c r="RQY410" s="1315"/>
      <c r="RQZ410" s="1315"/>
      <c r="RRA410" s="1315"/>
      <c r="RRB410" s="1315"/>
      <c r="RRC410" s="1315"/>
      <c r="RRD410" s="1315"/>
      <c r="RRE410" s="1315"/>
      <c r="RRF410" s="1315"/>
      <c r="RRG410" s="1315"/>
      <c r="RRH410" s="1315"/>
      <c r="RRI410" s="1315"/>
      <c r="RRJ410" s="1315"/>
      <c r="RRK410" s="1315"/>
      <c r="RRL410" s="1315"/>
      <c r="RRM410" s="1315"/>
      <c r="RRN410" s="1315"/>
      <c r="RRO410" s="1315"/>
      <c r="RRP410" s="1315"/>
      <c r="RRQ410" s="1315"/>
      <c r="RRR410" s="1315"/>
      <c r="RRS410" s="1315"/>
      <c r="RRT410" s="1315"/>
      <c r="RRU410" s="1315"/>
      <c r="RRV410" s="1315"/>
      <c r="RRW410" s="1315"/>
      <c r="RRX410" s="1315"/>
      <c r="RRY410" s="1315"/>
      <c r="RRZ410" s="1315"/>
      <c r="RSA410" s="1315"/>
      <c r="RSB410" s="1315"/>
      <c r="RSC410" s="1315"/>
      <c r="RSD410" s="1315"/>
      <c r="RSE410" s="1315"/>
      <c r="RSF410" s="1315"/>
      <c r="RSG410" s="1315"/>
      <c r="RSH410" s="1315"/>
      <c r="RSI410" s="1315"/>
      <c r="RSJ410" s="1315"/>
      <c r="RSK410" s="1315"/>
      <c r="RSL410" s="1315"/>
      <c r="RSM410" s="1315"/>
      <c r="RSN410" s="1315"/>
      <c r="RSO410" s="1315"/>
      <c r="RSP410" s="1315"/>
      <c r="RSQ410" s="1315"/>
      <c r="RSR410" s="1315"/>
      <c r="RSS410" s="1315"/>
      <c r="RST410" s="1315"/>
      <c r="RSU410" s="1315"/>
      <c r="RSV410" s="1315"/>
      <c r="RSW410" s="1315"/>
      <c r="RSX410" s="1315"/>
      <c r="RSY410" s="1315"/>
      <c r="RSZ410" s="1315"/>
      <c r="RTA410" s="1315"/>
      <c r="RTB410" s="1315"/>
      <c r="RTC410" s="1315"/>
      <c r="RTD410" s="1315"/>
      <c r="RTE410" s="1315"/>
      <c r="RTF410" s="1315"/>
      <c r="RTG410" s="1315"/>
      <c r="RTH410" s="1315"/>
      <c r="RTI410" s="1315"/>
      <c r="RTJ410" s="1315"/>
      <c r="RTK410" s="1315"/>
      <c r="RTL410" s="1315"/>
      <c r="RTM410" s="1315"/>
      <c r="RTN410" s="1315"/>
      <c r="RTO410" s="1315"/>
      <c r="RTP410" s="1315"/>
      <c r="RTQ410" s="1315"/>
      <c r="RTR410" s="1315"/>
      <c r="RTS410" s="1315"/>
      <c r="RTT410" s="1315"/>
      <c r="RTU410" s="1315"/>
      <c r="RTV410" s="1315"/>
      <c r="RTW410" s="1315"/>
      <c r="RTX410" s="1315"/>
      <c r="RTY410" s="1315"/>
      <c r="RTZ410" s="1315"/>
      <c r="RUA410" s="1315"/>
      <c r="RUB410" s="1315"/>
      <c r="RUC410" s="1315"/>
      <c r="RUD410" s="1315"/>
      <c r="RUE410" s="1315"/>
      <c r="RUF410" s="1315"/>
      <c r="RUG410" s="1315"/>
      <c r="RUH410" s="1315"/>
      <c r="RUI410" s="1315"/>
      <c r="RUJ410" s="1315"/>
      <c r="RUK410" s="1315"/>
      <c r="RUL410" s="1315"/>
      <c r="RUM410" s="1315"/>
      <c r="RUN410" s="1315"/>
      <c r="RUO410" s="1315"/>
      <c r="RUP410" s="1315"/>
      <c r="RUQ410" s="1315"/>
      <c r="RUR410" s="1315"/>
      <c r="RUS410" s="1315"/>
      <c r="RUT410" s="1315"/>
      <c r="RUU410" s="1315"/>
      <c r="RUV410" s="1315"/>
      <c r="RUW410" s="1315"/>
      <c r="RUX410" s="1315"/>
      <c r="RUY410" s="1315"/>
      <c r="RUZ410" s="1315"/>
      <c r="RVA410" s="1315"/>
      <c r="RVB410" s="1315"/>
      <c r="RVC410" s="1315"/>
      <c r="RVD410" s="1315"/>
      <c r="RVE410" s="1315"/>
      <c r="RVF410" s="1315"/>
      <c r="RVG410" s="1315"/>
      <c r="RVH410" s="1315"/>
      <c r="RVI410" s="1315"/>
      <c r="RVJ410" s="1315"/>
      <c r="RVK410" s="1315"/>
      <c r="RVL410" s="1315"/>
      <c r="RVM410" s="1315"/>
      <c r="RVN410" s="1315"/>
      <c r="RVO410" s="1315"/>
      <c r="RVP410" s="1315"/>
      <c r="RVQ410" s="1315"/>
      <c r="RVR410" s="1315"/>
      <c r="RVS410" s="1315"/>
      <c r="RVT410" s="1315"/>
      <c r="RVU410" s="1315"/>
      <c r="RVV410" s="1315"/>
      <c r="RVW410" s="1315"/>
      <c r="RVX410" s="1315"/>
      <c r="RVY410" s="1315"/>
      <c r="RVZ410" s="1315"/>
      <c r="RWA410" s="1315"/>
      <c r="RWB410" s="1315"/>
      <c r="RWC410" s="1315"/>
      <c r="RWD410" s="1315"/>
      <c r="RWE410" s="1315"/>
      <c r="RWF410" s="1315"/>
      <c r="RWG410" s="1315"/>
      <c r="RWH410" s="1315"/>
      <c r="RWI410" s="1315"/>
      <c r="RWJ410" s="1315"/>
      <c r="RWK410" s="1315"/>
      <c r="RWL410" s="1315"/>
      <c r="RWM410" s="1315"/>
      <c r="RWN410" s="1315"/>
      <c r="RWO410" s="1315"/>
      <c r="RWP410" s="1315"/>
      <c r="RWQ410" s="1315"/>
      <c r="RWR410" s="1315"/>
      <c r="RWS410" s="1315"/>
      <c r="RWT410" s="1315"/>
      <c r="RWU410" s="1315"/>
      <c r="RWV410" s="1315"/>
      <c r="RWW410" s="1315"/>
      <c r="RWX410" s="1315"/>
      <c r="RWY410" s="1315"/>
      <c r="RWZ410" s="1315"/>
      <c r="RXA410" s="1315"/>
      <c r="RXB410" s="1315"/>
      <c r="RXC410" s="1315"/>
      <c r="RXD410" s="1315"/>
      <c r="RXE410" s="1315"/>
      <c r="RXF410" s="1315"/>
      <c r="RXG410" s="1315"/>
      <c r="RXH410" s="1315"/>
      <c r="RXI410" s="1315"/>
      <c r="RXJ410" s="1315"/>
      <c r="RXK410" s="1315"/>
      <c r="RXL410" s="1315"/>
      <c r="RXM410" s="1315"/>
      <c r="RXN410" s="1315"/>
      <c r="RXO410" s="1315"/>
      <c r="RXP410" s="1315"/>
      <c r="RXQ410" s="1315"/>
      <c r="RXR410" s="1315"/>
      <c r="RXS410" s="1315"/>
      <c r="RXT410" s="1315"/>
      <c r="RXU410" s="1315"/>
      <c r="RXV410" s="1315"/>
      <c r="RXW410" s="1315"/>
      <c r="RXX410" s="1315"/>
      <c r="RXY410" s="1315"/>
      <c r="RXZ410" s="1315"/>
      <c r="RYA410" s="1315"/>
      <c r="RYB410" s="1315"/>
      <c r="RYC410" s="1315"/>
      <c r="RYD410" s="1315"/>
      <c r="RYE410" s="1315"/>
      <c r="RYF410" s="1315"/>
      <c r="RYG410" s="1315"/>
      <c r="RYH410" s="1315"/>
      <c r="RYI410" s="1315"/>
      <c r="RYJ410" s="1315"/>
      <c r="RYK410" s="1315"/>
      <c r="RYL410" s="1315"/>
      <c r="RYM410" s="1315"/>
      <c r="RYN410" s="1315"/>
      <c r="RYO410" s="1315"/>
      <c r="RYP410" s="1315"/>
      <c r="RYQ410" s="1315"/>
      <c r="RYR410" s="1315"/>
      <c r="RYS410" s="1315"/>
      <c r="RYT410" s="1315"/>
      <c r="RYU410" s="1315"/>
      <c r="RYV410" s="1315"/>
      <c r="RYW410" s="1315"/>
      <c r="RYX410" s="1315"/>
      <c r="RYY410" s="1315"/>
      <c r="RYZ410" s="1315"/>
      <c r="RZA410" s="1315"/>
      <c r="RZB410" s="1315"/>
      <c r="RZC410" s="1315"/>
      <c r="RZD410" s="1315"/>
      <c r="RZE410" s="1315"/>
      <c r="RZF410" s="1315"/>
      <c r="RZG410" s="1315"/>
      <c r="RZH410" s="1315"/>
      <c r="RZI410" s="1315"/>
      <c r="RZJ410" s="1315"/>
      <c r="RZK410" s="1315"/>
      <c r="RZL410" s="1315"/>
      <c r="RZM410" s="1315"/>
      <c r="RZN410" s="1315"/>
      <c r="RZO410" s="1315"/>
      <c r="RZP410" s="1315"/>
      <c r="RZQ410" s="1315"/>
      <c r="RZR410" s="1315"/>
      <c r="RZS410" s="1315"/>
      <c r="RZT410" s="1315"/>
      <c r="RZU410" s="1315"/>
      <c r="RZV410" s="1315"/>
      <c r="RZW410" s="1315"/>
      <c r="RZX410" s="1315"/>
      <c r="RZY410" s="1315"/>
      <c r="RZZ410" s="1315"/>
      <c r="SAA410" s="1315"/>
      <c r="SAB410" s="1315"/>
      <c r="SAC410" s="1315"/>
      <c r="SAD410" s="1315"/>
      <c r="SAE410" s="1315"/>
      <c r="SAF410" s="1315"/>
      <c r="SAG410" s="1315"/>
      <c r="SAH410" s="1315"/>
      <c r="SAI410" s="1315"/>
      <c r="SAJ410" s="1315"/>
      <c r="SAK410" s="1315"/>
      <c r="SAL410" s="1315"/>
      <c r="SAM410" s="1315"/>
      <c r="SAN410" s="1315"/>
      <c r="SAO410" s="1315"/>
      <c r="SAP410" s="1315"/>
      <c r="SAQ410" s="1315"/>
      <c r="SAR410" s="1315"/>
      <c r="SAS410" s="1315"/>
      <c r="SAT410" s="1315"/>
      <c r="SAU410" s="1315"/>
      <c r="SAV410" s="1315"/>
      <c r="SAW410" s="1315"/>
      <c r="SAX410" s="1315"/>
      <c r="SAY410" s="1315"/>
      <c r="SAZ410" s="1315"/>
      <c r="SBA410" s="1315"/>
      <c r="SBB410" s="1315"/>
      <c r="SBC410" s="1315"/>
      <c r="SBD410" s="1315"/>
      <c r="SBE410" s="1315"/>
      <c r="SBF410" s="1315"/>
      <c r="SBG410" s="1315"/>
      <c r="SBH410" s="1315"/>
      <c r="SBI410" s="1315"/>
      <c r="SBJ410" s="1315"/>
      <c r="SBK410" s="1315"/>
      <c r="SBL410" s="1315"/>
      <c r="SBM410" s="1315"/>
      <c r="SBN410" s="1315"/>
      <c r="SBO410" s="1315"/>
      <c r="SBP410" s="1315"/>
      <c r="SBQ410" s="1315"/>
      <c r="SBR410" s="1315"/>
      <c r="SBS410" s="1315"/>
      <c r="SBT410" s="1315"/>
      <c r="SBU410" s="1315"/>
      <c r="SBV410" s="1315"/>
      <c r="SBW410" s="1315"/>
      <c r="SBX410" s="1315"/>
      <c r="SBY410" s="1315"/>
      <c r="SBZ410" s="1315"/>
      <c r="SCA410" s="1315"/>
      <c r="SCB410" s="1315"/>
      <c r="SCC410" s="1315"/>
      <c r="SCD410" s="1315"/>
      <c r="SCE410" s="1315"/>
      <c r="SCF410" s="1315"/>
      <c r="SCG410" s="1315"/>
      <c r="SCH410" s="1315"/>
      <c r="SCI410" s="1315"/>
      <c r="SCJ410" s="1315"/>
      <c r="SCK410" s="1315"/>
      <c r="SCL410" s="1315"/>
      <c r="SCM410" s="1315"/>
      <c r="SCN410" s="1315"/>
      <c r="SCO410" s="1315"/>
      <c r="SCP410" s="1315"/>
      <c r="SCQ410" s="1315"/>
      <c r="SCR410" s="1315"/>
      <c r="SCS410" s="1315"/>
      <c r="SCT410" s="1315"/>
      <c r="SCU410" s="1315"/>
      <c r="SCV410" s="1315"/>
      <c r="SCW410" s="1315"/>
      <c r="SCX410" s="1315"/>
      <c r="SCY410" s="1315"/>
      <c r="SCZ410" s="1315"/>
      <c r="SDA410" s="1315"/>
      <c r="SDB410" s="1315"/>
      <c r="SDC410" s="1315"/>
      <c r="SDD410" s="1315"/>
      <c r="SDE410" s="1315"/>
      <c r="SDF410" s="1315"/>
      <c r="SDG410" s="1315"/>
      <c r="SDH410" s="1315"/>
      <c r="SDI410" s="1315"/>
      <c r="SDJ410" s="1315"/>
      <c r="SDK410" s="1315"/>
      <c r="SDL410" s="1315"/>
      <c r="SDM410" s="1315"/>
      <c r="SDN410" s="1315"/>
      <c r="SDO410" s="1315"/>
      <c r="SDP410" s="1315"/>
      <c r="SDQ410" s="1315"/>
      <c r="SDR410" s="1315"/>
      <c r="SDS410" s="1315"/>
      <c r="SDT410" s="1315"/>
      <c r="SDU410" s="1315"/>
      <c r="SDV410" s="1315"/>
      <c r="SDW410" s="1315"/>
      <c r="SDX410" s="1315"/>
      <c r="SDY410" s="1315"/>
      <c r="SDZ410" s="1315"/>
      <c r="SEA410" s="1315"/>
      <c r="SEB410" s="1315"/>
      <c r="SEC410" s="1315"/>
      <c r="SED410" s="1315"/>
      <c r="SEE410" s="1315"/>
      <c r="SEF410" s="1315"/>
      <c r="SEG410" s="1315"/>
      <c r="SEH410" s="1315"/>
      <c r="SEI410" s="1315"/>
      <c r="SEJ410" s="1315"/>
      <c r="SEK410" s="1315"/>
      <c r="SEL410" s="1315"/>
      <c r="SEM410" s="1315"/>
      <c r="SEN410" s="1315"/>
      <c r="SEO410" s="1315"/>
      <c r="SEP410" s="1315"/>
      <c r="SEQ410" s="1315"/>
      <c r="SER410" s="1315"/>
      <c r="SES410" s="1315"/>
      <c r="SET410" s="1315"/>
      <c r="SEU410" s="1315"/>
      <c r="SEV410" s="1315"/>
      <c r="SEW410" s="1315"/>
      <c r="SEX410" s="1315"/>
      <c r="SEY410" s="1315"/>
      <c r="SEZ410" s="1315"/>
      <c r="SFA410" s="1315"/>
      <c r="SFB410" s="1315"/>
      <c r="SFC410" s="1315"/>
      <c r="SFD410" s="1315"/>
      <c r="SFE410" s="1315"/>
      <c r="SFF410" s="1315"/>
      <c r="SFG410" s="1315"/>
      <c r="SFH410" s="1315"/>
      <c r="SFI410" s="1315"/>
      <c r="SFJ410" s="1315"/>
      <c r="SFK410" s="1315"/>
      <c r="SFL410" s="1315"/>
      <c r="SFM410" s="1315"/>
      <c r="SFN410" s="1315"/>
      <c r="SFO410" s="1315"/>
      <c r="SFP410" s="1315"/>
      <c r="SFQ410" s="1315"/>
      <c r="SFR410" s="1315"/>
      <c r="SFS410" s="1315"/>
      <c r="SFT410" s="1315"/>
      <c r="SFU410" s="1315"/>
      <c r="SFV410" s="1315"/>
      <c r="SFW410" s="1315"/>
      <c r="SFX410" s="1315"/>
      <c r="SFY410" s="1315"/>
      <c r="SFZ410" s="1315"/>
      <c r="SGA410" s="1315"/>
      <c r="SGB410" s="1315"/>
      <c r="SGC410" s="1315"/>
      <c r="SGD410" s="1315"/>
      <c r="SGE410" s="1315"/>
      <c r="SGF410" s="1315"/>
      <c r="SGG410" s="1315"/>
      <c r="SGH410" s="1315"/>
      <c r="SGI410" s="1315"/>
      <c r="SGJ410" s="1315"/>
      <c r="SGK410" s="1315"/>
      <c r="SGL410" s="1315"/>
      <c r="SGM410" s="1315"/>
      <c r="SGN410" s="1315"/>
      <c r="SGO410" s="1315"/>
      <c r="SGP410" s="1315"/>
      <c r="SGQ410" s="1315"/>
      <c r="SGR410" s="1315"/>
      <c r="SGS410" s="1315"/>
      <c r="SGT410" s="1315"/>
      <c r="SGU410" s="1315"/>
      <c r="SGV410" s="1315"/>
      <c r="SGW410" s="1315"/>
      <c r="SGX410" s="1315"/>
      <c r="SGY410" s="1315"/>
      <c r="SGZ410" s="1315"/>
      <c r="SHA410" s="1315"/>
      <c r="SHB410" s="1315"/>
      <c r="SHC410" s="1315"/>
      <c r="SHD410" s="1315"/>
      <c r="SHE410" s="1315"/>
      <c r="SHF410" s="1315"/>
      <c r="SHG410" s="1315"/>
      <c r="SHH410" s="1315"/>
      <c r="SHI410" s="1315"/>
      <c r="SHJ410" s="1315"/>
      <c r="SHK410" s="1315"/>
      <c r="SHL410" s="1315"/>
      <c r="SHM410" s="1315"/>
      <c r="SHN410" s="1315"/>
      <c r="SHO410" s="1315"/>
      <c r="SHP410" s="1315"/>
      <c r="SHQ410" s="1315"/>
      <c r="SHR410" s="1315"/>
      <c r="SHS410" s="1315"/>
      <c r="SHT410" s="1315"/>
      <c r="SHU410" s="1315"/>
      <c r="SHV410" s="1315"/>
      <c r="SHW410" s="1315"/>
      <c r="SHX410" s="1315"/>
      <c r="SHY410" s="1315"/>
      <c r="SHZ410" s="1315"/>
      <c r="SIA410" s="1315"/>
      <c r="SIB410" s="1315"/>
      <c r="SIC410" s="1315"/>
      <c r="SID410" s="1315"/>
      <c r="SIE410" s="1315"/>
      <c r="SIF410" s="1315"/>
      <c r="SIG410" s="1315"/>
      <c r="SIH410" s="1315"/>
      <c r="SII410" s="1315"/>
      <c r="SIJ410" s="1315"/>
      <c r="SIK410" s="1315"/>
      <c r="SIL410" s="1315"/>
      <c r="SIM410" s="1315"/>
      <c r="SIN410" s="1315"/>
      <c r="SIO410" s="1315"/>
      <c r="SIP410" s="1315"/>
      <c r="SIQ410" s="1315"/>
      <c r="SIR410" s="1315"/>
      <c r="SIS410" s="1315"/>
      <c r="SIT410" s="1315"/>
      <c r="SIU410" s="1315"/>
      <c r="SIV410" s="1315"/>
      <c r="SIW410" s="1315"/>
      <c r="SIX410" s="1315"/>
      <c r="SIY410" s="1315"/>
      <c r="SIZ410" s="1315"/>
      <c r="SJA410" s="1315"/>
      <c r="SJB410" s="1315"/>
      <c r="SJC410" s="1315"/>
      <c r="SJD410" s="1315"/>
      <c r="SJE410" s="1315"/>
      <c r="SJF410" s="1315"/>
      <c r="SJG410" s="1315"/>
      <c r="SJH410" s="1315"/>
      <c r="SJI410" s="1315"/>
      <c r="SJJ410" s="1315"/>
      <c r="SJK410" s="1315"/>
      <c r="SJL410" s="1315"/>
      <c r="SJM410" s="1315"/>
      <c r="SJN410" s="1315"/>
      <c r="SJO410" s="1315"/>
      <c r="SJP410" s="1315"/>
      <c r="SJQ410" s="1315"/>
      <c r="SJR410" s="1315"/>
      <c r="SJS410" s="1315"/>
      <c r="SJT410" s="1315"/>
      <c r="SJU410" s="1315"/>
      <c r="SJV410" s="1315"/>
      <c r="SJW410" s="1315"/>
      <c r="SJX410" s="1315"/>
      <c r="SJY410" s="1315"/>
      <c r="SJZ410" s="1315"/>
      <c r="SKA410" s="1315"/>
      <c r="SKB410" s="1315"/>
      <c r="SKC410" s="1315"/>
      <c r="SKD410" s="1315"/>
      <c r="SKE410" s="1315"/>
      <c r="SKF410" s="1315"/>
      <c r="SKG410" s="1315"/>
      <c r="SKH410" s="1315"/>
      <c r="SKI410" s="1315"/>
      <c r="SKJ410" s="1315"/>
      <c r="SKK410" s="1315"/>
      <c r="SKL410" s="1315"/>
      <c r="SKM410" s="1315"/>
      <c r="SKN410" s="1315"/>
      <c r="SKO410" s="1315"/>
      <c r="SKP410" s="1315"/>
      <c r="SKQ410" s="1315"/>
      <c r="SKR410" s="1315"/>
      <c r="SKS410" s="1315"/>
      <c r="SKT410" s="1315"/>
      <c r="SKU410" s="1315"/>
      <c r="SKV410" s="1315"/>
      <c r="SKW410" s="1315"/>
      <c r="SKX410" s="1315"/>
      <c r="SKY410" s="1315"/>
      <c r="SKZ410" s="1315"/>
      <c r="SLA410" s="1315"/>
      <c r="SLB410" s="1315"/>
      <c r="SLC410" s="1315"/>
      <c r="SLD410" s="1315"/>
      <c r="SLE410" s="1315"/>
      <c r="SLF410" s="1315"/>
      <c r="SLG410" s="1315"/>
      <c r="SLH410" s="1315"/>
      <c r="SLI410" s="1315"/>
      <c r="SLJ410" s="1315"/>
      <c r="SLK410" s="1315"/>
      <c r="SLL410" s="1315"/>
      <c r="SLM410" s="1315"/>
      <c r="SLN410" s="1315"/>
      <c r="SLO410" s="1315"/>
      <c r="SLP410" s="1315"/>
      <c r="SLQ410" s="1315"/>
      <c r="SLR410" s="1315"/>
      <c r="SLS410" s="1315"/>
      <c r="SLT410" s="1315"/>
      <c r="SLU410" s="1315"/>
      <c r="SLV410" s="1315"/>
      <c r="SLW410" s="1315"/>
      <c r="SLX410" s="1315"/>
      <c r="SLY410" s="1315"/>
      <c r="SLZ410" s="1315"/>
      <c r="SMA410" s="1315"/>
      <c r="SMB410" s="1315"/>
      <c r="SMC410" s="1315"/>
      <c r="SMD410" s="1315"/>
      <c r="SME410" s="1315"/>
      <c r="SMF410" s="1315"/>
      <c r="SMG410" s="1315"/>
      <c r="SMH410" s="1315"/>
      <c r="SMI410" s="1315"/>
      <c r="SMJ410" s="1315"/>
      <c r="SMK410" s="1315"/>
      <c r="SML410" s="1315"/>
      <c r="SMM410" s="1315"/>
      <c r="SMN410" s="1315"/>
      <c r="SMO410" s="1315"/>
      <c r="SMP410" s="1315"/>
      <c r="SMQ410" s="1315"/>
      <c r="SMR410" s="1315"/>
      <c r="SMS410" s="1315"/>
      <c r="SMT410" s="1315"/>
      <c r="SMU410" s="1315"/>
      <c r="SMV410" s="1315"/>
      <c r="SMW410" s="1315"/>
      <c r="SMX410" s="1315"/>
      <c r="SMY410" s="1315"/>
      <c r="SMZ410" s="1315"/>
      <c r="SNA410" s="1315"/>
      <c r="SNB410" s="1315"/>
      <c r="SNC410" s="1315"/>
      <c r="SND410" s="1315"/>
      <c r="SNE410" s="1315"/>
      <c r="SNF410" s="1315"/>
      <c r="SNG410" s="1315"/>
      <c r="SNH410" s="1315"/>
      <c r="SNI410" s="1315"/>
      <c r="SNJ410" s="1315"/>
      <c r="SNK410" s="1315"/>
      <c r="SNL410" s="1315"/>
      <c r="SNM410" s="1315"/>
      <c r="SNN410" s="1315"/>
      <c r="SNO410" s="1315"/>
      <c r="SNP410" s="1315"/>
      <c r="SNQ410" s="1315"/>
      <c r="SNR410" s="1315"/>
      <c r="SNS410" s="1315"/>
      <c r="SNT410" s="1315"/>
      <c r="SNU410" s="1315"/>
      <c r="SNV410" s="1315"/>
      <c r="SNW410" s="1315"/>
      <c r="SNX410" s="1315"/>
      <c r="SNY410" s="1315"/>
      <c r="SNZ410" s="1315"/>
      <c r="SOA410" s="1315"/>
      <c r="SOB410" s="1315"/>
      <c r="SOC410" s="1315"/>
      <c r="SOD410" s="1315"/>
      <c r="SOE410" s="1315"/>
      <c r="SOF410" s="1315"/>
      <c r="SOG410" s="1315"/>
      <c r="SOH410" s="1315"/>
      <c r="SOI410" s="1315"/>
      <c r="SOJ410" s="1315"/>
      <c r="SOK410" s="1315"/>
      <c r="SOL410" s="1315"/>
      <c r="SOM410" s="1315"/>
      <c r="SON410" s="1315"/>
      <c r="SOO410" s="1315"/>
      <c r="SOP410" s="1315"/>
      <c r="SOQ410" s="1315"/>
      <c r="SOR410" s="1315"/>
      <c r="SOS410" s="1315"/>
      <c r="SOT410" s="1315"/>
      <c r="SOU410" s="1315"/>
      <c r="SOV410" s="1315"/>
      <c r="SOW410" s="1315"/>
      <c r="SOX410" s="1315"/>
      <c r="SOY410" s="1315"/>
      <c r="SOZ410" s="1315"/>
      <c r="SPA410" s="1315"/>
      <c r="SPB410" s="1315"/>
      <c r="SPC410" s="1315"/>
      <c r="SPD410" s="1315"/>
      <c r="SPE410" s="1315"/>
      <c r="SPF410" s="1315"/>
      <c r="SPG410" s="1315"/>
      <c r="SPH410" s="1315"/>
      <c r="SPI410" s="1315"/>
      <c r="SPJ410" s="1315"/>
      <c r="SPK410" s="1315"/>
      <c r="SPL410" s="1315"/>
      <c r="SPM410" s="1315"/>
      <c r="SPN410" s="1315"/>
      <c r="SPO410" s="1315"/>
      <c r="SPP410" s="1315"/>
      <c r="SPQ410" s="1315"/>
      <c r="SPR410" s="1315"/>
      <c r="SPS410" s="1315"/>
      <c r="SPT410" s="1315"/>
      <c r="SPU410" s="1315"/>
      <c r="SPV410" s="1315"/>
      <c r="SPW410" s="1315"/>
      <c r="SPX410" s="1315"/>
      <c r="SPY410" s="1315"/>
      <c r="SPZ410" s="1315"/>
      <c r="SQA410" s="1315"/>
      <c r="SQB410" s="1315"/>
      <c r="SQC410" s="1315"/>
      <c r="SQD410" s="1315"/>
      <c r="SQE410" s="1315"/>
      <c r="SQF410" s="1315"/>
      <c r="SQG410" s="1315"/>
      <c r="SQH410" s="1315"/>
      <c r="SQI410" s="1315"/>
      <c r="SQJ410" s="1315"/>
      <c r="SQK410" s="1315"/>
      <c r="SQL410" s="1315"/>
      <c r="SQM410" s="1315"/>
      <c r="SQN410" s="1315"/>
      <c r="SQO410" s="1315"/>
      <c r="SQP410" s="1315"/>
      <c r="SQQ410" s="1315"/>
      <c r="SQR410" s="1315"/>
      <c r="SQS410" s="1315"/>
      <c r="SQT410" s="1315"/>
      <c r="SQU410" s="1315"/>
      <c r="SQV410" s="1315"/>
      <c r="SQW410" s="1315"/>
      <c r="SQX410" s="1315"/>
      <c r="SQY410" s="1315"/>
      <c r="SQZ410" s="1315"/>
      <c r="SRA410" s="1315"/>
      <c r="SRB410" s="1315"/>
      <c r="SRC410" s="1315"/>
      <c r="SRD410" s="1315"/>
      <c r="SRE410" s="1315"/>
      <c r="SRF410" s="1315"/>
      <c r="SRG410" s="1315"/>
      <c r="SRH410" s="1315"/>
      <c r="SRI410" s="1315"/>
      <c r="SRJ410" s="1315"/>
      <c r="SRK410" s="1315"/>
      <c r="SRL410" s="1315"/>
      <c r="SRM410" s="1315"/>
      <c r="SRN410" s="1315"/>
      <c r="SRO410" s="1315"/>
      <c r="SRP410" s="1315"/>
      <c r="SRQ410" s="1315"/>
      <c r="SRR410" s="1315"/>
      <c r="SRS410" s="1315"/>
      <c r="SRT410" s="1315"/>
      <c r="SRU410" s="1315"/>
      <c r="SRV410" s="1315"/>
      <c r="SRW410" s="1315"/>
      <c r="SRX410" s="1315"/>
      <c r="SRY410" s="1315"/>
      <c r="SRZ410" s="1315"/>
      <c r="SSA410" s="1315"/>
      <c r="SSB410" s="1315"/>
      <c r="SSC410" s="1315"/>
      <c r="SSD410" s="1315"/>
      <c r="SSE410" s="1315"/>
      <c r="SSF410" s="1315"/>
      <c r="SSG410" s="1315"/>
      <c r="SSH410" s="1315"/>
      <c r="SSI410" s="1315"/>
      <c r="SSJ410" s="1315"/>
      <c r="SSK410" s="1315"/>
      <c r="SSL410" s="1315"/>
      <c r="SSM410" s="1315"/>
      <c r="SSN410" s="1315"/>
      <c r="SSO410" s="1315"/>
      <c r="SSP410" s="1315"/>
      <c r="SSQ410" s="1315"/>
      <c r="SSR410" s="1315"/>
      <c r="SSS410" s="1315"/>
      <c r="SST410" s="1315"/>
      <c r="SSU410" s="1315"/>
      <c r="SSV410" s="1315"/>
      <c r="SSW410" s="1315"/>
      <c r="SSX410" s="1315"/>
      <c r="SSY410" s="1315"/>
      <c r="SSZ410" s="1315"/>
      <c r="STA410" s="1315"/>
      <c r="STB410" s="1315"/>
      <c r="STC410" s="1315"/>
      <c r="STD410" s="1315"/>
      <c r="STE410" s="1315"/>
      <c r="STF410" s="1315"/>
      <c r="STG410" s="1315"/>
      <c r="STH410" s="1315"/>
      <c r="STI410" s="1315"/>
      <c r="STJ410" s="1315"/>
      <c r="STK410" s="1315"/>
      <c r="STL410" s="1315"/>
      <c r="STM410" s="1315"/>
      <c r="STN410" s="1315"/>
      <c r="STO410" s="1315"/>
      <c r="STP410" s="1315"/>
      <c r="STQ410" s="1315"/>
      <c r="STR410" s="1315"/>
      <c r="STS410" s="1315"/>
      <c r="STT410" s="1315"/>
      <c r="STU410" s="1315"/>
      <c r="STV410" s="1315"/>
      <c r="STW410" s="1315"/>
      <c r="STX410" s="1315"/>
      <c r="STY410" s="1315"/>
      <c r="STZ410" s="1315"/>
      <c r="SUA410" s="1315"/>
      <c r="SUB410" s="1315"/>
      <c r="SUC410" s="1315"/>
      <c r="SUD410" s="1315"/>
      <c r="SUE410" s="1315"/>
      <c r="SUF410" s="1315"/>
      <c r="SUG410" s="1315"/>
      <c r="SUH410" s="1315"/>
      <c r="SUI410" s="1315"/>
      <c r="SUJ410" s="1315"/>
      <c r="SUK410" s="1315"/>
      <c r="SUL410" s="1315"/>
      <c r="SUM410" s="1315"/>
      <c r="SUN410" s="1315"/>
      <c r="SUO410" s="1315"/>
      <c r="SUP410" s="1315"/>
      <c r="SUQ410" s="1315"/>
      <c r="SUR410" s="1315"/>
      <c r="SUS410" s="1315"/>
      <c r="SUT410" s="1315"/>
      <c r="SUU410" s="1315"/>
      <c r="SUV410" s="1315"/>
      <c r="SUW410" s="1315"/>
      <c r="SUX410" s="1315"/>
      <c r="SUY410" s="1315"/>
      <c r="SUZ410" s="1315"/>
      <c r="SVA410" s="1315"/>
      <c r="SVB410" s="1315"/>
      <c r="SVC410" s="1315"/>
      <c r="SVD410" s="1315"/>
      <c r="SVE410" s="1315"/>
      <c r="SVF410" s="1315"/>
      <c r="SVG410" s="1315"/>
      <c r="SVH410" s="1315"/>
      <c r="SVI410" s="1315"/>
      <c r="SVJ410" s="1315"/>
      <c r="SVK410" s="1315"/>
      <c r="SVL410" s="1315"/>
      <c r="SVM410" s="1315"/>
      <c r="SVN410" s="1315"/>
      <c r="SVO410" s="1315"/>
      <c r="SVP410" s="1315"/>
      <c r="SVQ410" s="1315"/>
      <c r="SVR410" s="1315"/>
      <c r="SVS410" s="1315"/>
      <c r="SVT410" s="1315"/>
      <c r="SVU410" s="1315"/>
      <c r="SVV410" s="1315"/>
      <c r="SVW410" s="1315"/>
      <c r="SVX410" s="1315"/>
      <c r="SVY410" s="1315"/>
      <c r="SVZ410" s="1315"/>
      <c r="SWA410" s="1315"/>
      <c r="SWB410" s="1315"/>
      <c r="SWC410" s="1315"/>
      <c r="SWD410" s="1315"/>
      <c r="SWE410" s="1315"/>
      <c r="SWF410" s="1315"/>
      <c r="SWG410" s="1315"/>
      <c r="SWH410" s="1315"/>
      <c r="SWI410" s="1315"/>
      <c r="SWJ410" s="1315"/>
      <c r="SWK410" s="1315"/>
      <c r="SWL410" s="1315"/>
      <c r="SWM410" s="1315"/>
      <c r="SWN410" s="1315"/>
      <c r="SWO410" s="1315"/>
      <c r="SWP410" s="1315"/>
      <c r="SWQ410" s="1315"/>
      <c r="SWR410" s="1315"/>
      <c r="SWS410" s="1315"/>
      <c r="SWT410" s="1315"/>
      <c r="SWU410" s="1315"/>
      <c r="SWV410" s="1315"/>
      <c r="SWW410" s="1315"/>
      <c r="SWX410" s="1315"/>
      <c r="SWY410" s="1315"/>
      <c r="SWZ410" s="1315"/>
      <c r="SXA410" s="1315"/>
      <c r="SXB410" s="1315"/>
      <c r="SXC410" s="1315"/>
      <c r="SXD410" s="1315"/>
      <c r="SXE410" s="1315"/>
      <c r="SXF410" s="1315"/>
      <c r="SXG410" s="1315"/>
      <c r="SXH410" s="1315"/>
      <c r="SXI410" s="1315"/>
      <c r="SXJ410" s="1315"/>
      <c r="SXK410" s="1315"/>
      <c r="SXL410" s="1315"/>
      <c r="SXM410" s="1315"/>
      <c r="SXN410" s="1315"/>
      <c r="SXO410" s="1315"/>
      <c r="SXP410" s="1315"/>
      <c r="SXQ410" s="1315"/>
      <c r="SXR410" s="1315"/>
      <c r="SXS410" s="1315"/>
      <c r="SXT410" s="1315"/>
      <c r="SXU410" s="1315"/>
      <c r="SXV410" s="1315"/>
      <c r="SXW410" s="1315"/>
      <c r="SXX410" s="1315"/>
      <c r="SXY410" s="1315"/>
      <c r="SXZ410" s="1315"/>
      <c r="SYA410" s="1315"/>
      <c r="SYB410" s="1315"/>
      <c r="SYC410" s="1315"/>
      <c r="SYD410" s="1315"/>
      <c r="SYE410" s="1315"/>
      <c r="SYF410" s="1315"/>
      <c r="SYG410" s="1315"/>
      <c r="SYH410" s="1315"/>
      <c r="SYI410" s="1315"/>
      <c r="SYJ410" s="1315"/>
      <c r="SYK410" s="1315"/>
      <c r="SYL410" s="1315"/>
      <c r="SYM410" s="1315"/>
      <c r="SYN410" s="1315"/>
      <c r="SYO410" s="1315"/>
      <c r="SYP410" s="1315"/>
      <c r="SYQ410" s="1315"/>
      <c r="SYR410" s="1315"/>
      <c r="SYS410" s="1315"/>
      <c r="SYT410" s="1315"/>
      <c r="SYU410" s="1315"/>
      <c r="SYV410" s="1315"/>
      <c r="SYW410" s="1315"/>
      <c r="SYX410" s="1315"/>
      <c r="SYY410" s="1315"/>
      <c r="SYZ410" s="1315"/>
      <c r="SZA410" s="1315"/>
      <c r="SZB410" s="1315"/>
      <c r="SZC410" s="1315"/>
      <c r="SZD410" s="1315"/>
      <c r="SZE410" s="1315"/>
      <c r="SZF410" s="1315"/>
      <c r="SZG410" s="1315"/>
      <c r="SZH410" s="1315"/>
      <c r="SZI410" s="1315"/>
      <c r="SZJ410" s="1315"/>
      <c r="SZK410" s="1315"/>
      <c r="SZL410" s="1315"/>
      <c r="SZM410" s="1315"/>
      <c r="SZN410" s="1315"/>
      <c r="SZO410" s="1315"/>
      <c r="SZP410" s="1315"/>
      <c r="SZQ410" s="1315"/>
      <c r="SZR410" s="1315"/>
      <c r="SZS410" s="1315"/>
      <c r="SZT410" s="1315"/>
      <c r="SZU410" s="1315"/>
      <c r="SZV410" s="1315"/>
      <c r="SZW410" s="1315"/>
      <c r="SZX410" s="1315"/>
      <c r="SZY410" s="1315"/>
      <c r="SZZ410" s="1315"/>
      <c r="TAA410" s="1315"/>
      <c r="TAB410" s="1315"/>
      <c r="TAC410" s="1315"/>
      <c r="TAD410" s="1315"/>
      <c r="TAE410" s="1315"/>
      <c r="TAF410" s="1315"/>
      <c r="TAG410" s="1315"/>
      <c r="TAH410" s="1315"/>
      <c r="TAI410" s="1315"/>
      <c r="TAJ410" s="1315"/>
      <c r="TAK410" s="1315"/>
      <c r="TAL410" s="1315"/>
      <c r="TAM410" s="1315"/>
      <c r="TAN410" s="1315"/>
      <c r="TAO410" s="1315"/>
      <c r="TAP410" s="1315"/>
      <c r="TAQ410" s="1315"/>
      <c r="TAR410" s="1315"/>
      <c r="TAS410" s="1315"/>
      <c r="TAT410" s="1315"/>
      <c r="TAU410" s="1315"/>
      <c r="TAV410" s="1315"/>
      <c r="TAW410" s="1315"/>
      <c r="TAX410" s="1315"/>
      <c r="TAY410" s="1315"/>
      <c r="TAZ410" s="1315"/>
      <c r="TBA410" s="1315"/>
      <c r="TBB410" s="1315"/>
      <c r="TBC410" s="1315"/>
      <c r="TBD410" s="1315"/>
      <c r="TBE410" s="1315"/>
      <c r="TBF410" s="1315"/>
      <c r="TBG410" s="1315"/>
      <c r="TBH410" s="1315"/>
      <c r="TBI410" s="1315"/>
      <c r="TBJ410" s="1315"/>
      <c r="TBK410" s="1315"/>
      <c r="TBL410" s="1315"/>
      <c r="TBM410" s="1315"/>
      <c r="TBN410" s="1315"/>
      <c r="TBO410" s="1315"/>
      <c r="TBP410" s="1315"/>
      <c r="TBQ410" s="1315"/>
      <c r="TBR410" s="1315"/>
      <c r="TBS410" s="1315"/>
      <c r="TBT410" s="1315"/>
      <c r="TBU410" s="1315"/>
      <c r="TBV410" s="1315"/>
      <c r="TBW410" s="1315"/>
      <c r="TBX410" s="1315"/>
      <c r="TBY410" s="1315"/>
      <c r="TBZ410" s="1315"/>
      <c r="TCA410" s="1315"/>
      <c r="TCB410" s="1315"/>
      <c r="TCC410" s="1315"/>
      <c r="TCD410" s="1315"/>
      <c r="TCE410" s="1315"/>
      <c r="TCF410" s="1315"/>
      <c r="TCG410" s="1315"/>
      <c r="TCH410" s="1315"/>
      <c r="TCI410" s="1315"/>
      <c r="TCJ410" s="1315"/>
      <c r="TCK410" s="1315"/>
      <c r="TCL410" s="1315"/>
      <c r="TCM410" s="1315"/>
      <c r="TCN410" s="1315"/>
      <c r="TCO410" s="1315"/>
      <c r="TCP410" s="1315"/>
      <c r="TCQ410" s="1315"/>
      <c r="TCR410" s="1315"/>
      <c r="TCS410" s="1315"/>
      <c r="TCT410" s="1315"/>
      <c r="TCU410" s="1315"/>
      <c r="TCV410" s="1315"/>
      <c r="TCW410" s="1315"/>
      <c r="TCX410" s="1315"/>
      <c r="TCY410" s="1315"/>
      <c r="TCZ410" s="1315"/>
      <c r="TDA410" s="1315"/>
      <c r="TDB410" s="1315"/>
      <c r="TDC410" s="1315"/>
      <c r="TDD410" s="1315"/>
      <c r="TDE410" s="1315"/>
      <c r="TDF410" s="1315"/>
      <c r="TDG410" s="1315"/>
      <c r="TDH410" s="1315"/>
      <c r="TDI410" s="1315"/>
      <c r="TDJ410" s="1315"/>
      <c r="TDK410" s="1315"/>
      <c r="TDL410" s="1315"/>
      <c r="TDM410" s="1315"/>
      <c r="TDN410" s="1315"/>
      <c r="TDO410" s="1315"/>
      <c r="TDP410" s="1315"/>
      <c r="TDQ410" s="1315"/>
      <c r="TDR410" s="1315"/>
      <c r="TDS410" s="1315"/>
      <c r="TDT410" s="1315"/>
      <c r="TDU410" s="1315"/>
      <c r="TDV410" s="1315"/>
      <c r="TDW410" s="1315"/>
      <c r="TDX410" s="1315"/>
      <c r="TDY410" s="1315"/>
      <c r="TDZ410" s="1315"/>
      <c r="TEA410" s="1315"/>
      <c r="TEB410" s="1315"/>
      <c r="TEC410" s="1315"/>
      <c r="TED410" s="1315"/>
      <c r="TEE410" s="1315"/>
      <c r="TEF410" s="1315"/>
      <c r="TEG410" s="1315"/>
      <c r="TEH410" s="1315"/>
      <c r="TEI410" s="1315"/>
      <c r="TEJ410" s="1315"/>
      <c r="TEK410" s="1315"/>
      <c r="TEL410" s="1315"/>
      <c r="TEM410" s="1315"/>
      <c r="TEN410" s="1315"/>
      <c r="TEO410" s="1315"/>
      <c r="TEP410" s="1315"/>
      <c r="TEQ410" s="1315"/>
      <c r="TER410" s="1315"/>
      <c r="TES410" s="1315"/>
      <c r="TET410" s="1315"/>
      <c r="TEU410" s="1315"/>
      <c r="TEV410" s="1315"/>
      <c r="TEW410" s="1315"/>
      <c r="TEX410" s="1315"/>
      <c r="TEY410" s="1315"/>
      <c r="TEZ410" s="1315"/>
      <c r="TFA410" s="1315"/>
      <c r="TFB410" s="1315"/>
      <c r="TFC410" s="1315"/>
      <c r="TFD410" s="1315"/>
      <c r="TFE410" s="1315"/>
      <c r="TFF410" s="1315"/>
      <c r="TFG410" s="1315"/>
      <c r="TFH410" s="1315"/>
      <c r="TFI410" s="1315"/>
      <c r="TFJ410" s="1315"/>
      <c r="TFK410" s="1315"/>
      <c r="TFL410" s="1315"/>
      <c r="TFM410" s="1315"/>
      <c r="TFN410" s="1315"/>
      <c r="TFO410" s="1315"/>
      <c r="TFP410" s="1315"/>
      <c r="TFQ410" s="1315"/>
      <c r="TFR410" s="1315"/>
      <c r="TFS410" s="1315"/>
      <c r="TFT410" s="1315"/>
      <c r="TFU410" s="1315"/>
      <c r="TFV410" s="1315"/>
      <c r="TFW410" s="1315"/>
      <c r="TFX410" s="1315"/>
      <c r="TFY410" s="1315"/>
      <c r="TFZ410" s="1315"/>
      <c r="TGA410" s="1315"/>
      <c r="TGB410" s="1315"/>
      <c r="TGC410" s="1315"/>
      <c r="TGD410" s="1315"/>
      <c r="TGE410" s="1315"/>
      <c r="TGF410" s="1315"/>
      <c r="TGG410" s="1315"/>
      <c r="TGH410" s="1315"/>
      <c r="TGI410" s="1315"/>
      <c r="TGJ410" s="1315"/>
      <c r="TGK410" s="1315"/>
      <c r="TGL410" s="1315"/>
      <c r="TGM410" s="1315"/>
      <c r="TGN410" s="1315"/>
      <c r="TGO410" s="1315"/>
      <c r="TGP410" s="1315"/>
      <c r="TGQ410" s="1315"/>
      <c r="TGR410" s="1315"/>
      <c r="TGS410" s="1315"/>
      <c r="TGT410" s="1315"/>
      <c r="TGU410" s="1315"/>
      <c r="TGV410" s="1315"/>
      <c r="TGW410" s="1315"/>
      <c r="TGX410" s="1315"/>
      <c r="TGY410" s="1315"/>
      <c r="TGZ410" s="1315"/>
      <c r="THA410" s="1315"/>
      <c r="THB410" s="1315"/>
      <c r="THC410" s="1315"/>
      <c r="THD410" s="1315"/>
      <c r="THE410" s="1315"/>
      <c r="THF410" s="1315"/>
      <c r="THG410" s="1315"/>
      <c r="THH410" s="1315"/>
      <c r="THI410" s="1315"/>
      <c r="THJ410" s="1315"/>
      <c r="THK410" s="1315"/>
      <c r="THL410" s="1315"/>
      <c r="THM410" s="1315"/>
      <c r="THN410" s="1315"/>
      <c r="THO410" s="1315"/>
      <c r="THP410" s="1315"/>
      <c r="THQ410" s="1315"/>
      <c r="THR410" s="1315"/>
      <c r="THS410" s="1315"/>
      <c r="THT410" s="1315"/>
      <c r="THU410" s="1315"/>
      <c r="THV410" s="1315"/>
      <c r="THW410" s="1315"/>
      <c r="THX410" s="1315"/>
      <c r="THY410" s="1315"/>
      <c r="THZ410" s="1315"/>
      <c r="TIA410" s="1315"/>
      <c r="TIB410" s="1315"/>
      <c r="TIC410" s="1315"/>
      <c r="TID410" s="1315"/>
      <c r="TIE410" s="1315"/>
      <c r="TIF410" s="1315"/>
      <c r="TIG410" s="1315"/>
      <c r="TIH410" s="1315"/>
      <c r="TII410" s="1315"/>
      <c r="TIJ410" s="1315"/>
      <c r="TIK410" s="1315"/>
      <c r="TIL410" s="1315"/>
      <c r="TIM410" s="1315"/>
      <c r="TIN410" s="1315"/>
      <c r="TIO410" s="1315"/>
      <c r="TIP410" s="1315"/>
      <c r="TIQ410" s="1315"/>
      <c r="TIR410" s="1315"/>
      <c r="TIS410" s="1315"/>
      <c r="TIT410" s="1315"/>
      <c r="TIU410" s="1315"/>
      <c r="TIV410" s="1315"/>
      <c r="TIW410" s="1315"/>
      <c r="TIX410" s="1315"/>
      <c r="TIY410" s="1315"/>
      <c r="TIZ410" s="1315"/>
      <c r="TJA410" s="1315"/>
      <c r="TJB410" s="1315"/>
      <c r="TJC410" s="1315"/>
      <c r="TJD410" s="1315"/>
      <c r="TJE410" s="1315"/>
      <c r="TJF410" s="1315"/>
      <c r="TJG410" s="1315"/>
      <c r="TJH410" s="1315"/>
      <c r="TJI410" s="1315"/>
      <c r="TJJ410" s="1315"/>
      <c r="TJK410" s="1315"/>
      <c r="TJL410" s="1315"/>
      <c r="TJM410" s="1315"/>
      <c r="TJN410" s="1315"/>
      <c r="TJO410" s="1315"/>
      <c r="TJP410" s="1315"/>
      <c r="TJQ410" s="1315"/>
      <c r="TJR410" s="1315"/>
      <c r="TJS410" s="1315"/>
      <c r="TJT410" s="1315"/>
      <c r="TJU410" s="1315"/>
      <c r="TJV410" s="1315"/>
      <c r="TJW410" s="1315"/>
      <c r="TJX410" s="1315"/>
      <c r="TJY410" s="1315"/>
      <c r="TJZ410" s="1315"/>
      <c r="TKA410" s="1315"/>
      <c r="TKB410" s="1315"/>
      <c r="TKC410" s="1315"/>
      <c r="TKD410" s="1315"/>
      <c r="TKE410" s="1315"/>
      <c r="TKF410" s="1315"/>
      <c r="TKG410" s="1315"/>
      <c r="TKH410" s="1315"/>
      <c r="TKI410" s="1315"/>
      <c r="TKJ410" s="1315"/>
      <c r="TKK410" s="1315"/>
      <c r="TKL410" s="1315"/>
      <c r="TKM410" s="1315"/>
      <c r="TKN410" s="1315"/>
      <c r="TKO410" s="1315"/>
      <c r="TKP410" s="1315"/>
      <c r="TKQ410" s="1315"/>
      <c r="TKR410" s="1315"/>
      <c r="TKS410" s="1315"/>
      <c r="TKT410" s="1315"/>
      <c r="TKU410" s="1315"/>
      <c r="TKV410" s="1315"/>
      <c r="TKW410" s="1315"/>
      <c r="TKX410" s="1315"/>
      <c r="TKY410" s="1315"/>
      <c r="TKZ410" s="1315"/>
      <c r="TLA410" s="1315"/>
      <c r="TLB410" s="1315"/>
      <c r="TLC410" s="1315"/>
      <c r="TLD410" s="1315"/>
      <c r="TLE410" s="1315"/>
      <c r="TLF410" s="1315"/>
      <c r="TLG410" s="1315"/>
      <c r="TLH410" s="1315"/>
      <c r="TLI410" s="1315"/>
      <c r="TLJ410" s="1315"/>
      <c r="TLK410" s="1315"/>
      <c r="TLL410" s="1315"/>
      <c r="TLM410" s="1315"/>
      <c r="TLN410" s="1315"/>
      <c r="TLO410" s="1315"/>
      <c r="TLP410" s="1315"/>
      <c r="TLQ410" s="1315"/>
      <c r="TLR410" s="1315"/>
      <c r="TLS410" s="1315"/>
      <c r="TLT410" s="1315"/>
      <c r="TLU410" s="1315"/>
      <c r="TLV410" s="1315"/>
      <c r="TLW410" s="1315"/>
      <c r="TLX410" s="1315"/>
      <c r="TLY410" s="1315"/>
      <c r="TLZ410" s="1315"/>
      <c r="TMA410" s="1315"/>
      <c r="TMB410" s="1315"/>
      <c r="TMC410" s="1315"/>
      <c r="TMD410" s="1315"/>
      <c r="TME410" s="1315"/>
      <c r="TMF410" s="1315"/>
      <c r="TMG410" s="1315"/>
      <c r="TMH410" s="1315"/>
      <c r="TMI410" s="1315"/>
      <c r="TMJ410" s="1315"/>
      <c r="TMK410" s="1315"/>
      <c r="TML410" s="1315"/>
      <c r="TMM410" s="1315"/>
      <c r="TMN410" s="1315"/>
      <c r="TMO410" s="1315"/>
      <c r="TMP410" s="1315"/>
      <c r="TMQ410" s="1315"/>
      <c r="TMR410" s="1315"/>
      <c r="TMS410" s="1315"/>
      <c r="TMT410" s="1315"/>
      <c r="TMU410" s="1315"/>
      <c r="TMV410" s="1315"/>
      <c r="TMW410" s="1315"/>
      <c r="TMX410" s="1315"/>
      <c r="TMY410" s="1315"/>
      <c r="TMZ410" s="1315"/>
      <c r="TNA410" s="1315"/>
      <c r="TNB410" s="1315"/>
      <c r="TNC410" s="1315"/>
      <c r="TND410" s="1315"/>
      <c r="TNE410" s="1315"/>
      <c r="TNF410" s="1315"/>
      <c r="TNG410" s="1315"/>
      <c r="TNH410" s="1315"/>
      <c r="TNI410" s="1315"/>
      <c r="TNJ410" s="1315"/>
      <c r="TNK410" s="1315"/>
      <c r="TNL410" s="1315"/>
      <c r="TNM410" s="1315"/>
      <c r="TNN410" s="1315"/>
      <c r="TNO410" s="1315"/>
      <c r="TNP410" s="1315"/>
      <c r="TNQ410" s="1315"/>
      <c r="TNR410" s="1315"/>
      <c r="TNS410" s="1315"/>
      <c r="TNT410" s="1315"/>
      <c r="TNU410" s="1315"/>
      <c r="TNV410" s="1315"/>
      <c r="TNW410" s="1315"/>
      <c r="TNX410" s="1315"/>
      <c r="TNY410" s="1315"/>
      <c r="TNZ410" s="1315"/>
      <c r="TOA410" s="1315"/>
      <c r="TOB410" s="1315"/>
      <c r="TOC410" s="1315"/>
      <c r="TOD410" s="1315"/>
      <c r="TOE410" s="1315"/>
      <c r="TOF410" s="1315"/>
      <c r="TOG410" s="1315"/>
      <c r="TOH410" s="1315"/>
      <c r="TOI410" s="1315"/>
      <c r="TOJ410" s="1315"/>
      <c r="TOK410" s="1315"/>
      <c r="TOL410" s="1315"/>
      <c r="TOM410" s="1315"/>
      <c r="TON410" s="1315"/>
      <c r="TOO410" s="1315"/>
      <c r="TOP410" s="1315"/>
      <c r="TOQ410" s="1315"/>
      <c r="TOR410" s="1315"/>
      <c r="TOS410" s="1315"/>
      <c r="TOT410" s="1315"/>
      <c r="TOU410" s="1315"/>
      <c r="TOV410" s="1315"/>
      <c r="TOW410" s="1315"/>
      <c r="TOX410" s="1315"/>
      <c r="TOY410" s="1315"/>
      <c r="TOZ410" s="1315"/>
      <c r="TPA410" s="1315"/>
      <c r="TPB410" s="1315"/>
      <c r="TPC410" s="1315"/>
      <c r="TPD410" s="1315"/>
      <c r="TPE410" s="1315"/>
      <c r="TPF410" s="1315"/>
      <c r="TPG410" s="1315"/>
      <c r="TPH410" s="1315"/>
      <c r="TPI410" s="1315"/>
      <c r="TPJ410" s="1315"/>
      <c r="TPK410" s="1315"/>
      <c r="TPL410" s="1315"/>
      <c r="TPM410" s="1315"/>
      <c r="TPN410" s="1315"/>
      <c r="TPO410" s="1315"/>
      <c r="TPP410" s="1315"/>
      <c r="TPQ410" s="1315"/>
      <c r="TPR410" s="1315"/>
      <c r="TPS410" s="1315"/>
      <c r="TPT410" s="1315"/>
      <c r="TPU410" s="1315"/>
      <c r="TPV410" s="1315"/>
      <c r="TPW410" s="1315"/>
      <c r="TPX410" s="1315"/>
      <c r="TPY410" s="1315"/>
      <c r="TPZ410" s="1315"/>
      <c r="TQA410" s="1315"/>
      <c r="TQB410" s="1315"/>
      <c r="TQC410" s="1315"/>
      <c r="TQD410" s="1315"/>
      <c r="TQE410" s="1315"/>
      <c r="TQF410" s="1315"/>
      <c r="TQG410" s="1315"/>
      <c r="TQH410" s="1315"/>
      <c r="TQI410" s="1315"/>
      <c r="TQJ410" s="1315"/>
      <c r="TQK410" s="1315"/>
      <c r="TQL410" s="1315"/>
      <c r="TQM410" s="1315"/>
      <c r="TQN410" s="1315"/>
      <c r="TQO410" s="1315"/>
      <c r="TQP410" s="1315"/>
      <c r="TQQ410" s="1315"/>
      <c r="TQR410" s="1315"/>
      <c r="TQS410" s="1315"/>
      <c r="TQT410" s="1315"/>
      <c r="TQU410" s="1315"/>
      <c r="TQV410" s="1315"/>
      <c r="TQW410" s="1315"/>
      <c r="TQX410" s="1315"/>
      <c r="TQY410" s="1315"/>
      <c r="TQZ410" s="1315"/>
      <c r="TRA410" s="1315"/>
      <c r="TRB410" s="1315"/>
      <c r="TRC410" s="1315"/>
      <c r="TRD410" s="1315"/>
      <c r="TRE410" s="1315"/>
      <c r="TRF410" s="1315"/>
      <c r="TRG410" s="1315"/>
      <c r="TRH410" s="1315"/>
      <c r="TRI410" s="1315"/>
      <c r="TRJ410" s="1315"/>
      <c r="TRK410" s="1315"/>
      <c r="TRL410" s="1315"/>
      <c r="TRM410" s="1315"/>
      <c r="TRN410" s="1315"/>
      <c r="TRO410" s="1315"/>
      <c r="TRP410" s="1315"/>
      <c r="TRQ410" s="1315"/>
      <c r="TRR410" s="1315"/>
      <c r="TRS410" s="1315"/>
      <c r="TRT410" s="1315"/>
      <c r="TRU410" s="1315"/>
      <c r="TRV410" s="1315"/>
      <c r="TRW410" s="1315"/>
      <c r="TRX410" s="1315"/>
      <c r="TRY410" s="1315"/>
      <c r="TRZ410" s="1315"/>
      <c r="TSA410" s="1315"/>
      <c r="TSB410" s="1315"/>
      <c r="TSC410" s="1315"/>
      <c r="TSD410" s="1315"/>
      <c r="TSE410" s="1315"/>
      <c r="TSF410" s="1315"/>
      <c r="TSG410" s="1315"/>
      <c r="TSH410" s="1315"/>
      <c r="TSI410" s="1315"/>
      <c r="TSJ410" s="1315"/>
      <c r="TSK410" s="1315"/>
      <c r="TSL410" s="1315"/>
      <c r="TSM410" s="1315"/>
      <c r="TSN410" s="1315"/>
      <c r="TSO410" s="1315"/>
      <c r="TSP410" s="1315"/>
      <c r="TSQ410" s="1315"/>
      <c r="TSR410" s="1315"/>
      <c r="TSS410" s="1315"/>
      <c r="TST410" s="1315"/>
      <c r="TSU410" s="1315"/>
      <c r="TSV410" s="1315"/>
      <c r="TSW410" s="1315"/>
      <c r="TSX410" s="1315"/>
      <c r="TSY410" s="1315"/>
      <c r="TSZ410" s="1315"/>
      <c r="TTA410" s="1315"/>
      <c r="TTB410" s="1315"/>
      <c r="TTC410" s="1315"/>
      <c r="TTD410" s="1315"/>
      <c r="TTE410" s="1315"/>
      <c r="TTF410" s="1315"/>
      <c r="TTG410" s="1315"/>
      <c r="TTH410" s="1315"/>
      <c r="TTI410" s="1315"/>
      <c r="TTJ410" s="1315"/>
      <c r="TTK410" s="1315"/>
      <c r="TTL410" s="1315"/>
      <c r="TTM410" s="1315"/>
      <c r="TTN410" s="1315"/>
      <c r="TTO410" s="1315"/>
      <c r="TTP410" s="1315"/>
      <c r="TTQ410" s="1315"/>
      <c r="TTR410" s="1315"/>
      <c r="TTS410" s="1315"/>
      <c r="TTT410" s="1315"/>
      <c r="TTU410" s="1315"/>
      <c r="TTV410" s="1315"/>
      <c r="TTW410" s="1315"/>
      <c r="TTX410" s="1315"/>
      <c r="TTY410" s="1315"/>
      <c r="TTZ410" s="1315"/>
      <c r="TUA410" s="1315"/>
      <c r="TUB410" s="1315"/>
      <c r="TUC410" s="1315"/>
      <c r="TUD410" s="1315"/>
      <c r="TUE410" s="1315"/>
      <c r="TUF410" s="1315"/>
      <c r="TUG410" s="1315"/>
      <c r="TUH410" s="1315"/>
      <c r="TUI410" s="1315"/>
      <c r="TUJ410" s="1315"/>
      <c r="TUK410" s="1315"/>
      <c r="TUL410" s="1315"/>
      <c r="TUM410" s="1315"/>
      <c r="TUN410" s="1315"/>
      <c r="TUO410" s="1315"/>
      <c r="TUP410" s="1315"/>
      <c r="TUQ410" s="1315"/>
      <c r="TUR410" s="1315"/>
      <c r="TUS410" s="1315"/>
      <c r="TUT410" s="1315"/>
      <c r="TUU410" s="1315"/>
      <c r="TUV410" s="1315"/>
      <c r="TUW410" s="1315"/>
      <c r="TUX410" s="1315"/>
      <c r="TUY410" s="1315"/>
      <c r="TUZ410" s="1315"/>
      <c r="TVA410" s="1315"/>
      <c r="TVB410" s="1315"/>
      <c r="TVC410" s="1315"/>
      <c r="TVD410" s="1315"/>
      <c r="TVE410" s="1315"/>
      <c r="TVF410" s="1315"/>
      <c r="TVG410" s="1315"/>
      <c r="TVH410" s="1315"/>
      <c r="TVI410" s="1315"/>
      <c r="TVJ410" s="1315"/>
      <c r="TVK410" s="1315"/>
      <c r="TVL410" s="1315"/>
      <c r="TVM410" s="1315"/>
      <c r="TVN410" s="1315"/>
      <c r="TVO410" s="1315"/>
      <c r="TVP410" s="1315"/>
      <c r="TVQ410" s="1315"/>
      <c r="TVR410" s="1315"/>
      <c r="TVS410" s="1315"/>
      <c r="TVT410" s="1315"/>
      <c r="TVU410" s="1315"/>
      <c r="TVV410" s="1315"/>
      <c r="TVW410" s="1315"/>
      <c r="TVX410" s="1315"/>
      <c r="TVY410" s="1315"/>
      <c r="TVZ410" s="1315"/>
      <c r="TWA410" s="1315"/>
      <c r="TWB410" s="1315"/>
      <c r="TWC410" s="1315"/>
      <c r="TWD410" s="1315"/>
      <c r="TWE410" s="1315"/>
      <c r="TWF410" s="1315"/>
      <c r="TWG410" s="1315"/>
      <c r="TWH410" s="1315"/>
      <c r="TWI410" s="1315"/>
      <c r="TWJ410" s="1315"/>
      <c r="TWK410" s="1315"/>
      <c r="TWL410" s="1315"/>
      <c r="TWM410" s="1315"/>
      <c r="TWN410" s="1315"/>
      <c r="TWO410" s="1315"/>
      <c r="TWP410" s="1315"/>
      <c r="TWQ410" s="1315"/>
      <c r="TWR410" s="1315"/>
      <c r="TWS410" s="1315"/>
      <c r="TWT410" s="1315"/>
      <c r="TWU410" s="1315"/>
      <c r="TWV410" s="1315"/>
      <c r="TWW410" s="1315"/>
      <c r="TWX410" s="1315"/>
      <c r="TWY410" s="1315"/>
      <c r="TWZ410" s="1315"/>
      <c r="TXA410" s="1315"/>
      <c r="TXB410" s="1315"/>
      <c r="TXC410" s="1315"/>
      <c r="TXD410" s="1315"/>
      <c r="TXE410" s="1315"/>
      <c r="TXF410" s="1315"/>
      <c r="TXG410" s="1315"/>
      <c r="TXH410" s="1315"/>
      <c r="TXI410" s="1315"/>
      <c r="TXJ410" s="1315"/>
      <c r="TXK410" s="1315"/>
      <c r="TXL410" s="1315"/>
      <c r="TXM410" s="1315"/>
      <c r="TXN410" s="1315"/>
      <c r="TXO410" s="1315"/>
      <c r="TXP410" s="1315"/>
      <c r="TXQ410" s="1315"/>
      <c r="TXR410" s="1315"/>
      <c r="TXS410" s="1315"/>
      <c r="TXT410" s="1315"/>
      <c r="TXU410" s="1315"/>
      <c r="TXV410" s="1315"/>
      <c r="TXW410" s="1315"/>
      <c r="TXX410" s="1315"/>
      <c r="TXY410" s="1315"/>
      <c r="TXZ410" s="1315"/>
      <c r="TYA410" s="1315"/>
      <c r="TYB410" s="1315"/>
      <c r="TYC410" s="1315"/>
      <c r="TYD410" s="1315"/>
      <c r="TYE410" s="1315"/>
      <c r="TYF410" s="1315"/>
      <c r="TYG410" s="1315"/>
      <c r="TYH410" s="1315"/>
      <c r="TYI410" s="1315"/>
      <c r="TYJ410" s="1315"/>
      <c r="TYK410" s="1315"/>
      <c r="TYL410" s="1315"/>
      <c r="TYM410" s="1315"/>
      <c r="TYN410" s="1315"/>
      <c r="TYO410" s="1315"/>
      <c r="TYP410" s="1315"/>
      <c r="TYQ410" s="1315"/>
      <c r="TYR410" s="1315"/>
      <c r="TYS410" s="1315"/>
      <c r="TYT410" s="1315"/>
      <c r="TYU410" s="1315"/>
      <c r="TYV410" s="1315"/>
      <c r="TYW410" s="1315"/>
      <c r="TYX410" s="1315"/>
      <c r="TYY410" s="1315"/>
      <c r="TYZ410" s="1315"/>
      <c r="TZA410" s="1315"/>
      <c r="TZB410" s="1315"/>
      <c r="TZC410" s="1315"/>
      <c r="TZD410" s="1315"/>
      <c r="TZE410" s="1315"/>
      <c r="TZF410" s="1315"/>
      <c r="TZG410" s="1315"/>
      <c r="TZH410" s="1315"/>
      <c r="TZI410" s="1315"/>
      <c r="TZJ410" s="1315"/>
      <c r="TZK410" s="1315"/>
      <c r="TZL410" s="1315"/>
      <c r="TZM410" s="1315"/>
      <c r="TZN410" s="1315"/>
      <c r="TZO410" s="1315"/>
      <c r="TZP410" s="1315"/>
      <c r="TZQ410" s="1315"/>
      <c r="TZR410" s="1315"/>
      <c r="TZS410" s="1315"/>
      <c r="TZT410" s="1315"/>
      <c r="TZU410" s="1315"/>
      <c r="TZV410" s="1315"/>
      <c r="TZW410" s="1315"/>
      <c r="TZX410" s="1315"/>
      <c r="TZY410" s="1315"/>
      <c r="TZZ410" s="1315"/>
      <c r="UAA410" s="1315"/>
      <c r="UAB410" s="1315"/>
      <c r="UAC410" s="1315"/>
      <c r="UAD410" s="1315"/>
      <c r="UAE410" s="1315"/>
      <c r="UAF410" s="1315"/>
      <c r="UAG410" s="1315"/>
      <c r="UAH410" s="1315"/>
      <c r="UAI410" s="1315"/>
      <c r="UAJ410" s="1315"/>
      <c r="UAK410" s="1315"/>
      <c r="UAL410" s="1315"/>
      <c r="UAM410" s="1315"/>
      <c r="UAN410" s="1315"/>
      <c r="UAO410" s="1315"/>
      <c r="UAP410" s="1315"/>
      <c r="UAQ410" s="1315"/>
      <c r="UAR410" s="1315"/>
      <c r="UAS410" s="1315"/>
      <c r="UAT410" s="1315"/>
      <c r="UAU410" s="1315"/>
      <c r="UAV410" s="1315"/>
      <c r="UAW410" s="1315"/>
      <c r="UAX410" s="1315"/>
      <c r="UAY410" s="1315"/>
      <c r="UAZ410" s="1315"/>
      <c r="UBA410" s="1315"/>
      <c r="UBB410" s="1315"/>
      <c r="UBC410" s="1315"/>
      <c r="UBD410" s="1315"/>
      <c r="UBE410" s="1315"/>
      <c r="UBF410" s="1315"/>
      <c r="UBG410" s="1315"/>
      <c r="UBH410" s="1315"/>
      <c r="UBI410" s="1315"/>
      <c r="UBJ410" s="1315"/>
      <c r="UBK410" s="1315"/>
      <c r="UBL410" s="1315"/>
      <c r="UBM410" s="1315"/>
      <c r="UBN410" s="1315"/>
      <c r="UBO410" s="1315"/>
      <c r="UBP410" s="1315"/>
      <c r="UBQ410" s="1315"/>
      <c r="UBR410" s="1315"/>
      <c r="UBS410" s="1315"/>
      <c r="UBT410" s="1315"/>
      <c r="UBU410" s="1315"/>
      <c r="UBV410" s="1315"/>
      <c r="UBW410" s="1315"/>
      <c r="UBX410" s="1315"/>
      <c r="UBY410" s="1315"/>
      <c r="UBZ410" s="1315"/>
      <c r="UCA410" s="1315"/>
      <c r="UCB410" s="1315"/>
      <c r="UCC410" s="1315"/>
      <c r="UCD410" s="1315"/>
      <c r="UCE410" s="1315"/>
      <c r="UCF410" s="1315"/>
      <c r="UCG410" s="1315"/>
      <c r="UCH410" s="1315"/>
      <c r="UCI410" s="1315"/>
      <c r="UCJ410" s="1315"/>
      <c r="UCK410" s="1315"/>
      <c r="UCL410" s="1315"/>
      <c r="UCM410" s="1315"/>
      <c r="UCN410" s="1315"/>
      <c r="UCO410" s="1315"/>
      <c r="UCP410" s="1315"/>
      <c r="UCQ410" s="1315"/>
      <c r="UCR410" s="1315"/>
      <c r="UCS410" s="1315"/>
      <c r="UCT410" s="1315"/>
      <c r="UCU410" s="1315"/>
      <c r="UCV410" s="1315"/>
      <c r="UCW410" s="1315"/>
      <c r="UCX410" s="1315"/>
      <c r="UCY410" s="1315"/>
      <c r="UCZ410" s="1315"/>
      <c r="UDA410" s="1315"/>
      <c r="UDB410" s="1315"/>
      <c r="UDC410" s="1315"/>
      <c r="UDD410" s="1315"/>
      <c r="UDE410" s="1315"/>
      <c r="UDF410" s="1315"/>
      <c r="UDG410" s="1315"/>
      <c r="UDH410" s="1315"/>
      <c r="UDI410" s="1315"/>
      <c r="UDJ410" s="1315"/>
      <c r="UDK410" s="1315"/>
      <c r="UDL410" s="1315"/>
      <c r="UDM410" s="1315"/>
      <c r="UDN410" s="1315"/>
      <c r="UDO410" s="1315"/>
      <c r="UDP410" s="1315"/>
      <c r="UDQ410" s="1315"/>
      <c r="UDR410" s="1315"/>
      <c r="UDS410" s="1315"/>
      <c r="UDT410" s="1315"/>
      <c r="UDU410" s="1315"/>
      <c r="UDV410" s="1315"/>
      <c r="UDW410" s="1315"/>
      <c r="UDX410" s="1315"/>
      <c r="UDY410" s="1315"/>
      <c r="UDZ410" s="1315"/>
      <c r="UEA410" s="1315"/>
      <c r="UEB410" s="1315"/>
      <c r="UEC410" s="1315"/>
      <c r="UED410" s="1315"/>
      <c r="UEE410" s="1315"/>
      <c r="UEF410" s="1315"/>
      <c r="UEG410" s="1315"/>
      <c r="UEH410" s="1315"/>
      <c r="UEI410" s="1315"/>
      <c r="UEJ410" s="1315"/>
      <c r="UEK410" s="1315"/>
      <c r="UEL410" s="1315"/>
      <c r="UEM410" s="1315"/>
      <c r="UEN410" s="1315"/>
      <c r="UEO410" s="1315"/>
      <c r="UEP410" s="1315"/>
      <c r="UEQ410" s="1315"/>
      <c r="UER410" s="1315"/>
      <c r="UES410" s="1315"/>
      <c r="UET410" s="1315"/>
      <c r="UEU410" s="1315"/>
      <c r="UEV410" s="1315"/>
      <c r="UEW410" s="1315"/>
      <c r="UEX410" s="1315"/>
      <c r="UEY410" s="1315"/>
      <c r="UEZ410" s="1315"/>
      <c r="UFA410" s="1315"/>
      <c r="UFB410" s="1315"/>
      <c r="UFC410" s="1315"/>
      <c r="UFD410" s="1315"/>
      <c r="UFE410" s="1315"/>
      <c r="UFF410" s="1315"/>
      <c r="UFG410" s="1315"/>
      <c r="UFH410" s="1315"/>
      <c r="UFI410" s="1315"/>
      <c r="UFJ410" s="1315"/>
      <c r="UFK410" s="1315"/>
      <c r="UFL410" s="1315"/>
      <c r="UFM410" s="1315"/>
      <c r="UFN410" s="1315"/>
      <c r="UFO410" s="1315"/>
      <c r="UFP410" s="1315"/>
      <c r="UFQ410" s="1315"/>
      <c r="UFR410" s="1315"/>
      <c r="UFS410" s="1315"/>
      <c r="UFT410" s="1315"/>
      <c r="UFU410" s="1315"/>
      <c r="UFV410" s="1315"/>
      <c r="UFW410" s="1315"/>
      <c r="UFX410" s="1315"/>
      <c r="UFY410" s="1315"/>
      <c r="UFZ410" s="1315"/>
      <c r="UGA410" s="1315"/>
      <c r="UGB410" s="1315"/>
      <c r="UGC410" s="1315"/>
      <c r="UGD410" s="1315"/>
      <c r="UGE410" s="1315"/>
      <c r="UGF410" s="1315"/>
      <c r="UGG410" s="1315"/>
      <c r="UGH410" s="1315"/>
      <c r="UGI410" s="1315"/>
      <c r="UGJ410" s="1315"/>
      <c r="UGK410" s="1315"/>
      <c r="UGL410" s="1315"/>
      <c r="UGM410" s="1315"/>
      <c r="UGN410" s="1315"/>
      <c r="UGO410" s="1315"/>
      <c r="UGP410" s="1315"/>
      <c r="UGQ410" s="1315"/>
      <c r="UGR410" s="1315"/>
      <c r="UGS410" s="1315"/>
      <c r="UGT410" s="1315"/>
      <c r="UGU410" s="1315"/>
      <c r="UGV410" s="1315"/>
      <c r="UGW410" s="1315"/>
      <c r="UGX410" s="1315"/>
      <c r="UGY410" s="1315"/>
      <c r="UGZ410" s="1315"/>
      <c r="UHA410" s="1315"/>
      <c r="UHB410" s="1315"/>
      <c r="UHC410" s="1315"/>
      <c r="UHD410" s="1315"/>
      <c r="UHE410" s="1315"/>
      <c r="UHF410" s="1315"/>
      <c r="UHG410" s="1315"/>
      <c r="UHH410" s="1315"/>
      <c r="UHI410" s="1315"/>
      <c r="UHJ410" s="1315"/>
      <c r="UHK410" s="1315"/>
      <c r="UHL410" s="1315"/>
      <c r="UHM410" s="1315"/>
      <c r="UHN410" s="1315"/>
      <c r="UHO410" s="1315"/>
      <c r="UHP410" s="1315"/>
      <c r="UHQ410" s="1315"/>
      <c r="UHR410" s="1315"/>
      <c r="UHS410" s="1315"/>
      <c r="UHT410" s="1315"/>
      <c r="UHU410" s="1315"/>
      <c r="UHV410" s="1315"/>
      <c r="UHW410" s="1315"/>
      <c r="UHX410" s="1315"/>
      <c r="UHY410" s="1315"/>
      <c r="UHZ410" s="1315"/>
      <c r="UIA410" s="1315"/>
      <c r="UIB410" s="1315"/>
      <c r="UIC410" s="1315"/>
      <c r="UID410" s="1315"/>
      <c r="UIE410" s="1315"/>
      <c r="UIF410" s="1315"/>
      <c r="UIG410" s="1315"/>
      <c r="UIH410" s="1315"/>
      <c r="UII410" s="1315"/>
      <c r="UIJ410" s="1315"/>
      <c r="UIK410" s="1315"/>
      <c r="UIL410" s="1315"/>
      <c r="UIM410" s="1315"/>
      <c r="UIN410" s="1315"/>
      <c r="UIO410" s="1315"/>
      <c r="UIP410" s="1315"/>
      <c r="UIQ410" s="1315"/>
      <c r="UIR410" s="1315"/>
      <c r="UIS410" s="1315"/>
      <c r="UIT410" s="1315"/>
      <c r="UIU410" s="1315"/>
      <c r="UIV410" s="1315"/>
      <c r="UIW410" s="1315"/>
      <c r="UIX410" s="1315"/>
      <c r="UIY410" s="1315"/>
      <c r="UIZ410" s="1315"/>
      <c r="UJA410" s="1315"/>
      <c r="UJB410" s="1315"/>
      <c r="UJC410" s="1315"/>
      <c r="UJD410" s="1315"/>
      <c r="UJE410" s="1315"/>
      <c r="UJF410" s="1315"/>
      <c r="UJG410" s="1315"/>
      <c r="UJH410" s="1315"/>
      <c r="UJI410" s="1315"/>
      <c r="UJJ410" s="1315"/>
      <c r="UJK410" s="1315"/>
      <c r="UJL410" s="1315"/>
      <c r="UJM410" s="1315"/>
      <c r="UJN410" s="1315"/>
      <c r="UJO410" s="1315"/>
      <c r="UJP410" s="1315"/>
      <c r="UJQ410" s="1315"/>
      <c r="UJR410" s="1315"/>
      <c r="UJS410" s="1315"/>
      <c r="UJT410" s="1315"/>
      <c r="UJU410" s="1315"/>
      <c r="UJV410" s="1315"/>
      <c r="UJW410" s="1315"/>
      <c r="UJX410" s="1315"/>
      <c r="UJY410" s="1315"/>
      <c r="UJZ410" s="1315"/>
      <c r="UKA410" s="1315"/>
      <c r="UKB410" s="1315"/>
      <c r="UKC410" s="1315"/>
      <c r="UKD410" s="1315"/>
      <c r="UKE410" s="1315"/>
      <c r="UKF410" s="1315"/>
      <c r="UKG410" s="1315"/>
      <c r="UKH410" s="1315"/>
      <c r="UKI410" s="1315"/>
      <c r="UKJ410" s="1315"/>
      <c r="UKK410" s="1315"/>
      <c r="UKL410" s="1315"/>
      <c r="UKM410" s="1315"/>
      <c r="UKN410" s="1315"/>
      <c r="UKO410" s="1315"/>
      <c r="UKP410" s="1315"/>
      <c r="UKQ410" s="1315"/>
      <c r="UKR410" s="1315"/>
      <c r="UKS410" s="1315"/>
      <c r="UKT410" s="1315"/>
      <c r="UKU410" s="1315"/>
      <c r="UKV410" s="1315"/>
      <c r="UKW410" s="1315"/>
      <c r="UKX410" s="1315"/>
      <c r="UKY410" s="1315"/>
      <c r="UKZ410" s="1315"/>
      <c r="ULA410" s="1315"/>
      <c r="ULB410" s="1315"/>
      <c r="ULC410" s="1315"/>
      <c r="ULD410" s="1315"/>
      <c r="ULE410" s="1315"/>
      <c r="ULF410" s="1315"/>
      <c r="ULG410" s="1315"/>
      <c r="ULH410" s="1315"/>
      <c r="ULI410" s="1315"/>
      <c r="ULJ410" s="1315"/>
      <c r="ULK410" s="1315"/>
      <c r="ULL410" s="1315"/>
      <c r="ULM410" s="1315"/>
      <c r="ULN410" s="1315"/>
      <c r="ULO410" s="1315"/>
      <c r="ULP410" s="1315"/>
      <c r="ULQ410" s="1315"/>
      <c r="ULR410" s="1315"/>
      <c r="ULS410" s="1315"/>
      <c r="ULT410" s="1315"/>
      <c r="ULU410" s="1315"/>
      <c r="ULV410" s="1315"/>
      <c r="ULW410" s="1315"/>
      <c r="ULX410" s="1315"/>
      <c r="ULY410" s="1315"/>
      <c r="ULZ410" s="1315"/>
      <c r="UMA410" s="1315"/>
      <c r="UMB410" s="1315"/>
      <c r="UMC410" s="1315"/>
      <c r="UMD410" s="1315"/>
      <c r="UME410" s="1315"/>
      <c r="UMF410" s="1315"/>
      <c r="UMG410" s="1315"/>
      <c r="UMH410" s="1315"/>
      <c r="UMI410" s="1315"/>
      <c r="UMJ410" s="1315"/>
      <c r="UMK410" s="1315"/>
      <c r="UML410" s="1315"/>
      <c r="UMM410" s="1315"/>
      <c r="UMN410" s="1315"/>
      <c r="UMO410" s="1315"/>
      <c r="UMP410" s="1315"/>
      <c r="UMQ410" s="1315"/>
      <c r="UMR410" s="1315"/>
      <c r="UMS410" s="1315"/>
      <c r="UMT410" s="1315"/>
      <c r="UMU410" s="1315"/>
      <c r="UMV410" s="1315"/>
      <c r="UMW410" s="1315"/>
      <c r="UMX410" s="1315"/>
      <c r="UMY410" s="1315"/>
      <c r="UMZ410" s="1315"/>
      <c r="UNA410" s="1315"/>
      <c r="UNB410" s="1315"/>
      <c r="UNC410" s="1315"/>
      <c r="UND410" s="1315"/>
      <c r="UNE410" s="1315"/>
      <c r="UNF410" s="1315"/>
      <c r="UNG410" s="1315"/>
      <c r="UNH410" s="1315"/>
      <c r="UNI410" s="1315"/>
      <c r="UNJ410" s="1315"/>
      <c r="UNK410" s="1315"/>
      <c r="UNL410" s="1315"/>
      <c r="UNM410" s="1315"/>
      <c r="UNN410" s="1315"/>
      <c r="UNO410" s="1315"/>
      <c r="UNP410" s="1315"/>
      <c r="UNQ410" s="1315"/>
      <c r="UNR410" s="1315"/>
      <c r="UNS410" s="1315"/>
      <c r="UNT410" s="1315"/>
      <c r="UNU410" s="1315"/>
      <c r="UNV410" s="1315"/>
      <c r="UNW410" s="1315"/>
      <c r="UNX410" s="1315"/>
      <c r="UNY410" s="1315"/>
      <c r="UNZ410" s="1315"/>
      <c r="UOA410" s="1315"/>
      <c r="UOB410" s="1315"/>
      <c r="UOC410" s="1315"/>
      <c r="UOD410" s="1315"/>
      <c r="UOE410" s="1315"/>
      <c r="UOF410" s="1315"/>
      <c r="UOG410" s="1315"/>
      <c r="UOH410" s="1315"/>
      <c r="UOI410" s="1315"/>
      <c r="UOJ410" s="1315"/>
      <c r="UOK410" s="1315"/>
      <c r="UOL410" s="1315"/>
      <c r="UOM410" s="1315"/>
      <c r="UON410" s="1315"/>
      <c r="UOO410" s="1315"/>
      <c r="UOP410" s="1315"/>
      <c r="UOQ410" s="1315"/>
      <c r="UOR410" s="1315"/>
      <c r="UOS410" s="1315"/>
      <c r="UOT410" s="1315"/>
      <c r="UOU410" s="1315"/>
      <c r="UOV410" s="1315"/>
      <c r="UOW410" s="1315"/>
      <c r="UOX410" s="1315"/>
      <c r="UOY410" s="1315"/>
      <c r="UOZ410" s="1315"/>
      <c r="UPA410" s="1315"/>
      <c r="UPB410" s="1315"/>
      <c r="UPC410" s="1315"/>
      <c r="UPD410" s="1315"/>
      <c r="UPE410" s="1315"/>
      <c r="UPF410" s="1315"/>
      <c r="UPG410" s="1315"/>
      <c r="UPH410" s="1315"/>
      <c r="UPI410" s="1315"/>
      <c r="UPJ410" s="1315"/>
      <c r="UPK410" s="1315"/>
      <c r="UPL410" s="1315"/>
      <c r="UPM410" s="1315"/>
      <c r="UPN410" s="1315"/>
      <c r="UPO410" s="1315"/>
      <c r="UPP410" s="1315"/>
      <c r="UPQ410" s="1315"/>
      <c r="UPR410" s="1315"/>
      <c r="UPS410" s="1315"/>
      <c r="UPT410" s="1315"/>
      <c r="UPU410" s="1315"/>
      <c r="UPV410" s="1315"/>
      <c r="UPW410" s="1315"/>
      <c r="UPX410" s="1315"/>
      <c r="UPY410" s="1315"/>
      <c r="UPZ410" s="1315"/>
      <c r="UQA410" s="1315"/>
      <c r="UQB410" s="1315"/>
      <c r="UQC410" s="1315"/>
      <c r="UQD410" s="1315"/>
      <c r="UQE410" s="1315"/>
      <c r="UQF410" s="1315"/>
      <c r="UQG410" s="1315"/>
      <c r="UQH410" s="1315"/>
      <c r="UQI410" s="1315"/>
      <c r="UQJ410" s="1315"/>
      <c r="UQK410" s="1315"/>
      <c r="UQL410" s="1315"/>
      <c r="UQM410" s="1315"/>
      <c r="UQN410" s="1315"/>
      <c r="UQO410" s="1315"/>
      <c r="UQP410" s="1315"/>
      <c r="UQQ410" s="1315"/>
      <c r="UQR410" s="1315"/>
      <c r="UQS410" s="1315"/>
      <c r="UQT410" s="1315"/>
      <c r="UQU410" s="1315"/>
      <c r="UQV410" s="1315"/>
      <c r="UQW410" s="1315"/>
      <c r="UQX410" s="1315"/>
      <c r="UQY410" s="1315"/>
      <c r="UQZ410" s="1315"/>
      <c r="URA410" s="1315"/>
      <c r="URB410" s="1315"/>
      <c r="URC410" s="1315"/>
      <c r="URD410" s="1315"/>
      <c r="URE410" s="1315"/>
      <c r="URF410" s="1315"/>
      <c r="URG410" s="1315"/>
      <c r="URH410" s="1315"/>
      <c r="URI410" s="1315"/>
      <c r="URJ410" s="1315"/>
      <c r="URK410" s="1315"/>
      <c r="URL410" s="1315"/>
      <c r="URM410" s="1315"/>
      <c r="URN410" s="1315"/>
      <c r="URO410" s="1315"/>
      <c r="URP410" s="1315"/>
      <c r="URQ410" s="1315"/>
      <c r="URR410" s="1315"/>
      <c r="URS410" s="1315"/>
      <c r="URT410" s="1315"/>
      <c r="URU410" s="1315"/>
      <c r="URV410" s="1315"/>
      <c r="URW410" s="1315"/>
      <c r="URX410" s="1315"/>
      <c r="URY410" s="1315"/>
      <c r="URZ410" s="1315"/>
      <c r="USA410" s="1315"/>
      <c r="USB410" s="1315"/>
      <c r="USC410" s="1315"/>
      <c r="USD410" s="1315"/>
      <c r="USE410" s="1315"/>
      <c r="USF410" s="1315"/>
      <c r="USG410" s="1315"/>
      <c r="USH410" s="1315"/>
      <c r="USI410" s="1315"/>
      <c r="USJ410" s="1315"/>
      <c r="USK410" s="1315"/>
      <c r="USL410" s="1315"/>
      <c r="USM410" s="1315"/>
      <c r="USN410" s="1315"/>
      <c r="USO410" s="1315"/>
      <c r="USP410" s="1315"/>
      <c r="USQ410" s="1315"/>
      <c r="USR410" s="1315"/>
      <c r="USS410" s="1315"/>
      <c r="UST410" s="1315"/>
      <c r="USU410" s="1315"/>
      <c r="USV410" s="1315"/>
      <c r="USW410" s="1315"/>
      <c r="USX410" s="1315"/>
      <c r="USY410" s="1315"/>
      <c r="USZ410" s="1315"/>
      <c r="UTA410" s="1315"/>
      <c r="UTB410" s="1315"/>
      <c r="UTC410" s="1315"/>
      <c r="UTD410" s="1315"/>
      <c r="UTE410" s="1315"/>
      <c r="UTF410" s="1315"/>
      <c r="UTG410" s="1315"/>
      <c r="UTH410" s="1315"/>
      <c r="UTI410" s="1315"/>
      <c r="UTJ410" s="1315"/>
      <c r="UTK410" s="1315"/>
      <c r="UTL410" s="1315"/>
      <c r="UTM410" s="1315"/>
      <c r="UTN410" s="1315"/>
      <c r="UTO410" s="1315"/>
      <c r="UTP410" s="1315"/>
      <c r="UTQ410" s="1315"/>
      <c r="UTR410" s="1315"/>
      <c r="UTS410" s="1315"/>
      <c r="UTT410" s="1315"/>
      <c r="UTU410" s="1315"/>
      <c r="UTV410" s="1315"/>
      <c r="UTW410" s="1315"/>
      <c r="UTX410" s="1315"/>
      <c r="UTY410" s="1315"/>
      <c r="UTZ410" s="1315"/>
      <c r="UUA410" s="1315"/>
      <c r="UUB410" s="1315"/>
      <c r="UUC410" s="1315"/>
      <c r="UUD410" s="1315"/>
      <c r="UUE410" s="1315"/>
      <c r="UUF410" s="1315"/>
      <c r="UUG410" s="1315"/>
      <c r="UUH410" s="1315"/>
      <c r="UUI410" s="1315"/>
      <c r="UUJ410" s="1315"/>
      <c r="UUK410" s="1315"/>
      <c r="UUL410" s="1315"/>
      <c r="UUM410" s="1315"/>
      <c r="UUN410" s="1315"/>
      <c r="UUO410" s="1315"/>
      <c r="UUP410" s="1315"/>
      <c r="UUQ410" s="1315"/>
      <c r="UUR410" s="1315"/>
      <c r="UUS410" s="1315"/>
      <c r="UUT410" s="1315"/>
      <c r="UUU410" s="1315"/>
      <c r="UUV410" s="1315"/>
      <c r="UUW410" s="1315"/>
      <c r="UUX410" s="1315"/>
      <c r="UUY410" s="1315"/>
      <c r="UUZ410" s="1315"/>
      <c r="UVA410" s="1315"/>
      <c r="UVB410" s="1315"/>
      <c r="UVC410" s="1315"/>
      <c r="UVD410" s="1315"/>
      <c r="UVE410" s="1315"/>
      <c r="UVF410" s="1315"/>
      <c r="UVG410" s="1315"/>
      <c r="UVH410" s="1315"/>
      <c r="UVI410" s="1315"/>
      <c r="UVJ410" s="1315"/>
      <c r="UVK410" s="1315"/>
      <c r="UVL410" s="1315"/>
      <c r="UVM410" s="1315"/>
      <c r="UVN410" s="1315"/>
      <c r="UVO410" s="1315"/>
      <c r="UVP410" s="1315"/>
      <c r="UVQ410" s="1315"/>
      <c r="UVR410" s="1315"/>
      <c r="UVS410" s="1315"/>
      <c r="UVT410" s="1315"/>
      <c r="UVU410" s="1315"/>
      <c r="UVV410" s="1315"/>
      <c r="UVW410" s="1315"/>
      <c r="UVX410" s="1315"/>
      <c r="UVY410" s="1315"/>
      <c r="UVZ410" s="1315"/>
      <c r="UWA410" s="1315"/>
      <c r="UWB410" s="1315"/>
      <c r="UWC410" s="1315"/>
      <c r="UWD410" s="1315"/>
      <c r="UWE410" s="1315"/>
      <c r="UWF410" s="1315"/>
      <c r="UWG410" s="1315"/>
      <c r="UWH410" s="1315"/>
      <c r="UWI410" s="1315"/>
      <c r="UWJ410" s="1315"/>
      <c r="UWK410" s="1315"/>
      <c r="UWL410" s="1315"/>
      <c r="UWM410" s="1315"/>
      <c r="UWN410" s="1315"/>
      <c r="UWO410" s="1315"/>
      <c r="UWP410" s="1315"/>
      <c r="UWQ410" s="1315"/>
      <c r="UWR410" s="1315"/>
      <c r="UWS410" s="1315"/>
      <c r="UWT410" s="1315"/>
      <c r="UWU410" s="1315"/>
      <c r="UWV410" s="1315"/>
      <c r="UWW410" s="1315"/>
      <c r="UWX410" s="1315"/>
      <c r="UWY410" s="1315"/>
      <c r="UWZ410" s="1315"/>
      <c r="UXA410" s="1315"/>
      <c r="UXB410" s="1315"/>
      <c r="UXC410" s="1315"/>
      <c r="UXD410" s="1315"/>
      <c r="UXE410" s="1315"/>
      <c r="UXF410" s="1315"/>
      <c r="UXG410" s="1315"/>
      <c r="UXH410" s="1315"/>
      <c r="UXI410" s="1315"/>
      <c r="UXJ410" s="1315"/>
      <c r="UXK410" s="1315"/>
      <c r="UXL410" s="1315"/>
      <c r="UXM410" s="1315"/>
      <c r="UXN410" s="1315"/>
      <c r="UXO410" s="1315"/>
      <c r="UXP410" s="1315"/>
      <c r="UXQ410" s="1315"/>
      <c r="UXR410" s="1315"/>
      <c r="UXS410" s="1315"/>
      <c r="UXT410" s="1315"/>
      <c r="UXU410" s="1315"/>
      <c r="UXV410" s="1315"/>
      <c r="UXW410" s="1315"/>
      <c r="UXX410" s="1315"/>
      <c r="UXY410" s="1315"/>
      <c r="UXZ410" s="1315"/>
      <c r="UYA410" s="1315"/>
      <c r="UYB410" s="1315"/>
      <c r="UYC410" s="1315"/>
      <c r="UYD410" s="1315"/>
      <c r="UYE410" s="1315"/>
      <c r="UYF410" s="1315"/>
      <c r="UYG410" s="1315"/>
      <c r="UYH410" s="1315"/>
      <c r="UYI410" s="1315"/>
      <c r="UYJ410" s="1315"/>
      <c r="UYK410" s="1315"/>
      <c r="UYL410" s="1315"/>
      <c r="UYM410" s="1315"/>
      <c r="UYN410" s="1315"/>
      <c r="UYO410" s="1315"/>
      <c r="UYP410" s="1315"/>
      <c r="UYQ410" s="1315"/>
      <c r="UYR410" s="1315"/>
      <c r="UYS410" s="1315"/>
      <c r="UYT410" s="1315"/>
      <c r="UYU410" s="1315"/>
      <c r="UYV410" s="1315"/>
      <c r="UYW410" s="1315"/>
      <c r="UYX410" s="1315"/>
      <c r="UYY410" s="1315"/>
      <c r="UYZ410" s="1315"/>
      <c r="UZA410" s="1315"/>
      <c r="UZB410" s="1315"/>
      <c r="UZC410" s="1315"/>
      <c r="UZD410" s="1315"/>
      <c r="UZE410" s="1315"/>
      <c r="UZF410" s="1315"/>
      <c r="UZG410" s="1315"/>
      <c r="UZH410" s="1315"/>
      <c r="UZI410" s="1315"/>
      <c r="UZJ410" s="1315"/>
      <c r="UZK410" s="1315"/>
      <c r="UZL410" s="1315"/>
      <c r="UZM410" s="1315"/>
      <c r="UZN410" s="1315"/>
      <c r="UZO410" s="1315"/>
      <c r="UZP410" s="1315"/>
      <c r="UZQ410" s="1315"/>
      <c r="UZR410" s="1315"/>
      <c r="UZS410" s="1315"/>
      <c r="UZT410" s="1315"/>
      <c r="UZU410" s="1315"/>
      <c r="UZV410" s="1315"/>
      <c r="UZW410" s="1315"/>
      <c r="UZX410" s="1315"/>
      <c r="UZY410" s="1315"/>
      <c r="UZZ410" s="1315"/>
      <c r="VAA410" s="1315"/>
      <c r="VAB410" s="1315"/>
      <c r="VAC410" s="1315"/>
      <c r="VAD410" s="1315"/>
      <c r="VAE410" s="1315"/>
      <c r="VAF410" s="1315"/>
      <c r="VAG410" s="1315"/>
      <c r="VAH410" s="1315"/>
      <c r="VAI410" s="1315"/>
      <c r="VAJ410" s="1315"/>
      <c r="VAK410" s="1315"/>
      <c r="VAL410" s="1315"/>
      <c r="VAM410" s="1315"/>
      <c r="VAN410" s="1315"/>
      <c r="VAO410" s="1315"/>
      <c r="VAP410" s="1315"/>
      <c r="VAQ410" s="1315"/>
      <c r="VAR410" s="1315"/>
      <c r="VAS410" s="1315"/>
      <c r="VAT410" s="1315"/>
      <c r="VAU410" s="1315"/>
      <c r="VAV410" s="1315"/>
      <c r="VAW410" s="1315"/>
      <c r="VAX410" s="1315"/>
      <c r="VAY410" s="1315"/>
      <c r="VAZ410" s="1315"/>
      <c r="VBA410" s="1315"/>
      <c r="VBB410" s="1315"/>
      <c r="VBC410" s="1315"/>
      <c r="VBD410" s="1315"/>
      <c r="VBE410" s="1315"/>
      <c r="VBF410" s="1315"/>
      <c r="VBG410" s="1315"/>
      <c r="VBH410" s="1315"/>
      <c r="VBI410" s="1315"/>
      <c r="VBJ410" s="1315"/>
      <c r="VBK410" s="1315"/>
      <c r="VBL410" s="1315"/>
      <c r="VBM410" s="1315"/>
      <c r="VBN410" s="1315"/>
      <c r="VBO410" s="1315"/>
      <c r="VBP410" s="1315"/>
      <c r="VBQ410" s="1315"/>
      <c r="VBR410" s="1315"/>
      <c r="VBS410" s="1315"/>
      <c r="VBT410" s="1315"/>
      <c r="VBU410" s="1315"/>
      <c r="VBV410" s="1315"/>
      <c r="VBW410" s="1315"/>
      <c r="VBX410" s="1315"/>
      <c r="VBY410" s="1315"/>
      <c r="VBZ410" s="1315"/>
      <c r="VCA410" s="1315"/>
      <c r="VCB410" s="1315"/>
      <c r="VCC410" s="1315"/>
      <c r="VCD410" s="1315"/>
      <c r="VCE410" s="1315"/>
      <c r="VCF410" s="1315"/>
      <c r="VCG410" s="1315"/>
      <c r="VCH410" s="1315"/>
      <c r="VCI410" s="1315"/>
      <c r="VCJ410" s="1315"/>
      <c r="VCK410" s="1315"/>
      <c r="VCL410" s="1315"/>
      <c r="VCM410" s="1315"/>
      <c r="VCN410" s="1315"/>
      <c r="VCO410" s="1315"/>
      <c r="VCP410" s="1315"/>
      <c r="VCQ410" s="1315"/>
      <c r="VCR410" s="1315"/>
      <c r="VCS410" s="1315"/>
      <c r="VCT410" s="1315"/>
      <c r="VCU410" s="1315"/>
      <c r="VCV410" s="1315"/>
      <c r="VCW410" s="1315"/>
      <c r="VCX410" s="1315"/>
      <c r="VCY410" s="1315"/>
      <c r="VCZ410" s="1315"/>
      <c r="VDA410" s="1315"/>
      <c r="VDB410" s="1315"/>
      <c r="VDC410" s="1315"/>
      <c r="VDD410" s="1315"/>
      <c r="VDE410" s="1315"/>
      <c r="VDF410" s="1315"/>
      <c r="VDG410" s="1315"/>
      <c r="VDH410" s="1315"/>
      <c r="VDI410" s="1315"/>
      <c r="VDJ410" s="1315"/>
      <c r="VDK410" s="1315"/>
      <c r="VDL410" s="1315"/>
      <c r="VDM410" s="1315"/>
      <c r="VDN410" s="1315"/>
      <c r="VDO410" s="1315"/>
      <c r="VDP410" s="1315"/>
      <c r="VDQ410" s="1315"/>
      <c r="VDR410" s="1315"/>
      <c r="VDS410" s="1315"/>
      <c r="VDT410" s="1315"/>
      <c r="VDU410" s="1315"/>
      <c r="VDV410" s="1315"/>
      <c r="VDW410" s="1315"/>
      <c r="VDX410" s="1315"/>
      <c r="VDY410" s="1315"/>
      <c r="VDZ410" s="1315"/>
      <c r="VEA410" s="1315"/>
      <c r="VEB410" s="1315"/>
      <c r="VEC410" s="1315"/>
      <c r="VED410" s="1315"/>
      <c r="VEE410" s="1315"/>
      <c r="VEF410" s="1315"/>
      <c r="VEG410" s="1315"/>
      <c r="VEH410" s="1315"/>
      <c r="VEI410" s="1315"/>
      <c r="VEJ410" s="1315"/>
      <c r="VEK410" s="1315"/>
      <c r="VEL410" s="1315"/>
      <c r="VEM410" s="1315"/>
      <c r="VEN410" s="1315"/>
      <c r="VEO410" s="1315"/>
      <c r="VEP410" s="1315"/>
      <c r="VEQ410" s="1315"/>
      <c r="VER410" s="1315"/>
      <c r="VES410" s="1315"/>
      <c r="VET410" s="1315"/>
      <c r="VEU410" s="1315"/>
      <c r="VEV410" s="1315"/>
      <c r="VEW410" s="1315"/>
      <c r="VEX410" s="1315"/>
      <c r="VEY410" s="1315"/>
      <c r="VEZ410" s="1315"/>
      <c r="VFA410" s="1315"/>
      <c r="VFB410" s="1315"/>
      <c r="VFC410" s="1315"/>
      <c r="VFD410" s="1315"/>
      <c r="VFE410" s="1315"/>
      <c r="VFF410" s="1315"/>
      <c r="VFG410" s="1315"/>
      <c r="VFH410" s="1315"/>
      <c r="VFI410" s="1315"/>
      <c r="VFJ410" s="1315"/>
      <c r="VFK410" s="1315"/>
      <c r="VFL410" s="1315"/>
      <c r="VFM410" s="1315"/>
      <c r="VFN410" s="1315"/>
      <c r="VFO410" s="1315"/>
      <c r="VFP410" s="1315"/>
      <c r="VFQ410" s="1315"/>
      <c r="VFR410" s="1315"/>
      <c r="VFS410" s="1315"/>
      <c r="VFT410" s="1315"/>
      <c r="VFU410" s="1315"/>
      <c r="VFV410" s="1315"/>
      <c r="VFW410" s="1315"/>
      <c r="VFX410" s="1315"/>
      <c r="VFY410" s="1315"/>
      <c r="VFZ410" s="1315"/>
      <c r="VGA410" s="1315"/>
      <c r="VGB410" s="1315"/>
      <c r="VGC410" s="1315"/>
      <c r="VGD410" s="1315"/>
      <c r="VGE410" s="1315"/>
      <c r="VGF410" s="1315"/>
      <c r="VGG410" s="1315"/>
      <c r="VGH410" s="1315"/>
      <c r="VGI410" s="1315"/>
      <c r="VGJ410" s="1315"/>
      <c r="VGK410" s="1315"/>
      <c r="VGL410" s="1315"/>
      <c r="VGM410" s="1315"/>
      <c r="VGN410" s="1315"/>
      <c r="VGO410" s="1315"/>
      <c r="VGP410" s="1315"/>
      <c r="VGQ410" s="1315"/>
      <c r="VGR410" s="1315"/>
      <c r="VGS410" s="1315"/>
      <c r="VGT410" s="1315"/>
      <c r="VGU410" s="1315"/>
      <c r="VGV410" s="1315"/>
      <c r="VGW410" s="1315"/>
      <c r="VGX410" s="1315"/>
      <c r="VGY410" s="1315"/>
      <c r="VGZ410" s="1315"/>
      <c r="VHA410" s="1315"/>
      <c r="VHB410" s="1315"/>
      <c r="VHC410" s="1315"/>
      <c r="VHD410" s="1315"/>
      <c r="VHE410" s="1315"/>
      <c r="VHF410" s="1315"/>
      <c r="VHG410" s="1315"/>
      <c r="VHH410" s="1315"/>
      <c r="VHI410" s="1315"/>
      <c r="VHJ410" s="1315"/>
      <c r="VHK410" s="1315"/>
      <c r="VHL410" s="1315"/>
      <c r="VHM410" s="1315"/>
      <c r="VHN410" s="1315"/>
      <c r="VHO410" s="1315"/>
      <c r="VHP410" s="1315"/>
      <c r="VHQ410" s="1315"/>
      <c r="VHR410" s="1315"/>
      <c r="VHS410" s="1315"/>
      <c r="VHT410" s="1315"/>
      <c r="VHU410" s="1315"/>
      <c r="VHV410" s="1315"/>
      <c r="VHW410" s="1315"/>
      <c r="VHX410" s="1315"/>
      <c r="VHY410" s="1315"/>
      <c r="VHZ410" s="1315"/>
      <c r="VIA410" s="1315"/>
      <c r="VIB410" s="1315"/>
      <c r="VIC410" s="1315"/>
      <c r="VID410" s="1315"/>
      <c r="VIE410" s="1315"/>
      <c r="VIF410" s="1315"/>
      <c r="VIG410" s="1315"/>
      <c r="VIH410" s="1315"/>
      <c r="VII410" s="1315"/>
      <c r="VIJ410" s="1315"/>
      <c r="VIK410" s="1315"/>
      <c r="VIL410" s="1315"/>
      <c r="VIM410" s="1315"/>
      <c r="VIN410" s="1315"/>
      <c r="VIO410" s="1315"/>
      <c r="VIP410" s="1315"/>
      <c r="VIQ410" s="1315"/>
      <c r="VIR410" s="1315"/>
      <c r="VIS410" s="1315"/>
      <c r="VIT410" s="1315"/>
      <c r="VIU410" s="1315"/>
      <c r="VIV410" s="1315"/>
      <c r="VIW410" s="1315"/>
      <c r="VIX410" s="1315"/>
      <c r="VIY410" s="1315"/>
      <c r="VIZ410" s="1315"/>
      <c r="VJA410" s="1315"/>
      <c r="VJB410" s="1315"/>
      <c r="VJC410" s="1315"/>
      <c r="VJD410" s="1315"/>
      <c r="VJE410" s="1315"/>
      <c r="VJF410" s="1315"/>
      <c r="VJG410" s="1315"/>
      <c r="VJH410" s="1315"/>
      <c r="VJI410" s="1315"/>
      <c r="VJJ410" s="1315"/>
      <c r="VJK410" s="1315"/>
      <c r="VJL410" s="1315"/>
      <c r="VJM410" s="1315"/>
      <c r="VJN410" s="1315"/>
      <c r="VJO410" s="1315"/>
      <c r="VJP410" s="1315"/>
      <c r="VJQ410" s="1315"/>
      <c r="VJR410" s="1315"/>
      <c r="VJS410" s="1315"/>
      <c r="VJT410" s="1315"/>
      <c r="VJU410" s="1315"/>
      <c r="VJV410" s="1315"/>
      <c r="VJW410" s="1315"/>
      <c r="VJX410" s="1315"/>
      <c r="VJY410" s="1315"/>
      <c r="VJZ410" s="1315"/>
      <c r="VKA410" s="1315"/>
      <c r="VKB410" s="1315"/>
      <c r="VKC410" s="1315"/>
      <c r="VKD410" s="1315"/>
      <c r="VKE410" s="1315"/>
      <c r="VKF410" s="1315"/>
      <c r="VKG410" s="1315"/>
      <c r="VKH410" s="1315"/>
      <c r="VKI410" s="1315"/>
      <c r="VKJ410" s="1315"/>
      <c r="VKK410" s="1315"/>
      <c r="VKL410" s="1315"/>
      <c r="VKM410" s="1315"/>
      <c r="VKN410" s="1315"/>
      <c r="VKO410" s="1315"/>
      <c r="VKP410" s="1315"/>
      <c r="VKQ410" s="1315"/>
      <c r="VKR410" s="1315"/>
      <c r="VKS410" s="1315"/>
      <c r="VKT410" s="1315"/>
      <c r="VKU410" s="1315"/>
      <c r="VKV410" s="1315"/>
      <c r="VKW410" s="1315"/>
      <c r="VKX410" s="1315"/>
      <c r="VKY410" s="1315"/>
      <c r="VKZ410" s="1315"/>
      <c r="VLA410" s="1315"/>
      <c r="VLB410" s="1315"/>
      <c r="VLC410" s="1315"/>
      <c r="VLD410" s="1315"/>
      <c r="VLE410" s="1315"/>
      <c r="VLF410" s="1315"/>
      <c r="VLG410" s="1315"/>
      <c r="VLH410" s="1315"/>
      <c r="VLI410" s="1315"/>
      <c r="VLJ410" s="1315"/>
      <c r="VLK410" s="1315"/>
      <c r="VLL410" s="1315"/>
      <c r="VLM410" s="1315"/>
      <c r="VLN410" s="1315"/>
      <c r="VLO410" s="1315"/>
      <c r="VLP410" s="1315"/>
      <c r="VLQ410" s="1315"/>
      <c r="VLR410" s="1315"/>
      <c r="VLS410" s="1315"/>
      <c r="VLT410" s="1315"/>
      <c r="VLU410" s="1315"/>
      <c r="VLV410" s="1315"/>
      <c r="VLW410" s="1315"/>
      <c r="VLX410" s="1315"/>
      <c r="VLY410" s="1315"/>
      <c r="VLZ410" s="1315"/>
      <c r="VMA410" s="1315"/>
      <c r="VMB410" s="1315"/>
      <c r="VMC410" s="1315"/>
      <c r="VMD410" s="1315"/>
      <c r="VME410" s="1315"/>
      <c r="VMF410" s="1315"/>
      <c r="VMG410" s="1315"/>
      <c r="VMH410" s="1315"/>
      <c r="VMI410" s="1315"/>
      <c r="VMJ410" s="1315"/>
      <c r="VMK410" s="1315"/>
      <c r="VML410" s="1315"/>
      <c r="VMM410" s="1315"/>
      <c r="VMN410" s="1315"/>
      <c r="VMO410" s="1315"/>
      <c r="VMP410" s="1315"/>
      <c r="VMQ410" s="1315"/>
      <c r="VMR410" s="1315"/>
      <c r="VMS410" s="1315"/>
      <c r="VMT410" s="1315"/>
      <c r="VMU410" s="1315"/>
      <c r="VMV410" s="1315"/>
      <c r="VMW410" s="1315"/>
      <c r="VMX410" s="1315"/>
      <c r="VMY410" s="1315"/>
      <c r="VMZ410" s="1315"/>
      <c r="VNA410" s="1315"/>
      <c r="VNB410" s="1315"/>
      <c r="VNC410" s="1315"/>
      <c r="VND410" s="1315"/>
      <c r="VNE410" s="1315"/>
      <c r="VNF410" s="1315"/>
      <c r="VNG410" s="1315"/>
      <c r="VNH410" s="1315"/>
      <c r="VNI410" s="1315"/>
      <c r="VNJ410" s="1315"/>
      <c r="VNK410" s="1315"/>
      <c r="VNL410" s="1315"/>
      <c r="VNM410" s="1315"/>
      <c r="VNN410" s="1315"/>
      <c r="VNO410" s="1315"/>
      <c r="VNP410" s="1315"/>
      <c r="VNQ410" s="1315"/>
      <c r="VNR410" s="1315"/>
      <c r="VNS410" s="1315"/>
      <c r="VNT410" s="1315"/>
      <c r="VNU410" s="1315"/>
      <c r="VNV410" s="1315"/>
      <c r="VNW410" s="1315"/>
      <c r="VNX410" s="1315"/>
      <c r="VNY410" s="1315"/>
      <c r="VNZ410" s="1315"/>
      <c r="VOA410" s="1315"/>
      <c r="VOB410" s="1315"/>
      <c r="VOC410" s="1315"/>
      <c r="VOD410" s="1315"/>
      <c r="VOE410" s="1315"/>
      <c r="VOF410" s="1315"/>
      <c r="VOG410" s="1315"/>
      <c r="VOH410" s="1315"/>
      <c r="VOI410" s="1315"/>
      <c r="VOJ410" s="1315"/>
      <c r="VOK410" s="1315"/>
      <c r="VOL410" s="1315"/>
      <c r="VOM410" s="1315"/>
      <c r="VON410" s="1315"/>
      <c r="VOO410" s="1315"/>
      <c r="VOP410" s="1315"/>
      <c r="VOQ410" s="1315"/>
      <c r="VOR410" s="1315"/>
      <c r="VOS410" s="1315"/>
      <c r="VOT410" s="1315"/>
      <c r="VOU410" s="1315"/>
      <c r="VOV410" s="1315"/>
      <c r="VOW410" s="1315"/>
      <c r="VOX410" s="1315"/>
      <c r="VOY410" s="1315"/>
      <c r="VOZ410" s="1315"/>
      <c r="VPA410" s="1315"/>
      <c r="VPB410" s="1315"/>
      <c r="VPC410" s="1315"/>
      <c r="VPD410" s="1315"/>
      <c r="VPE410" s="1315"/>
      <c r="VPF410" s="1315"/>
      <c r="VPG410" s="1315"/>
      <c r="VPH410" s="1315"/>
      <c r="VPI410" s="1315"/>
      <c r="VPJ410" s="1315"/>
      <c r="VPK410" s="1315"/>
      <c r="VPL410" s="1315"/>
      <c r="VPM410" s="1315"/>
      <c r="VPN410" s="1315"/>
      <c r="VPO410" s="1315"/>
      <c r="VPP410" s="1315"/>
      <c r="VPQ410" s="1315"/>
      <c r="VPR410" s="1315"/>
      <c r="VPS410" s="1315"/>
      <c r="VPT410" s="1315"/>
      <c r="VPU410" s="1315"/>
      <c r="VPV410" s="1315"/>
      <c r="VPW410" s="1315"/>
      <c r="VPX410" s="1315"/>
      <c r="VPY410" s="1315"/>
      <c r="VPZ410" s="1315"/>
      <c r="VQA410" s="1315"/>
      <c r="VQB410" s="1315"/>
      <c r="VQC410" s="1315"/>
      <c r="VQD410" s="1315"/>
      <c r="VQE410" s="1315"/>
      <c r="VQF410" s="1315"/>
      <c r="VQG410" s="1315"/>
      <c r="VQH410" s="1315"/>
      <c r="VQI410" s="1315"/>
      <c r="VQJ410" s="1315"/>
      <c r="VQK410" s="1315"/>
      <c r="VQL410" s="1315"/>
      <c r="VQM410" s="1315"/>
      <c r="VQN410" s="1315"/>
      <c r="VQO410" s="1315"/>
      <c r="VQP410" s="1315"/>
      <c r="VQQ410" s="1315"/>
      <c r="VQR410" s="1315"/>
      <c r="VQS410" s="1315"/>
      <c r="VQT410" s="1315"/>
      <c r="VQU410" s="1315"/>
      <c r="VQV410" s="1315"/>
      <c r="VQW410" s="1315"/>
      <c r="VQX410" s="1315"/>
      <c r="VQY410" s="1315"/>
      <c r="VQZ410" s="1315"/>
      <c r="VRA410" s="1315"/>
      <c r="VRB410" s="1315"/>
      <c r="VRC410" s="1315"/>
      <c r="VRD410" s="1315"/>
      <c r="VRE410" s="1315"/>
      <c r="VRF410" s="1315"/>
      <c r="VRG410" s="1315"/>
      <c r="VRH410" s="1315"/>
      <c r="VRI410" s="1315"/>
      <c r="VRJ410" s="1315"/>
      <c r="VRK410" s="1315"/>
      <c r="VRL410" s="1315"/>
      <c r="VRM410" s="1315"/>
      <c r="VRN410" s="1315"/>
      <c r="VRO410" s="1315"/>
      <c r="VRP410" s="1315"/>
      <c r="VRQ410" s="1315"/>
      <c r="VRR410" s="1315"/>
      <c r="VRS410" s="1315"/>
      <c r="VRT410" s="1315"/>
      <c r="VRU410" s="1315"/>
      <c r="VRV410" s="1315"/>
      <c r="VRW410" s="1315"/>
      <c r="VRX410" s="1315"/>
      <c r="VRY410" s="1315"/>
      <c r="VRZ410" s="1315"/>
      <c r="VSA410" s="1315"/>
      <c r="VSB410" s="1315"/>
      <c r="VSC410" s="1315"/>
      <c r="VSD410" s="1315"/>
      <c r="VSE410" s="1315"/>
      <c r="VSF410" s="1315"/>
      <c r="VSG410" s="1315"/>
      <c r="VSH410" s="1315"/>
      <c r="VSI410" s="1315"/>
      <c r="VSJ410" s="1315"/>
      <c r="VSK410" s="1315"/>
      <c r="VSL410" s="1315"/>
      <c r="VSM410" s="1315"/>
      <c r="VSN410" s="1315"/>
      <c r="VSO410" s="1315"/>
      <c r="VSP410" s="1315"/>
      <c r="VSQ410" s="1315"/>
      <c r="VSR410" s="1315"/>
      <c r="VSS410" s="1315"/>
      <c r="VST410" s="1315"/>
      <c r="VSU410" s="1315"/>
      <c r="VSV410" s="1315"/>
      <c r="VSW410" s="1315"/>
      <c r="VSX410" s="1315"/>
      <c r="VSY410" s="1315"/>
      <c r="VSZ410" s="1315"/>
      <c r="VTA410" s="1315"/>
      <c r="VTB410" s="1315"/>
      <c r="VTC410" s="1315"/>
      <c r="VTD410" s="1315"/>
      <c r="VTE410" s="1315"/>
      <c r="VTF410" s="1315"/>
      <c r="VTG410" s="1315"/>
      <c r="VTH410" s="1315"/>
      <c r="VTI410" s="1315"/>
      <c r="VTJ410" s="1315"/>
      <c r="VTK410" s="1315"/>
      <c r="VTL410" s="1315"/>
      <c r="VTM410" s="1315"/>
      <c r="VTN410" s="1315"/>
      <c r="VTO410" s="1315"/>
      <c r="VTP410" s="1315"/>
      <c r="VTQ410" s="1315"/>
      <c r="VTR410" s="1315"/>
      <c r="VTS410" s="1315"/>
      <c r="VTT410" s="1315"/>
      <c r="VTU410" s="1315"/>
      <c r="VTV410" s="1315"/>
      <c r="VTW410" s="1315"/>
      <c r="VTX410" s="1315"/>
      <c r="VTY410" s="1315"/>
      <c r="VTZ410" s="1315"/>
      <c r="VUA410" s="1315"/>
      <c r="VUB410" s="1315"/>
      <c r="VUC410" s="1315"/>
      <c r="VUD410" s="1315"/>
      <c r="VUE410" s="1315"/>
      <c r="VUF410" s="1315"/>
      <c r="VUG410" s="1315"/>
      <c r="VUH410" s="1315"/>
      <c r="VUI410" s="1315"/>
      <c r="VUJ410" s="1315"/>
      <c r="VUK410" s="1315"/>
      <c r="VUL410" s="1315"/>
      <c r="VUM410" s="1315"/>
      <c r="VUN410" s="1315"/>
      <c r="VUO410" s="1315"/>
      <c r="VUP410" s="1315"/>
      <c r="VUQ410" s="1315"/>
      <c r="VUR410" s="1315"/>
      <c r="VUS410" s="1315"/>
      <c r="VUT410" s="1315"/>
      <c r="VUU410" s="1315"/>
      <c r="VUV410" s="1315"/>
      <c r="VUW410" s="1315"/>
      <c r="VUX410" s="1315"/>
      <c r="VUY410" s="1315"/>
      <c r="VUZ410" s="1315"/>
      <c r="VVA410" s="1315"/>
      <c r="VVB410" s="1315"/>
      <c r="VVC410" s="1315"/>
      <c r="VVD410" s="1315"/>
      <c r="VVE410" s="1315"/>
      <c r="VVF410" s="1315"/>
      <c r="VVG410" s="1315"/>
      <c r="VVH410" s="1315"/>
      <c r="VVI410" s="1315"/>
      <c r="VVJ410" s="1315"/>
      <c r="VVK410" s="1315"/>
      <c r="VVL410" s="1315"/>
      <c r="VVM410" s="1315"/>
      <c r="VVN410" s="1315"/>
      <c r="VVO410" s="1315"/>
      <c r="VVP410" s="1315"/>
      <c r="VVQ410" s="1315"/>
      <c r="VVR410" s="1315"/>
      <c r="VVS410" s="1315"/>
      <c r="VVT410" s="1315"/>
      <c r="VVU410" s="1315"/>
      <c r="VVV410" s="1315"/>
      <c r="VVW410" s="1315"/>
      <c r="VVX410" s="1315"/>
      <c r="VVY410" s="1315"/>
      <c r="VVZ410" s="1315"/>
      <c r="VWA410" s="1315"/>
      <c r="VWB410" s="1315"/>
      <c r="VWC410" s="1315"/>
      <c r="VWD410" s="1315"/>
      <c r="VWE410" s="1315"/>
      <c r="VWF410" s="1315"/>
      <c r="VWG410" s="1315"/>
      <c r="VWH410" s="1315"/>
      <c r="VWI410" s="1315"/>
      <c r="VWJ410" s="1315"/>
      <c r="VWK410" s="1315"/>
      <c r="VWL410" s="1315"/>
      <c r="VWM410" s="1315"/>
      <c r="VWN410" s="1315"/>
      <c r="VWO410" s="1315"/>
      <c r="VWP410" s="1315"/>
      <c r="VWQ410" s="1315"/>
      <c r="VWR410" s="1315"/>
      <c r="VWS410" s="1315"/>
      <c r="VWT410" s="1315"/>
      <c r="VWU410" s="1315"/>
      <c r="VWV410" s="1315"/>
      <c r="VWW410" s="1315"/>
      <c r="VWX410" s="1315"/>
      <c r="VWY410" s="1315"/>
      <c r="VWZ410" s="1315"/>
      <c r="VXA410" s="1315"/>
      <c r="VXB410" s="1315"/>
      <c r="VXC410" s="1315"/>
      <c r="VXD410" s="1315"/>
      <c r="VXE410" s="1315"/>
      <c r="VXF410" s="1315"/>
      <c r="VXG410" s="1315"/>
      <c r="VXH410" s="1315"/>
      <c r="VXI410" s="1315"/>
      <c r="VXJ410" s="1315"/>
      <c r="VXK410" s="1315"/>
      <c r="VXL410" s="1315"/>
      <c r="VXM410" s="1315"/>
      <c r="VXN410" s="1315"/>
      <c r="VXO410" s="1315"/>
      <c r="VXP410" s="1315"/>
      <c r="VXQ410" s="1315"/>
      <c r="VXR410" s="1315"/>
      <c r="VXS410" s="1315"/>
      <c r="VXT410" s="1315"/>
      <c r="VXU410" s="1315"/>
      <c r="VXV410" s="1315"/>
      <c r="VXW410" s="1315"/>
      <c r="VXX410" s="1315"/>
      <c r="VXY410" s="1315"/>
      <c r="VXZ410" s="1315"/>
      <c r="VYA410" s="1315"/>
      <c r="VYB410" s="1315"/>
      <c r="VYC410" s="1315"/>
      <c r="VYD410" s="1315"/>
      <c r="VYE410" s="1315"/>
      <c r="VYF410" s="1315"/>
      <c r="VYG410" s="1315"/>
      <c r="VYH410" s="1315"/>
      <c r="VYI410" s="1315"/>
      <c r="VYJ410" s="1315"/>
      <c r="VYK410" s="1315"/>
      <c r="VYL410" s="1315"/>
      <c r="VYM410" s="1315"/>
      <c r="VYN410" s="1315"/>
      <c r="VYO410" s="1315"/>
      <c r="VYP410" s="1315"/>
      <c r="VYQ410" s="1315"/>
      <c r="VYR410" s="1315"/>
      <c r="VYS410" s="1315"/>
      <c r="VYT410" s="1315"/>
      <c r="VYU410" s="1315"/>
      <c r="VYV410" s="1315"/>
      <c r="VYW410" s="1315"/>
      <c r="VYX410" s="1315"/>
      <c r="VYY410" s="1315"/>
      <c r="VYZ410" s="1315"/>
      <c r="VZA410" s="1315"/>
      <c r="VZB410" s="1315"/>
      <c r="VZC410" s="1315"/>
      <c r="VZD410" s="1315"/>
      <c r="VZE410" s="1315"/>
      <c r="VZF410" s="1315"/>
      <c r="VZG410" s="1315"/>
      <c r="VZH410" s="1315"/>
      <c r="VZI410" s="1315"/>
      <c r="VZJ410" s="1315"/>
      <c r="VZK410" s="1315"/>
      <c r="VZL410" s="1315"/>
      <c r="VZM410" s="1315"/>
      <c r="VZN410" s="1315"/>
      <c r="VZO410" s="1315"/>
      <c r="VZP410" s="1315"/>
      <c r="VZQ410" s="1315"/>
      <c r="VZR410" s="1315"/>
      <c r="VZS410" s="1315"/>
      <c r="VZT410" s="1315"/>
      <c r="VZU410" s="1315"/>
      <c r="VZV410" s="1315"/>
      <c r="VZW410" s="1315"/>
      <c r="VZX410" s="1315"/>
      <c r="VZY410" s="1315"/>
      <c r="VZZ410" s="1315"/>
      <c r="WAA410" s="1315"/>
      <c r="WAB410" s="1315"/>
      <c r="WAC410" s="1315"/>
      <c r="WAD410" s="1315"/>
      <c r="WAE410" s="1315"/>
      <c r="WAF410" s="1315"/>
      <c r="WAG410" s="1315"/>
      <c r="WAH410" s="1315"/>
      <c r="WAI410" s="1315"/>
      <c r="WAJ410" s="1315"/>
      <c r="WAK410" s="1315"/>
      <c r="WAL410" s="1315"/>
      <c r="WAM410" s="1315"/>
      <c r="WAN410" s="1315"/>
      <c r="WAO410" s="1315"/>
      <c r="WAP410" s="1315"/>
      <c r="WAQ410" s="1315"/>
      <c r="WAR410" s="1315"/>
      <c r="WAS410" s="1315"/>
      <c r="WAT410" s="1315"/>
      <c r="WAU410" s="1315"/>
      <c r="WAV410" s="1315"/>
      <c r="WAW410" s="1315"/>
      <c r="WAX410" s="1315"/>
      <c r="WAY410" s="1315"/>
      <c r="WAZ410" s="1315"/>
      <c r="WBA410" s="1315"/>
      <c r="WBB410" s="1315"/>
      <c r="WBC410" s="1315"/>
      <c r="WBD410" s="1315"/>
      <c r="WBE410" s="1315"/>
      <c r="WBF410" s="1315"/>
      <c r="WBG410" s="1315"/>
      <c r="WBH410" s="1315"/>
      <c r="WBI410" s="1315"/>
      <c r="WBJ410" s="1315"/>
      <c r="WBK410" s="1315"/>
      <c r="WBL410" s="1315"/>
      <c r="WBM410" s="1315"/>
      <c r="WBN410" s="1315"/>
      <c r="WBO410" s="1315"/>
      <c r="WBP410" s="1315"/>
      <c r="WBQ410" s="1315"/>
      <c r="WBR410" s="1315"/>
      <c r="WBS410" s="1315"/>
      <c r="WBT410" s="1315"/>
      <c r="WBU410" s="1315"/>
      <c r="WBV410" s="1315"/>
      <c r="WBW410" s="1315"/>
      <c r="WBX410" s="1315"/>
      <c r="WBY410" s="1315"/>
      <c r="WBZ410" s="1315"/>
      <c r="WCA410" s="1315"/>
      <c r="WCB410" s="1315"/>
      <c r="WCC410" s="1315"/>
      <c r="WCD410" s="1315"/>
      <c r="WCE410" s="1315"/>
      <c r="WCF410" s="1315"/>
      <c r="WCG410" s="1315"/>
      <c r="WCH410" s="1315"/>
      <c r="WCI410" s="1315"/>
      <c r="WCJ410" s="1315"/>
      <c r="WCK410" s="1315"/>
      <c r="WCL410" s="1315"/>
      <c r="WCM410" s="1315"/>
      <c r="WCN410" s="1315"/>
      <c r="WCO410" s="1315"/>
      <c r="WCP410" s="1315"/>
      <c r="WCQ410" s="1315"/>
      <c r="WCR410" s="1315"/>
      <c r="WCS410" s="1315"/>
      <c r="WCT410" s="1315"/>
      <c r="WCU410" s="1315"/>
      <c r="WCV410" s="1315"/>
      <c r="WCW410" s="1315"/>
      <c r="WCX410" s="1315"/>
      <c r="WCY410" s="1315"/>
      <c r="WCZ410" s="1315"/>
      <c r="WDA410" s="1315"/>
      <c r="WDB410" s="1315"/>
      <c r="WDC410" s="1315"/>
      <c r="WDD410" s="1315"/>
      <c r="WDE410" s="1315"/>
      <c r="WDF410" s="1315"/>
      <c r="WDG410" s="1315"/>
      <c r="WDH410" s="1315"/>
      <c r="WDI410" s="1315"/>
      <c r="WDJ410" s="1315"/>
      <c r="WDK410" s="1315"/>
      <c r="WDL410" s="1315"/>
      <c r="WDM410" s="1315"/>
      <c r="WDN410" s="1315"/>
      <c r="WDO410" s="1315"/>
      <c r="WDP410" s="1315"/>
      <c r="WDQ410" s="1315"/>
      <c r="WDR410" s="1315"/>
      <c r="WDS410" s="1315"/>
      <c r="WDT410" s="1315"/>
      <c r="WDU410" s="1315"/>
      <c r="WDV410" s="1315"/>
      <c r="WDW410" s="1315"/>
      <c r="WDX410" s="1315"/>
      <c r="WDY410" s="1315"/>
      <c r="WDZ410" s="1315"/>
      <c r="WEA410" s="1315"/>
      <c r="WEB410" s="1315"/>
      <c r="WEC410" s="1315"/>
      <c r="WED410" s="1315"/>
      <c r="WEE410" s="1315"/>
      <c r="WEF410" s="1315"/>
      <c r="WEG410" s="1315"/>
      <c r="WEH410" s="1315"/>
      <c r="WEI410" s="1315"/>
      <c r="WEJ410" s="1315"/>
      <c r="WEK410" s="1315"/>
      <c r="WEL410" s="1315"/>
      <c r="WEM410" s="1315"/>
      <c r="WEN410" s="1315"/>
      <c r="WEO410" s="1315"/>
      <c r="WEP410" s="1315"/>
      <c r="WEQ410" s="1315"/>
      <c r="WER410" s="1315"/>
      <c r="WES410" s="1315"/>
      <c r="WET410" s="1315"/>
      <c r="WEU410" s="1315"/>
      <c r="WEV410" s="1315"/>
      <c r="WEW410" s="1315"/>
      <c r="WEX410" s="1315"/>
      <c r="WEY410" s="1315"/>
      <c r="WEZ410" s="1315"/>
      <c r="WFA410" s="1315"/>
      <c r="WFB410" s="1315"/>
      <c r="WFC410" s="1315"/>
      <c r="WFD410" s="1315"/>
      <c r="WFE410" s="1315"/>
      <c r="WFF410" s="1315"/>
      <c r="WFG410" s="1315"/>
      <c r="WFH410" s="1315"/>
      <c r="WFI410" s="1315"/>
      <c r="WFJ410" s="1315"/>
      <c r="WFK410" s="1315"/>
      <c r="WFL410" s="1315"/>
      <c r="WFM410" s="1315"/>
      <c r="WFN410" s="1315"/>
      <c r="WFO410" s="1315"/>
      <c r="WFP410" s="1315"/>
      <c r="WFQ410" s="1315"/>
      <c r="WFR410" s="1315"/>
      <c r="WFS410" s="1315"/>
      <c r="WFT410" s="1315"/>
      <c r="WFU410" s="1315"/>
      <c r="WFV410" s="1315"/>
      <c r="WFW410" s="1315"/>
      <c r="WFX410" s="1315"/>
      <c r="WFY410" s="1315"/>
      <c r="WFZ410" s="1315"/>
      <c r="WGA410" s="1315"/>
      <c r="WGB410" s="1315"/>
      <c r="WGC410" s="1315"/>
      <c r="WGD410" s="1315"/>
      <c r="WGE410" s="1315"/>
      <c r="WGF410" s="1315"/>
      <c r="WGG410" s="1315"/>
      <c r="WGH410" s="1315"/>
      <c r="WGI410" s="1315"/>
      <c r="WGJ410" s="1315"/>
      <c r="WGK410" s="1315"/>
      <c r="WGL410" s="1315"/>
      <c r="WGM410" s="1315"/>
      <c r="WGN410" s="1315"/>
      <c r="WGO410" s="1315"/>
      <c r="WGP410" s="1315"/>
      <c r="WGQ410" s="1315"/>
      <c r="WGR410" s="1315"/>
      <c r="WGS410" s="1315"/>
      <c r="WGT410" s="1315"/>
      <c r="WGU410" s="1315"/>
      <c r="WGV410" s="1315"/>
      <c r="WGW410" s="1315"/>
      <c r="WGX410" s="1315"/>
      <c r="WGY410" s="1315"/>
      <c r="WGZ410" s="1315"/>
      <c r="WHA410" s="1315"/>
      <c r="WHB410" s="1315"/>
      <c r="WHC410" s="1315"/>
      <c r="WHD410" s="1315"/>
      <c r="WHE410" s="1315"/>
      <c r="WHF410" s="1315"/>
      <c r="WHG410" s="1315"/>
      <c r="WHH410" s="1315"/>
      <c r="WHI410" s="1315"/>
      <c r="WHJ410" s="1315"/>
      <c r="WHK410" s="1315"/>
      <c r="WHL410" s="1315"/>
      <c r="WHM410" s="1315"/>
      <c r="WHN410" s="1315"/>
      <c r="WHO410" s="1315"/>
      <c r="WHP410" s="1315"/>
      <c r="WHQ410" s="1315"/>
      <c r="WHR410" s="1315"/>
      <c r="WHS410" s="1315"/>
      <c r="WHT410" s="1315"/>
      <c r="WHU410" s="1315"/>
      <c r="WHV410" s="1315"/>
      <c r="WHW410" s="1315"/>
      <c r="WHX410" s="1315"/>
      <c r="WHY410" s="1315"/>
      <c r="WHZ410" s="1315"/>
      <c r="WIA410" s="1315"/>
      <c r="WIB410" s="1315"/>
      <c r="WIC410" s="1315"/>
      <c r="WID410" s="1315"/>
      <c r="WIE410" s="1315"/>
      <c r="WIF410" s="1315"/>
      <c r="WIG410" s="1315"/>
      <c r="WIH410" s="1315"/>
      <c r="WII410" s="1315"/>
      <c r="WIJ410" s="1315"/>
      <c r="WIK410" s="1315"/>
      <c r="WIL410" s="1315"/>
      <c r="WIM410" s="1315"/>
      <c r="WIN410" s="1315"/>
      <c r="WIO410" s="1315"/>
      <c r="WIP410" s="1315"/>
      <c r="WIQ410" s="1315"/>
      <c r="WIR410" s="1315"/>
      <c r="WIS410" s="1315"/>
      <c r="WIT410" s="1315"/>
      <c r="WIU410" s="1315"/>
      <c r="WIV410" s="1315"/>
      <c r="WIW410" s="1315"/>
      <c r="WIX410" s="1315"/>
      <c r="WIY410" s="1315"/>
      <c r="WIZ410" s="1315"/>
      <c r="WJA410" s="1315"/>
      <c r="WJB410" s="1315"/>
      <c r="WJC410" s="1315"/>
      <c r="WJD410" s="1315"/>
      <c r="WJE410" s="1315"/>
      <c r="WJF410" s="1315"/>
      <c r="WJG410" s="1315"/>
      <c r="WJH410" s="1315"/>
      <c r="WJI410" s="1315"/>
      <c r="WJJ410" s="1315"/>
      <c r="WJK410" s="1315"/>
      <c r="WJL410" s="1315"/>
      <c r="WJM410" s="1315"/>
      <c r="WJN410" s="1315"/>
      <c r="WJO410" s="1315"/>
      <c r="WJP410" s="1315"/>
      <c r="WJQ410" s="1315"/>
      <c r="WJR410" s="1315"/>
      <c r="WJS410" s="1315"/>
      <c r="WJT410" s="1315"/>
      <c r="WJU410" s="1315"/>
      <c r="WJV410" s="1315"/>
      <c r="WJW410" s="1315"/>
      <c r="WJX410" s="1315"/>
      <c r="WJY410" s="1315"/>
      <c r="WJZ410" s="1315"/>
      <c r="WKA410" s="1315"/>
      <c r="WKB410" s="1315"/>
      <c r="WKC410" s="1315"/>
      <c r="WKD410" s="1315"/>
      <c r="WKE410" s="1315"/>
      <c r="WKF410" s="1315"/>
      <c r="WKG410" s="1315"/>
      <c r="WKH410" s="1315"/>
      <c r="WKI410" s="1315"/>
      <c r="WKJ410" s="1315"/>
      <c r="WKK410" s="1315"/>
      <c r="WKL410" s="1315"/>
      <c r="WKM410" s="1315"/>
      <c r="WKN410" s="1315"/>
      <c r="WKO410" s="1315"/>
      <c r="WKP410" s="1315"/>
      <c r="WKQ410" s="1315"/>
      <c r="WKR410" s="1315"/>
      <c r="WKS410" s="1315"/>
      <c r="WKT410" s="1315"/>
      <c r="WKU410" s="1315"/>
      <c r="WKV410" s="1315"/>
      <c r="WKW410" s="1315"/>
      <c r="WKX410" s="1315"/>
      <c r="WKY410" s="1315"/>
      <c r="WKZ410" s="1315"/>
      <c r="WLA410" s="1315"/>
      <c r="WLB410" s="1315"/>
      <c r="WLC410" s="1315"/>
      <c r="WLD410" s="1315"/>
      <c r="WLE410" s="1315"/>
      <c r="WLF410" s="1315"/>
      <c r="WLG410" s="1315"/>
      <c r="WLH410" s="1315"/>
      <c r="WLI410" s="1315"/>
      <c r="WLJ410" s="1315"/>
      <c r="WLK410" s="1315"/>
      <c r="WLL410" s="1315"/>
      <c r="WLM410" s="1315"/>
      <c r="WLN410" s="1315"/>
      <c r="WLO410" s="1315"/>
      <c r="WLP410" s="1315"/>
      <c r="WLQ410" s="1315"/>
      <c r="WLR410" s="1315"/>
      <c r="WLS410" s="1315"/>
      <c r="WLT410" s="1315"/>
      <c r="WLU410" s="1315"/>
      <c r="WLV410" s="1315"/>
      <c r="WLW410" s="1315"/>
      <c r="WLX410" s="1315"/>
      <c r="WLY410" s="1315"/>
      <c r="WLZ410" s="1315"/>
      <c r="WMA410" s="1315"/>
      <c r="WMB410" s="1315"/>
      <c r="WMC410" s="1315"/>
      <c r="WMD410" s="1315"/>
      <c r="WME410" s="1315"/>
      <c r="WMF410" s="1315"/>
      <c r="WMG410" s="1315"/>
      <c r="WMH410" s="1315"/>
      <c r="WMI410" s="1315"/>
      <c r="WMJ410" s="1315"/>
      <c r="WMK410" s="1315"/>
      <c r="WML410" s="1315"/>
      <c r="WMM410" s="1315"/>
      <c r="WMN410" s="1315"/>
      <c r="WMO410" s="1315"/>
      <c r="WMP410" s="1315"/>
      <c r="WMQ410" s="1315"/>
      <c r="WMR410" s="1315"/>
      <c r="WMS410" s="1315"/>
      <c r="WMT410" s="1315"/>
      <c r="WMU410" s="1315"/>
      <c r="WMV410" s="1315"/>
      <c r="WMW410" s="1315"/>
      <c r="WMX410" s="1315"/>
      <c r="WMY410" s="1315"/>
      <c r="WMZ410" s="1315"/>
      <c r="WNA410" s="1315"/>
      <c r="WNB410" s="1315"/>
      <c r="WNC410" s="1315"/>
      <c r="WND410" s="1315"/>
      <c r="WNE410" s="1315"/>
      <c r="WNF410" s="1315"/>
      <c r="WNG410" s="1315"/>
      <c r="WNH410" s="1315"/>
      <c r="WNI410" s="1315"/>
      <c r="WNJ410" s="1315"/>
      <c r="WNK410" s="1315"/>
      <c r="WNL410" s="1315"/>
      <c r="WNM410" s="1315"/>
      <c r="WNN410" s="1315"/>
      <c r="WNO410" s="1315"/>
      <c r="WNP410" s="1315"/>
      <c r="WNQ410" s="1315"/>
      <c r="WNR410" s="1315"/>
      <c r="WNS410" s="1315"/>
      <c r="WNT410" s="1315"/>
      <c r="WNU410" s="1315"/>
      <c r="WNV410" s="1315"/>
      <c r="WNW410" s="1315"/>
      <c r="WNX410" s="1315"/>
      <c r="WNY410" s="1315"/>
      <c r="WNZ410" s="1315"/>
      <c r="WOA410" s="1315"/>
      <c r="WOB410" s="1315"/>
      <c r="WOC410" s="1315"/>
      <c r="WOD410" s="1315"/>
      <c r="WOE410" s="1315"/>
      <c r="WOF410" s="1315"/>
      <c r="WOG410" s="1315"/>
      <c r="WOH410" s="1315"/>
      <c r="WOI410" s="1315"/>
      <c r="WOJ410" s="1315"/>
      <c r="WOK410" s="1315"/>
      <c r="WOL410" s="1315"/>
      <c r="WOM410" s="1315"/>
      <c r="WON410" s="1315"/>
      <c r="WOO410" s="1315"/>
      <c r="WOP410" s="1315"/>
      <c r="WOQ410" s="1315"/>
      <c r="WOR410" s="1315"/>
      <c r="WOS410" s="1315"/>
      <c r="WOT410" s="1315"/>
      <c r="WOU410" s="1315"/>
      <c r="WOV410" s="1315"/>
      <c r="WOW410" s="1315"/>
      <c r="WOX410" s="1315"/>
      <c r="WOY410" s="1315"/>
      <c r="WOZ410" s="1315"/>
      <c r="WPA410" s="1315"/>
      <c r="WPB410" s="1315"/>
      <c r="WPC410" s="1315"/>
      <c r="WPD410" s="1315"/>
      <c r="WPE410" s="1315"/>
      <c r="WPF410" s="1315"/>
      <c r="WPG410" s="1315"/>
      <c r="WPH410" s="1315"/>
      <c r="WPI410" s="1315"/>
      <c r="WPJ410" s="1315"/>
      <c r="WPK410" s="1315"/>
      <c r="WPL410" s="1315"/>
      <c r="WPM410" s="1315"/>
      <c r="WPN410" s="1315"/>
      <c r="WPO410" s="1315"/>
      <c r="WPP410" s="1315"/>
      <c r="WPQ410" s="1315"/>
      <c r="WPR410" s="1315"/>
      <c r="WPS410" s="1315"/>
      <c r="WPT410" s="1315"/>
      <c r="WPU410" s="1315"/>
      <c r="WPV410" s="1315"/>
      <c r="WPW410" s="1315"/>
      <c r="WPX410" s="1315"/>
      <c r="WPY410" s="1315"/>
      <c r="WPZ410" s="1315"/>
      <c r="WQA410" s="1315"/>
      <c r="WQB410" s="1315"/>
      <c r="WQC410" s="1315"/>
      <c r="WQD410" s="1315"/>
      <c r="WQE410" s="1315"/>
      <c r="WQF410" s="1315"/>
      <c r="WQG410" s="1315"/>
      <c r="WQH410" s="1315"/>
      <c r="WQI410" s="1315"/>
      <c r="WQJ410" s="1315"/>
      <c r="WQK410" s="1315"/>
      <c r="WQL410" s="1315"/>
      <c r="WQM410" s="1315"/>
      <c r="WQN410" s="1315"/>
      <c r="WQO410" s="1315"/>
      <c r="WQP410" s="1315"/>
      <c r="WQQ410" s="1315"/>
      <c r="WQR410" s="1315"/>
      <c r="WQS410" s="1315"/>
      <c r="WQT410" s="1315"/>
      <c r="WQU410" s="1315"/>
      <c r="WQV410" s="1315"/>
      <c r="WQW410" s="1315"/>
      <c r="WQX410" s="1315"/>
      <c r="WQY410" s="1315"/>
      <c r="WQZ410" s="1315"/>
      <c r="WRA410" s="1315"/>
      <c r="WRB410" s="1315"/>
      <c r="WRC410" s="1315"/>
      <c r="WRD410" s="1315"/>
      <c r="WRE410" s="1315"/>
      <c r="WRF410" s="1315"/>
      <c r="WRG410" s="1315"/>
      <c r="WRH410" s="1315"/>
      <c r="WRI410" s="1315"/>
      <c r="WRJ410" s="1315"/>
      <c r="WRK410" s="1315"/>
      <c r="WRL410" s="1315"/>
      <c r="WRM410" s="1315"/>
      <c r="WRN410" s="1315"/>
      <c r="WRO410" s="1315"/>
      <c r="WRP410" s="1315"/>
      <c r="WRQ410" s="1315"/>
      <c r="WRR410" s="1315"/>
      <c r="WRS410" s="1315"/>
      <c r="WRT410" s="1315"/>
      <c r="WRU410" s="1315"/>
      <c r="WRV410" s="1315"/>
      <c r="WRW410" s="1315"/>
      <c r="WRX410" s="1315"/>
      <c r="WRY410" s="1315"/>
      <c r="WRZ410" s="1315"/>
      <c r="WSA410" s="1315"/>
      <c r="WSB410" s="1315"/>
      <c r="WSC410" s="1315"/>
      <c r="WSD410" s="1315"/>
      <c r="WSE410" s="1315"/>
      <c r="WSF410" s="1315"/>
      <c r="WSG410" s="1315"/>
      <c r="WSH410" s="1315"/>
      <c r="WSI410" s="1315"/>
      <c r="WSJ410" s="1315"/>
      <c r="WSK410" s="1315"/>
      <c r="WSL410" s="1315"/>
      <c r="WSM410" s="1315"/>
      <c r="WSN410" s="1315"/>
      <c r="WSO410" s="1315"/>
      <c r="WSP410" s="1315"/>
      <c r="WSQ410" s="1315"/>
      <c r="WSR410" s="1315"/>
      <c r="WSS410" s="1315"/>
      <c r="WST410" s="1315"/>
      <c r="WSU410" s="1315"/>
      <c r="WSV410" s="1315"/>
      <c r="WSW410" s="1315"/>
      <c r="WSX410" s="1315"/>
      <c r="WSY410" s="1315"/>
      <c r="WSZ410" s="1315"/>
      <c r="WTA410" s="1315"/>
      <c r="WTB410" s="1315"/>
      <c r="WTC410" s="1315"/>
      <c r="WTD410" s="1315"/>
      <c r="WTE410" s="1315"/>
      <c r="WTF410" s="1315"/>
      <c r="WTG410" s="1315"/>
      <c r="WTH410" s="1315"/>
      <c r="WTI410" s="1315"/>
      <c r="WTJ410" s="1315"/>
      <c r="WTK410" s="1315"/>
      <c r="WTL410" s="1315"/>
      <c r="WTM410" s="1315"/>
      <c r="WTN410" s="1315"/>
      <c r="WTO410" s="1315"/>
      <c r="WTP410" s="1315"/>
      <c r="WTQ410" s="1315"/>
      <c r="WTR410" s="1315"/>
      <c r="WTS410" s="1315"/>
      <c r="WTT410" s="1315"/>
      <c r="WTU410" s="1315"/>
      <c r="WTV410" s="1315"/>
      <c r="WTW410" s="1315"/>
      <c r="WTX410" s="1315"/>
      <c r="WTY410" s="1315"/>
      <c r="WTZ410" s="1315"/>
      <c r="WUA410" s="1315"/>
      <c r="WUB410" s="1315"/>
      <c r="WUC410" s="1315"/>
      <c r="WUD410" s="1315"/>
      <c r="WUE410" s="1315"/>
      <c r="WUF410" s="1315"/>
      <c r="WUG410" s="1315"/>
      <c r="WUH410" s="1315"/>
      <c r="WUI410" s="1315"/>
      <c r="WUJ410" s="1315"/>
      <c r="WUK410" s="1315"/>
      <c r="WUL410" s="1315"/>
      <c r="WUM410" s="1315"/>
      <c r="WUN410" s="1315"/>
      <c r="WUO410" s="1315"/>
      <c r="WUP410" s="1315"/>
      <c r="WUQ410" s="1315"/>
      <c r="WUR410" s="1315"/>
      <c r="WUS410" s="1315"/>
      <c r="WUT410" s="1315"/>
      <c r="WUU410" s="1315"/>
      <c r="WUV410" s="1315"/>
      <c r="WUW410" s="1315"/>
      <c r="WUX410" s="1315"/>
      <c r="WUY410" s="1315"/>
      <c r="WUZ410" s="1315"/>
      <c r="WVA410" s="1315"/>
      <c r="WVB410" s="1315"/>
      <c r="WVC410" s="1315"/>
      <c r="WVD410" s="1315"/>
      <c r="WVE410" s="1315"/>
      <c r="WVF410" s="1315"/>
      <c r="WVG410" s="1315"/>
      <c r="WVH410" s="1315"/>
      <c r="WVI410" s="1315"/>
      <c r="WVJ410" s="1315"/>
      <c r="WVK410" s="1315"/>
      <c r="WVL410" s="1315"/>
      <c r="WVM410" s="1315"/>
      <c r="WVN410" s="1315"/>
      <c r="WVO410" s="1315"/>
      <c r="WVP410" s="1315"/>
      <c r="WVQ410" s="1315"/>
      <c r="WVR410" s="1315"/>
      <c r="WVS410" s="1315"/>
      <c r="WVT410" s="1315"/>
      <c r="WVU410" s="1315"/>
      <c r="WVV410" s="1315"/>
      <c r="WVW410" s="1315"/>
      <c r="WVX410" s="1315"/>
      <c r="WVY410" s="1315"/>
      <c r="WVZ410" s="1315"/>
      <c r="WWA410" s="1315"/>
      <c r="WWB410" s="1315"/>
      <c r="WWC410" s="1315"/>
      <c r="WWD410" s="1315"/>
      <c r="WWE410" s="1315"/>
      <c r="WWF410" s="1315"/>
      <c r="WWG410" s="1315"/>
      <c r="WWH410" s="1315"/>
      <c r="WWI410" s="1315"/>
      <c r="WWJ410" s="1315"/>
      <c r="WWK410" s="1315"/>
      <c r="WWL410" s="1315"/>
      <c r="WWM410" s="1315"/>
      <c r="WWN410" s="1315"/>
      <c r="WWO410" s="1315"/>
      <c r="WWP410" s="1315"/>
      <c r="WWQ410" s="1315"/>
      <c r="WWR410" s="1315"/>
      <c r="WWS410" s="1315"/>
      <c r="WWT410" s="1315"/>
      <c r="WWU410" s="1315"/>
      <c r="WWV410" s="1315"/>
      <c r="WWW410" s="1315"/>
      <c r="WWX410" s="1315"/>
      <c r="WWY410" s="1315"/>
      <c r="WWZ410" s="1315"/>
      <c r="WXA410" s="1315"/>
      <c r="WXB410" s="1315"/>
      <c r="WXC410" s="1315"/>
      <c r="WXD410" s="1315"/>
      <c r="WXE410" s="1315"/>
      <c r="WXF410" s="1315"/>
      <c r="WXG410" s="1315"/>
      <c r="WXH410" s="1315"/>
      <c r="WXI410" s="1315"/>
      <c r="WXJ410" s="1315"/>
      <c r="WXK410" s="1315"/>
      <c r="WXL410" s="1315"/>
      <c r="WXM410" s="1315"/>
      <c r="WXN410" s="1315"/>
      <c r="WXO410" s="1315"/>
      <c r="WXP410" s="1315"/>
      <c r="WXQ410" s="1315"/>
      <c r="WXR410" s="1315"/>
      <c r="WXS410" s="1315"/>
      <c r="WXT410" s="1315"/>
      <c r="WXU410" s="1315"/>
      <c r="WXV410" s="1315"/>
      <c r="WXW410" s="1315"/>
      <c r="WXX410" s="1315"/>
      <c r="WXY410" s="1315"/>
      <c r="WXZ410" s="1315"/>
      <c r="WYA410" s="1315"/>
      <c r="WYB410" s="1315"/>
      <c r="WYC410" s="1315"/>
      <c r="WYD410" s="1315"/>
      <c r="WYE410" s="1315"/>
      <c r="WYF410" s="1315"/>
      <c r="WYG410" s="1315"/>
      <c r="WYH410" s="1315"/>
      <c r="WYI410" s="1315"/>
      <c r="WYJ410" s="1315"/>
      <c r="WYK410" s="1315"/>
      <c r="WYL410" s="1315"/>
      <c r="WYM410" s="1315"/>
      <c r="WYN410" s="1315"/>
      <c r="WYO410" s="1315"/>
      <c r="WYP410" s="1315"/>
      <c r="WYQ410" s="1315"/>
      <c r="WYR410" s="1315"/>
      <c r="WYS410" s="1315"/>
      <c r="WYT410" s="1315"/>
      <c r="WYU410" s="1315"/>
      <c r="WYV410" s="1315"/>
      <c r="WYW410" s="1315"/>
      <c r="WYX410" s="1315"/>
      <c r="WYY410" s="1315"/>
      <c r="WYZ410" s="1315"/>
      <c r="WZA410" s="1315"/>
      <c r="WZB410" s="1315"/>
      <c r="WZC410" s="1315"/>
      <c r="WZD410" s="1315"/>
      <c r="WZE410" s="1315"/>
      <c r="WZF410" s="1315"/>
      <c r="WZG410" s="1315"/>
      <c r="WZH410" s="1315"/>
      <c r="WZI410" s="1315"/>
      <c r="WZJ410" s="1315"/>
      <c r="WZK410" s="1315"/>
      <c r="WZL410" s="1315"/>
      <c r="WZM410" s="1315"/>
      <c r="WZN410" s="1315"/>
      <c r="WZO410" s="1315"/>
      <c r="WZP410" s="1315"/>
      <c r="WZQ410" s="1315"/>
      <c r="WZR410" s="1315"/>
      <c r="WZS410" s="1315"/>
      <c r="WZT410" s="1315"/>
      <c r="WZU410" s="1315"/>
      <c r="WZV410" s="1315"/>
      <c r="WZW410" s="1315"/>
      <c r="WZX410" s="1315"/>
      <c r="WZY410" s="1315"/>
      <c r="WZZ410" s="1315"/>
      <c r="XAA410" s="1315"/>
      <c r="XAB410" s="1315"/>
      <c r="XAC410" s="1315"/>
      <c r="XAD410" s="1315"/>
      <c r="XAE410" s="1315"/>
      <c r="XAF410" s="1315"/>
      <c r="XAG410" s="1315"/>
      <c r="XAH410" s="1315"/>
      <c r="XAI410" s="1315"/>
      <c r="XAJ410" s="1315"/>
      <c r="XAK410" s="1315"/>
      <c r="XAL410" s="1315"/>
      <c r="XAM410" s="1315"/>
      <c r="XAN410" s="1315"/>
      <c r="XAO410" s="1315"/>
      <c r="XAP410" s="1315"/>
      <c r="XAQ410" s="1315"/>
      <c r="XAR410" s="1315"/>
      <c r="XAS410" s="1315"/>
      <c r="XAT410" s="1315"/>
      <c r="XAU410" s="1315"/>
      <c r="XAV410" s="1315"/>
      <c r="XAW410" s="1315"/>
      <c r="XAX410" s="1315"/>
      <c r="XAY410" s="1315"/>
      <c r="XAZ410" s="1315"/>
      <c r="XBA410" s="1315"/>
      <c r="XBB410" s="1315"/>
      <c r="XBC410" s="1315"/>
      <c r="XBD410" s="1315"/>
      <c r="XBE410" s="1315"/>
      <c r="XBF410" s="1315"/>
      <c r="XBG410" s="1315"/>
      <c r="XBH410" s="1315"/>
      <c r="XBI410" s="1315"/>
      <c r="XBJ410" s="1315"/>
      <c r="XBK410" s="1315"/>
      <c r="XBL410" s="1315"/>
      <c r="XBM410" s="1315"/>
      <c r="XBN410" s="1315"/>
      <c r="XBO410" s="1315"/>
      <c r="XBP410" s="1315"/>
      <c r="XBQ410" s="1315"/>
      <c r="XBR410" s="1315"/>
      <c r="XBS410" s="1315"/>
      <c r="XBT410" s="1315"/>
      <c r="XBU410" s="1315"/>
      <c r="XBV410" s="1315"/>
      <c r="XBW410" s="1315"/>
      <c r="XBX410" s="1315"/>
      <c r="XBY410" s="1315"/>
      <c r="XBZ410" s="1315"/>
      <c r="XCA410" s="1315"/>
      <c r="XCB410" s="1315"/>
      <c r="XCC410" s="1315"/>
      <c r="XCD410" s="1315"/>
      <c r="XCE410" s="1315"/>
      <c r="XCF410" s="1315"/>
      <c r="XCG410" s="1315"/>
      <c r="XCH410" s="1315"/>
      <c r="XCI410" s="1315"/>
      <c r="XCJ410" s="1315"/>
      <c r="XCK410" s="1315"/>
      <c r="XCL410" s="1315"/>
      <c r="XCM410" s="1315"/>
      <c r="XCN410" s="1315"/>
      <c r="XCO410" s="1315"/>
      <c r="XCP410" s="1315"/>
      <c r="XCQ410" s="1315"/>
      <c r="XCR410" s="1315"/>
      <c r="XCS410" s="1315"/>
      <c r="XCT410" s="1315"/>
      <c r="XCU410" s="1315"/>
      <c r="XCV410" s="1315"/>
      <c r="XCW410" s="1315"/>
      <c r="XCX410" s="1315"/>
      <c r="XCY410" s="1315"/>
      <c r="XCZ410" s="1315"/>
      <c r="XDA410" s="1315"/>
      <c r="XDB410" s="1315"/>
      <c r="XDC410" s="1315"/>
      <c r="XDD410" s="1315"/>
      <c r="XDE410" s="1315"/>
      <c r="XDF410" s="1315"/>
      <c r="XDG410" s="1315"/>
      <c r="XDH410" s="1315"/>
      <c r="XDI410" s="1315"/>
      <c r="XDJ410" s="1315"/>
      <c r="XDK410" s="1315"/>
      <c r="XDL410" s="1315"/>
      <c r="XDM410" s="1315"/>
      <c r="XDN410" s="1315"/>
      <c r="XDO410" s="1315"/>
      <c r="XDP410" s="1315"/>
      <c r="XDQ410" s="1315"/>
      <c r="XDR410" s="1315"/>
      <c r="XDS410" s="1315"/>
      <c r="XDT410" s="1315"/>
      <c r="XDU410" s="1315"/>
      <c r="XDV410" s="1315"/>
      <c r="XDW410" s="1315"/>
      <c r="XDX410" s="1315"/>
      <c r="XDY410" s="1315"/>
      <c r="XDZ410" s="1315"/>
      <c r="XEA410" s="1315"/>
      <c r="XEB410" s="1315"/>
      <c r="XEC410" s="1315"/>
      <c r="XED410" s="1315"/>
      <c r="XEE410" s="1315"/>
      <c r="XEF410" s="1315"/>
      <c r="XEG410" s="1315"/>
      <c r="XEH410" s="1315"/>
      <c r="XEI410" s="1315"/>
      <c r="XEJ410" s="1315"/>
      <c r="XEK410" s="1315"/>
      <c r="XEL410" s="1315"/>
      <c r="XEM410" s="1315"/>
      <c r="XEN410" s="1315"/>
      <c r="XEO410" s="1315"/>
      <c r="XEP410" s="1315"/>
      <c r="XEQ410" s="1315"/>
      <c r="XER410" s="1315"/>
    </row>
    <row r="411" spans="1:16372" ht="19.5" customHeight="1" x14ac:dyDescent="0.2">
      <c r="A411" s="1315"/>
      <c r="B411" s="1321" t="s">
        <v>866</v>
      </c>
      <c r="C411" s="1322">
        <v>0</v>
      </c>
      <c r="D411" s="1322">
        <v>0</v>
      </c>
      <c r="E411" s="1323">
        <v>0</v>
      </c>
      <c r="F411" s="1316"/>
      <c r="G411" s="1320"/>
      <c r="H411" s="1315"/>
      <c r="I411" s="1316"/>
      <c r="J411" s="1316"/>
      <c r="K411" s="1315"/>
      <c r="L411" s="1315"/>
      <c r="M411" s="1315"/>
      <c r="N411" s="1315"/>
      <c r="O411" s="1315"/>
      <c r="P411" s="1315"/>
      <c r="Q411" s="1315"/>
      <c r="R411" s="1315"/>
      <c r="S411" s="1315"/>
      <c r="T411" s="1315"/>
      <c r="U411" s="1315"/>
      <c r="V411" s="1315"/>
      <c r="W411" s="1315"/>
      <c r="X411" s="1315"/>
      <c r="Y411" s="1315"/>
      <c r="Z411" s="1315"/>
      <c r="AA411" s="1315"/>
      <c r="AB411" s="1315"/>
      <c r="AC411" s="1315"/>
      <c r="AD411" s="1315"/>
      <c r="AE411" s="1315"/>
      <c r="AF411" s="1315"/>
      <c r="AG411" s="1315"/>
      <c r="AH411" s="1315"/>
      <c r="AI411" s="1315"/>
      <c r="AJ411" s="1315"/>
      <c r="AK411" s="1315"/>
      <c r="AL411" s="1315"/>
      <c r="AM411" s="1315"/>
      <c r="AN411" s="1315"/>
      <c r="AO411" s="1315"/>
      <c r="AP411" s="1315"/>
      <c r="AQ411" s="1315"/>
      <c r="AR411" s="1315"/>
      <c r="AS411" s="1315"/>
      <c r="AT411" s="1315"/>
      <c r="AU411" s="1315"/>
      <c r="AV411" s="1315"/>
      <c r="AW411" s="1315"/>
      <c r="AX411" s="1315"/>
      <c r="AY411" s="1315"/>
      <c r="AZ411" s="1315"/>
      <c r="BA411" s="1315"/>
      <c r="BB411" s="1315"/>
      <c r="BC411" s="1315"/>
      <c r="BD411" s="1315"/>
      <c r="BE411" s="1315"/>
      <c r="BF411" s="1315"/>
      <c r="BG411" s="1315"/>
      <c r="BH411" s="1315"/>
      <c r="BI411" s="1315"/>
      <c r="BJ411" s="1315"/>
      <c r="BK411" s="1315"/>
      <c r="BL411" s="1315"/>
      <c r="BM411" s="1315"/>
      <c r="BN411" s="1315"/>
      <c r="BO411" s="1315"/>
      <c r="BP411" s="1315"/>
      <c r="BQ411" s="1315"/>
      <c r="BR411" s="1315"/>
      <c r="BS411" s="1315"/>
      <c r="BT411" s="1315"/>
      <c r="BU411" s="1315"/>
      <c r="BV411" s="1315"/>
      <c r="BW411" s="1315"/>
      <c r="BX411" s="1315"/>
      <c r="BY411" s="1315"/>
      <c r="BZ411" s="1315"/>
      <c r="CA411" s="1315"/>
      <c r="CB411" s="1315"/>
      <c r="CC411" s="1315"/>
      <c r="CD411" s="1315"/>
      <c r="CE411" s="1315"/>
      <c r="CF411" s="1315"/>
      <c r="CG411" s="1315"/>
      <c r="CH411" s="1315"/>
      <c r="CI411" s="1315"/>
      <c r="CJ411" s="1315"/>
      <c r="CK411" s="1315"/>
      <c r="CL411" s="1315"/>
      <c r="CM411" s="1315"/>
      <c r="CN411" s="1315"/>
      <c r="CO411" s="1315"/>
      <c r="CP411" s="1315"/>
      <c r="CQ411" s="1315"/>
      <c r="CR411" s="1315"/>
      <c r="CS411" s="1315"/>
      <c r="CT411" s="1315"/>
      <c r="CU411" s="1315"/>
      <c r="CV411" s="1315"/>
      <c r="CW411" s="1315"/>
      <c r="CX411" s="1315"/>
      <c r="CY411" s="1315"/>
      <c r="CZ411" s="1315"/>
      <c r="DA411" s="1315"/>
      <c r="DB411" s="1315"/>
      <c r="DC411" s="1315"/>
      <c r="DD411" s="1315"/>
      <c r="DE411" s="1315"/>
      <c r="DF411" s="1315"/>
      <c r="DG411" s="1315"/>
      <c r="DH411" s="1315"/>
      <c r="DI411" s="1315"/>
      <c r="DJ411" s="1315"/>
      <c r="DK411" s="1315"/>
      <c r="DL411" s="1315"/>
      <c r="DM411" s="1315"/>
      <c r="DN411" s="1315"/>
      <c r="DO411" s="1315"/>
      <c r="DP411" s="1315"/>
      <c r="DQ411" s="1315"/>
      <c r="DR411" s="1315"/>
      <c r="DS411" s="1315"/>
      <c r="DT411" s="1315"/>
      <c r="DU411" s="1315"/>
      <c r="DV411" s="1315"/>
      <c r="DW411" s="1315"/>
      <c r="DX411" s="1315"/>
      <c r="DY411" s="1315"/>
      <c r="DZ411" s="1315"/>
      <c r="EA411" s="1315"/>
      <c r="EB411" s="1315"/>
      <c r="EC411" s="1315"/>
      <c r="ED411" s="1315"/>
      <c r="EE411" s="1315"/>
      <c r="EF411" s="1315"/>
      <c r="EG411" s="1315"/>
      <c r="EH411" s="1315"/>
      <c r="EI411" s="1315"/>
      <c r="EJ411" s="1315"/>
      <c r="EK411" s="1315"/>
      <c r="EL411" s="1315"/>
      <c r="EM411" s="1315"/>
      <c r="EN411" s="1315"/>
      <c r="EO411" s="1315"/>
      <c r="EP411" s="1315"/>
      <c r="EQ411" s="1315"/>
      <c r="ER411" s="1315"/>
      <c r="ES411" s="1315"/>
      <c r="ET411" s="1315"/>
      <c r="EU411" s="1315"/>
      <c r="EV411" s="1315"/>
      <c r="EW411" s="1315"/>
      <c r="EX411" s="1315"/>
      <c r="EY411" s="1315"/>
      <c r="EZ411" s="1315"/>
      <c r="FA411" s="1315"/>
      <c r="FB411" s="1315"/>
      <c r="FC411" s="1315"/>
      <c r="FD411" s="1315"/>
      <c r="FE411" s="1315"/>
      <c r="FF411" s="1315"/>
      <c r="FG411" s="1315"/>
      <c r="FH411" s="1315"/>
      <c r="FI411" s="1315"/>
      <c r="FJ411" s="1315"/>
      <c r="FK411" s="1315"/>
      <c r="FL411" s="1315"/>
      <c r="FM411" s="1315"/>
      <c r="FN411" s="1315"/>
      <c r="FO411" s="1315"/>
      <c r="FP411" s="1315"/>
      <c r="FQ411" s="1315"/>
      <c r="FR411" s="1315"/>
      <c r="FS411" s="1315"/>
      <c r="FT411" s="1315"/>
      <c r="FU411" s="1315"/>
      <c r="FV411" s="1315"/>
      <c r="FW411" s="1315"/>
      <c r="FX411" s="1315"/>
      <c r="FY411" s="1315"/>
      <c r="FZ411" s="1315"/>
      <c r="GA411" s="1315"/>
      <c r="GB411" s="1315"/>
      <c r="GC411" s="1315"/>
      <c r="GD411" s="1315"/>
      <c r="GE411" s="1315"/>
      <c r="GF411" s="1315"/>
      <c r="GG411" s="1315"/>
      <c r="GH411" s="1315"/>
      <c r="GI411" s="1315"/>
      <c r="GJ411" s="1315"/>
      <c r="GK411" s="1315"/>
      <c r="GL411" s="1315"/>
      <c r="GM411" s="1315"/>
      <c r="GN411" s="1315"/>
      <c r="GO411" s="1315"/>
      <c r="GP411" s="1315"/>
      <c r="GQ411" s="1315"/>
      <c r="GR411" s="1315"/>
      <c r="GS411" s="1315"/>
      <c r="GT411" s="1315"/>
      <c r="GU411" s="1315"/>
      <c r="GV411" s="1315"/>
      <c r="GW411" s="1315"/>
      <c r="GX411" s="1315"/>
      <c r="GY411" s="1315"/>
      <c r="GZ411" s="1315"/>
      <c r="HA411" s="1315"/>
      <c r="HB411" s="1315"/>
      <c r="HC411" s="1315"/>
      <c r="HD411" s="1315"/>
      <c r="HE411" s="1315"/>
      <c r="HF411" s="1315"/>
      <c r="HG411" s="1315"/>
      <c r="HH411" s="1315"/>
      <c r="HI411" s="1315"/>
      <c r="HJ411" s="1315"/>
      <c r="HK411" s="1315"/>
      <c r="HL411" s="1315"/>
      <c r="HM411" s="1315"/>
      <c r="HN411" s="1315"/>
      <c r="HO411" s="1315"/>
      <c r="HP411" s="1315"/>
      <c r="HQ411" s="1315"/>
      <c r="HR411" s="1315"/>
      <c r="HS411" s="1315"/>
      <c r="HT411" s="1315"/>
      <c r="HU411" s="1315"/>
      <c r="HV411" s="1315"/>
      <c r="HW411" s="1315"/>
      <c r="HX411" s="1315"/>
      <c r="HY411" s="1315"/>
      <c r="HZ411" s="1315"/>
      <c r="IA411" s="1315"/>
      <c r="IB411" s="1315"/>
      <c r="IC411" s="1315"/>
      <c r="ID411" s="1315"/>
      <c r="IE411" s="1315"/>
      <c r="IF411" s="1315"/>
      <c r="IG411" s="1315"/>
      <c r="IH411" s="1315"/>
      <c r="II411" s="1315"/>
      <c r="IJ411" s="1315"/>
      <c r="IK411" s="1315"/>
      <c r="IL411" s="1315"/>
      <c r="IM411" s="1315"/>
      <c r="IN411" s="1315"/>
      <c r="IO411" s="1315"/>
      <c r="IP411" s="1315"/>
      <c r="IQ411" s="1315"/>
      <c r="IR411" s="1315"/>
      <c r="IS411" s="1315"/>
      <c r="IT411" s="1315"/>
      <c r="IU411" s="1315"/>
      <c r="IV411" s="1315"/>
      <c r="IW411" s="1315"/>
      <c r="IX411" s="1315"/>
      <c r="IY411" s="1315"/>
      <c r="IZ411" s="1315"/>
      <c r="JA411" s="1315"/>
      <c r="JB411" s="1315"/>
      <c r="JC411" s="1315"/>
      <c r="JD411" s="1315"/>
      <c r="JE411" s="1315"/>
      <c r="JF411" s="1315"/>
      <c r="JG411" s="1315"/>
      <c r="JH411" s="1315"/>
      <c r="JI411" s="1315"/>
      <c r="JJ411" s="1315"/>
      <c r="JK411" s="1315"/>
      <c r="JL411" s="1315"/>
      <c r="JM411" s="1315"/>
      <c r="JN411" s="1315"/>
      <c r="JO411" s="1315"/>
      <c r="JP411" s="1315"/>
      <c r="JQ411" s="1315"/>
      <c r="JR411" s="1315"/>
      <c r="JS411" s="1315"/>
      <c r="JT411" s="1315"/>
      <c r="JU411" s="1315"/>
      <c r="JV411" s="1315"/>
      <c r="JW411" s="1315"/>
      <c r="JX411" s="1315"/>
      <c r="JY411" s="1315"/>
      <c r="JZ411" s="1315"/>
      <c r="KA411" s="1315"/>
      <c r="KB411" s="1315"/>
      <c r="KC411" s="1315"/>
      <c r="KD411" s="1315"/>
      <c r="KE411" s="1315"/>
      <c r="KF411" s="1315"/>
      <c r="KG411" s="1315"/>
      <c r="KH411" s="1315"/>
      <c r="KI411" s="1315"/>
      <c r="KJ411" s="1315"/>
      <c r="KK411" s="1315"/>
      <c r="KL411" s="1315"/>
      <c r="KM411" s="1315"/>
      <c r="KN411" s="1315"/>
      <c r="KO411" s="1315"/>
      <c r="KP411" s="1315"/>
      <c r="KQ411" s="1315"/>
      <c r="KR411" s="1315"/>
      <c r="KS411" s="1315"/>
      <c r="KT411" s="1315"/>
      <c r="KU411" s="1315"/>
      <c r="KV411" s="1315"/>
      <c r="KW411" s="1315"/>
      <c r="KX411" s="1315"/>
      <c r="KY411" s="1315"/>
      <c r="KZ411" s="1315"/>
      <c r="LA411" s="1315"/>
      <c r="LB411" s="1315"/>
      <c r="LC411" s="1315"/>
      <c r="LD411" s="1315"/>
      <c r="LE411" s="1315"/>
      <c r="LF411" s="1315"/>
      <c r="LG411" s="1315"/>
      <c r="LH411" s="1315"/>
      <c r="LI411" s="1315"/>
      <c r="LJ411" s="1315"/>
      <c r="LK411" s="1315"/>
      <c r="LL411" s="1315"/>
      <c r="LM411" s="1315"/>
      <c r="LN411" s="1315"/>
      <c r="LO411" s="1315"/>
      <c r="LP411" s="1315"/>
      <c r="LQ411" s="1315"/>
      <c r="LR411" s="1315"/>
      <c r="LS411" s="1315"/>
      <c r="LT411" s="1315"/>
      <c r="LU411" s="1315"/>
      <c r="LV411" s="1315"/>
      <c r="LW411" s="1315"/>
      <c r="LX411" s="1315"/>
      <c r="LY411" s="1315"/>
      <c r="LZ411" s="1315"/>
      <c r="MA411" s="1315"/>
      <c r="MB411" s="1315"/>
      <c r="MC411" s="1315"/>
      <c r="MD411" s="1315"/>
      <c r="ME411" s="1315"/>
      <c r="MF411" s="1315"/>
      <c r="MG411" s="1315"/>
      <c r="MH411" s="1315"/>
      <c r="MI411" s="1315"/>
      <c r="MJ411" s="1315"/>
      <c r="MK411" s="1315"/>
      <c r="ML411" s="1315"/>
      <c r="MM411" s="1315"/>
      <c r="MN411" s="1315"/>
      <c r="MO411" s="1315"/>
      <c r="MP411" s="1315"/>
      <c r="MQ411" s="1315"/>
      <c r="MR411" s="1315"/>
      <c r="MS411" s="1315"/>
      <c r="MT411" s="1315"/>
      <c r="MU411" s="1315"/>
      <c r="MV411" s="1315"/>
      <c r="MW411" s="1315"/>
      <c r="MX411" s="1315"/>
      <c r="MY411" s="1315"/>
      <c r="MZ411" s="1315"/>
      <c r="NA411" s="1315"/>
      <c r="NB411" s="1315"/>
      <c r="NC411" s="1315"/>
      <c r="ND411" s="1315"/>
      <c r="NE411" s="1315"/>
      <c r="NF411" s="1315"/>
      <c r="NG411" s="1315"/>
      <c r="NH411" s="1315"/>
      <c r="NI411" s="1315"/>
      <c r="NJ411" s="1315"/>
      <c r="NK411" s="1315"/>
      <c r="NL411" s="1315"/>
      <c r="NM411" s="1315"/>
      <c r="NN411" s="1315"/>
      <c r="NO411" s="1315"/>
      <c r="NP411" s="1315"/>
      <c r="NQ411" s="1315"/>
      <c r="NR411" s="1315"/>
      <c r="NS411" s="1315"/>
      <c r="NT411" s="1315"/>
      <c r="NU411" s="1315"/>
      <c r="NV411" s="1315"/>
      <c r="NW411" s="1315"/>
      <c r="NX411" s="1315"/>
      <c r="NY411" s="1315"/>
      <c r="NZ411" s="1315"/>
      <c r="OA411" s="1315"/>
      <c r="OB411" s="1315"/>
      <c r="OC411" s="1315"/>
      <c r="OD411" s="1315"/>
      <c r="OE411" s="1315"/>
      <c r="OF411" s="1315"/>
      <c r="OG411" s="1315"/>
      <c r="OH411" s="1315"/>
      <c r="OI411" s="1315"/>
      <c r="OJ411" s="1315"/>
      <c r="OK411" s="1315"/>
      <c r="OL411" s="1315"/>
      <c r="OM411" s="1315"/>
      <c r="ON411" s="1315"/>
      <c r="OO411" s="1315"/>
      <c r="OP411" s="1315"/>
      <c r="OQ411" s="1315"/>
      <c r="OR411" s="1315"/>
      <c r="OS411" s="1315"/>
      <c r="OT411" s="1315"/>
      <c r="OU411" s="1315"/>
      <c r="OV411" s="1315"/>
      <c r="OW411" s="1315"/>
      <c r="OX411" s="1315"/>
      <c r="OY411" s="1315"/>
      <c r="OZ411" s="1315"/>
      <c r="PA411" s="1315"/>
      <c r="PB411" s="1315"/>
      <c r="PC411" s="1315"/>
      <c r="PD411" s="1315"/>
      <c r="PE411" s="1315"/>
      <c r="PF411" s="1315"/>
      <c r="PG411" s="1315"/>
      <c r="PH411" s="1315"/>
      <c r="PI411" s="1315"/>
      <c r="PJ411" s="1315"/>
      <c r="PK411" s="1315"/>
      <c r="PL411" s="1315"/>
      <c r="PM411" s="1315"/>
      <c r="PN411" s="1315"/>
      <c r="PO411" s="1315"/>
      <c r="PP411" s="1315"/>
      <c r="PQ411" s="1315"/>
      <c r="PR411" s="1315"/>
      <c r="PS411" s="1315"/>
      <c r="PT411" s="1315"/>
      <c r="PU411" s="1315"/>
      <c r="PV411" s="1315"/>
      <c r="PW411" s="1315"/>
      <c r="PX411" s="1315"/>
      <c r="PY411" s="1315"/>
      <c r="PZ411" s="1315"/>
      <c r="QA411" s="1315"/>
      <c r="QB411" s="1315"/>
      <c r="QC411" s="1315"/>
      <c r="QD411" s="1315"/>
      <c r="QE411" s="1315"/>
      <c r="QF411" s="1315"/>
      <c r="QG411" s="1315"/>
      <c r="QH411" s="1315"/>
      <c r="QI411" s="1315"/>
      <c r="QJ411" s="1315"/>
      <c r="QK411" s="1315"/>
      <c r="QL411" s="1315"/>
      <c r="QM411" s="1315"/>
      <c r="QN411" s="1315"/>
      <c r="QO411" s="1315"/>
      <c r="QP411" s="1315"/>
      <c r="QQ411" s="1315"/>
      <c r="QR411" s="1315"/>
      <c r="QS411" s="1315"/>
      <c r="QT411" s="1315"/>
      <c r="QU411" s="1315"/>
      <c r="QV411" s="1315"/>
      <c r="QW411" s="1315"/>
      <c r="QX411" s="1315"/>
      <c r="QY411" s="1315"/>
      <c r="QZ411" s="1315"/>
      <c r="RA411" s="1315"/>
      <c r="RB411" s="1315"/>
      <c r="RC411" s="1315"/>
      <c r="RD411" s="1315"/>
      <c r="RE411" s="1315"/>
      <c r="RF411" s="1315"/>
      <c r="RG411" s="1315"/>
      <c r="RH411" s="1315"/>
      <c r="RI411" s="1315"/>
      <c r="RJ411" s="1315"/>
      <c r="RK411" s="1315"/>
      <c r="RL411" s="1315"/>
      <c r="RM411" s="1315"/>
      <c r="RN411" s="1315"/>
      <c r="RO411" s="1315"/>
      <c r="RP411" s="1315"/>
      <c r="RQ411" s="1315"/>
      <c r="RR411" s="1315"/>
      <c r="RS411" s="1315"/>
      <c r="RT411" s="1315"/>
      <c r="RU411" s="1315"/>
      <c r="RV411" s="1315"/>
      <c r="RW411" s="1315"/>
      <c r="RX411" s="1315"/>
      <c r="RY411" s="1315"/>
      <c r="RZ411" s="1315"/>
      <c r="SA411" s="1315"/>
      <c r="SB411" s="1315"/>
      <c r="SC411" s="1315"/>
      <c r="SD411" s="1315"/>
      <c r="SE411" s="1315"/>
      <c r="SF411" s="1315"/>
      <c r="SG411" s="1315"/>
      <c r="SH411" s="1315"/>
      <c r="SI411" s="1315"/>
      <c r="SJ411" s="1315"/>
      <c r="SK411" s="1315"/>
      <c r="SL411" s="1315"/>
      <c r="SM411" s="1315"/>
      <c r="SN411" s="1315"/>
      <c r="SO411" s="1315"/>
      <c r="SP411" s="1315"/>
      <c r="SQ411" s="1315"/>
      <c r="SR411" s="1315"/>
      <c r="SS411" s="1315"/>
      <c r="ST411" s="1315"/>
      <c r="SU411" s="1315"/>
      <c r="SV411" s="1315"/>
      <c r="SW411" s="1315"/>
      <c r="SX411" s="1315"/>
      <c r="SY411" s="1315"/>
      <c r="SZ411" s="1315"/>
      <c r="TA411" s="1315"/>
      <c r="TB411" s="1315"/>
      <c r="TC411" s="1315"/>
      <c r="TD411" s="1315"/>
      <c r="TE411" s="1315"/>
      <c r="TF411" s="1315"/>
      <c r="TG411" s="1315"/>
      <c r="TH411" s="1315"/>
      <c r="TI411" s="1315"/>
      <c r="TJ411" s="1315"/>
      <c r="TK411" s="1315"/>
      <c r="TL411" s="1315"/>
      <c r="TM411" s="1315"/>
      <c r="TN411" s="1315"/>
      <c r="TO411" s="1315"/>
      <c r="TP411" s="1315"/>
      <c r="TQ411" s="1315"/>
      <c r="TR411" s="1315"/>
      <c r="TS411" s="1315"/>
      <c r="TT411" s="1315"/>
      <c r="TU411" s="1315"/>
      <c r="TV411" s="1315"/>
      <c r="TW411" s="1315"/>
      <c r="TX411" s="1315"/>
      <c r="TY411" s="1315"/>
      <c r="TZ411" s="1315"/>
      <c r="UA411" s="1315"/>
      <c r="UB411" s="1315"/>
      <c r="UC411" s="1315"/>
      <c r="UD411" s="1315"/>
      <c r="UE411" s="1315"/>
      <c r="UF411" s="1315"/>
      <c r="UG411" s="1315"/>
      <c r="UH411" s="1315"/>
      <c r="UI411" s="1315"/>
      <c r="UJ411" s="1315"/>
      <c r="UK411" s="1315"/>
      <c r="UL411" s="1315"/>
      <c r="UM411" s="1315"/>
      <c r="UN411" s="1315"/>
      <c r="UO411" s="1315"/>
      <c r="UP411" s="1315"/>
      <c r="UQ411" s="1315"/>
      <c r="UR411" s="1315"/>
      <c r="US411" s="1315"/>
      <c r="UT411" s="1315"/>
      <c r="UU411" s="1315"/>
      <c r="UV411" s="1315"/>
      <c r="UW411" s="1315"/>
      <c r="UX411" s="1315"/>
      <c r="UY411" s="1315"/>
      <c r="UZ411" s="1315"/>
      <c r="VA411" s="1315"/>
      <c r="VB411" s="1315"/>
      <c r="VC411" s="1315"/>
      <c r="VD411" s="1315"/>
      <c r="VE411" s="1315"/>
      <c r="VF411" s="1315"/>
      <c r="VG411" s="1315"/>
      <c r="VH411" s="1315"/>
      <c r="VI411" s="1315"/>
      <c r="VJ411" s="1315"/>
      <c r="VK411" s="1315"/>
      <c r="VL411" s="1315"/>
      <c r="VM411" s="1315"/>
      <c r="VN411" s="1315"/>
      <c r="VO411" s="1315"/>
      <c r="VP411" s="1315"/>
      <c r="VQ411" s="1315"/>
      <c r="VR411" s="1315"/>
      <c r="VS411" s="1315"/>
      <c r="VT411" s="1315"/>
      <c r="VU411" s="1315"/>
      <c r="VV411" s="1315"/>
      <c r="VW411" s="1315"/>
      <c r="VX411" s="1315"/>
      <c r="VY411" s="1315"/>
      <c r="VZ411" s="1315"/>
      <c r="WA411" s="1315"/>
      <c r="WB411" s="1315"/>
      <c r="WC411" s="1315"/>
      <c r="WD411" s="1315"/>
      <c r="WE411" s="1315"/>
      <c r="WF411" s="1315"/>
      <c r="WG411" s="1315"/>
      <c r="WH411" s="1315"/>
      <c r="WI411" s="1315"/>
      <c r="WJ411" s="1315"/>
      <c r="WK411" s="1315"/>
      <c r="WL411" s="1315"/>
      <c r="WM411" s="1315"/>
      <c r="WN411" s="1315"/>
      <c r="WO411" s="1315"/>
      <c r="WP411" s="1315"/>
      <c r="WQ411" s="1315"/>
      <c r="WR411" s="1315"/>
      <c r="WS411" s="1315"/>
      <c r="WT411" s="1315"/>
      <c r="WU411" s="1315"/>
      <c r="WV411" s="1315"/>
      <c r="WW411" s="1315"/>
      <c r="WX411" s="1315"/>
      <c r="WY411" s="1315"/>
      <c r="WZ411" s="1315"/>
      <c r="XA411" s="1315"/>
      <c r="XB411" s="1315"/>
      <c r="XC411" s="1315"/>
      <c r="XD411" s="1315"/>
      <c r="XE411" s="1315"/>
      <c r="XF411" s="1315"/>
      <c r="XG411" s="1315"/>
      <c r="XH411" s="1315"/>
      <c r="XI411" s="1315"/>
      <c r="XJ411" s="1315"/>
      <c r="XK411" s="1315"/>
      <c r="XL411" s="1315"/>
      <c r="XM411" s="1315"/>
      <c r="XN411" s="1315"/>
      <c r="XO411" s="1315"/>
      <c r="XP411" s="1315"/>
      <c r="XQ411" s="1315"/>
      <c r="XR411" s="1315"/>
      <c r="XS411" s="1315"/>
      <c r="XT411" s="1315"/>
      <c r="XU411" s="1315"/>
      <c r="XV411" s="1315"/>
      <c r="XW411" s="1315"/>
      <c r="XX411" s="1315"/>
      <c r="XY411" s="1315"/>
      <c r="XZ411" s="1315"/>
      <c r="YA411" s="1315"/>
      <c r="YB411" s="1315"/>
      <c r="YC411" s="1315"/>
      <c r="YD411" s="1315"/>
      <c r="YE411" s="1315"/>
      <c r="YF411" s="1315"/>
      <c r="YG411" s="1315"/>
      <c r="YH411" s="1315"/>
      <c r="YI411" s="1315"/>
      <c r="YJ411" s="1315"/>
      <c r="YK411" s="1315"/>
      <c r="YL411" s="1315"/>
      <c r="YM411" s="1315"/>
      <c r="YN411" s="1315"/>
      <c r="YO411" s="1315"/>
      <c r="YP411" s="1315"/>
      <c r="YQ411" s="1315"/>
      <c r="YR411" s="1315"/>
      <c r="YS411" s="1315"/>
      <c r="YT411" s="1315"/>
      <c r="YU411" s="1315"/>
      <c r="YV411" s="1315"/>
      <c r="YW411" s="1315"/>
      <c r="YX411" s="1315"/>
      <c r="YY411" s="1315"/>
      <c r="YZ411" s="1315"/>
      <c r="ZA411" s="1315"/>
      <c r="ZB411" s="1315"/>
      <c r="ZC411" s="1315"/>
      <c r="ZD411" s="1315"/>
      <c r="ZE411" s="1315"/>
      <c r="ZF411" s="1315"/>
      <c r="ZG411" s="1315"/>
      <c r="ZH411" s="1315"/>
      <c r="ZI411" s="1315"/>
      <c r="ZJ411" s="1315"/>
      <c r="ZK411" s="1315"/>
      <c r="ZL411" s="1315"/>
      <c r="ZM411" s="1315"/>
      <c r="ZN411" s="1315"/>
      <c r="ZO411" s="1315"/>
      <c r="ZP411" s="1315"/>
      <c r="ZQ411" s="1315"/>
      <c r="ZR411" s="1315"/>
      <c r="ZS411" s="1315"/>
      <c r="ZT411" s="1315"/>
      <c r="ZU411" s="1315"/>
      <c r="ZV411" s="1315"/>
      <c r="ZW411" s="1315"/>
      <c r="ZX411" s="1315"/>
      <c r="ZY411" s="1315"/>
      <c r="ZZ411" s="1315"/>
      <c r="AAA411" s="1315"/>
      <c r="AAB411" s="1315"/>
      <c r="AAC411" s="1315"/>
      <c r="AAD411" s="1315"/>
      <c r="AAE411" s="1315"/>
      <c r="AAF411" s="1315"/>
      <c r="AAG411" s="1315"/>
      <c r="AAH411" s="1315"/>
      <c r="AAI411" s="1315"/>
      <c r="AAJ411" s="1315"/>
      <c r="AAK411" s="1315"/>
      <c r="AAL411" s="1315"/>
      <c r="AAM411" s="1315"/>
      <c r="AAN411" s="1315"/>
      <c r="AAO411" s="1315"/>
      <c r="AAP411" s="1315"/>
      <c r="AAQ411" s="1315"/>
      <c r="AAR411" s="1315"/>
      <c r="AAS411" s="1315"/>
      <c r="AAT411" s="1315"/>
      <c r="AAU411" s="1315"/>
      <c r="AAV411" s="1315"/>
      <c r="AAW411" s="1315"/>
      <c r="AAX411" s="1315"/>
      <c r="AAY411" s="1315"/>
      <c r="AAZ411" s="1315"/>
      <c r="ABA411" s="1315"/>
      <c r="ABB411" s="1315"/>
      <c r="ABC411" s="1315"/>
      <c r="ABD411" s="1315"/>
      <c r="ABE411" s="1315"/>
      <c r="ABF411" s="1315"/>
      <c r="ABG411" s="1315"/>
      <c r="ABH411" s="1315"/>
      <c r="ABI411" s="1315"/>
      <c r="ABJ411" s="1315"/>
      <c r="ABK411" s="1315"/>
      <c r="ABL411" s="1315"/>
      <c r="ABM411" s="1315"/>
      <c r="ABN411" s="1315"/>
      <c r="ABO411" s="1315"/>
      <c r="ABP411" s="1315"/>
      <c r="ABQ411" s="1315"/>
      <c r="ABR411" s="1315"/>
      <c r="ABS411" s="1315"/>
      <c r="ABT411" s="1315"/>
      <c r="ABU411" s="1315"/>
      <c r="ABV411" s="1315"/>
      <c r="ABW411" s="1315"/>
      <c r="ABX411" s="1315"/>
      <c r="ABY411" s="1315"/>
      <c r="ABZ411" s="1315"/>
      <c r="ACA411" s="1315"/>
      <c r="ACB411" s="1315"/>
      <c r="ACC411" s="1315"/>
      <c r="ACD411" s="1315"/>
      <c r="ACE411" s="1315"/>
      <c r="ACF411" s="1315"/>
      <c r="ACG411" s="1315"/>
      <c r="ACH411" s="1315"/>
      <c r="ACI411" s="1315"/>
      <c r="ACJ411" s="1315"/>
      <c r="ACK411" s="1315"/>
      <c r="ACL411" s="1315"/>
      <c r="ACM411" s="1315"/>
      <c r="ACN411" s="1315"/>
      <c r="ACO411" s="1315"/>
      <c r="ACP411" s="1315"/>
      <c r="ACQ411" s="1315"/>
      <c r="ACR411" s="1315"/>
      <c r="ACS411" s="1315"/>
      <c r="ACT411" s="1315"/>
      <c r="ACU411" s="1315"/>
      <c r="ACV411" s="1315"/>
      <c r="ACW411" s="1315"/>
      <c r="ACX411" s="1315"/>
      <c r="ACY411" s="1315"/>
      <c r="ACZ411" s="1315"/>
      <c r="ADA411" s="1315"/>
      <c r="ADB411" s="1315"/>
      <c r="ADC411" s="1315"/>
      <c r="ADD411" s="1315"/>
      <c r="ADE411" s="1315"/>
      <c r="ADF411" s="1315"/>
      <c r="ADG411" s="1315"/>
      <c r="ADH411" s="1315"/>
      <c r="ADI411" s="1315"/>
      <c r="ADJ411" s="1315"/>
      <c r="ADK411" s="1315"/>
      <c r="ADL411" s="1315"/>
      <c r="ADM411" s="1315"/>
      <c r="ADN411" s="1315"/>
      <c r="ADO411" s="1315"/>
      <c r="ADP411" s="1315"/>
      <c r="ADQ411" s="1315"/>
      <c r="ADR411" s="1315"/>
      <c r="ADS411" s="1315"/>
      <c r="ADT411" s="1315"/>
      <c r="ADU411" s="1315"/>
      <c r="ADV411" s="1315"/>
      <c r="ADW411" s="1315"/>
      <c r="ADX411" s="1315"/>
      <c r="ADY411" s="1315"/>
      <c r="ADZ411" s="1315"/>
      <c r="AEA411" s="1315"/>
      <c r="AEB411" s="1315"/>
      <c r="AEC411" s="1315"/>
      <c r="AED411" s="1315"/>
      <c r="AEE411" s="1315"/>
      <c r="AEF411" s="1315"/>
      <c r="AEG411" s="1315"/>
      <c r="AEH411" s="1315"/>
      <c r="AEI411" s="1315"/>
      <c r="AEJ411" s="1315"/>
      <c r="AEK411" s="1315"/>
      <c r="AEL411" s="1315"/>
      <c r="AEM411" s="1315"/>
      <c r="AEN411" s="1315"/>
      <c r="AEO411" s="1315"/>
      <c r="AEP411" s="1315"/>
      <c r="AEQ411" s="1315"/>
      <c r="AER411" s="1315"/>
      <c r="AES411" s="1315"/>
      <c r="AET411" s="1315"/>
      <c r="AEU411" s="1315"/>
      <c r="AEV411" s="1315"/>
      <c r="AEW411" s="1315"/>
      <c r="AEX411" s="1315"/>
      <c r="AEY411" s="1315"/>
      <c r="AEZ411" s="1315"/>
      <c r="AFA411" s="1315"/>
      <c r="AFB411" s="1315"/>
      <c r="AFC411" s="1315"/>
      <c r="AFD411" s="1315"/>
      <c r="AFE411" s="1315"/>
      <c r="AFF411" s="1315"/>
      <c r="AFG411" s="1315"/>
      <c r="AFH411" s="1315"/>
      <c r="AFI411" s="1315"/>
      <c r="AFJ411" s="1315"/>
      <c r="AFK411" s="1315"/>
      <c r="AFL411" s="1315"/>
      <c r="AFM411" s="1315"/>
      <c r="AFN411" s="1315"/>
      <c r="AFO411" s="1315"/>
      <c r="AFP411" s="1315"/>
      <c r="AFQ411" s="1315"/>
      <c r="AFR411" s="1315"/>
      <c r="AFS411" s="1315"/>
      <c r="AFT411" s="1315"/>
      <c r="AFU411" s="1315"/>
      <c r="AFV411" s="1315"/>
      <c r="AFW411" s="1315"/>
      <c r="AFX411" s="1315"/>
      <c r="AFY411" s="1315"/>
      <c r="AFZ411" s="1315"/>
      <c r="AGA411" s="1315"/>
      <c r="AGB411" s="1315"/>
      <c r="AGC411" s="1315"/>
      <c r="AGD411" s="1315"/>
      <c r="AGE411" s="1315"/>
      <c r="AGF411" s="1315"/>
      <c r="AGG411" s="1315"/>
      <c r="AGH411" s="1315"/>
      <c r="AGI411" s="1315"/>
      <c r="AGJ411" s="1315"/>
      <c r="AGK411" s="1315"/>
      <c r="AGL411" s="1315"/>
      <c r="AGM411" s="1315"/>
      <c r="AGN411" s="1315"/>
      <c r="AGO411" s="1315"/>
      <c r="AGP411" s="1315"/>
      <c r="AGQ411" s="1315"/>
      <c r="AGR411" s="1315"/>
      <c r="AGS411" s="1315"/>
      <c r="AGT411" s="1315"/>
      <c r="AGU411" s="1315"/>
      <c r="AGV411" s="1315"/>
      <c r="AGW411" s="1315"/>
      <c r="AGX411" s="1315"/>
      <c r="AGY411" s="1315"/>
      <c r="AGZ411" s="1315"/>
      <c r="AHA411" s="1315"/>
      <c r="AHB411" s="1315"/>
      <c r="AHC411" s="1315"/>
      <c r="AHD411" s="1315"/>
      <c r="AHE411" s="1315"/>
      <c r="AHF411" s="1315"/>
      <c r="AHG411" s="1315"/>
      <c r="AHH411" s="1315"/>
      <c r="AHI411" s="1315"/>
      <c r="AHJ411" s="1315"/>
      <c r="AHK411" s="1315"/>
      <c r="AHL411" s="1315"/>
      <c r="AHM411" s="1315"/>
      <c r="AHN411" s="1315"/>
      <c r="AHO411" s="1315"/>
      <c r="AHP411" s="1315"/>
      <c r="AHQ411" s="1315"/>
      <c r="AHR411" s="1315"/>
      <c r="AHS411" s="1315"/>
      <c r="AHT411" s="1315"/>
      <c r="AHU411" s="1315"/>
      <c r="AHV411" s="1315"/>
      <c r="AHW411" s="1315"/>
      <c r="AHX411" s="1315"/>
      <c r="AHY411" s="1315"/>
      <c r="AHZ411" s="1315"/>
      <c r="AIA411" s="1315"/>
      <c r="AIB411" s="1315"/>
      <c r="AIC411" s="1315"/>
      <c r="AID411" s="1315"/>
      <c r="AIE411" s="1315"/>
      <c r="AIF411" s="1315"/>
      <c r="AIG411" s="1315"/>
      <c r="AIH411" s="1315"/>
      <c r="AII411" s="1315"/>
      <c r="AIJ411" s="1315"/>
      <c r="AIK411" s="1315"/>
      <c r="AIL411" s="1315"/>
      <c r="AIM411" s="1315"/>
      <c r="AIN411" s="1315"/>
      <c r="AIO411" s="1315"/>
      <c r="AIP411" s="1315"/>
      <c r="AIQ411" s="1315"/>
      <c r="AIR411" s="1315"/>
      <c r="AIS411" s="1315"/>
      <c r="AIT411" s="1315"/>
      <c r="AIU411" s="1315"/>
      <c r="AIV411" s="1315"/>
      <c r="AIW411" s="1315"/>
      <c r="AIX411" s="1315"/>
      <c r="AIY411" s="1315"/>
      <c r="AIZ411" s="1315"/>
      <c r="AJA411" s="1315"/>
      <c r="AJB411" s="1315"/>
      <c r="AJC411" s="1315"/>
      <c r="AJD411" s="1315"/>
      <c r="AJE411" s="1315"/>
      <c r="AJF411" s="1315"/>
      <c r="AJG411" s="1315"/>
      <c r="AJH411" s="1315"/>
      <c r="AJI411" s="1315"/>
      <c r="AJJ411" s="1315"/>
      <c r="AJK411" s="1315"/>
      <c r="AJL411" s="1315"/>
      <c r="AJM411" s="1315"/>
      <c r="AJN411" s="1315"/>
      <c r="AJO411" s="1315"/>
      <c r="AJP411" s="1315"/>
      <c r="AJQ411" s="1315"/>
      <c r="AJR411" s="1315"/>
      <c r="AJS411" s="1315"/>
      <c r="AJT411" s="1315"/>
      <c r="AJU411" s="1315"/>
      <c r="AJV411" s="1315"/>
      <c r="AJW411" s="1315"/>
      <c r="AJX411" s="1315"/>
      <c r="AJY411" s="1315"/>
      <c r="AJZ411" s="1315"/>
      <c r="AKA411" s="1315"/>
      <c r="AKB411" s="1315"/>
      <c r="AKC411" s="1315"/>
      <c r="AKD411" s="1315"/>
      <c r="AKE411" s="1315"/>
      <c r="AKF411" s="1315"/>
      <c r="AKG411" s="1315"/>
      <c r="AKH411" s="1315"/>
      <c r="AKI411" s="1315"/>
      <c r="AKJ411" s="1315"/>
      <c r="AKK411" s="1315"/>
      <c r="AKL411" s="1315"/>
      <c r="AKM411" s="1315"/>
      <c r="AKN411" s="1315"/>
      <c r="AKO411" s="1315"/>
      <c r="AKP411" s="1315"/>
      <c r="AKQ411" s="1315"/>
      <c r="AKR411" s="1315"/>
      <c r="AKS411" s="1315"/>
      <c r="AKT411" s="1315"/>
      <c r="AKU411" s="1315"/>
      <c r="AKV411" s="1315"/>
      <c r="AKW411" s="1315"/>
      <c r="AKX411" s="1315"/>
      <c r="AKY411" s="1315"/>
      <c r="AKZ411" s="1315"/>
      <c r="ALA411" s="1315"/>
      <c r="ALB411" s="1315"/>
      <c r="ALC411" s="1315"/>
      <c r="ALD411" s="1315"/>
      <c r="ALE411" s="1315"/>
      <c r="ALF411" s="1315"/>
      <c r="ALG411" s="1315"/>
      <c r="ALH411" s="1315"/>
      <c r="ALI411" s="1315"/>
      <c r="ALJ411" s="1315"/>
      <c r="ALK411" s="1315"/>
      <c r="ALL411" s="1315"/>
      <c r="ALM411" s="1315"/>
      <c r="ALN411" s="1315"/>
      <c r="ALO411" s="1315"/>
      <c r="ALP411" s="1315"/>
      <c r="ALQ411" s="1315"/>
      <c r="ALR411" s="1315"/>
      <c r="ALS411" s="1315"/>
      <c r="ALT411" s="1315"/>
      <c r="ALU411" s="1315"/>
      <c r="ALV411" s="1315"/>
      <c r="ALW411" s="1315"/>
      <c r="ALX411" s="1315"/>
      <c r="ALY411" s="1315"/>
      <c r="ALZ411" s="1315"/>
      <c r="AMA411" s="1315"/>
      <c r="AMB411" s="1315"/>
      <c r="AMC411" s="1315"/>
      <c r="AMD411" s="1315"/>
      <c r="AME411" s="1315"/>
      <c r="AMF411" s="1315"/>
      <c r="AMG411" s="1315"/>
      <c r="AMH411" s="1315"/>
      <c r="AMI411" s="1315"/>
      <c r="AMJ411" s="1315"/>
      <c r="AMK411" s="1315"/>
      <c r="AML411" s="1315"/>
      <c r="AMM411" s="1315"/>
      <c r="AMN411" s="1315"/>
      <c r="AMO411" s="1315"/>
      <c r="AMP411" s="1315"/>
      <c r="AMQ411" s="1315"/>
      <c r="AMR411" s="1315"/>
      <c r="AMS411" s="1315"/>
      <c r="AMT411" s="1315"/>
      <c r="AMU411" s="1315"/>
      <c r="AMV411" s="1315"/>
      <c r="AMW411" s="1315"/>
      <c r="AMX411" s="1315"/>
      <c r="AMY411" s="1315"/>
      <c r="AMZ411" s="1315"/>
      <c r="ANA411" s="1315"/>
      <c r="ANB411" s="1315"/>
      <c r="ANC411" s="1315"/>
      <c r="AND411" s="1315"/>
      <c r="ANE411" s="1315"/>
      <c r="ANF411" s="1315"/>
      <c r="ANG411" s="1315"/>
      <c r="ANH411" s="1315"/>
      <c r="ANI411" s="1315"/>
      <c r="ANJ411" s="1315"/>
      <c r="ANK411" s="1315"/>
      <c r="ANL411" s="1315"/>
      <c r="ANM411" s="1315"/>
      <c r="ANN411" s="1315"/>
      <c r="ANO411" s="1315"/>
      <c r="ANP411" s="1315"/>
      <c r="ANQ411" s="1315"/>
      <c r="ANR411" s="1315"/>
      <c r="ANS411" s="1315"/>
      <c r="ANT411" s="1315"/>
      <c r="ANU411" s="1315"/>
      <c r="ANV411" s="1315"/>
      <c r="ANW411" s="1315"/>
      <c r="ANX411" s="1315"/>
      <c r="ANY411" s="1315"/>
      <c r="ANZ411" s="1315"/>
      <c r="AOA411" s="1315"/>
      <c r="AOB411" s="1315"/>
      <c r="AOC411" s="1315"/>
      <c r="AOD411" s="1315"/>
      <c r="AOE411" s="1315"/>
      <c r="AOF411" s="1315"/>
      <c r="AOG411" s="1315"/>
      <c r="AOH411" s="1315"/>
      <c r="AOI411" s="1315"/>
      <c r="AOJ411" s="1315"/>
      <c r="AOK411" s="1315"/>
      <c r="AOL411" s="1315"/>
      <c r="AOM411" s="1315"/>
      <c r="AON411" s="1315"/>
      <c r="AOO411" s="1315"/>
      <c r="AOP411" s="1315"/>
      <c r="AOQ411" s="1315"/>
      <c r="AOR411" s="1315"/>
      <c r="AOS411" s="1315"/>
      <c r="AOT411" s="1315"/>
      <c r="AOU411" s="1315"/>
      <c r="AOV411" s="1315"/>
      <c r="AOW411" s="1315"/>
      <c r="AOX411" s="1315"/>
      <c r="AOY411" s="1315"/>
      <c r="AOZ411" s="1315"/>
      <c r="APA411" s="1315"/>
      <c r="APB411" s="1315"/>
      <c r="APC411" s="1315"/>
      <c r="APD411" s="1315"/>
      <c r="APE411" s="1315"/>
      <c r="APF411" s="1315"/>
      <c r="APG411" s="1315"/>
      <c r="APH411" s="1315"/>
      <c r="API411" s="1315"/>
      <c r="APJ411" s="1315"/>
      <c r="APK411" s="1315"/>
      <c r="APL411" s="1315"/>
      <c r="APM411" s="1315"/>
      <c r="APN411" s="1315"/>
      <c r="APO411" s="1315"/>
      <c r="APP411" s="1315"/>
      <c r="APQ411" s="1315"/>
      <c r="APR411" s="1315"/>
      <c r="APS411" s="1315"/>
      <c r="APT411" s="1315"/>
      <c r="APU411" s="1315"/>
      <c r="APV411" s="1315"/>
      <c r="APW411" s="1315"/>
      <c r="APX411" s="1315"/>
      <c r="APY411" s="1315"/>
      <c r="APZ411" s="1315"/>
      <c r="AQA411" s="1315"/>
      <c r="AQB411" s="1315"/>
      <c r="AQC411" s="1315"/>
      <c r="AQD411" s="1315"/>
      <c r="AQE411" s="1315"/>
      <c r="AQF411" s="1315"/>
      <c r="AQG411" s="1315"/>
      <c r="AQH411" s="1315"/>
      <c r="AQI411" s="1315"/>
      <c r="AQJ411" s="1315"/>
      <c r="AQK411" s="1315"/>
      <c r="AQL411" s="1315"/>
      <c r="AQM411" s="1315"/>
      <c r="AQN411" s="1315"/>
      <c r="AQO411" s="1315"/>
      <c r="AQP411" s="1315"/>
      <c r="AQQ411" s="1315"/>
      <c r="AQR411" s="1315"/>
      <c r="AQS411" s="1315"/>
      <c r="AQT411" s="1315"/>
      <c r="AQU411" s="1315"/>
      <c r="AQV411" s="1315"/>
      <c r="AQW411" s="1315"/>
      <c r="AQX411" s="1315"/>
      <c r="AQY411" s="1315"/>
      <c r="AQZ411" s="1315"/>
      <c r="ARA411" s="1315"/>
      <c r="ARB411" s="1315"/>
      <c r="ARC411" s="1315"/>
      <c r="ARD411" s="1315"/>
      <c r="ARE411" s="1315"/>
      <c r="ARF411" s="1315"/>
      <c r="ARG411" s="1315"/>
      <c r="ARH411" s="1315"/>
      <c r="ARI411" s="1315"/>
      <c r="ARJ411" s="1315"/>
      <c r="ARK411" s="1315"/>
      <c r="ARL411" s="1315"/>
      <c r="ARM411" s="1315"/>
      <c r="ARN411" s="1315"/>
      <c r="ARO411" s="1315"/>
      <c r="ARP411" s="1315"/>
      <c r="ARQ411" s="1315"/>
      <c r="ARR411" s="1315"/>
      <c r="ARS411" s="1315"/>
      <c r="ART411" s="1315"/>
      <c r="ARU411" s="1315"/>
      <c r="ARV411" s="1315"/>
      <c r="ARW411" s="1315"/>
      <c r="ARX411" s="1315"/>
      <c r="ARY411" s="1315"/>
      <c r="ARZ411" s="1315"/>
      <c r="ASA411" s="1315"/>
      <c r="ASB411" s="1315"/>
      <c r="ASC411" s="1315"/>
      <c r="ASD411" s="1315"/>
      <c r="ASE411" s="1315"/>
      <c r="ASF411" s="1315"/>
      <c r="ASG411" s="1315"/>
      <c r="ASH411" s="1315"/>
      <c r="ASI411" s="1315"/>
      <c r="ASJ411" s="1315"/>
      <c r="ASK411" s="1315"/>
      <c r="ASL411" s="1315"/>
      <c r="ASM411" s="1315"/>
      <c r="ASN411" s="1315"/>
      <c r="ASO411" s="1315"/>
      <c r="ASP411" s="1315"/>
      <c r="ASQ411" s="1315"/>
      <c r="ASR411" s="1315"/>
      <c r="ASS411" s="1315"/>
      <c r="AST411" s="1315"/>
      <c r="ASU411" s="1315"/>
      <c r="ASV411" s="1315"/>
      <c r="ASW411" s="1315"/>
      <c r="ASX411" s="1315"/>
      <c r="ASY411" s="1315"/>
      <c r="ASZ411" s="1315"/>
      <c r="ATA411" s="1315"/>
      <c r="ATB411" s="1315"/>
      <c r="ATC411" s="1315"/>
      <c r="ATD411" s="1315"/>
      <c r="ATE411" s="1315"/>
      <c r="ATF411" s="1315"/>
      <c r="ATG411" s="1315"/>
      <c r="ATH411" s="1315"/>
      <c r="ATI411" s="1315"/>
      <c r="ATJ411" s="1315"/>
      <c r="ATK411" s="1315"/>
      <c r="ATL411" s="1315"/>
      <c r="ATM411" s="1315"/>
      <c r="ATN411" s="1315"/>
      <c r="ATO411" s="1315"/>
      <c r="ATP411" s="1315"/>
      <c r="ATQ411" s="1315"/>
      <c r="ATR411" s="1315"/>
      <c r="ATS411" s="1315"/>
      <c r="ATT411" s="1315"/>
      <c r="ATU411" s="1315"/>
      <c r="ATV411" s="1315"/>
      <c r="ATW411" s="1315"/>
      <c r="ATX411" s="1315"/>
      <c r="ATY411" s="1315"/>
      <c r="ATZ411" s="1315"/>
      <c r="AUA411" s="1315"/>
      <c r="AUB411" s="1315"/>
      <c r="AUC411" s="1315"/>
      <c r="AUD411" s="1315"/>
      <c r="AUE411" s="1315"/>
      <c r="AUF411" s="1315"/>
      <c r="AUG411" s="1315"/>
      <c r="AUH411" s="1315"/>
      <c r="AUI411" s="1315"/>
      <c r="AUJ411" s="1315"/>
      <c r="AUK411" s="1315"/>
      <c r="AUL411" s="1315"/>
      <c r="AUM411" s="1315"/>
      <c r="AUN411" s="1315"/>
      <c r="AUO411" s="1315"/>
      <c r="AUP411" s="1315"/>
      <c r="AUQ411" s="1315"/>
      <c r="AUR411" s="1315"/>
      <c r="AUS411" s="1315"/>
      <c r="AUT411" s="1315"/>
      <c r="AUU411" s="1315"/>
      <c r="AUV411" s="1315"/>
      <c r="AUW411" s="1315"/>
      <c r="AUX411" s="1315"/>
      <c r="AUY411" s="1315"/>
      <c r="AUZ411" s="1315"/>
      <c r="AVA411" s="1315"/>
      <c r="AVB411" s="1315"/>
      <c r="AVC411" s="1315"/>
      <c r="AVD411" s="1315"/>
      <c r="AVE411" s="1315"/>
      <c r="AVF411" s="1315"/>
      <c r="AVG411" s="1315"/>
      <c r="AVH411" s="1315"/>
      <c r="AVI411" s="1315"/>
      <c r="AVJ411" s="1315"/>
      <c r="AVK411" s="1315"/>
      <c r="AVL411" s="1315"/>
      <c r="AVM411" s="1315"/>
      <c r="AVN411" s="1315"/>
      <c r="AVO411" s="1315"/>
      <c r="AVP411" s="1315"/>
      <c r="AVQ411" s="1315"/>
      <c r="AVR411" s="1315"/>
      <c r="AVS411" s="1315"/>
      <c r="AVT411" s="1315"/>
      <c r="AVU411" s="1315"/>
      <c r="AVV411" s="1315"/>
      <c r="AVW411" s="1315"/>
      <c r="AVX411" s="1315"/>
      <c r="AVY411" s="1315"/>
      <c r="AVZ411" s="1315"/>
      <c r="AWA411" s="1315"/>
      <c r="AWB411" s="1315"/>
      <c r="AWC411" s="1315"/>
      <c r="AWD411" s="1315"/>
      <c r="AWE411" s="1315"/>
      <c r="AWF411" s="1315"/>
      <c r="AWG411" s="1315"/>
      <c r="AWH411" s="1315"/>
      <c r="AWI411" s="1315"/>
      <c r="AWJ411" s="1315"/>
      <c r="AWK411" s="1315"/>
      <c r="AWL411" s="1315"/>
      <c r="AWM411" s="1315"/>
      <c r="AWN411" s="1315"/>
      <c r="AWO411" s="1315"/>
      <c r="AWP411" s="1315"/>
      <c r="AWQ411" s="1315"/>
      <c r="AWR411" s="1315"/>
      <c r="AWS411" s="1315"/>
      <c r="AWT411" s="1315"/>
      <c r="AWU411" s="1315"/>
      <c r="AWV411" s="1315"/>
      <c r="AWW411" s="1315"/>
      <c r="AWX411" s="1315"/>
      <c r="AWY411" s="1315"/>
      <c r="AWZ411" s="1315"/>
      <c r="AXA411" s="1315"/>
      <c r="AXB411" s="1315"/>
      <c r="AXC411" s="1315"/>
      <c r="AXD411" s="1315"/>
      <c r="AXE411" s="1315"/>
      <c r="AXF411" s="1315"/>
      <c r="AXG411" s="1315"/>
      <c r="AXH411" s="1315"/>
      <c r="AXI411" s="1315"/>
      <c r="AXJ411" s="1315"/>
      <c r="AXK411" s="1315"/>
      <c r="AXL411" s="1315"/>
      <c r="AXM411" s="1315"/>
      <c r="AXN411" s="1315"/>
      <c r="AXO411" s="1315"/>
      <c r="AXP411" s="1315"/>
      <c r="AXQ411" s="1315"/>
      <c r="AXR411" s="1315"/>
      <c r="AXS411" s="1315"/>
      <c r="AXT411" s="1315"/>
      <c r="AXU411" s="1315"/>
      <c r="AXV411" s="1315"/>
      <c r="AXW411" s="1315"/>
      <c r="AXX411" s="1315"/>
      <c r="AXY411" s="1315"/>
      <c r="AXZ411" s="1315"/>
      <c r="AYA411" s="1315"/>
      <c r="AYB411" s="1315"/>
      <c r="AYC411" s="1315"/>
      <c r="AYD411" s="1315"/>
      <c r="AYE411" s="1315"/>
      <c r="AYF411" s="1315"/>
      <c r="AYG411" s="1315"/>
      <c r="AYH411" s="1315"/>
      <c r="AYI411" s="1315"/>
      <c r="AYJ411" s="1315"/>
      <c r="AYK411" s="1315"/>
      <c r="AYL411" s="1315"/>
      <c r="AYM411" s="1315"/>
      <c r="AYN411" s="1315"/>
      <c r="AYO411" s="1315"/>
      <c r="AYP411" s="1315"/>
      <c r="AYQ411" s="1315"/>
      <c r="AYR411" s="1315"/>
      <c r="AYS411" s="1315"/>
      <c r="AYT411" s="1315"/>
      <c r="AYU411" s="1315"/>
      <c r="AYV411" s="1315"/>
      <c r="AYW411" s="1315"/>
      <c r="AYX411" s="1315"/>
      <c r="AYY411" s="1315"/>
      <c r="AYZ411" s="1315"/>
      <c r="AZA411" s="1315"/>
      <c r="AZB411" s="1315"/>
      <c r="AZC411" s="1315"/>
      <c r="AZD411" s="1315"/>
      <c r="AZE411" s="1315"/>
      <c r="AZF411" s="1315"/>
      <c r="AZG411" s="1315"/>
      <c r="AZH411" s="1315"/>
      <c r="AZI411" s="1315"/>
      <c r="AZJ411" s="1315"/>
      <c r="AZK411" s="1315"/>
      <c r="AZL411" s="1315"/>
      <c r="AZM411" s="1315"/>
      <c r="AZN411" s="1315"/>
      <c r="AZO411" s="1315"/>
      <c r="AZP411" s="1315"/>
      <c r="AZQ411" s="1315"/>
      <c r="AZR411" s="1315"/>
      <c r="AZS411" s="1315"/>
      <c r="AZT411" s="1315"/>
      <c r="AZU411" s="1315"/>
      <c r="AZV411" s="1315"/>
      <c r="AZW411" s="1315"/>
      <c r="AZX411" s="1315"/>
      <c r="AZY411" s="1315"/>
      <c r="AZZ411" s="1315"/>
      <c r="BAA411" s="1315"/>
      <c r="BAB411" s="1315"/>
      <c r="BAC411" s="1315"/>
      <c r="BAD411" s="1315"/>
      <c r="BAE411" s="1315"/>
      <c r="BAF411" s="1315"/>
      <c r="BAG411" s="1315"/>
      <c r="BAH411" s="1315"/>
      <c r="BAI411" s="1315"/>
      <c r="BAJ411" s="1315"/>
      <c r="BAK411" s="1315"/>
      <c r="BAL411" s="1315"/>
      <c r="BAM411" s="1315"/>
      <c r="BAN411" s="1315"/>
      <c r="BAO411" s="1315"/>
      <c r="BAP411" s="1315"/>
      <c r="BAQ411" s="1315"/>
      <c r="BAR411" s="1315"/>
      <c r="BAS411" s="1315"/>
      <c r="BAT411" s="1315"/>
      <c r="BAU411" s="1315"/>
      <c r="BAV411" s="1315"/>
      <c r="BAW411" s="1315"/>
      <c r="BAX411" s="1315"/>
      <c r="BAY411" s="1315"/>
      <c r="BAZ411" s="1315"/>
      <c r="BBA411" s="1315"/>
      <c r="BBB411" s="1315"/>
      <c r="BBC411" s="1315"/>
      <c r="BBD411" s="1315"/>
      <c r="BBE411" s="1315"/>
      <c r="BBF411" s="1315"/>
      <c r="BBG411" s="1315"/>
      <c r="BBH411" s="1315"/>
      <c r="BBI411" s="1315"/>
      <c r="BBJ411" s="1315"/>
      <c r="BBK411" s="1315"/>
      <c r="BBL411" s="1315"/>
      <c r="BBM411" s="1315"/>
      <c r="BBN411" s="1315"/>
      <c r="BBO411" s="1315"/>
      <c r="BBP411" s="1315"/>
      <c r="BBQ411" s="1315"/>
      <c r="BBR411" s="1315"/>
      <c r="BBS411" s="1315"/>
      <c r="BBT411" s="1315"/>
      <c r="BBU411" s="1315"/>
      <c r="BBV411" s="1315"/>
      <c r="BBW411" s="1315"/>
      <c r="BBX411" s="1315"/>
      <c r="BBY411" s="1315"/>
      <c r="BBZ411" s="1315"/>
      <c r="BCA411" s="1315"/>
      <c r="BCB411" s="1315"/>
      <c r="BCC411" s="1315"/>
      <c r="BCD411" s="1315"/>
      <c r="BCE411" s="1315"/>
      <c r="BCF411" s="1315"/>
      <c r="BCG411" s="1315"/>
      <c r="BCH411" s="1315"/>
      <c r="BCI411" s="1315"/>
      <c r="BCJ411" s="1315"/>
      <c r="BCK411" s="1315"/>
      <c r="BCL411" s="1315"/>
      <c r="BCM411" s="1315"/>
      <c r="BCN411" s="1315"/>
      <c r="BCO411" s="1315"/>
      <c r="BCP411" s="1315"/>
      <c r="BCQ411" s="1315"/>
      <c r="BCR411" s="1315"/>
      <c r="BCS411" s="1315"/>
      <c r="BCT411" s="1315"/>
      <c r="BCU411" s="1315"/>
      <c r="BCV411" s="1315"/>
      <c r="BCW411" s="1315"/>
      <c r="BCX411" s="1315"/>
      <c r="BCY411" s="1315"/>
      <c r="BCZ411" s="1315"/>
      <c r="BDA411" s="1315"/>
      <c r="BDB411" s="1315"/>
      <c r="BDC411" s="1315"/>
      <c r="BDD411" s="1315"/>
      <c r="BDE411" s="1315"/>
      <c r="BDF411" s="1315"/>
      <c r="BDG411" s="1315"/>
      <c r="BDH411" s="1315"/>
      <c r="BDI411" s="1315"/>
      <c r="BDJ411" s="1315"/>
      <c r="BDK411" s="1315"/>
      <c r="BDL411" s="1315"/>
      <c r="BDM411" s="1315"/>
      <c r="BDN411" s="1315"/>
      <c r="BDO411" s="1315"/>
      <c r="BDP411" s="1315"/>
      <c r="BDQ411" s="1315"/>
      <c r="BDR411" s="1315"/>
      <c r="BDS411" s="1315"/>
      <c r="BDT411" s="1315"/>
      <c r="BDU411" s="1315"/>
      <c r="BDV411" s="1315"/>
      <c r="BDW411" s="1315"/>
      <c r="BDX411" s="1315"/>
      <c r="BDY411" s="1315"/>
      <c r="BDZ411" s="1315"/>
      <c r="BEA411" s="1315"/>
      <c r="BEB411" s="1315"/>
      <c r="BEC411" s="1315"/>
      <c r="BED411" s="1315"/>
      <c r="BEE411" s="1315"/>
      <c r="BEF411" s="1315"/>
      <c r="BEG411" s="1315"/>
      <c r="BEH411" s="1315"/>
      <c r="BEI411" s="1315"/>
      <c r="BEJ411" s="1315"/>
      <c r="BEK411" s="1315"/>
      <c r="BEL411" s="1315"/>
      <c r="BEM411" s="1315"/>
      <c r="BEN411" s="1315"/>
      <c r="BEO411" s="1315"/>
      <c r="BEP411" s="1315"/>
      <c r="BEQ411" s="1315"/>
      <c r="BER411" s="1315"/>
      <c r="BES411" s="1315"/>
      <c r="BET411" s="1315"/>
      <c r="BEU411" s="1315"/>
      <c r="BEV411" s="1315"/>
      <c r="BEW411" s="1315"/>
      <c r="BEX411" s="1315"/>
      <c r="BEY411" s="1315"/>
      <c r="BEZ411" s="1315"/>
      <c r="BFA411" s="1315"/>
      <c r="BFB411" s="1315"/>
      <c r="BFC411" s="1315"/>
      <c r="BFD411" s="1315"/>
      <c r="BFE411" s="1315"/>
      <c r="BFF411" s="1315"/>
      <c r="BFG411" s="1315"/>
      <c r="BFH411" s="1315"/>
      <c r="BFI411" s="1315"/>
      <c r="BFJ411" s="1315"/>
      <c r="BFK411" s="1315"/>
      <c r="BFL411" s="1315"/>
      <c r="BFM411" s="1315"/>
      <c r="BFN411" s="1315"/>
      <c r="BFO411" s="1315"/>
      <c r="BFP411" s="1315"/>
      <c r="BFQ411" s="1315"/>
      <c r="BFR411" s="1315"/>
      <c r="BFS411" s="1315"/>
      <c r="BFT411" s="1315"/>
      <c r="BFU411" s="1315"/>
      <c r="BFV411" s="1315"/>
      <c r="BFW411" s="1315"/>
      <c r="BFX411" s="1315"/>
      <c r="BFY411" s="1315"/>
      <c r="BFZ411" s="1315"/>
      <c r="BGA411" s="1315"/>
      <c r="BGB411" s="1315"/>
      <c r="BGC411" s="1315"/>
      <c r="BGD411" s="1315"/>
      <c r="BGE411" s="1315"/>
      <c r="BGF411" s="1315"/>
      <c r="BGG411" s="1315"/>
      <c r="BGH411" s="1315"/>
      <c r="BGI411" s="1315"/>
      <c r="BGJ411" s="1315"/>
      <c r="BGK411" s="1315"/>
      <c r="BGL411" s="1315"/>
      <c r="BGM411" s="1315"/>
      <c r="BGN411" s="1315"/>
      <c r="BGO411" s="1315"/>
      <c r="BGP411" s="1315"/>
      <c r="BGQ411" s="1315"/>
      <c r="BGR411" s="1315"/>
      <c r="BGS411" s="1315"/>
      <c r="BGT411" s="1315"/>
      <c r="BGU411" s="1315"/>
      <c r="BGV411" s="1315"/>
      <c r="BGW411" s="1315"/>
      <c r="BGX411" s="1315"/>
      <c r="BGY411" s="1315"/>
      <c r="BGZ411" s="1315"/>
      <c r="BHA411" s="1315"/>
      <c r="BHB411" s="1315"/>
      <c r="BHC411" s="1315"/>
      <c r="BHD411" s="1315"/>
      <c r="BHE411" s="1315"/>
      <c r="BHF411" s="1315"/>
      <c r="BHG411" s="1315"/>
      <c r="BHH411" s="1315"/>
      <c r="BHI411" s="1315"/>
      <c r="BHJ411" s="1315"/>
      <c r="BHK411" s="1315"/>
      <c r="BHL411" s="1315"/>
      <c r="BHM411" s="1315"/>
      <c r="BHN411" s="1315"/>
      <c r="BHO411" s="1315"/>
      <c r="BHP411" s="1315"/>
      <c r="BHQ411" s="1315"/>
      <c r="BHR411" s="1315"/>
      <c r="BHS411" s="1315"/>
      <c r="BHT411" s="1315"/>
      <c r="BHU411" s="1315"/>
      <c r="BHV411" s="1315"/>
      <c r="BHW411" s="1315"/>
      <c r="BHX411" s="1315"/>
      <c r="BHY411" s="1315"/>
      <c r="BHZ411" s="1315"/>
      <c r="BIA411" s="1315"/>
      <c r="BIB411" s="1315"/>
      <c r="BIC411" s="1315"/>
      <c r="BID411" s="1315"/>
      <c r="BIE411" s="1315"/>
      <c r="BIF411" s="1315"/>
      <c r="BIG411" s="1315"/>
      <c r="BIH411" s="1315"/>
      <c r="BII411" s="1315"/>
      <c r="BIJ411" s="1315"/>
      <c r="BIK411" s="1315"/>
      <c r="BIL411" s="1315"/>
      <c r="BIM411" s="1315"/>
      <c r="BIN411" s="1315"/>
      <c r="BIO411" s="1315"/>
      <c r="BIP411" s="1315"/>
      <c r="BIQ411" s="1315"/>
      <c r="BIR411" s="1315"/>
      <c r="BIS411" s="1315"/>
      <c r="BIT411" s="1315"/>
      <c r="BIU411" s="1315"/>
      <c r="BIV411" s="1315"/>
      <c r="BIW411" s="1315"/>
      <c r="BIX411" s="1315"/>
      <c r="BIY411" s="1315"/>
      <c r="BIZ411" s="1315"/>
      <c r="BJA411" s="1315"/>
      <c r="BJB411" s="1315"/>
      <c r="BJC411" s="1315"/>
      <c r="BJD411" s="1315"/>
      <c r="BJE411" s="1315"/>
      <c r="BJF411" s="1315"/>
      <c r="BJG411" s="1315"/>
      <c r="BJH411" s="1315"/>
      <c r="BJI411" s="1315"/>
      <c r="BJJ411" s="1315"/>
      <c r="BJK411" s="1315"/>
      <c r="BJL411" s="1315"/>
      <c r="BJM411" s="1315"/>
      <c r="BJN411" s="1315"/>
      <c r="BJO411" s="1315"/>
      <c r="BJP411" s="1315"/>
      <c r="BJQ411" s="1315"/>
      <c r="BJR411" s="1315"/>
      <c r="BJS411" s="1315"/>
      <c r="BJT411" s="1315"/>
      <c r="BJU411" s="1315"/>
      <c r="BJV411" s="1315"/>
      <c r="BJW411" s="1315"/>
      <c r="BJX411" s="1315"/>
      <c r="BJY411" s="1315"/>
      <c r="BJZ411" s="1315"/>
      <c r="BKA411" s="1315"/>
      <c r="BKB411" s="1315"/>
      <c r="BKC411" s="1315"/>
      <c r="BKD411" s="1315"/>
      <c r="BKE411" s="1315"/>
      <c r="BKF411" s="1315"/>
      <c r="BKG411" s="1315"/>
      <c r="BKH411" s="1315"/>
      <c r="BKI411" s="1315"/>
      <c r="BKJ411" s="1315"/>
      <c r="BKK411" s="1315"/>
      <c r="BKL411" s="1315"/>
      <c r="BKM411" s="1315"/>
      <c r="BKN411" s="1315"/>
      <c r="BKO411" s="1315"/>
      <c r="BKP411" s="1315"/>
      <c r="BKQ411" s="1315"/>
      <c r="BKR411" s="1315"/>
      <c r="BKS411" s="1315"/>
      <c r="BKT411" s="1315"/>
      <c r="BKU411" s="1315"/>
      <c r="BKV411" s="1315"/>
      <c r="BKW411" s="1315"/>
      <c r="BKX411" s="1315"/>
      <c r="BKY411" s="1315"/>
      <c r="BKZ411" s="1315"/>
      <c r="BLA411" s="1315"/>
      <c r="BLB411" s="1315"/>
      <c r="BLC411" s="1315"/>
      <c r="BLD411" s="1315"/>
      <c r="BLE411" s="1315"/>
      <c r="BLF411" s="1315"/>
      <c r="BLG411" s="1315"/>
      <c r="BLH411" s="1315"/>
      <c r="BLI411" s="1315"/>
      <c r="BLJ411" s="1315"/>
      <c r="BLK411" s="1315"/>
      <c r="BLL411" s="1315"/>
      <c r="BLM411" s="1315"/>
      <c r="BLN411" s="1315"/>
      <c r="BLO411" s="1315"/>
      <c r="BLP411" s="1315"/>
      <c r="BLQ411" s="1315"/>
      <c r="BLR411" s="1315"/>
      <c r="BLS411" s="1315"/>
      <c r="BLT411" s="1315"/>
      <c r="BLU411" s="1315"/>
      <c r="BLV411" s="1315"/>
      <c r="BLW411" s="1315"/>
      <c r="BLX411" s="1315"/>
      <c r="BLY411" s="1315"/>
      <c r="BLZ411" s="1315"/>
      <c r="BMA411" s="1315"/>
      <c r="BMB411" s="1315"/>
      <c r="BMC411" s="1315"/>
      <c r="BMD411" s="1315"/>
      <c r="BME411" s="1315"/>
      <c r="BMF411" s="1315"/>
      <c r="BMG411" s="1315"/>
      <c r="BMH411" s="1315"/>
      <c r="BMI411" s="1315"/>
      <c r="BMJ411" s="1315"/>
      <c r="BMK411" s="1315"/>
      <c r="BML411" s="1315"/>
      <c r="BMM411" s="1315"/>
      <c r="BMN411" s="1315"/>
      <c r="BMO411" s="1315"/>
      <c r="BMP411" s="1315"/>
      <c r="BMQ411" s="1315"/>
      <c r="BMR411" s="1315"/>
      <c r="BMS411" s="1315"/>
      <c r="BMT411" s="1315"/>
      <c r="BMU411" s="1315"/>
      <c r="BMV411" s="1315"/>
      <c r="BMW411" s="1315"/>
      <c r="BMX411" s="1315"/>
      <c r="BMY411" s="1315"/>
      <c r="BMZ411" s="1315"/>
      <c r="BNA411" s="1315"/>
      <c r="BNB411" s="1315"/>
      <c r="BNC411" s="1315"/>
      <c r="BND411" s="1315"/>
      <c r="BNE411" s="1315"/>
      <c r="BNF411" s="1315"/>
      <c r="BNG411" s="1315"/>
      <c r="BNH411" s="1315"/>
      <c r="BNI411" s="1315"/>
      <c r="BNJ411" s="1315"/>
      <c r="BNK411" s="1315"/>
      <c r="BNL411" s="1315"/>
      <c r="BNM411" s="1315"/>
      <c r="BNN411" s="1315"/>
      <c r="BNO411" s="1315"/>
      <c r="BNP411" s="1315"/>
      <c r="BNQ411" s="1315"/>
      <c r="BNR411" s="1315"/>
      <c r="BNS411" s="1315"/>
      <c r="BNT411" s="1315"/>
      <c r="BNU411" s="1315"/>
      <c r="BNV411" s="1315"/>
      <c r="BNW411" s="1315"/>
      <c r="BNX411" s="1315"/>
      <c r="BNY411" s="1315"/>
      <c r="BNZ411" s="1315"/>
      <c r="BOA411" s="1315"/>
      <c r="BOB411" s="1315"/>
      <c r="BOC411" s="1315"/>
      <c r="BOD411" s="1315"/>
      <c r="BOE411" s="1315"/>
      <c r="BOF411" s="1315"/>
      <c r="BOG411" s="1315"/>
      <c r="BOH411" s="1315"/>
      <c r="BOI411" s="1315"/>
      <c r="BOJ411" s="1315"/>
      <c r="BOK411" s="1315"/>
      <c r="BOL411" s="1315"/>
      <c r="BOM411" s="1315"/>
      <c r="BON411" s="1315"/>
      <c r="BOO411" s="1315"/>
      <c r="BOP411" s="1315"/>
      <c r="BOQ411" s="1315"/>
      <c r="BOR411" s="1315"/>
      <c r="BOS411" s="1315"/>
      <c r="BOT411" s="1315"/>
      <c r="BOU411" s="1315"/>
      <c r="BOV411" s="1315"/>
      <c r="BOW411" s="1315"/>
      <c r="BOX411" s="1315"/>
      <c r="BOY411" s="1315"/>
      <c r="BOZ411" s="1315"/>
      <c r="BPA411" s="1315"/>
      <c r="BPB411" s="1315"/>
      <c r="BPC411" s="1315"/>
      <c r="BPD411" s="1315"/>
      <c r="BPE411" s="1315"/>
      <c r="BPF411" s="1315"/>
      <c r="BPG411" s="1315"/>
      <c r="BPH411" s="1315"/>
      <c r="BPI411" s="1315"/>
      <c r="BPJ411" s="1315"/>
      <c r="BPK411" s="1315"/>
      <c r="BPL411" s="1315"/>
      <c r="BPM411" s="1315"/>
      <c r="BPN411" s="1315"/>
      <c r="BPO411" s="1315"/>
      <c r="BPP411" s="1315"/>
      <c r="BPQ411" s="1315"/>
      <c r="BPR411" s="1315"/>
      <c r="BPS411" s="1315"/>
      <c r="BPT411" s="1315"/>
      <c r="BPU411" s="1315"/>
      <c r="BPV411" s="1315"/>
      <c r="BPW411" s="1315"/>
      <c r="BPX411" s="1315"/>
      <c r="BPY411" s="1315"/>
      <c r="BPZ411" s="1315"/>
      <c r="BQA411" s="1315"/>
      <c r="BQB411" s="1315"/>
      <c r="BQC411" s="1315"/>
      <c r="BQD411" s="1315"/>
      <c r="BQE411" s="1315"/>
      <c r="BQF411" s="1315"/>
      <c r="BQG411" s="1315"/>
      <c r="BQH411" s="1315"/>
      <c r="BQI411" s="1315"/>
      <c r="BQJ411" s="1315"/>
      <c r="BQK411" s="1315"/>
      <c r="BQL411" s="1315"/>
      <c r="BQM411" s="1315"/>
      <c r="BQN411" s="1315"/>
      <c r="BQO411" s="1315"/>
      <c r="BQP411" s="1315"/>
      <c r="BQQ411" s="1315"/>
      <c r="BQR411" s="1315"/>
      <c r="BQS411" s="1315"/>
      <c r="BQT411" s="1315"/>
      <c r="BQU411" s="1315"/>
      <c r="BQV411" s="1315"/>
      <c r="BQW411" s="1315"/>
      <c r="BQX411" s="1315"/>
      <c r="BQY411" s="1315"/>
      <c r="BQZ411" s="1315"/>
      <c r="BRA411" s="1315"/>
      <c r="BRB411" s="1315"/>
      <c r="BRC411" s="1315"/>
      <c r="BRD411" s="1315"/>
      <c r="BRE411" s="1315"/>
      <c r="BRF411" s="1315"/>
      <c r="BRG411" s="1315"/>
      <c r="BRH411" s="1315"/>
      <c r="BRI411" s="1315"/>
      <c r="BRJ411" s="1315"/>
      <c r="BRK411" s="1315"/>
      <c r="BRL411" s="1315"/>
      <c r="BRM411" s="1315"/>
      <c r="BRN411" s="1315"/>
      <c r="BRO411" s="1315"/>
      <c r="BRP411" s="1315"/>
      <c r="BRQ411" s="1315"/>
      <c r="BRR411" s="1315"/>
      <c r="BRS411" s="1315"/>
      <c r="BRT411" s="1315"/>
      <c r="BRU411" s="1315"/>
      <c r="BRV411" s="1315"/>
      <c r="BRW411" s="1315"/>
      <c r="BRX411" s="1315"/>
      <c r="BRY411" s="1315"/>
      <c r="BRZ411" s="1315"/>
      <c r="BSA411" s="1315"/>
      <c r="BSB411" s="1315"/>
      <c r="BSC411" s="1315"/>
      <c r="BSD411" s="1315"/>
      <c r="BSE411" s="1315"/>
      <c r="BSF411" s="1315"/>
      <c r="BSG411" s="1315"/>
      <c r="BSH411" s="1315"/>
      <c r="BSI411" s="1315"/>
      <c r="BSJ411" s="1315"/>
      <c r="BSK411" s="1315"/>
      <c r="BSL411" s="1315"/>
      <c r="BSM411" s="1315"/>
      <c r="BSN411" s="1315"/>
      <c r="BSO411" s="1315"/>
      <c r="BSP411" s="1315"/>
      <c r="BSQ411" s="1315"/>
      <c r="BSR411" s="1315"/>
      <c r="BSS411" s="1315"/>
      <c r="BST411" s="1315"/>
      <c r="BSU411" s="1315"/>
      <c r="BSV411" s="1315"/>
      <c r="BSW411" s="1315"/>
      <c r="BSX411" s="1315"/>
      <c r="BSY411" s="1315"/>
      <c r="BSZ411" s="1315"/>
      <c r="BTA411" s="1315"/>
      <c r="BTB411" s="1315"/>
      <c r="BTC411" s="1315"/>
      <c r="BTD411" s="1315"/>
      <c r="BTE411" s="1315"/>
      <c r="BTF411" s="1315"/>
      <c r="BTG411" s="1315"/>
      <c r="BTH411" s="1315"/>
      <c r="BTI411" s="1315"/>
      <c r="BTJ411" s="1315"/>
      <c r="BTK411" s="1315"/>
      <c r="BTL411" s="1315"/>
      <c r="BTM411" s="1315"/>
      <c r="BTN411" s="1315"/>
      <c r="BTO411" s="1315"/>
      <c r="BTP411" s="1315"/>
      <c r="BTQ411" s="1315"/>
      <c r="BTR411" s="1315"/>
      <c r="BTS411" s="1315"/>
      <c r="BTT411" s="1315"/>
      <c r="BTU411" s="1315"/>
      <c r="BTV411" s="1315"/>
      <c r="BTW411" s="1315"/>
      <c r="BTX411" s="1315"/>
      <c r="BTY411" s="1315"/>
      <c r="BTZ411" s="1315"/>
      <c r="BUA411" s="1315"/>
      <c r="BUB411" s="1315"/>
      <c r="BUC411" s="1315"/>
      <c r="BUD411" s="1315"/>
      <c r="BUE411" s="1315"/>
      <c r="BUF411" s="1315"/>
      <c r="BUG411" s="1315"/>
      <c r="BUH411" s="1315"/>
      <c r="BUI411" s="1315"/>
      <c r="BUJ411" s="1315"/>
      <c r="BUK411" s="1315"/>
      <c r="BUL411" s="1315"/>
      <c r="BUM411" s="1315"/>
      <c r="BUN411" s="1315"/>
      <c r="BUO411" s="1315"/>
      <c r="BUP411" s="1315"/>
      <c r="BUQ411" s="1315"/>
      <c r="BUR411" s="1315"/>
      <c r="BUS411" s="1315"/>
      <c r="BUT411" s="1315"/>
      <c r="BUU411" s="1315"/>
      <c r="BUV411" s="1315"/>
      <c r="BUW411" s="1315"/>
      <c r="BUX411" s="1315"/>
      <c r="BUY411" s="1315"/>
      <c r="BUZ411" s="1315"/>
      <c r="BVA411" s="1315"/>
      <c r="BVB411" s="1315"/>
      <c r="BVC411" s="1315"/>
      <c r="BVD411" s="1315"/>
      <c r="BVE411" s="1315"/>
      <c r="BVF411" s="1315"/>
      <c r="BVG411" s="1315"/>
      <c r="BVH411" s="1315"/>
      <c r="BVI411" s="1315"/>
      <c r="BVJ411" s="1315"/>
      <c r="BVK411" s="1315"/>
      <c r="BVL411" s="1315"/>
      <c r="BVM411" s="1315"/>
      <c r="BVN411" s="1315"/>
      <c r="BVO411" s="1315"/>
      <c r="BVP411" s="1315"/>
      <c r="BVQ411" s="1315"/>
      <c r="BVR411" s="1315"/>
      <c r="BVS411" s="1315"/>
      <c r="BVT411" s="1315"/>
      <c r="BVU411" s="1315"/>
      <c r="BVV411" s="1315"/>
      <c r="BVW411" s="1315"/>
      <c r="BVX411" s="1315"/>
      <c r="BVY411" s="1315"/>
      <c r="BVZ411" s="1315"/>
      <c r="BWA411" s="1315"/>
      <c r="BWB411" s="1315"/>
      <c r="BWC411" s="1315"/>
      <c r="BWD411" s="1315"/>
      <c r="BWE411" s="1315"/>
      <c r="BWF411" s="1315"/>
      <c r="BWG411" s="1315"/>
      <c r="BWH411" s="1315"/>
      <c r="BWI411" s="1315"/>
      <c r="BWJ411" s="1315"/>
      <c r="BWK411" s="1315"/>
      <c r="BWL411" s="1315"/>
      <c r="BWM411" s="1315"/>
      <c r="BWN411" s="1315"/>
      <c r="BWO411" s="1315"/>
      <c r="BWP411" s="1315"/>
      <c r="BWQ411" s="1315"/>
      <c r="BWR411" s="1315"/>
      <c r="BWS411" s="1315"/>
      <c r="BWT411" s="1315"/>
      <c r="BWU411" s="1315"/>
      <c r="BWV411" s="1315"/>
      <c r="BWW411" s="1315"/>
      <c r="BWX411" s="1315"/>
      <c r="BWY411" s="1315"/>
      <c r="BWZ411" s="1315"/>
      <c r="BXA411" s="1315"/>
      <c r="BXB411" s="1315"/>
      <c r="BXC411" s="1315"/>
      <c r="BXD411" s="1315"/>
      <c r="BXE411" s="1315"/>
      <c r="BXF411" s="1315"/>
      <c r="BXG411" s="1315"/>
      <c r="BXH411" s="1315"/>
      <c r="BXI411" s="1315"/>
      <c r="BXJ411" s="1315"/>
      <c r="BXK411" s="1315"/>
      <c r="BXL411" s="1315"/>
      <c r="BXM411" s="1315"/>
      <c r="BXN411" s="1315"/>
      <c r="BXO411" s="1315"/>
      <c r="BXP411" s="1315"/>
      <c r="BXQ411" s="1315"/>
      <c r="BXR411" s="1315"/>
      <c r="BXS411" s="1315"/>
      <c r="BXT411" s="1315"/>
      <c r="BXU411" s="1315"/>
      <c r="BXV411" s="1315"/>
      <c r="BXW411" s="1315"/>
      <c r="BXX411" s="1315"/>
      <c r="BXY411" s="1315"/>
      <c r="BXZ411" s="1315"/>
      <c r="BYA411" s="1315"/>
      <c r="BYB411" s="1315"/>
      <c r="BYC411" s="1315"/>
      <c r="BYD411" s="1315"/>
      <c r="BYE411" s="1315"/>
      <c r="BYF411" s="1315"/>
      <c r="BYG411" s="1315"/>
      <c r="BYH411" s="1315"/>
      <c r="BYI411" s="1315"/>
      <c r="BYJ411" s="1315"/>
      <c r="BYK411" s="1315"/>
      <c r="BYL411" s="1315"/>
      <c r="BYM411" s="1315"/>
      <c r="BYN411" s="1315"/>
      <c r="BYO411" s="1315"/>
      <c r="BYP411" s="1315"/>
      <c r="BYQ411" s="1315"/>
      <c r="BYR411" s="1315"/>
      <c r="BYS411" s="1315"/>
      <c r="BYT411" s="1315"/>
      <c r="BYU411" s="1315"/>
      <c r="BYV411" s="1315"/>
      <c r="BYW411" s="1315"/>
      <c r="BYX411" s="1315"/>
      <c r="BYY411" s="1315"/>
      <c r="BYZ411" s="1315"/>
      <c r="BZA411" s="1315"/>
      <c r="BZB411" s="1315"/>
      <c r="BZC411" s="1315"/>
      <c r="BZD411" s="1315"/>
      <c r="BZE411" s="1315"/>
      <c r="BZF411" s="1315"/>
      <c r="BZG411" s="1315"/>
      <c r="BZH411" s="1315"/>
      <c r="BZI411" s="1315"/>
      <c r="BZJ411" s="1315"/>
      <c r="BZK411" s="1315"/>
      <c r="BZL411" s="1315"/>
      <c r="BZM411" s="1315"/>
      <c r="BZN411" s="1315"/>
      <c r="BZO411" s="1315"/>
      <c r="BZP411" s="1315"/>
      <c r="BZQ411" s="1315"/>
      <c r="BZR411" s="1315"/>
      <c r="BZS411" s="1315"/>
      <c r="BZT411" s="1315"/>
      <c r="BZU411" s="1315"/>
      <c r="BZV411" s="1315"/>
      <c r="BZW411" s="1315"/>
      <c r="BZX411" s="1315"/>
      <c r="BZY411" s="1315"/>
      <c r="BZZ411" s="1315"/>
      <c r="CAA411" s="1315"/>
      <c r="CAB411" s="1315"/>
      <c r="CAC411" s="1315"/>
      <c r="CAD411" s="1315"/>
      <c r="CAE411" s="1315"/>
      <c r="CAF411" s="1315"/>
      <c r="CAG411" s="1315"/>
      <c r="CAH411" s="1315"/>
      <c r="CAI411" s="1315"/>
      <c r="CAJ411" s="1315"/>
      <c r="CAK411" s="1315"/>
      <c r="CAL411" s="1315"/>
      <c r="CAM411" s="1315"/>
      <c r="CAN411" s="1315"/>
      <c r="CAO411" s="1315"/>
      <c r="CAP411" s="1315"/>
      <c r="CAQ411" s="1315"/>
      <c r="CAR411" s="1315"/>
      <c r="CAS411" s="1315"/>
      <c r="CAT411" s="1315"/>
      <c r="CAU411" s="1315"/>
      <c r="CAV411" s="1315"/>
      <c r="CAW411" s="1315"/>
      <c r="CAX411" s="1315"/>
      <c r="CAY411" s="1315"/>
      <c r="CAZ411" s="1315"/>
      <c r="CBA411" s="1315"/>
      <c r="CBB411" s="1315"/>
      <c r="CBC411" s="1315"/>
      <c r="CBD411" s="1315"/>
      <c r="CBE411" s="1315"/>
      <c r="CBF411" s="1315"/>
      <c r="CBG411" s="1315"/>
      <c r="CBH411" s="1315"/>
      <c r="CBI411" s="1315"/>
      <c r="CBJ411" s="1315"/>
      <c r="CBK411" s="1315"/>
      <c r="CBL411" s="1315"/>
      <c r="CBM411" s="1315"/>
      <c r="CBN411" s="1315"/>
      <c r="CBO411" s="1315"/>
      <c r="CBP411" s="1315"/>
      <c r="CBQ411" s="1315"/>
      <c r="CBR411" s="1315"/>
      <c r="CBS411" s="1315"/>
      <c r="CBT411" s="1315"/>
      <c r="CBU411" s="1315"/>
      <c r="CBV411" s="1315"/>
      <c r="CBW411" s="1315"/>
      <c r="CBX411" s="1315"/>
      <c r="CBY411" s="1315"/>
      <c r="CBZ411" s="1315"/>
      <c r="CCA411" s="1315"/>
      <c r="CCB411" s="1315"/>
      <c r="CCC411" s="1315"/>
      <c r="CCD411" s="1315"/>
      <c r="CCE411" s="1315"/>
      <c r="CCF411" s="1315"/>
      <c r="CCG411" s="1315"/>
      <c r="CCH411" s="1315"/>
      <c r="CCI411" s="1315"/>
      <c r="CCJ411" s="1315"/>
      <c r="CCK411" s="1315"/>
      <c r="CCL411" s="1315"/>
      <c r="CCM411" s="1315"/>
      <c r="CCN411" s="1315"/>
      <c r="CCO411" s="1315"/>
      <c r="CCP411" s="1315"/>
      <c r="CCQ411" s="1315"/>
      <c r="CCR411" s="1315"/>
      <c r="CCS411" s="1315"/>
      <c r="CCT411" s="1315"/>
      <c r="CCU411" s="1315"/>
      <c r="CCV411" s="1315"/>
      <c r="CCW411" s="1315"/>
      <c r="CCX411" s="1315"/>
      <c r="CCY411" s="1315"/>
      <c r="CCZ411" s="1315"/>
      <c r="CDA411" s="1315"/>
      <c r="CDB411" s="1315"/>
      <c r="CDC411" s="1315"/>
      <c r="CDD411" s="1315"/>
      <c r="CDE411" s="1315"/>
      <c r="CDF411" s="1315"/>
      <c r="CDG411" s="1315"/>
      <c r="CDH411" s="1315"/>
      <c r="CDI411" s="1315"/>
      <c r="CDJ411" s="1315"/>
      <c r="CDK411" s="1315"/>
      <c r="CDL411" s="1315"/>
      <c r="CDM411" s="1315"/>
      <c r="CDN411" s="1315"/>
      <c r="CDO411" s="1315"/>
      <c r="CDP411" s="1315"/>
      <c r="CDQ411" s="1315"/>
      <c r="CDR411" s="1315"/>
      <c r="CDS411" s="1315"/>
      <c r="CDT411" s="1315"/>
      <c r="CDU411" s="1315"/>
      <c r="CDV411" s="1315"/>
      <c r="CDW411" s="1315"/>
      <c r="CDX411" s="1315"/>
      <c r="CDY411" s="1315"/>
      <c r="CDZ411" s="1315"/>
      <c r="CEA411" s="1315"/>
      <c r="CEB411" s="1315"/>
      <c r="CEC411" s="1315"/>
      <c r="CED411" s="1315"/>
      <c r="CEE411" s="1315"/>
      <c r="CEF411" s="1315"/>
      <c r="CEG411" s="1315"/>
      <c r="CEH411" s="1315"/>
      <c r="CEI411" s="1315"/>
      <c r="CEJ411" s="1315"/>
      <c r="CEK411" s="1315"/>
      <c r="CEL411" s="1315"/>
      <c r="CEM411" s="1315"/>
      <c r="CEN411" s="1315"/>
      <c r="CEO411" s="1315"/>
      <c r="CEP411" s="1315"/>
      <c r="CEQ411" s="1315"/>
      <c r="CER411" s="1315"/>
      <c r="CES411" s="1315"/>
      <c r="CET411" s="1315"/>
      <c r="CEU411" s="1315"/>
      <c r="CEV411" s="1315"/>
      <c r="CEW411" s="1315"/>
      <c r="CEX411" s="1315"/>
      <c r="CEY411" s="1315"/>
      <c r="CEZ411" s="1315"/>
      <c r="CFA411" s="1315"/>
      <c r="CFB411" s="1315"/>
      <c r="CFC411" s="1315"/>
      <c r="CFD411" s="1315"/>
      <c r="CFE411" s="1315"/>
      <c r="CFF411" s="1315"/>
      <c r="CFG411" s="1315"/>
      <c r="CFH411" s="1315"/>
      <c r="CFI411" s="1315"/>
      <c r="CFJ411" s="1315"/>
      <c r="CFK411" s="1315"/>
      <c r="CFL411" s="1315"/>
      <c r="CFM411" s="1315"/>
      <c r="CFN411" s="1315"/>
      <c r="CFO411" s="1315"/>
      <c r="CFP411" s="1315"/>
      <c r="CFQ411" s="1315"/>
      <c r="CFR411" s="1315"/>
      <c r="CFS411" s="1315"/>
      <c r="CFT411" s="1315"/>
      <c r="CFU411" s="1315"/>
      <c r="CFV411" s="1315"/>
      <c r="CFW411" s="1315"/>
      <c r="CFX411" s="1315"/>
      <c r="CFY411" s="1315"/>
      <c r="CFZ411" s="1315"/>
      <c r="CGA411" s="1315"/>
      <c r="CGB411" s="1315"/>
      <c r="CGC411" s="1315"/>
      <c r="CGD411" s="1315"/>
      <c r="CGE411" s="1315"/>
      <c r="CGF411" s="1315"/>
      <c r="CGG411" s="1315"/>
      <c r="CGH411" s="1315"/>
      <c r="CGI411" s="1315"/>
      <c r="CGJ411" s="1315"/>
      <c r="CGK411" s="1315"/>
      <c r="CGL411" s="1315"/>
      <c r="CGM411" s="1315"/>
      <c r="CGN411" s="1315"/>
      <c r="CGO411" s="1315"/>
      <c r="CGP411" s="1315"/>
      <c r="CGQ411" s="1315"/>
      <c r="CGR411" s="1315"/>
      <c r="CGS411" s="1315"/>
      <c r="CGT411" s="1315"/>
      <c r="CGU411" s="1315"/>
      <c r="CGV411" s="1315"/>
      <c r="CGW411" s="1315"/>
      <c r="CGX411" s="1315"/>
      <c r="CGY411" s="1315"/>
      <c r="CGZ411" s="1315"/>
      <c r="CHA411" s="1315"/>
      <c r="CHB411" s="1315"/>
      <c r="CHC411" s="1315"/>
      <c r="CHD411" s="1315"/>
      <c r="CHE411" s="1315"/>
      <c r="CHF411" s="1315"/>
      <c r="CHG411" s="1315"/>
      <c r="CHH411" s="1315"/>
      <c r="CHI411" s="1315"/>
      <c r="CHJ411" s="1315"/>
      <c r="CHK411" s="1315"/>
      <c r="CHL411" s="1315"/>
      <c r="CHM411" s="1315"/>
      <c r="CHN411" s="1315"/>
      <c r="CHO411" s="1315"/>
      <c r="CHP411" s="1315"/>
      <c r="CHQ411" s="1315"/>
      <c r="CHR411" s="1315"/>
      <c r="CHS411" s="1315"/>
      <c r="CHT411" s="1315"/>
      <c r="CHU411" s="1315"/>
      <c r="CHV411" s="1315"/>
      <c r="CHW411" s="1315"/>
      <c r="CHX411" s="1315"/>
      <c r="CHY411" s="1315"/>
      <c r="CHZ411" s="1315"/>
      <c r="CIA411" s="1315"/>
      <c r="CIB411" s="1315"/>
      <c r="CIC411" s="1315"/>
      <c r="CID411" s="1315"/>
      <c r="CIE411" s="1315"/>
      <c r="CIF411" s="1315"/>
      <c r="CIG411" s="1315"/>
      <c r="CIH411" s="1315"/>
      <c r="CII411" s="1315"/>
      <c r="CIJ411" s="1315"/>
      <c r="CIK411" s="1315"/>
      <c r="CIL411" s="1315"/>
      <c r="CIM411" s="1315"/>
      <c r="CIN411" s="1315"/>
      <c r="CIO411" s="1315"/>
      <c r="CIP411" s="1315"/>
      <c r="CIQ411" s="1315"/>
      <c r="CIR411" s="1315"/>
      <c r="CIS411" s="1315"/>
      <c r="CIT411" s="1315"/>
      <c r="CIU411" s="1315"/>
      <c r="CIV411" s="1315"/>
      <c r="CIW411" s="1315"/>
      <c r="CIX411" s="1315"/>
      <c r="CIY411" s="1315"/>
      <c r="CIZ411" s="1315"/>
      <c r="CJA411" s="1315"/>
      <c r="CJB411" s="1315"/>
      <c r="CJC411" s="1315"/>
      <c r="CJD411" s="1315"/>
      <c r="CJE411" s="1315"/>
      <c r="CJF411" s="1315"/>
      <c r="CJG411" s="1315"/>
      <c r="CJH411" s="1315"/>
      <c r="CJI411" s="1315"/>
      <c r="CJJ411" s="1315"/>
      <c r="CJK411" s="1315"/>
      <c r="CJL411" s="1315"/>
      <c r="CJM411" s="1315"/>
      <c r="CJN411" s="1315"/>
      <c r="CJO411" s="1315"/>
      <c r="CJP411" s="1315"/>
      <c r="CJQ411" s="1315"/>
      <c r="CJR411" s="1315"/>
      <c r="CJS411" s="1315"/>
      <c r="CJT411" s="1315"/>
      <c r="CJU411" s="1315"/>
      <c r="CJV411" s="1315"/>
      <c r="CJW411" s="1315"/>
      <c r="CJX411" s="1315"/>
      <c r="CJY411" s="1315"/>
      <c r="CJZ411" s="1315"/>
      <c r="CKA411" s="1315"/>
      <c r="CKB411" s="1315"/>
      <c r="CKC411" s="1315"/>
      <c r="CKD411" s="1315"/>
      <c r="CKE411" s="1315"/>
      <c r="CKF411" s="1315"/>
      <c r="CKG411" s="1315"/>
      <c r="CKH411" s="1315"/>
      <c r="CKI411" s="1315"/>
      <c r="CKJ411" s="1315"/>
      <c r="CKK411" s="1315"/>
      <c r="CKL411" s="1315"/>
      <c r="CKM411" s="1315"/>
      <c r="CKN411" s="1315"/>
      <c r="CKO411" s="1315"/>
      <c r="CKP411" s="1315"/>
      <c r="CKQ411" s="1315"/>
      <c r="CKR411" s="1315"/>
      <c r="CKS411" s="1315"/>
      <c r="CKT411" s="1315"/>
      <c r="CKU411" s="1315"/>
      <c r="CKV411" s="1315"/>
      <c r="CKW411" s="1315"/>
      <c r="CKX411" s="1315"/>
      <c r="CKY411" s="1315"/>
      <c r="CKZ411" s="1315"/>
      <c r="CLA411" s="1315"/>
      <c r="CLB411" s="1315"/>
      <c r="CLC411" s="1315"/>
      <c r="CLD411" s="1315"/>
      <c r="CLE411" s="1315"/>
      <c r="CLF411" s="1315"/>
      <c r="CLG411" s="1315"/>
      <c r="CLH411" s="1315"/>
      <c r="CLI411" s="1315"/>
      <c r="CLJ411" s="1315"/>
      <c r="CLK411" s="1315"/>
      <c r="CLL411" s="1315"/>
      <c r="CLM411" s="1315"/>
      <c r="CLN411" s="1315"/>
      <c r="CLO411" s="1315"/>
      <c r="CLP411" s="1315"/>
      <c r="CLQ411" s="1315"/>
      <c r="CLR411" s="1315"/>
      <c r="CLS411" s="1315"/>
      <c r="CLT411" s="1315"/>
      <c r="CLU411" s="1315"/>
      <c r="CLV411" s="1315"/>
      <c r="CLW411" s="1315"/>
      <c r="CLX411" s="1315"/>
      <c r="CLY411" s="1315"/>
      <c r="CLZ411" s="1315"/>
      <c r="CMA411" s="1315"/>
      <c r="CMB411" s="1315"/>
      <c r="CMC411" s="1315"/>
      <c r="CMD411" s="1315"/>
      <c r="CME411" s="1315"/>
      <c r="CMF411" s="1315"/>
      <c r="CMG411" s="1315"/>
      <c r="CMH411" s="1315"/>
      <c r="CMI411" s="1315"/>
      <c r="CMJ411" s="1315"/>
      <c r="CMK411" s="1315"/>
      <c r="CML411" s="1315"/>
      <c r="CMM411" s="1315"/>
      <c r="CMN411" s="1315"/>
      <c r="CMO411" s="1315"/>
      <c r="CMP411" s="1315"/>
      <c r="CMQ411" s="1315"/>
      <c r="CMR411" s="1315"/>
      <c r="CMS411" s="1315"/>
      <c r="CMT411" s="1315"/>
      <c r="CMU411" s="1315"/>
      <c r="CMV411" s="1315"/>
      <c r="CMW411" s="1315"/>
      <c r="CMX411" s="1315"/>
      <c r="CMY411" s="1315"/>
      <c r="CMZ411" s="1315"/>
      <c r="CNA411" s="1315"/>
      <c r="CNB411" s="1315"/>
      <c r="CNC411" s="1315"/>
      <c r="CND411" s="1315"/>
      <c r="CNE411" s="1315"/>
      <c r="CNF411" s="1315"/>
      <c r="CNG411" s="1315"/>
      <c r="CNH411" s="1315"/>
      <c r="CNI411" s="1315"/>
      <c r="CNJ411" s="1315"/>
      <c r="CNK411" s="1315"/>
      <c r="CNL411" s="1315"/>
      <c r="CNM411" s="1315"/>
      <c r="CNN411" s="1315"/>
      <c r="CNO411" s="1315"/>
      <c r="CNP411" s="1315"/>
      <c r="CNQ411" s="1315"/>
      <c r="CNR411" s="1315"/>
      <c r="CNS411" s="1315"/>
      <c r="CNT411" s="1315"/>
      <c r="CNU411" s="1315"/>
      <c r="CNV411" s="1315"/>
      <c r="CNW411" s="1315"/>
      <c r="CNX411" s="1315"/>
      <c r="CNY411" s="1315"/>
      <c r="CNZ411" s="1315"/>
      <c r="COA411" s="1315"/>
      <c r="COB411" s="1315"/>
      <c r="COC411" s="1315"/>
      <c r="COD411" s="1315"/>
      <c r="COE411" s="1315"/>
      <c r="COF411" s="1315"/>
      <c r="COG411" s="1315"/>
      <c r="COH411" s="1315"/>
      <c r="COI411" s="1315"/>
      <c r="COJ411" s="1315"/>
      <c r="COK411" s="1315"/>
      <c r="COL411" s="1315"/>
      <c r="COM411" s="1315"/>
      <c r="CON411" s="1315"/>
      <c r="COO411" s="1315"/>
      <c r="COP411" s="1315"/>
      <c r="COQ411" s="1315"/>
      <c r="COR411" s="1315"/>
      <c r="COS411" s="1315"/>
      <c r="COT411" s="1315"/>
      <c r="COU411" s="1315"/>
      <c r="COV411" s="1315"/>
      <c r="COW411" s="1315"/>
      <c r="COX411" s="1315"/>
      <c r="COY411" s="1315"/>
      <c r="COZ411" s="1315"/>
      <c r="CPA411" s="1315"/>
      <c r="CPB411" s="1315"/>
      <c r="CPC411" s="1315"/>
      <c r="CPD411" s="1315"/>
      <c r="CPE411" s="1315"/>
      <c r="CPF411" s="1315"/>
      <c r="CPG411" s="1315"/>
      <c r="CPH411" s="1315"/>
      <c r="CPI411" s="1315"/>
      <c r="CPJ411" s="1315"/>
      <c r="CPK411" s="1315"/>
      <c r="CPL411" s="1315"/>
      <c r="CPM411" s="1315"/>
      <c r="CPN411" s="1315"/>
      <c r="CPO411" s="1315"/>
      <c r="CPP411" s="1315"/>
      <c r="CPQ411" s="1315"/>
      <c r="CPR411" s="1315"/>
      <c r="CPS411" s="1315"/>
      <c r="CPT411" s="1315"/>
      <c r="CPU411" s="1315"/>
      <c r="CPV411" s="1315"/>
      <c r="CPW411" s="1315"/>
      <c r="CPX411" s="1315"/>
      <c r="CPY411" s="1315"/>
      <c r="CPZ411" s="1315"/>
      <c r="CQA411" s="1315"/>
      <c r="CQB411" s="1315"/>
      <c r="CQC411" s="1315"/>
      <c r="CQD411" s="1315"/>
      <c r="CQE411" s="1315"/>
      <c r="CQF411" s="1315"/>
      <c r="CQG411" s="1315"/>
      <c r="CQH411" s="1315"/>
      <c r="CQI411" s="1315"/>
      <c r="CQJ411" s="1315"/>
      <c r="CQK411" s="1315"/>
      <c r="CQL411" s="1315"/>
      <c r="CQM411" s="1315"/>
      <c r="CQN411" s="1315"/>
      <c r="CQO411" s="1315"/>
      <c r="CQP411" s="1315"/>
      <c r="CQQ411" s="1315"/>
      <c r="CQR411" s="1315"/>
      <c r="CQS411" s="1315"/>
      <c r="CQT411" s="1315"/>
      <c r="CQU411" s="1315"/>
      <c r="CQV411" s="1315"/>
      <c r="CQW411" s="1315"/>
      <c r="CQX411" s="1315"/>
      <c r="CQY411" s="1315"/>
      <c r="CQZ411" s="1315"/>
      <c r="CRA411" s="1315"/>
      <c r="CRB411" s="1315"/>
      <c r="CRC411" s="1315"/>
      <c r="CRD411" s="1315"/>
      <c r="CRE411" s="1315"/>
      <c r="CRF411" s="1315"/>
      <c r="CRG411" s="1315"/>
      <c r="CRH411" s="1315"/>
      <c r="CRI411" s="1315"/>
      <c r="CRJ411" s="1315"/>
      <c r="CRK411" s="1315"/>
      <c r="CRL411" s="1315"/>
      <c r="CRM411" s="1315"/>
      <c r="CRN411" s="1315"/>
      <c r="CRO411" s="1315"/>
      <c r="CRP411" s="1315"/>
      <c r="CRQ411" s="1315"/>
      <c r="CRR411" s="1315"/>
      <c r="CRS411" s="1315"/>
      <c r="CRT411" s="1315"/>
      <c r="CRU411" s="1315"/>
      <c r="CRV411" s="1315"/>
      <c r="CRW411" s="1315"/>
      <c r="CRX411" s="1315"/>
      <c r="CRY411" s="1315"/>
      <c r="CRZ411" s="1315"/>
      <c r="CSA411" s="1315"/>
      <c r="CSB411" s="1315"/>
      <c r="CSC411" s="1315"/>
      <c r="CSD411" s="1315"/>
      <c r="CSE411" s="1315"/>
      <c r="CSF411" s="1315"/>
      <c r="CSG411" s="1315"/>
      <c r="CSH411" s="1315"/>
      <c r="CSI411" s="1315"/>
      <c r="CSJ411" s="1315"/>
      <c r="CSK411" s="1315"/>
      <c r="CSL411" s="1315"/>
      <c r="CSM411" s="1315"/>
      <c r="CSN411" s="1315"/>
      <c r="CSO411" s="1315"/>
      <c r="CSP411" s="1315"/>
      <c r="CSQ411" s="1315"/>
      <c r="CSR411" s="1315"/>
      <c r="CSS411" s="1315"/>
      <c r="CST411" s="1315"/>
      <c r="CSU411" s="1315"/>
      <c r="CSV411" s="1315"/>
      <c r="CSW411" s="1315"/>
      <c r="CSX411" s="1315"/>
      <c r="CSY411" s="1315"/>
      <c r="CSZ411" s="1315"/>
      <c r="CTA411" s="1315"/>
      <c r="CTB411" s="1315"/>
      <c r="CTC411" s="1315"/>
      <c r="CTD411" s="1315"/>
      <c r="CTE411" s="1315"/>
      <c r="CTF411" s="1315"/>
      <c r="CTG411" s="1315"/>
      <c r="CTH411" s="1315"/>
      <c r="CTI411" s="1315"/>
      <c r="CTJ411" s="1315"/>
      <c r="CTK411" s="1315"/>
      <c r="CTL411" s="1315"/>
      <c r="CTM411" s="1315"/>
      <c r="CTN411" s="1315"/>
      <c r="CTO411" s="1315"/>
      <c r="CTP411" s="1315"/>
      <c r="CTQ411" s="1315"/>
      <c r="CTR411" s="1315"/>
      <c r="CTS411" s="1315"/>
      <c r="CTT411" s="1315"/>
      <c r="CTU411" s="1315"/>
      <c r="CTV411" s="1315"/>
      <c r="CTW411" s="1315"/>
      <c r="CTX411" s="1315"/>
      <c r="CTY411" s="1315"/>
      <c r="CTZ411" s="1315"/>
      <c r="CUA411" s="1315"/>
      <c r="CUB411" s="1315"/>
      <c r="CUC411" s="1315"/>
      <c r="CUD411" s="1315"/>
      <c r="CUE411" s="1315"/>
      <c r="CUF411" s="1315"/>
      <c r="CUG411" s="1315"/>
      <c r="CUH411" s="1315"/>
      <c r="CUI411" s="1315"/>
      <c r="CUJ411" s="1315"/>
      <c r="CUK411" s="1315"/>
      <c r="CUL411" s="1315"/>
      <c r="CUM411" s="1315"/>
      <c r="CUN411" s="1315"/>
      <c r="CUO411" s="1315"/>
      <c r="CUP411" s="1315"/>
      <c r="CUQ411" s="1315"/>
      <c r="CUR411" s="1315"/>
      <c r="CUS411" s="1315"/>
      <c r="CUT411" s="1315"/>
      <c r="CUU411" s="1315"/>
      <c r="CUV411" s="1315"/>
      <c r="CUW411" s="1315"/>
      <c r="CUX411" s="1315"/>
      <c r="CUY411" s="1315"/>
      <c r="CUZ411" s="1315"/>
      <c r="CVA411" s="1315"/>
      <c r="CVB411" s="1315"/>
      <c r="CVC411" s="1315"/>
      <c r="CVD411" s="1315"/>
      <c r="CVE411" s="1315"/>
      <c r="CVF411" s="1315"/>
      <c r="CVG411" s="1315"/>
      <c r="CVH411" s="1315"/>
      <c r="CVI411" s="1315"/>
      <c r="CVJ411" s="1315"/>
      <c r="CVK411" s="1315"/>
      <c r="CVL411" s="1315"/>
      <c r="CVM411" s="1315"/>
      <c r="CVN411" s="1315"/>
      <c r="CVO411" s="1315"/>
      <c r="CVP411" s="1315"/>
      <c r="CVQ411" s="1315"/>
      <c r="CVR411" s="1315"/>
      <c r="CVS411" s="1315"/>
      <c r="CVT411" s="1315"/>
      <c r="CVU411" s="1315"/>
      <c r="CVV411" s="1315"/>
      <c r="CVW411" s="1315"/>
      <c r="CVX411" s="1315"/>
      <c r="CVY411" s="1315"/>
      <c r="CVZ411" s="1315"/>
      <c r="CWA411" s="1315"/>
      <c r="CWB411" s="1315"/>
      <c r="CWC411" s="1315"/>
      <c r="CWD411" s="1315"/>
      <c r="CWE411" s="1315"/>
      <c r="CWF411" s="1315"/>
      <c r="CWG411" s="1315"/>
      <c r="CWH411" s="1315"/>
      <c r="CWI411" s="1315"/>
      <c r="CWJ411" s="1315"/>
      <c r="CWK411" s="1315"/>
      <c r="CWL411" s="1315"/>
      <c r="CWM411" s="1315"/>
      <c r="CWN411" s="1315"/>
      <c r="CWO411" s="1315"/>
      <c r="CWP411" s="1315"/>
      <c r="CWQ411" s="1315"/>
      <c r="CWR411" s="1315"/>
      <c r="CWS411" s="1315"/>
      <c r="CWT411" s="1315"/>
      <c r="CWU411" s="1315"/>
      <c r="CWV411" s="1315"/>
      <c r="CWW411" s="1315"/>
      <c r="CWX411" s="1315"/>
      <c r="CWY411" s="1315"/>
      <c r="CWZ411" s="1315"/>
      <c r="CXA411" s="1315"/>
      <c r="CXB411" s="1315"/>
      <c r="CXC411" s="1315"/>
      <c r="CXD411" s="1315"/>
      <c r="CXE411" s="1315"/>
      <c r="CXF411" s="1315"/>
      <c r="CXG411" s="1315"/>
      <c r="CXH411" s="1315"/>
      <c r="CXI411" s="1315"/>
      <c r="CXJ411" s="1315"/>
      <c r="CXK411" s="1315"/>
      <c r="CXL411" s="1315"/>
      <c r="CXM411" s="1315"/>
      <c r="CXN411" s="1315"/>
      <c r="CXO411" s="1315"/>
      <c r="CXP411" s="1315"/>
      <c r="CXQ411" s="1315"/>
      <c r="CXR411" s="1315"/>
      <c r="CXS411" s="1315"/>
      <c r="CXT411" s="1315"/>
      <c r="CXU411" s="1315"/>
      <c r="CXV411" s="1315"/>
      <c r="CXW411" s="1315"/>
      <c r="CXX411" s="1315"/>
      <c r="CXY411" s="1315"/>
      <c r="CXZ411" s="1315"/>
      <c r="CYA411" s="1315"/>
      <c r="CYB411" s="1315"/>
      <c r="CYC411" s="1315"/>
      <c r="CYD411" s="1315"/>
      <c r="CYE411" s="1315"/>
      <c r="CYF411" s="1315"/>
      <c r="CYG411" s="1315"/>
      <c r="CYH411" s="1315"/>
      <c r="CYI411" s="1315"/>
      <c r="CYJ411" s="1315"/>
      <c r="CYK411" s="1315"/>
      <c r="CYL411" s="1315"/>
      <c r="CYM411" s="1315"/>
      <c r="CYN411" s="1315"/>
      <c r="CYO411" s="1315"/>
      <c r="CYP411" s="1315"/>
      <c r="CYQ411" s="1315"/>
      <c r="CYR411" s="1315"/>
      <c r="CYS411" s="1315"/>
      <c r="CYT411" s="1315"/>
      <c r="CYU411" s="1315"/>
      <c r="CYV411" s="1315"/>
      <c r="CYW411" s="1315"/>
      <c r="CYX411" s="1315"/>
      <c r="CYY411" s="1315"/>
      <c r="CYZ411" s="1315"/>
      <c r="CZA411" s="1315"/>
      <c r="CZB411" s="1315"/>
      <c r="CZC411" s="1315"/>
      <c r="CZD411" s="1315"/>
      <c r="CZE411" s="1315"/>
      <c r="CZF411" s="1315"/>
      <c r="CZG411" s="1315"/>
      <c r="CZH411" s="1315"/>
      <c r="CZI411" s="1315"/>
      <c r="CZJ411" s="1315"/>
      <c r="CZK411" s="1315"/>
      <c r="CZL411" s="1315"/>
      <c r="CZM411" s="1315"/>
      <c r="CZN411" s="1315"/>
      <c r="CZO411" s="1315"/>
      <c r="CZP411" s="1315"/>
      <c r="CZQ411" s="1315"/>
      <c r="CZR411" s="1315"/>
      <c r="CZS411" s="1315"/>
      <c r="CZT411" s="1315"/>
      <c r="CZU411" s="1315"/>
      <c r="CZV411" s="1315"/>
      <c r="CZW411" s="1315"/>
      <c r="CZX411" s="1315"/>
      <c r="CZY411" s="1315"/>
      <c r="CZZ411" s="1315"/>
      <c r="DAA411" s="1315"/>
      <c r="DAB411" s="1315"/>
      <c r="DAC411" s="1315"/>
      <c r="DAD411" s="1315"/>
      <c r="DAE411" s="1315"/>
      <c r="DAF411" s="1315"/>
      <c r="DAG411" s="1315"/>
      <c r="DAH411" s="1315"/>
      <c r="DAI411" s="1315"/>
      <c r="DAJ411" s="1315"/>
      <c r="DAK411" s="1315"/>
      <c r="DAL411" s="1315"/>
      <c r="DAM411" s="1315"/>
      <c r="DAN411" s="1315"/>
      <c r="DAO411" s="1315"/>
      <c r="DAP411" s="1315"/>
      <c r="DAQ411" s="1315"/>
      <c r="DAR411" s="1315"/>
      <c r="DAS411" s="1315"/>
      <c r="DAT411" s="1315"/>
      <c r="DAU411" s="1315"/>
      <c r="DAV411" s="1315"/>
      <c r="DAW411" s="1315"/>
      <c r="DAX411" s="1315"/>
      <c r="DAY411" s="1315"/>
      <c r="DAZ411" s="1315"/>
      <c r="DBA411" s="1315"/>
      <c r="DBB411" s="1315"/>
      <c r="DBC411" s="1315"/>
      <c r="DBD411" s="1315"/>
      <c r="DBE411" s="1315"/>
      <c r="DBF411" s="1315"/>
      <c r="DBG411" s="1315"/>
      <c r="DBH411" s="1315"/>
      <c r="DBI411" s="1315"/>
      <c r="DBJ411" s="1315"/>
      <c r="DBK411" s="1315"/>
      <c r="DBL411" s="1315"/>
      <c r="DBM411" s="1315"/>
      <c r="DBN411" s="1315"/>
      <c r="DBO411" s="1315"/>
      <c r="DBP411" s="1315"/>
      <c r="DBQ411" s="1315"/>
      <c r="DBR411" s="1315"/>
      <c r="DBS411" s="1315"/>
      <c r="DBT411" s="1315"/>
      <c r="DBU411" s="1315"/>
      <c r="DBV411" s="1315"/>
      <c r="DBW411" s="1315"/>
      <c r="DBX411" s="1315"/>
      <c r="DBY411" s="1315"/>
      <c r="DBZ411" s="1315"/>
      <c r="DCA411" s="1315"/>
      <c r="DCB411" s="1315"/>
      <c r="DCC411" s="1315"/>
      <c r="DCD411" s="1315"/>
      <c r="DCE411" s="1315"/>
      <c r="DCF411" s="1315"/>
      <c r="DCG411" s="1315"/>
      <c r="DCH411" s="1315"/>
      <c r="DCI411" s="1315"/>
      <c r="DCJ411" s="1315"/>
      <c r="DCK411" s="1315"/>
      <c r="DCL411" s="1315"/>
      <c r="DCM411" s="1315"/>
      <c r="DCN411" s="1315"/>
      <c r="DCO411" s="1315"/>
      <c r="DCP411" s="1315"/>
      <c r="DCQ411" s="1315"/>
      <c r="DCR411" s="1315"/>
      <c r="DCS411" s="1315"/>
      <c r="DCT411" s="1315"/>
      <c r="DCU411" s="1315"/>
      <c r="DCV411" s="1315"/>
      <c r="DCW411" s="1315"/>
      <c r="DCX411" s="1315"/>
      <c r="DCY411" s="1315"/>
      <c r="DCZ411" s="1315"/>
      <c r="DDA411" s="1315"/>
      <c r="DDB411" s="1315"/>
      <c r="DDC411" s="1315"/>
      <c r="DDD411" s="1315"/>
      <c r="DDE411" s="1315"/>
      <c r="DDF411" s="1315"/>
      <c r="DDG411" s="1315"/>
      <c r="DDH411" s="1315"/>
      <c r="DDI411" s="1315"/>
      <c r="DDJ411" s="1315"/>
      <c r="DDK411" s="1315"/>
      <c r="DDL411" s="1315"/>
      <c r="DDM411" s="1315"/>
      <c r="DDN411" s="1315"/>
      <c r="DDO411" s="1315"/>
      <c r="DDP411" s="1315"/>
      <c r="DDQ411" s="1315"/>
      <c r="DDR411" s="1315"/>
      <c r="DDS411" s="1315"/>
      <c r="DDT411" s="1315"/>
      <c r="DDU411" s="1315"/>
      <c r="DDV411" s="1315"/>
      <c r="DDW411" s="1315"/>
      <c r="DDX411" s="1315"/>
      <c r="DDY411" s="1315"/>
      <c r="DDZ411" s="1315"/>
      <c r="DEA411" s="1315"/>
      <c r="DEB411" s="1315"/>
      <c r="DEC411" s="1315"/>
      <c r="DED411" s="1315"/>
      <c r="DEE411" s="1315"/>
      <c r="DEF411" s="1315"/>
      <c r="DEG411" s="1315"/>
      <c r="DEH411" s="1315"/>
      <c r="DEI411" s="1315"/>
      <c r="DEJ411" s="1315"/>
      <c r="DEK411" s="1315"/>
      <c r="DEL411" s="1315"/>
      <c r="DEM411" s="1315"/>
      <c r="DEN411" s="1315"/>
      <c r="DEO411" s="1315"/>
      <c r="DEP411" s="1315"/>
      <c r="DEQ411" s="1315"/>
      <c r="DER411" s="1315"/>
      <c r="DES411" s="1315"/>
      <c r="DET411" s="1315"/>
      <c r="DEU411" s="1315"/>
      <c r="DEV411" s="1315"/>
      <c r="DEW411" s="1315"/>
      <c r="DEX411" s="1315"/>
      <c r="DEY411" s="1315"/>
      <c r="DEZ411" s="1315"/>
      <c r="DFA411" s="1315"/>
      <c r="DFB411" s="1315"/>
      <c r="DFC411" s="1315"/>
      <c r="DFD411" s="1315"/>
      <c r="DFE411" s="1315"/>
      <c r="DFF411" s="1315"/>
      <c r="DFG411" s="1315"/>
      <c r="DFH411" s="1315"/>
      <c r="DFI411" s="1315"/>
      <c r="DFJ411" s="1315"/>
      <c r="DFK411" s="1315"/>
      <c r="DFL411" s="1315"/>
      <c r="DFM411" s="1315"/>
      <c r="DFN411" s="1315"/>
      <c r="DFO411" s="1315"/>
      <c r="DFP411" s="1315"/>
      <c r="DFQ411" s="1315"/>
      <c r="DFR411" s="1315"/>
      <c r="DFS411" s="1315"/>
      <c r="DFT411" s="1315"/>
      <c r="DFU411" s="1315"/>
      <c r="DFV411" s="1315"/>
      <c r="DFW411" s="1315"/>
      <c r="DFX411" s="1315"/>
      <c r="DFY411" s="1315"/>
      <c r="DFZ411" s="1315"/>
      <c r="DGA411" s="1315"/>
      <c r="DGB411" s="1315"/>
      <c r="DGC411" s="1315"/>
      <c r="DGD411" s="1315"/>
      <c r="DGE411" s="1315"/>
      <c r="DGF411" s="1315"/>
      <c r="DGG411" s="1315"/>
      <c r="DGH411" s="1315"/>
      <c r="DGI411" s="1315"/>
      <c r="DGJ411" s="1315"/>
      <c r="DGK411" s="1315"/>
      <c r="DGL411" s="1315"/>
      <c r="DGM411" s="1315"/>
      <c r="DGN411" s="1315"/>
      <c r="DGO411" s="1315"/>
      <c r="DGP411" s="1315"/>
      <c r="DGQ411" s="1315"/>
      <c r="DGR411" s="1315"/>
      <c r="DGS411" s="1315"/>
      <c r="DGT411" s="1315"/>
      <c r="DGU411" s="1315"/>
      <c r="DGV411" s="1315"/>
      <c r="DGW411" s="1315"/>
      <c r="DGX411" s="1315"/>
      <c r="DGY411" s="1315"/>
      <c r="DGZ411" s="1315"/>
      <c r="DHA411" s="1315"/>
      <c r="DHB411" s="1315"/>
      <c r="DHC411" s="1315"/>
      <c r="DHD411" s="1315"/>
      <c r="DHE411" s="1315"/>
      <c r="DHF411" s="1315"/>
      <c r="DHG411" s="1315"/>
      <c r="DHH411" s="1315"/>
      <c r="DHI411" s="1315"/>
      <c r="DHJ411" s="1315"/>
      <c r="DHK411" s="1315"/>
      <c r="DHL411" s="1315"/>
      <c r="DHM411" s="1315"/>
      <c r="DHN411" s="1315"/>
      <c r="DHO411" s="1315"/>
      <c r="DHP411" s="1315"/>
      <c r="DHQ411" s="1315"/>
      <c r="DHR411" s="1315"/>
      <c r="DHS411" s="1315"/>
      <c r="DHT411" s="1315"/>
      <c r="DHU411" s="1315"/>
      <c r="DHV411" s="1315"/>
      <c r="DHW411" s="1315"/>
      <c r="DHX411" s="1315"/>
      <c r="DHY411" s="1315"/>
      <c r="DHZ411" s="1315"/>
      <c r="DIA411" s="1315"/>
      <c r="DIB411" s="1315"/>
      <c r="DIC411" s="1315"/>
      <c r="DID411" s="1315"/>
      <c r="DIE411" s="1315"/>
      <c r="DIF411" s="1315"/>
      <c r="DIG411" s="1315"/>
      <c r="DIH411" s="1315"/>
      <c r="DII411" s="1315"/>
      <c r="DIJ411" s="1315"/>
      <c r="DIK411" s="1315"/>
      <c r="DIL411" s="1315"/>
      <c r="DIM411" s="1315"/>
      <c r="DIN411" s="1315"/>
      <c r="DIO411" s="1315"/>
      <c r="DIP411" s="1315"/>
      <c r="DIQ411" s="1315"/>
      <c r="DIR411" s="1315"/>
      <c r="DIS411" s="1315"/>
      <c r="DIT411" s="1315"/>
      <c r="DIU411" s="1315"/>
      <c r="DIV411" s="1315"/>
      <c r="DIW411" s="1315"/>
      <c r="DIX411" s="1315"/>
      <c r="DIY411" s="1315"/>
      <c r="DIZ411" s="1315"/>
      <c r="DJA411" s="1315"/>
      <c r="DJB411" s="1315"/>
      <c r="DJC411" s="1315"/>
      <c r="DJD411" s="1315"/>
      <c r="DJE411" s="1315"/>
      <c r="DJF411" s="1315"/>
      <c r="DJG411" s="1315"/>
      <c r="DJH411" s="1315"/>
      <c r="DJI411" s="1315"/>
      <c r="DJJ411" s="1315"/>
      <c r="DJK411" s="1315"/>
      <c r="DJL411" s="1315"/>
      <c r="DJM411" s="1315"/>
      <c r="DJN411" s="1315"/>
      <c r="DJO411" s="1315"/>
      <c r="DJP411" s="1315"/>
      <c r="DJQ411" s="1315"/>
      <c r="DJR411" s="1315"/>
      <c r="DJS411" s="1315"/>
      <c r="DJT411" s="1315"/>
      <c r="DJU411" s="1315"/>
      <c r="DJV411" s="1315"/>
      <c r="DJW411" s="1315"/>
      <c r="DJX411" s="1315"/>
      <c r="DJY411" s="1315"/>
      <c r="DJZ411" s="1315"/>
      <c r="DKA411" s="1315"/>
      <c r="DKB411" s="1315"/>
      <c r="DKC411" s="1315"/>
      <c r="DKD411" s="1315"/>
      <c r="DKE411" s="1315"/>
      <c r="DKF411" s="1315"/>
      <c r="DKG411" s="1315"/>
      <c r="DKH411" s="1315"/>
      <c r="DKI411" s="1315"/>
      <c r="DKJ411" s="1315"/>
      <c r="DKK411" s="1315"/>
      <c r="DKL411" s="1315"/>
      <c r="DKM411" s="1315"/>
      <c r="DKN411" s="1315"/>
      <c r="DKO411" s="1315"/>
      <c r="DKP411" s="1315"/>
      <c r="DKQ411" s="1315"/>
      <c r="DKR411" s="1315"/>
      <c r="DKS411" s="1315"/>
      <c r="DKT411" s="1315"/>
      <c r="DKU411" s="1315"/>
      <c r="DKV411" s="1315"/>
      <c r="DKW411" s="1315"/>
      <c r="DKX411" s="1315"/>
      <c r="DKY411" s="1315"/>
      <c r="DKZ411" s="1315"/>
      <c r="DLA411" s="1315"/>
      <c r="DLB411" s="1315"/>
      <c r="DLC411" s="1315"/>
      <c r="DLD411" s="1315"/>
      <c r="DLE411" s="1315"/>
      <c r="DLF411" s="1315"/>
      <c r="DLG411" s="1315"/>
      <c r="DLH411" s="1315"/>
      <c r="DLI411" s="1315"/>
      <c r="DLJ411" s="1315"/>
      <c r="DLK411" s="1315"/>
      <c r="DLL411" s="1315"/>
      <c r="DLM411" s="1315"/>
      <c r="DLN411" s="1315"/>
      <c r="DLO411" s="1315"/>
      <c r="DLP411" s="1315"/>
      <c r="DLQ411" s="1315"/>
      <c r="DLR411" s="1315"/>
      <c r="DLS411" s="1315"/>
      <c r="DLT411" s="1315"/>
      <c r="DLU411" s="1315"/>
      <c r="DLV411" s="1315"/>
      <c r="DLW411" s="1315"/>
      <c r="DLX411" s="1315"/>
      <c r="DLY411" s="1315"/>
      <c r="DLZ411" s="1315"/>
      <c r="DMA411" s="1315"/>
      <c r="DMB411" s="1315"/>
      <c r="DMC411" s="1315"/>
      <c r="DMD411" s="1315"/>
      <c r="DME411" s="1315"/>
      <c r="DMF411" s="1315"/>
      <c r="DMG411" s="1315"/>
      <c r="DMH411" s="1315"/>
      <c r="DMI411" s="1315"/>
      <c r="DMJ411" s="1315"/>
      <c r="DMK411" s="1315"/>
      <c r="DML411" s="1315"/>
      <c r="DMM411" s="1315"/>
      <c r="DMN411" s="1315"/>
      <c r="DMO411" s="1315"/>
      <c r="DMP411" s="1315"/>
      <c r="DMQ411" s="1315"/>
      <c r="DMR411" s="1315"/>
      <c r="DMS411" s="1315"/>
      <c r="DMT411" s="1315"/>
      <c r="DMU411" s="1315"/>
      <c r="DMV411" s="1315"/>
      <c r="DMW411" s="1315"/>
      <c r="DMX411" s="1315"/>
      <c r="DMY411" s="1315"/>
      <c r="DMZ411" s="1315"/>
      <c r="DNA411" s="1315"/>
      <c r="DNB411" s="1315"/>
      <c r="DNC411" s="1315"/>
      <c r="DND411" s="1315"/>
      <c r="DNE411" s="1315"/>
      <c r="DNF411" s="1315"/>
      <c r="DNG411" s="1315"/>
      <c r="DNH411" s="1315"/>
      <c r="DNI411" s="1315"/>
      <c r="DNJ411" s="1315"/>
      <c r="DNK411" s="1315"/>
      <c r="DNL411" s="1315"/>
      <c r="DNM411" s="1315"/>
      <c r="DNN411" s="1315"/>
      <c r="DNO411" s="1315"/>
      <c r="DNP411" s="1315"/>
      <c r="DNQ411" s="1315"/>
      <c r="DNR411" s="1315"/>
      <c r="DNS411" s="1315"/>
      <c r="DNT411" s="1315"/>
      <c r="DNU411" s="1315"/>
      <c r="DNV411" s="1315"/>
      <c r="DNW411" s="1315"/>
      <c r="DNX411" s="1315"/>
      <c r="DNY411" s="1315"/>
      <c r="DNZ411" s="1315"/>
      <c r="DOA411" s="1315"/>
      <c r="DOB411" s="1315"/>
      <c r="DOC411" s="1315"/>
      <c r="DOD411" s="1315"/>
      <c r="DOE411" s="1315"/>
      <c r="DOF411" s="1315"/>
      <c r="DOG411" s="1315"/>
      <c r="DOH411" s="1315"/>
      <c r="DOI411" s="1315"/>
      <c r="DOJ411" s="1315"/>
      <c r="DOK411" s="1315"/>
      <c r="DOL411" s="1315"/>
      <c r="DOM411" s="1315"/>
      <c r="DON411" s="1315"/>
      <c r="DOO411" s="1315"/>
      <c r="DOP411" s="1315"/>
      <c r="DOQ411" s="1315"/>
      <c r="DOR411" s="1315"/>
      <c r="DOS411" s="1315"/>
      <c r="DOT411" s="1315"/>
      <c r="DOU411" s="1315"/>
      <c r="DOV411" s="1315"/>
      <c r="DOW411" s="1315"/>
      <c r="DOX411" s="1315"/>
      <c r="DOY411" s="1315"/>
      <c r="DOZ411" s="1315"/>
      <c r="DPA411" s="1315"/>
      <c r="DPB411" s="1315"/>
      <c r="DPC411" s="1315"/>
      <c r="DPD411" s="1315"/>
      <c r="DPE411" s="1315"/>
      <c r="DPF411" s="1315"/>
      <c r="DPG411" s="1315"/>
      <c r="DPH411" s="1315"/>
      <c r="DPI411" s="1315"/>
      <c r="DPJ411" s="1315"/>
      <c r="DPK411" s="1315"/>
      <c r="DPL411" s="1315"/>
      <c r="DPM411" s="1315"/>
      <c r="DPN411" s="1315"/>
      <c r="DPO411" s="1315"/>
      <c r="DPP411" s="1315"/>
      <c r="DPQ411" s="1315"/>
      <c r="DPR411" s="1315"/>
      <c r="DPS411" s="1315"/>
      <c r="DPT411" s="1315"/>
      <c r="DPU411" s="1315"/>
      <c r="DPV411" s="1315"/>
      <c r="DPW411" s="1315"/>
      <c r="DPX411" s="1315"/>
      <c r="DPY411" s="1315"/>
      <c r="DPZ411" s="1315"/>
      <c r="DQA411" s="1315"/>
      <c r="DQB411" s="1315"/>
      <c r="DQC411" s="1315"/>
      <c r="DQD411" s="1315"/>
      <c r="DQE411" s="1315"/>
      <c r="DQF411" s="1315"/>
      <c r="DQG411" s="1315"/>
      <c r="DQH411" s="1315"/>
      <c r="DQI411" s="1315"/>
      <c r="DQJ411" s="1315"/>
      <c r="DQK411" s="1315"/>
      <c r="DQL411" s="1315"/>
      <c r="DQM411" s="1315"/>
      <c r="DQN411" s="1315"/>
      <c r="DQO411" s="1315"/>
      <c r="DQP411" s="1315"/>
      <c r="DQQ411" s="1315"/>
      <c r="DQR411" s="1315"/>
      <c r="DQS411" s="1315"/>
      <c r="DQT411" s="1315"/>
      <c r="DQU411" s="1315"/>
      <c r="DQV411" s="1315"/>
      <c r="DQW411" s="1315"/>
      <c r="DQX411" s="1315"/>
      <c r="DQY411" s="1315"/>
      <c r="DQZ411" s="1315"/>
      <c r="DRA411" s="1315"/>
      <c r="DRB411" s="1315"/>
      <c r="DRC411" s="1315"/>
      <c r="DRD411" s="1315"/>
      <c r="DRE411" s="1315"/>
      <c r="DRF411" s="1315"/>
      <c r="DRG411" s="1315"/>
      <c r="DRH411" s="1315"/>
      <c r="DRI411" s="1315"/>
      <c r="DRJ411" s="1315"/>
      <c r="DRK411" s="1315"/>
      <c r="DRL411" s="1315"/>
      <c r="DRM411" s="1315"/>
      <c r="DRN411" s="1315"/>
      <c r="DRO411" s="1315"/>
      <c r="DRP411" s="1315"/>
      <c r="DRQ411" s="1315"/>
      <c r="DRR411" s="1315"/>
      <c r="DRS411" s="1315"/>
      <c r="DRT411" s="1315"/>
      <c r="DRU411" s="1315"/>
      <c r="DRV411" s="1315"/>
      <c r="DRW411" s="1315"/>
      <c r="DRX411" s="1315"/>
      <c r="DRY411" s="1315"/>
      <c r="DRZ411" s="1315"/>
      <c r="DSA411" s="1315"/>
      <c r="DSB411" s="1315"/>
      <c r="DSC411" s="1315"/>
      <c r="DSD411" s="1315"/>
      <c r="DSE411" s="1315"/>
      <c r="DSF411" s="1315"/>
      <c r="DSG411" s="1315"/>
      <c r="DSH411" s="1315"/>
      <c r="DSI411" s="1315"/>
      <c r="DSJ411" s="1315"/>
      <c r="DSK411" s="1315"/>
      <c r="DSL411" s="1315"/>
      <c r="DSM411" s="1315"/>
      <c r="DSN411" s="1315"/>
      <c r="DSO411" s="1315"/>
      <c r="DSP411" s="1315"/>
      <c r="DSQ411" s="1315"/>
      <c r="DSR411" s="1315"/>
      <c r="DSS411" s="1315"/>
      <c r="DST411" s="1315"/>
      <c r="DSU411" s="1315"/>
      <c r="DSV411" s="1315"/>
      <c r="DSW411" s="1315"/>
      <c r="DSX411" s="1315"/>
      <c r="DSY411" s="1315"/>
      <c r="DSZ411" s="1315"/>
      <c r="DTA411" s="1315"/>
      <c r="DTB411" s="1315"/>
      <c r="DTC411" s="1315"/>
      <c r="DTD411" s="1315"/>
      <c r="DTE411" s="1315"/>
      <c r="DTF411" s="1315"/>
      <c r="DTG411" s="1315"/>
      <c r="DTH411" s="1315"/>
      <c r="DTI411" s="1315"/>
      <c r="DTJ411" s="1315"/>
      <c r="DTK411" s="1315"/>
      <c r="DTL411" s="1315"/>
      <c r="DTM411" s="1315"/>
      <c r="DTN411" s="1315"/>
      <c r="DTO411" s="1315"/>
      <c r="DTP411" s="1315"/>
      <c r="DTQ411" s="1315"/>
      <c r="DTR411" s="1315"/>
      <c r="DTS411" s="1315"/>
      <c r="DTT411" s="1315"/>
      <c r="DTU411" s="1315"/>
      <c r="DTV411" s="1315"/>
      <c r="DTW411" s="1315"/>
      <c r="DTX411" s="1315"/>
      <c r="DTY411" s="1315"/>
      <c r="DTZ411" s="1315"/>
      <c r="DUA411" s="1315"/>
      <c r="DUB411" s="1315"/>
      <c r="DUC411" s="1315"/>
      <c r="DUD411" s="1315"/>
      <c r="DUE411" s="1315"/>
      <c r="DUF411" s="1315"/>
      <c r="DUG411" s="1315"/>
      <c r="DUH411" s="1315"/>
      <c r="DUI411" s="1315"/>
      <c r="DUJ411" s="1315"/>
      <c r="DUK411" s="1315"/>
      <c r="DUL411" s="1315"/>
      <c r="DUM411" s="1315"/>
      <c r="DUN411" s="1315"/>
      <c r="DUO411" s="1315"/>
      <c r="DUP411" s="1315"/>
      <c r="DUQ411" s="1315"/>
      <c r="DUR411" s="1315"/>
      <c r="DUS411" s="1315"/>
      <c r="DUT411" s="1315"/>
      <c r="DUU411" s="1315"/>
      <c r="DUV411" s="1315"/>
      <c r="DUW411" s="1315"/>
      <c r="DUX411" s="1315"/>
      <c r="DUY411" s="1315"/>
      <c r="DUZ411" s="1315"/>
      <c r="DVA411" s="1315"/>
      <c r="DVB411" s="1315"/>
      <c r="DVC411" s="1315"/>
      <c r="DVD411" s="1315"/>
      <c r="DVE411" s="1315"/>
      <c r="DVF411" s="1315"/>
      <c r="DVG411" s="1315"/>
      <c r="DVH411" s="1315"/>
      <c r="DVI411" s="1315"/>
      <c r="DVJ411" s="1315"/>
      <c r="DVK411" s="1315"/>
      <c r="DVL411" s="1315"/>
      <c r="DVM411" s="1315"/>
      <c r="DVN411" s="1315"/>
      <c r="DVO411" s="1315"/>
      <c r="DVP411" s="1315"/>
      <c r="DVQ411" s="1315"/>
      <c r="DVR411" s="1315"/>
      <c r="DVS411" s="1315"/>
      <c r="DVT411" s="1315"/>
      <c r="DVU411" s="1315"/>
      <c r="DVV411" s="1315"/>
      <c r="DVW411" s="1315"/>
      <c r="DVX411" s="1315"/>
      <c r="DVY411" s="1315"/>
      <c r="DVZ411" s="1315"/>
      <c r="DWA411" s="1315"/>
      <c r="DWB411" s="1315"/>
      <c r="DWC411" s="1315"/>
      <c r="DWD411" s="1315"/>
      <c r="DWE411" s="1315"/>
      <c r="DWF411" s="1315"/>
      <c r="DWG411" s="1315"/>
      <c r="DWH411" s="1315"/>
      <c r="DWI411" s="1315"/>
      <c r="DWJ411" s="1315"/>
      <c r="DWK411" s="1315"/>
      <c r="DWL411" s="1315"/>
      <c r="DWM411" s="1315"/>
      <c r="DWN411" s="1315"/>
      <c r="DWO411" s="1315"/>
      <c r="DWP411" s="1315"/>
      <c r="DWQ411" s="1315"/>
      <c r="DWR411" s="1315"/>
      <c r="DWS411" s="1315"/>
      <c r="DWT411" s="1315"/>
      <c r="DWU411" s="1315"/>
      <c r="DWV411" s="1315"/>
      <c r="DWW411" s="1315"/>
      <c r="DWX411" s="1315"/>
      <c r="DWY411" s="1315"/>
      <c r="DWZ411" s="1315"/>
      <c r="DXA411" s="1315"/>
      <c r="DXB411" s="1315"/>
      <c r="DXC411" s="1315"/>
      <c r="DXD411" s="1315"/>
      <c r="DXE411" s="1315"/>
      <c r="DXF411" s="1315"/>
      <c r="DXG411" s="1315"/>
      <c r="DXH411" s="1315"/>
      <c r="DXI411" s="1315"/>
      <c r="DXJ411" s="1315"/>
      <c r="DXK411" s="1315"/>
      <c r="DXL411" s="1315"/>
      <c r="DXM411" s="1315"/>
      <c r="DXN411" s="1315"/>
      <c r="DXO411" s="1315"/>
      <c r="DXP411" s="1315"/>
      <c r="DXQ411" s="1315"/>
      <c r="DXR411" s="1315"/>
      <c r="DXS411" s="1315"/>
      <c r="DXT411" s="1315"/>
      <c r="DXU411" s="1315"/>
      <c r="DXV411" s="1315"/>
      <c r="DXW411" s="1315"/>
      <c r="DXX411" s="1315"/>
      <c r="DXY411" s="1315"/>
      <c r="DXZ411" s="1315"/>
      <c r="DYA411" s="1315"/>
      <c r="DYB411" s="1315"/>
      <c r="DYC411" s="1315"/>
      <c r="DYD411" s="1315"/>
      <c r="DYE411" s="1315"/>
      <c r="DYF411" s="1315"/>
      <c r="DYG411" s="1315"/>
      <c r="DYH411" s="1315"/>
      <c r="DYI411" s="1315"/>
      <c r="DYJ411" s="1315"/>
      <c r="DYK411" s="1315"/>
      <c r="DYL411" s="1315"/>
      <c r="DYM411" s="1315"/>
      <c r="DYN411" s="1315"/>
      <c r="DYO411" s="1315"/>
      <c r="DYP411" s="1315"/>
      <c r="DYQ411" s="1315"/>
      <c r="DYR411" s="1315"/>
      <c r="DYS411" s="1315"/>
      <c r="DYT411" s="1315"/>
      <c r="DYU411" s="1315"/>
      <c r="DYV411" s="1315"/>
      <c r="DYW411" s="1315"/>
      <c r="DYX411" s="1315"/>
      <c r="DYY411" s="1315"/>
      <c r="DYZ411" s="1315"/>
      <c r="DZA411" s="1315"/>
      <c r="DZB411" s="1315"/>
      <c r="DZC411" s="1315"/>
      <c r="DZD411" s="1315"/>
      <c r="DZE411" s="1315"/>
      <c r="DZF411" s="1315"/>
      <c r="DZG411" s="1315"/>
      <c r="DZH411" s="1315"/>
      <c r="DZI411" s="1315"/>
      <c r="DZJ411" s="1315"/>
      <c r="DZK411" s="1315"/>
      <c r="DZL411" s="1315"/>
      <c r="DZM411" s="1315"/>
      <c r="DZN411" s="1315"/>
      <c r="DZO411" s="1315"/>
      <c r="DZP411" s="1315"/>
      <c r="DZQ411" s="1315"/>
      <c r="DZR411" s="1315"/>
      <c r="DZS411" s="1315"/>
      <c r="DZT411" s="1315"/>
      <c r="DZU411" s="1315"/>
      <c r="DZV411" s="1315"/>
      <c r="DZW411" s="1315"/>
      <c r="DZX411" s="1315"/>
      <c r="DZY411" s="1315"/>
      <c r="DZZ411" s="1315"/>
      <c r="EAA411" s="1315"/>
      <c r="EAB411" s="1315"/>
      <c r="EAC411" s="1315"/>
      <c r="EAD411" s="1315"/>
      <c r="EAE411" s="1315"/>
      <c r="EAF411" s="1315"/>
      <c r="EAG411" s="1315"/>
      <c r="EAH411" s="1315"/>
      <c r="EAI411" s="1315"/>
      <c r="EAJ411" s="1315"/>
      <c r="EAK411" s="1315"/>
      <c r="EAL411" s="1315"/>
      <c r="EAM411" s="1315"/>
      <c r="EAN411" s="1315"/>
      <c r="EAO411" s="1315"/>
      <c r="EAP411" s="1315"/>
      <c r="EAQ411" s="1315"/>
      <c r="EAR411" s="1315"/>
      <c r="EAS411" s="1315"/>
      <c r="EAT411" s="1315"/>
      <c r="EAU411" s="1315"/>
      <c r="EAV411" s="1315"/>
      <c r="EAW411" s="1315"/>
      <c r="EAX411" s="1315"/>
      <c r="EAY411" s="1315"/>
      <c r="EAZ411" s="1315"/>
      <c r="EBA411" s="1315"/>
      <c r="EBB411" s="1315"/>
      <c r="EBC411" s="1315"/>
      <c r="EBD411" s="1315"/>
      <c r="EBE411" s="1315"/>
      <c r="EBF411" s="1315"/>
      <c r="EBG411" s="1315"/>
      <c r="EBH411" s="1315"/>
      <c r="EBI411" s="1315"/>
      <c r="EBJ411" s="1315"/>
      <c r="EBK411" s="1315"/>
      <c r="EBL411" s="1315"/>
      <c r="EBM411" s="1315"/>
      <c r="EBN411" s="1315"/>
      <c r="EBO411" s="1315"/>
      <c r="EBP411" s="1315"/>
      <c r="EBQ411" s="1315"/>
      <c r="EBR411" s="1315"/>
      <c r="EBS411" s="1315"/>
      <c r="EBT411" s="1315"/>
      <c r="EBU411" s="1315"/>
      <c r="EBV411" s="1315"/>
      <c r="EBW411" s="1315"/>
      <c r="EBX411" s="1315"/>
      <c r="EBY411" s="1315"/>
      <c r="EBZ411" s="1315"/>
      <c r="ECA411" s="1315"/>
      <c r="ECB411" s="1315"/>
      <c r="ECC411" s="1315"/>
      <c r="ECD411" s="1315"/>
      <c r="ECE411" s="1315"/>
      <c r="ECF411" s="1315"/>
      <c r="ECG411" s="1315"/>
      <c r="ECH411" s="1315"/>
      <c r="ECI411" s="1315"/>
      <c r="ECJ411" s="1315"/>
      <c r="ECK411" s="1315"/>
      <c r="ECL411" s="1315"/>
      <c r="ECM411" s="1315"/>
      <c r="ECN411" s="1315"/>
      <c r="ECO411" s="1315"/>
      <c r="ECP411" s="1315"/>
      <c r="ECQ411" s="1315"/>
      <c r="ECR411" s="1315"/>
      <c r="ECS411" s="1315"/>
      <c r="ECT411" s="1315"/>
      <c r="ECU411" s="1315"/>
      <c r="ECV411" s="1315"/>
      <c r="ECW411" s="1315"/>
      <c r="ECX411" s="1315"/>
      <c r="ECY411" s="1315"/>
      <c r="ECZ411" s="1315"/>
      <c r="EDA411" s="1315"/>
      <c r="EDB411" s="1315"/>
      <c r="EDC411" s="1315"/>
      <c r="EDD411" s="1315"/>
      <c r="EDE411" s="1315"/>
      <c r="EDF411" s="1315"/>
      <c r="EDG411" s="1315"/>
      <c r="EDH411" s="1315"/>
      <c r="EDI411" s="1315"/>
      <c r="EDJ411" s="1315"/>
      <c r="EDK411" s="1315"/>
      <c r="EDL411" s="1315"/>
      <c r="EDM411" s="1315"/>
      <c r="EDN411" s="1315"/>
      <c r="EDO411" s="1315"/>
      <c r="EDP411" s="1315"/>
      <c r="EDQ411" s="1315"/>
      <c r="EDR411" s="1315"/>
      <c r="EDS411" s="1315"/>
      <c r="EDT411" s="1315"/>
      <c r="EDU411" s="1315"/>
      <c r="EDV411" s="1315"/>
      <c r="EDW411" s="1315"/>
      <c r="EDX411" s="1315"/>
      <c r="EDY411" s="1315"/>
      <c r="EDZ411" s="1315"/>
      <c r="EEA411" s="1315"/>
      <c r="EEB411" s="1315"/>
      <c r="EEC411" s="1315"/>
      <c r="EED411" s="1315"/>
      <c r="EEE411" s="1315"/>
      <c r="EEF411" s="1315"/>
      <c r="EEG411" s="1315"/>
      <c r="EEH411" s="1315"/>
      <c r="EEI411" s="1315"/>
      <c r="EEJ411" s="1315"/>
      <c r="EEK411" s="1315"/>
      <c r="EEL411" s="1315"/>
      <c r="EEM411" s="1315"/>
      <c r="EEN411" s="1315"/>
      <c r="EEO411" s="1315"/>
      <c r="EEP411" s="1315"/>
      <c r="EEQ411" s="1315"/>
      <c r="EER411" s="1315"/>
      <c r="EES411" s="1315"/>
      <c r="EET411" s="1315"/>
      <c r="EEU411" s="1315"/>
      <c r="EEV411" s="1315"/>
      <c r="EEW411" s="1315"/>
      <c r="EEX411" s="1315"/>
      <c r="EEY411" s="1315"/>
      <c r="EEZ411" s="1315"/>
      <c r="EFA411" s="1315"/>
      <c r="EFB411" s="1315"/>
      <c r="EFC411" s="1315"/>
      <c r="EFD411" s="1315"/>
      <c r="EFE411" s="1315"/>
      <c r="EFF411" s="1315"/>
      <c r="EFG411" s="1315"/>
      <c r="EFH411" s="1315"/>
      <c r="EFI411" s="1315"/>
      <c r="EFJ411" s="1315"/>
      <c r="EFK411" s="1315"/>
      <c r="EFL411" s="1315"/>
      <c r="EFM411" s="1315"/>
      <c r="EFN411" s="1315"/>
      <c r="EFO411" s="1315"/>
      <c r="EFP411" s="1315"/>
      <c r="EFQ411" s="1315"/>
      <c r="EFR411" s="1315"/>
      <c r="EFS411" s="1315"/>
      <c r="EFT411" s="1315"/>
      <c r="EFU411" s="1315"/>
      <c r="EFV411" s="1315"/>
      <c r="EFW411" s="1315"/>
      <c r="EFX411" s="1315"/>
      <c r="EFY411" s="1315"/>
      <c r="EFZ411" s="1315"/>
      <c r="EGA411" s="1315"/>
      <c r="EGB411" s="1315"/>
      <c r="EGC411" s="1315"/>
      <c r="EGD411" s="1315"/>
      <c r="EGE411" s="1315"/>
      <c r="EGF411" s="1315"/>
      <c r="EGG411" s="1315"/>
      <c r="EGH411" s="1315"/>
      <c r="EGI411" s="1315"/>
      <c r="EGJ411" s="1315"/>
      <c r="EGK411" s="1315"/>
      <c r="EGL411" s="1315"/>
      <c r="EGM411" s="1315"/>
      <c r="EGN411" s="1315"/>
      <c r="EGO411" s="1315"/>
      <c r="EGP411" s="1315"/>
      <c r="EGQ411" s="1315"/>
      <c r="EGR411" s="1315"/>
      <c r="EGS411" s="1315"/>
      <c r="EGT411" s="1315"/>
      <c r="EGU411" s="1315"/>
      <c r="EGV411" s="1315"/>
      <c r="EGW411" s="1315"/>
      <c r="EGX411" s="1315"/>
      <c r="EGY411" s="1315"/>
      <c r="EGZ411" s="1315"/>
      <c r="EHA411" s="1315"/>
      <c r="EHB411" s="1315"/>
      <c r="EHC411" s="1315"/>
      <c r="EHD411" s="1315"/>
      <c r="EHE411" s="1315"/>
      <c r="EHF411" s="1315"/>
      <c r="EHG411" s="1315"/>
      <c r="EHH411" s="1315"/>
      <c r="EHI411" s="1315"/>
      <c r="EHJ411" s="1315"/>
      <c r="EHK411" s="1315"/>
      <c r="EHL411" s="1315"/>
      <c r="EHM411" s="1315"/>
      <c r="EHN411" s="1315"/>
      <c r="EHO411" s="1315"/>
      <c r="EHP411" s="1315"/>
      <c r="EHQ411" s="1315"/>
      <c r="EHR411" s="1315"/>
      <c r="EHS411" s="1315"/>
      <c r="EHT411" s="1315"/>
      <c r="EHU411" s="1315"/>
      <c r="EHV411" s="1315"/>
      <c r="EHW411" s="1315"/>
      <c r="EHX411" s="1315"/>
      <c r="EHY411" s="1315"/>
      <c r="EHZ411" s="1315"/>
      <c r="EIA411" s="1315"/>
      <c r="EIB411" s="1315"/>
      <c r="EIC411" s="1315"/>
      <c r="EID411" s="1315"/>
      <c r="EIE411" s="1315"/>
      <c r="EIF411" s="1315"/>
      <c r="EIG411" s="1315"/>
      <c r="EIH411" s="1315"/>
      <c r="EII411" s="1315"/>
      <c r="EIJ411" s="1315"/>
      <c r="EIK411" s="1315"/>
      <c r="EIL411" s="1315"/>
      <c r="EIM411" s="1315"/>
      <c r="EIN411" s="1315"/>
      <c r="EIO411" s="1315"/>
      <c r="EIP411" s="1315"/>
      <c r="EIQ411" s="1315"/>
      <c r="EIR411" s="1315"/>
      <c r="EIS411" s="1315"/>
      <c r="EIT411" s="1315"/>
      <c r="EIU411" s="1315"/>
      <c r="EIV411" s="1315"/>
      <c r="EIW411" s="1315"/>
      <c r="EIX411" s="1315"/>
      <c r="EIY411" s="1315"/>
      <c r="EIZ411" s="1315"/>
      <c r="EJA411" s="1315"/>
      <c r="EJB411" s="1315"/>
      <c r="EJC411" s="1315"/>
      <c r="EJD411" s="1315"/>
      <c r="EJE411" s="1315"/>
      <c r="EJF411" s="1315"/>
      <c r="EJG411" s="1315"/>
      <c r="EJH411" s="1315"/>
      <c r="EJI411" s="1315"/>
      <c r="EJJ411" s="1315"/>
      <c r="EJK411" s="1315"/>
      <c r="EJL411" s="1315"/>
      <c r="EJM411" s="1315"/>
      <c r="EJN411" s="1315"/>
      <c r="EJO411" s="1315"/>
      <c r="EJP411" s="1315"/>
      <c r="EJQ411" s="1315"/>
      <c r="EJR411" s="1315"/>
      <c r="EJS411" s="1315"/>
      <c r="EJT411" s="1315"/>
      <c r="EJU411" s="1315"/>
      <c r="EJV411" s="1315"/>
      <c r="EJW411" s="1315"/>
      <c r="EJX411" s="1315"/>
      <c r="EJY411" s="1315"/>
      <c r="EJZ411" s="1315"/>
      <c r="EKA411" s="1315"/>
      <c r="EKB411" s="1315"/>
      <c r="EKC411" s="1315"/>
      <c r="EKD411" s="1315"/>
      <c r="EKE411" s="1315"/>
      <c r="EKF411" s="1315"/>
      <c r="EKG411" s="1315"/>
      <c r="EKH411" s="1315"/>
      <c r="EKI411" s="1315"/>
      <c r="EKJ411" s="1315"/>
      <c r="EKK411" s="1315"/>
      <c r="EKL411" s="1315"/>
      <c r="EKM411" s="1315"/>
      <c r="EKN411" s="1315"/>
      <c r="EKO411" s="1315"/>
      <c r="EKP411" s="1315"/>
      <c r="EKQ411" s="1315"/>
      <c r="EKR411" s="1315"/>
      <c r="EKS411" s="1315"/>
      <c r="EKT411" s="1315"/>
      <c r="EKU411" s="1315"/>
      <c r="EKV411" s="1315"/>
      <c r="EKW411" s="1315"/>
      <c r="EKX411" s="1315"/>
      <c r="EKY411" s="1315"/>
      <c r="EKZ411" s="1315"/>
      <c r="ELA411" s="1315"/>
      <c r="ELB411" s="1315"/>
      <c r="ELC411" s="1315"/>
      <c r="ELD411" s="1315"/>
      <c r="ELE411" s="1315"/>
      <c r="ELF411" s="1315"/>
      <c r="ELG411" s="1315"/>
      <c r="ELH411" s="1315"/>
      <c r="ELI411" s="1315"/>
      <c r="ELJ411" s="1315"/>
      <c r="ELK411" s="1315"/>
      <c r="ELL411" s="1315"/>
      <c r="ELM411" s="1315"/>
      <c r="ELN411" s="1315"/>
      <c r="ELO411" s="1315"/>
      <c r="ELP411" s="1315"/>
      <c r="ELQ411" s="1315"/>
      <c r="ELR411" s="1315"/>
      <c r="ELS411" s="1315"/>
      <c r="ELT411" s="1315"/>
      <c r="ELU411" s="1315"/>
      <c r="ELV411" s="1315"/>
      <c r="ELW411" s="1315"/>
      <c r="ELX411" s="1315"/>
      <c r="ELY411" s="1315"/>
      <c r="ELZ411" s="1315"/>
      <c r="EMA411" s="1315"/>
      <c r="EMB411" s="1315"/>
      <c r="EMC411" s="1315"/>
      <c r="EMD411" s="1315"/>
      <c r="EME411" s="1315"/>
      <c r="EMF411" s="1315"/>
      <c r="EMG411" s="1315"/>
      <c r="EMH411" s="1315"/>
      <c r="EMI411" s="1315"/>
      <c r="EMJ411" s="1315"/>
      <c r="EMK411" s="1315"/>
      <c r="EML411" s="1315"/>
      <c r="EMM411" s="1315"/>
      <c r="EMN411" s="1315"/>
      <c r="EMO411" s="1315"/>
      <c r="EMP411" s="1315"/>
      <c r="EMQ411" s="1315"/>
      <c r="EMR411" s="1315"/>
      <c r="EMS411" s="1315"/>
      <c r="EMT411" s="1315"/>
      <c r="EMU411" s="1315"/>
      <c r="EMV411" s="1315"/>
      <c r="EMW411" s="1315"/>
      <c r="EMX411" s="1315"/>
      <c r="EMY411" s="1315"/>
      <c r="EMZ411" s="1315"/>
      <c r="ENA411" s="1315"/>
      <c r="ENB411" s="1315"/>
      <c r="ENC411" s="1315"/>
      <c r="END411" s="1315"/>
      <c r="ENE411" s="1315"/>
      <c r="ENF411" s="1315"/>
      <c r="ENG411" s="1315"/>
      <c r="ENH411" s="1315"/>
      <c r="ENI411" s="1315"/>
      <c r="ENJ411" s="1315"/>
      <c r="ENK411" s="1315"/>
      <c r="ENL411" s="1315"/>
      <c r="ENM411" s="1315"/>
      <c r="ENN411" s="1315"/>
      <c r="ENO411" s="1315"/>
      <c r="ENP411" s="1315"/>
      <c r="ENQ411" s="1315"/>
      <c r="ENR411" s="1315"/>
      <c r="ENS411" s="1315"/>
      <c r="ENT411" s="1315"/>
      <c r="ENU411" s="1315"/>
      <c r="ENV411" s="1315"/>
      <c r="ENW411" s="1315"/>
      <c r="ENX411" s="1315"/>
      <c r="ENY411" s="1315"/>
      <c r="ENZ411" s="1315"/>
      <c r="EOA411" s="1315"/>
      <c r="EOB411" s="1315"/>
      <c r="EOC411" s="1315"/>
      <c r="EOD411" s="1315"/>
      <c r="EOE411" s="1315"/>
      <c r="EOF411" s="1315"/>
      <c r="EOG411" s="1315"/>
      <c r="EOH411" s="1315"/>
      <c r="EOI411" s="1315"/>
      <c r="EOJ411" s="1315"/>
      <c r="EOK411" s="1315"/>
      <c r="EOL411" s="1315"/>
      <c r="EOM411" s="1315"/>
      <c r="EON411" s="1315"/>
      <c r="EOO411" s="1315"/>
      <c r="EOP411" s="1315"/>
      <c r="EOQ411" s="1315"/>
      <c r="EOR411" s="1315"/>
      <c r="EOS411" s="1315"/>
      <c r="EOT411" s="1315"/>
      <c r="EOU411" s="1315"/>
      <c r="EOV411" s="1315"/>
      <c r="EOW411" s="1315"/>
      <c r="EOX411" s="1315"/>
      <c r="EOY411" s="1315"/>
      <c r="EOZ411" s="1315"/>
      <c r="EPA411" s="1315"/>
      <c r="EPB411" s="1315"/>
      <c r="EPC411" s="1315"/>
      <c r="EPD411" s="1315"/>
      <c r="EPE411" s="1315"/>
      <c r="EPF411" s="1315"/>
      <c r="EPG411" s="1315"/>
      <c r="EPH411" s="1315"/>
      <c r="EPI411" s="1315"/>
      <c r="EPJ411" s="1315"/>
      <c r="EPK411" s="1315"/>
      <c r="EPL411" s="1315"/>
      <c r="EPM411" s="1315"/>
      <c r="EPN411" s="1315"/>
      <c r="EPO411" s="1315"/>
      <c r="EPP411" s="1315"/>
      <c r="EPQ411" s="1315"/>
      <c r="EPR411" s="1315"/>
      <c r="EPS411" s="1315"/>
      <c r="EPT411" s="1315"/>
      <c r="EPU411" s="1315"/>
      <c r="EPV411" s="1315"/>
      <c r="EPW411" s="1315"/>
      <c r="EPX411" s="1315"/>
      <c r="EPY411" s="1315"/>
      <c r="EPZ411" s="1315"/>
      <c r="EQA411" s="1315"/>
      <c r="EQB411" s="1315"/>
      <c r="EQC411" s="1315"/>
      <c r="EQD411" s="1315"/>
      <c r="EQE411" s="1315"/>
      <c r="EQF411" s="1315"/>
      <c r="EQG411" s="1315"/>
      <c r="EQH411" s="1315"/>
      <c r="EQI411" s="1315"/>
      <c r="EQJ411" s="1315"/>
      <c r="EQK411" s="1315"/>
      <c r="EQL411" s="1315"/>
      <c r="EQM411" s="1315"/>
      <c r="EQN411" s="1315"/>
      <c r="EQO411" s="1315"/>
      <c r="EQP411" s="1315"/>
      <c r="EQQ411" s="1315"/>
      <c r="EQR411" s="1315"/>
      <c r="EQS411" s="1315"/>
      <c r="EQT411" s="1315"/>
      <c r="EQU411" s="1315"/>
      <c r="EQV411" s="1315"/>
      <c r="EQW411" s="1315"/>
      <c r="EQX411" s="1315"/>
      <c r="EQY411" s="1315"/>
      <c r="EQZ411" s="1315"/>
      <c r="ERA411" s="1315"/>
      <c r="ERB411" s="1315"/>
      <c r="ERC411" s="1315"/>
      <c r="ERD411" s="1315"/>
      <c r="ERE411" s="1315"/>
      <c r="ERF411" s="1315"/>
      <c r="ERG411" s="1315"/>
      <c r="ERH411" s="1315"/>
      <c r="ERI411" s="1315"/>
      <c r="ERJ411" s="1315"/>
      <c r="ERK411" s="1315"/>
      <c r="ERL411" s="1315"/>
      <c r="ERM411" s="1315"/>
      <c r="ERN411" s="1315"/>
      <c r="ERO411" s="1315"/>
      <c r="ERP411" s="1315"/>
      <c r="ERQ411" s="1315"/>
      <c r="ERR411" s="1315"/>
      <c r="ERS411" s="1315"/>
      <c r="ERT411" s="1315"/>
      <c r="ERU411" s="1315"/>
      <c r="ERV411" s="1315"/>
      <c r="ERW411" s="1315"/>
      <c r="ERX411" s="1315"/>
      <c r="ERY411" s="1315"/>
      <c r="ERZ411" s="1315"/>
      <c r="ESA411" s="1315"/>
      <c r="ESB411" s="1315"/>
      <c r="ESC411" s="1315"/>
      <c r="ESD411" s="1315"/>
      <c r="ESE411" s="1315"/>
      <c r="ESF411" s="1315"/>
      <c r="ESG411" s="1315"/>
      <c r="ESH411" s="1315"/>
      <c r="ESI411" s="1315"/>
      <c r="ESJ411" s="1315"/>
      <c r="ESK411" s="1315"/>
      <c r="ESL411" s="1315"/>
      <c r="ESM411" s="1315"/>
      <c r="ESN411" s="1315"/>
      <c r="ESO411" s="1315"/>
      <c r="ESP411" s="1315"/>
      <c r="ESQ411" s="1315"/>
      <c r="ESR411" s="1315"/>
      <c r="ESS411" s="1315"/>
      <c r="EST411" s="1315"/>
      <c r="ESU411" s="1315"/>
      <c r="ESV411" s="1315"/>
      <c r="ESW411" s="1315"/>
      <c r="ESX411" s="1315"/>
      <c r="ESY411" s="1315"/>
      <c r="ESZ411" s="1315"/>
      <c r="ETA411" s="1315"/>
      <c r="ETB411" s="1315"/>
      <c r="ETC411" s="1315"/>
      <c r="ETD411" s="1315"/>
      <c r="ETE411" s="1315"/>
      <c r="ETF411" s="1315"/>
      <c r="ETG411" s="1315"/>
      <c r="ETH411" s="1315"/>
      <c r="ETI411" s="1315"/>
      <c r="ETJ411" s="1315"/>
      <c r="ETK411" s="1315"/>
      <c r="ETL411" s="1315"/>
      <c r="ETM411" s="1315"/>
      <c r="ETN411" s="1315"/>
      <c r="ETO411" s="1315"/>
      <c r="ETP411" s="1315"/>
      <c r="ETQ411" s="1315"/>
      <c r="ETR411" s="1315"/>
      <c r="ETS411" s="1315"/>
      <c r="ETT411" s="1315"/>
      <c r="ETU411" s="1315"/>
      <c r="ETV411" s="1315"/>
      <c r="ETW411" s="1315"/>
      <c r="ETX411" s="1315"/>
      <c r="ETY411" s="1315"/>
      <c r="ETZ411" s="1315"/>
      <c r="EUA411" s="1315"/>
      <c r="EUB411" s="1315"/>
      <c r="EUC411" s="1315"/>
      <c r="EUD411" s="1315"/>
      <c r="EUE411" s="1315"/>
      <c r="EUF411" s="1315"/>
      <c r="EUG411" s="1315"/>
      <c r="EUH411" s="1315"/>
      <c r="EUI411" s="1315"/>
      <c r="EUJ411" s="1315"/>
      <c r="EUK411" s="1315"/>
      <c r="EUL411" s="1315"/>
      <c r="EUM411" s="1315"/>
      <c r="EUN411" s="1315"/>
      <c r="EUO411" s="1315"/>
      <c r="EUP411" s="1315"/>
      <c r="EUQ411" s="1315"/>
      <c r="EUR411" s="1315"/>
      <c r="EUS411" s="1315"/>
      <c r="EUT411" s="1315"/>
      <c r="EUU411" s="1315"/>
      <c r="EUV411" s="1315"/>
      <c r="EUW411" s="1315"/>
      <c r="EUX411" s="1315"/>
      <c r="EUY411" s="1315"/>
      <c r="EUZ411" s="1315"/>
      <c r="EVA411" s="1315"/>
      <c r="EVB411" s="1315"/>
      <c r="EVC411" s="1315"/>
      <c r="EVD411" s="1315"/>
      <c r="EVE411" s="1315"/>
      <c r="EVF411" s="1315"/>
      <c r="EVG411" s="1315"/>
      <c r="EVH411" s="1315"/>
      <c r="EVI411" s="1315"/>
      <c r="EVJ411" s="1315"/>
      <c r="EVK411" s="1315"/>
      <c r="EVL411" s="1315"/>
      <c r="EVM411" s="1315"/>
      <c r="EVN411" s="1315"/>
      <c r="EVO411" s="1315"/>
      <c r="EVP411" s="1315"/>
      <c r="EVQ411" s="1315"/>
      <c r="EVR411" s="1315"/>
      <c r="EVS411" s="1315"/>
      <c r="EVT411" s="1315"/>
      <c r="EVU411" s="1315"/>
      <c r="EVV411" s="1315"/>
      <c r="EVW411" s="1315"/>
      <c r="EVX411" s="1315"/>
      <c r="EVY411" s="1315"/>
      <c r="EVZ411" s="1315"/>
      <c r="EWA411" s="1315"/>
      <c r="EWB411" s="1315"/>
      <c r="EWC411" s="1315"/>
      <c r="EWD411" s="1315"/>
      <c r="EWE411" s="1315"/>
      <c r="EWF411" s="1315"/>
      <c r="EWG411" s="1315"/>
      <c r="EWH411" s="1315"/>
      <c r="EWI411" s="1315"/>
      <c r="EWJ411" s="1315"/>
      <c r="EWK411" s="1315"/>
      <c r="EWL411" s="1315"/>
      <c r="EWM411" s="1315"/>
      <c r="EWN411" s="1315"/>
      <c r="EWO411" s="1315"/>
      <c r="EWP411" s="1315"/>
      <c r="EWQ411" s="1315"/>
      <c r="EWR411" s="1315"/>
      <c r="EWS411" s="1315"/>
      <c r="EWT411" s="1315"/>
      <c r="EWU411" s="1315"/>
      <c r="EWV411" s="1315"/>
      <c r="EWW411" s="1315"/>
      <c r="EWX411" s="1315"/>
      <c r="EWY411" s="1315"/>
      <c r="EWZ411" s="1315"/>
      <c r="EXA411" s="1315"/>
      <c r="EXB411" s="1315"/>
      <c r="EXC411" s="1315"/>
      <c r="EXD411" s="1315"/>
      <c r="EXE411" s="1315"/>
      <c r="EXF411" s="1315"/>
      <c r="EXG411" s="1315"/>
      <c r="EXH411" s="1315"/>
      <c r="EXI411" s="1315"/>
      <c r="EXJ411" s="1315"/>
      <c r="EXK411" s="1315"/>
      <c r="EXL411" s="1315"/>
      <c r="EXM411" s="1315"/>
      <c r="EXN411" s="1315"/>
      <c r="EXO411" s="1315"/>
      <c r="EXP411" s="1315"/>
      <c r="EXQ411" s="1315"/>
      <c r="EXR411" s="1315"/>
      <c r="EXS411" s="1315"/>
      <c r="EXT411" s="1315"/>
      <c r="EXU411" s="1315"/>
      <c r="EXV411" s="1315"/>
      <c r="EXW411" s="1315"/>
      <c r="EXX411" s="1315"/>
      <c r="EXY411" s="1315"/>
      <c r="EXZ411" s="1315"/>
      <c r="EYA411" s="1315"/>
      <c r="EYB411" s="1315"/>
      <c r="EYC411" s="1315"/>
      <c r="EYD411" s="1315"/>
      <c r="EYE411" s="1315"/>
      <c r="EYF411" s="1315"/>
      <c r="EYG411" s="1315"/>
      <c r="EYH411" s="1315"/>
      <c r="EYI411" s="1315"/>
      <c r="EYJ411" s="1315"/>
      <c r="EYK411" s="1315"/>
      <c r="EYL411" s="1315"/>
      <c r="EYM411" s="1315"/>
      <c r="EYN411" s="1315"/>
      <c r="EYO411" s="1315"/>
      <c r="EYP411" s="1315"/>
      <c r="EYQ411" s="1315"/>
      <c r="EYR411" s="1315"/>
      <c r="EYS411" s="1315"/>
      <c r="EYT411" s="1315"/>
      <c r="EYU411" s="1315"/>
      <c r="EYV411" s="1315"/>
      <c r="EYW411" s="1315"/>
      <c r="EYX411" s="1315"/>
      <c r="EYY411" s="1315"/>
      <c r="EYZ411" s="1315"/>
      <c r="EZA411" s="1315"/>
      <c r="EZB411" s="1315"/>
      <c r="EZC411" s="1315"/>
      <c r="EZD411" s="1315"/>
      <c r="EZE411" s="1315"/>
      <c r="EZF411" s="1315"/>
      <c r="EZG411" s="1315"/>
      <c r="EZH411" s="1315"/>
      <c r="EZI411" s="1315"/>
      <c r="EZJ411" s="1315"/>
      <c r="EZK411" s="1315"/>
      <c r="EZL411" s="1315"/>
      <c r="EZM411" s="1315"/>
      <c r="EZN411" s="1315"/>
      <c r="EZO411" s="1315"/>
      <c r="EZP411" s="1315"/>
      <c r="EZQ411" s="1315"/>
      <c r="EZR411" s="1315"/>
      <c r="EZS411" s="1315"/>
      <c r="EZT411" s="1315"/>
      <c r="EZU411" s="1315"/>
      <c r="EZV411" s="1315"/>
      <c r="EZW411" s="1315"/>
      <c r="EZX411" s="1315"/>
      <c r="EZY411" s="1315"/>
      <c r="EZZ411" s="1315"/>
      <c r="FAA411" s="1315"/>
      <c r="FAB411" s="1315"/>
      <c r="FAC411" s="1315"/>
      <c r="FAD411" s="1315"/>
      <c r="FAE411" s="1315"/>
      <c r="FAF411" s="1315"/>
      <c r="FAG411" s="1315"/>
      <c r="FAH411" s="1315"/>
      <c r="FAI411" s="1315"/>
      <c r="FAJ411" s="1315"/>
      <c r="FAK411" s="1315"/>
      <c r="FAL411" s="1315"/>
      <c r="FAM411" s="1315"/>
      <c r="FAN411" s="1315"/>
      <c r="FAO411" s="1315"/>
      <c r="FAP411" s="1315"/>
      <c r="FAQ411" s="1315"/>
      <c r="FAR411" s="1315"/>
      <c r="FAS411" s="1315"/>
      <c r="FAT411" s="1315"/>
      <c r="FAU411" s="1315"/>
      <c r="FAV411" s="1315"/>
      <c r="FAW411" s="1315"/>
      <c r="FAX411" s="1315"/>
      <c r="FAY411" s="1315"/>
      <c r="FAZ411" s="1315"/>
      <c r="FBA411" s="1315"/>
      <c r="FBB411" s="1315"/>
      <c r="FBC411" s="1315"/>
      <c r="FBD411" s="1315"/>
      <c r="FBE411" s="1315"/>
      <c r="FBF411" s="1315"/>
      <c r="FBG411" s="1315"/>
      <c r="FBH411" s="1315"/>
      <c r="FBI411" s="1315"/>
      <c r="FBJ411" s="1315"/>
      <c r="FBK411" s="1315"/>
      <c r="FBL411" s="1315"/>
      <c r="FBM411" s="1315"/>
      <c r="FBN411" s="1315"/>
      <c r="FBO411" s="1315"/>
      <c r="FBP411" s="1315"/>
      <c r="FBQ411" s="1315"/>
      <c r="FBR411" s="1315"/>
      <c r="FBS411" s="1315"/>
      <c r="FBT411" s="1315"/>
      <c r="FBU411" s="1315"/>
      <c r="FBV411" s="1315"/>
      <c r="FBW411" s="1315"/>
      <c r="FBX411" s="1315"/>
      <c r="FBY411" s="1315"/>
      <c r="FBZ411" s="1315"/>
      <c r="FCA411" s="1315"/>
      <c r="FCB411" s="1315"/>
      <c r="FCC411" s="1315"/>
      <c r="FCD411" s="1315"/>
      <c r="FCE411" s="1315"/>
      <c r="FCF411" s="1315"/>
      <c r="FCG411" s="1315"/>
      <c r="FCH411" s="1315"/>
      <c r="FCI411" s="1315"/>
      <c r="FCJ411" s="1315"/>
      <c r="FCK411" s="1315"/>
      <c r="FCL411" s="1315"/>
      <c r="FCM411" s="1315"/>
      <c r="FCN411" s="1315"/>
      <c r="FCO411" s="1315"/>
      <c r="FCP411" s="1315"/>
      <c r="FCQ411" s="1315"/>
      <c r="FCR411" s="1315"/>
      <c r="FCS411" s="1315"/>
      <c r="FCT411" s="1315"/>
      <c r="FCU411" s="1315"/>
      <c r="FCV411" s="1315"/>
      <c r="FCW411" s="1315"/>
      <c r="FCX411" s="1315"/>
      <c r="FCY411" s="1315"/>
      <c r="FCZ411" s="1315"/>
      <c r="FDA411" s="1315"/>
      <c r="FDB411" s="1315"/>
      <c r="FDC411" s="1315"/>
      <c r="FDD411" s="1315"/>
      <c r="FDE411" s="1315"/>
      <c r="FDF411" s="1315"/>
      <c r="FDG411" s="1315"/>
      <c r="FDH411" s="1315"/>
      <c r="FDI411" s="1315"/>
      <c r="FDJ411" s="1315"/>
      <c r="FDK411" s="1315"/>
      <c r="FDL411" s="1315"/>
      <c r="FDM411" s="1315"/>
      <c r="FDN411" s="1315"/>
      <c r="FDO411" s="1315"/>
      <c r="FDP411" s="1315"/>
      <c r="FDQ411" s="1315"/>
      <c r="FDR411" s="1315"/>
      <c r="FDS411" s="1315"/>
      <c r="FDT411" s="1315"/>
      <c r="FDU411" s="1315"/>
      <c r="FDV411" s="1315"/>
      <c r="FDW411" s="1315"/>
      <c r="FDX411" s="1315"/>
      <c r="FDY411" s="1315"/>
      <c r="FDZ411" s="1315"/>
      <c r="FEA411" s="1315"/>
      <c r="FEB411" s="1315"/>
      <c r="FEC411" s="1315"/>
      <c r="FED411" s="1315"/>
      <c r="FEE411" s="1315"/>
      <c r="FEF411" s="1315"/>
      <c r="FEG411" s="1315"/>
      <c r="FEH411" s="1315"/>
      <c r="FEI411" s="1315"/>
      <c r="FEJ411" s="1315"/>
      <c r="FEK411" s="1315"/>
      <c r="FEL411" s="1315"/>
      <c r="FEM411" s="1315"/>
      <c r="FEN411" s="1315"/>
      <c r="FEO411" s="1315"/>
      <c r="FEP411" s="1315"/>
      <c r="FEQ411" s="1315"/>
      <c r="FER411" s="1315"/>
      <c r="FES411" s="1315"/>
      <c r="FET411" s="1315"/>
      <c r="FEU411" s="1315"/>
      <c r="FEV411" s="1315"/>
      <c r="FEW411" s="1315"/>
      <c r="FEX411" s="1315"/>
      <c r="FEY411" s="1315"/>
      <c r="FEZ411" s="1315"/>
      <c r="FFA411" s="1315"/>
      <c r="FFB411" s="1315"/>
      <c r="FFC411" s="1315"/>
      <c r="FFD411" s="1315"/>
      <c r="FFE411" s="1315"/>
      <c r="FFF411" s="1315"/>
      <c r="FFG411" s="1315"/>
      <c r="FFH411" s="1315"/>
      <c r="FFI411" s="1315"/>
      <c r="FFJ411" s="1315"/>
      <c r="FFK411" s="1315"/>
      <c r="FFL411" s="1315"/>
      <c r="FFM411" s="1315"/>
      <c r="FFN411" s="1315"/>
      <c r="FFO411" s="1315"/>
      <c r="FFP411" s="1315"/>
      <c r="FFQ411" s="1315"/>
      <c r="FFR411" s="1315"/>
      <c r="FFS411" s="1315"/>
      <c r="FFT411" s="1315"/>
      <c r="FFU411" s="1315"/>
      <c r="FFV411" s="1315"/>
      <c r="FFW411" s="1315"/>
      <c r="FFX411" s="1315"/>
      <c r="FFY411" s="1315"/>
      <c r="FFZ411" s="1315"/>
      <c r="FGA411" s="1315"/>
      <c r="FGB411" s="1315"/>
      <c r="FGC411" s="1315"/>
      <c r="FGD411" s="1315"/>
      <c r="FGE411" s="1315"/>
      <c r="FGF411" s="1315"/>
      <c r="FGG411" s="1315"/>
      <c r="FGH411" s="1315"/>
      <c r="FGI411" s="1315"/>
      <c r="FGJ411" s="1315"/>
      <c r="FGK411" s="1315"/>
      <c r="FGL411" s="1315"/>
      <c r="FGM411" s="1315"/>
      <c r="FGN411" s="1315"/>
      <c r="FGO411" s="1315"/>
      <c r="FGP411" s="1315"/>
      <c r="FGQ411" s="1315"/>
      <c r="FGR411" s="1315"/>
      <c r="FGS411" s="1315"/>
      <c r="FGT411" s="1315"/>
      <c r="FGU411" s="1315"/>
      <c r="FGV411" s="1315"/>
      <c r="FGW411" s="1315"/>
      <c r="FGX411" s="1315"/>
      <c r="FGY411" s="1315"/>
      <c r="FGZ411" s="1315"/>
      <c r="FHA411" s="1315"/>
      <c r="FHB411" s="1315"/>
      <c r="FHC411" s="1315"/>
      <c r="FHD411" s="1315"/>
      <c r="FHE411" s="1315"/>
      <c r="FHF411" s="1315"/>
      <c r="FHG411" s="1315"/>
      <c r="FHH411" s="1315"/>
      <c r="FHI411" s="1315"/>
      <c r="FHJ411" s="1315"/>
      <c r="FHK411" s="1315"/>
      <c r="FHL411" s="1315"/>
      <c r="FHM411" s="1315"/>
      <c r="FHN411" s="1315"/>
      <c r="FHO411" s="1315"/>
      <c r="FHP411" s="1315"/>
      <c r="FHQ411" s="1315"/>
      <c r="FHR411" s="1315"/>
      <c r="FHS411" s="1315"/>
      <c r="FHT411" s="1315"/>
      <c r="FHU411" s="1315"/>
      <c r="FHV411" s="1315"/>
      <c r="FHW411" s="1315"/>
      <c r="FHX411" s="1315"/>
      <c r="FHY411" s="1315"/>
      <c r="FHZ411" s="1315"/>
      <c r="FIA411" s="1315"/>
      <c r="FIB411" s="1315"/>
      <c r="FIC411" s="1315"/>
      <c r="FID411" s="1315"/>
      <c r="FIE411" s="1315"/>
      <c r="FIF411" s="1315"/>
      <c r="FIG411" s="1315"/>
      <c r="FIH411" s="1315"/>
      <c r="FII411" s="1315"/>
      <c r="FIJ411" s="1315"/>
      <c r="FIK411" s="1315"/>
      <c r="FIL411" s="1315"/>
      <c r="FIM411" s="1315"/>
      <c r="FIN411" s="1315"/>
      <c r="FIO411" s="1315"/>
      <c r="FIP411" s="1315"/>
      <c r="FIQ411" s="1315"/>
      <c r="FIR411" s="1315"/>
      <c r="FIS411" s="1315"/>
      <c r="FIT411" s="1315"/>
      <c r="FIU411" s="1315"/>
      <c r="FIV411" s="1315"/>
      <c r="FIW411" s="1315"/>
      <c r="FIX411" s="1315"/>
      <c r="FIY411" s="1315"/>
      <c r="FIZ411" s="1315"/>
      <c r="FJA411" s="1315"/>
      <c r="FJB411" s="1315"/>
      <c r="FJC411" s="1315"/>
      <c r="FJD411" s="1315"/>
      <c r="FJE411" s="1315"/>
      <c r="FJF411" s="1315"/>
      <c r="FJG411" s="1315"/>
      <c r="FJH411" s="1315"/>
      <c r="FJI411" s="1315"/>
      <c r="FJJ411" s="1315"/>
      <c r="FJK411" s="1315"/>
      <c r="FJL411" s="1315"/>
      <c r="FJM411" s="1315"/>
      <c r="FJN411" s="1315"/>
      <c r="FJO411" s="1315"/>
      <c r="FJP411" s="1315"/>
      <c r="FJQ411" s="1315"/>
      <c r="FJR411" s="1315"/>
      <c r="FJS411" s="1315"/>
      <c r="FJT411" s="1315"/>
      <c r="FJU411" s="1315"/>
      <c r="FJV411" s="1315"/>
      <c r="FJW411" s="1315"/>
      <c r="FJX411" s="1315"/>
      <c r="FJY411" s="1315"/>
      <c r="FJZ411" s="1315"/>
      <c r="FKA411" s="1315"/>
      <c r="FKB411" s="1315"/>
      <c r="FKC411" s="1315"/>
      <c r="FKD411" s="1315"/>
      <c r="FKE411" s="1315"/>
      <c r="FKF411" s="1315"/>
      <c r="FKG411" s="1315"/>
      <c r="FKH411" s="1315"/>
      <c r="FKI411" s="1315"/>
      <c r="FKJ411" s="1315"/>
      <c r="FKK411" s="1315"/>
      <c r="FKL411" s="1315"/>
      <c r="FKM411" s="1315"/>
      <c r="FKN411" s="1315"/>
      <c r="FKO411" s="1315"/>
      <c r="FKP411" s="1315"/>
      <c r="FKQ411" s="1315"/>
      <c r="FKR411" s="1315"/>
      <c r="FKS411" s="1315"/>
      <c r="FKT411" s="1315"/>
      <c r="FKU411" s="1315"/>
      <c r="FKV411" s="1315"/>
      <c r="FKW411" s="1315"/>
      <c r="FKX411" s="1315"/>
      <c r="FKY411" s="1315"/>
      <c r="FKZ411" s="1315"/>
      <c r="FLA411" s="1315"/>
      <c r="FLB411" s="1315"/>
      <c r="FLC411" s="1315"/>
      <c r="FLD411" s="1315"/>
      <c r="FLE411" s="1315"/>
      <c r="FLF411" s="1315"/>
      <c r="FLG411" s="1315"/>
      <c r="FLH411" s="1315"/>
      <c r="FLI411" s="1315"/>
      <c r="FLJ411" s="1315"/>
      <c r="FLK411" s="1315"/>
      <c r="FLL411" s="1315"/>
      <c r="FLM411" s="1315"/>
      <c r="FLN411" s="1315"/>
      <c r="FLO411" s="1315"/>
      <c r="FLP411" s="1315"/>
      <c r="FLQ411" s="1315"/>
      <c r="FLR411" s="1315"/>
      <c r="FLS411" s="1315"/>
      <c r="FLT411" s="1315"/>
      <c r="FLU411" s="1315"/>
      <c r="FLV411" s="1315"/>
      <c r="FLW411" s="1315"/>
      <c r="FLX411" s="1315"/>
      <c r="FLY411" s="1315"/>
      <c r="FLZ411" s="1315"/>
      <c r="FMA411" s="1315"/>
      <c r="FMB411" s="1315"/>
      <c r="FMC411" s="1315"/>
      <c r="FMD411" s="1315"/>
      <c r="FME411" s="1315"/>
      <c r="FMF411" s="1315"/>
      <c r="FMG411" s="1315"/>
      <c r="FMH411" s="1315"/>
      <c r="FMI411" s="1315"/>
      <c r="FMJ411" s="1315"/>
      <c r="FMK411" s="1315"/>
      <c r="FML411" s="1315"/>
      <c r="FMM411" s="1315"/>
      <c r="FMN411" s="1315"/>
      <c r="FMO411" s="1315"/>
      <c r="FMP411" s="1315"/>
      <c r="FMQ411" s="1315"/>
      <c r="FMR411" s="1315"/>
      <c r="FMS411" s="1315"/>
      <c r="FMT411" s="1315"/>
      <c r="FMU411" s="1315"/>
      <c r="FMV411" s="1315"/>
      <c r="FMW411" s="1315"/>
      <c r="FMX411" s="1315"/>
      <c r="FMY411" s="1315"/>
      <c r="FMZ411" s="1315"/>
      <c r="FNA411" s="1315"/>
      <c r="FNB411" s="1315"/>
      <c r="FNC411" s="1315"/>
      <c r="FND411" s="1315"/>
      <c r="FNE411" s="1315"/>
      <c r="FNF411" s="1315"/>
      <c r="FNG411" s="1315"/>
      <c r="FNH411" s="1315"/>
      <c r="FNI411" s="1315"/>
      <c r="FNJ411" s="1315"/>
      <c r="FNK411" s="1315"/>
      <c r="FNL411" s="1315"/>
      <c r="FNM411" s="1315"/>
      <c r="FNN411" s="1315"/>
      <c r="FNO411" s="1315"/>
      <c r="FNP411" s="1315"/>
      <c r="FNQ411" s="1315"/>
      <c r="FNR411" s="1315"/>
      <c r="FNS411" s="1315"/>
      <c r="FNT411" s="1315"/>
      <c r="FNU411" s="1315"/>
      <c r="FNV411" s="1315"/>
      <c r="FNW411" s="1315"/>
      <c r="FNX411" s="1315"/>
      <c r="FNY411" s="1315"/>
      <c r="FNZ411" s="1315"/>
      <c r="FOA411" s="1315"/>
      <c r="FOB411" s="1315"/>
      <c r="FOC411" s="1315"/>
      <c r="FOD411" s="1315"/>
      <c r="FOE411" s="1315"/>
      <c r="FOF411" s="1315"/>
      <c r="FOG411" s="1315"/>
      <c r="FOH411" s="1315"/>
      <c r="FOI411" s="1315"/>
      <c r="FOJ411" s="1315"/>
      <c r="FOK411" s="1315"/>
      <c r="FOL411" s="1315"/>
      <c r="FOM411" s="1315"/>
      <c r="FON411" s="1315"/>
      <c r="FOO411" s="1315"/>
      <c r="FOP411" s="1315"/>
      <c r="FOQ411" s="1315"/>
      <c r="FOR411" s="1315"/>
      <c r="FOS411" s="1315"/>
      <c r="FOT411" s="1315"/>
      <c r="FOU411" s="1315"/>
      <c r="FOV411" s="1315"/>
      <c r="FOW411" s="1315"/>
      <c r="FOX411" s="1315"/>
      <c r="FOY411" s="1315"/>
      <c r="FOZ411" s="1315"/>
      <c r="FPA411" s="1315"/>
      <c r="FPB411" s="1315"/>
      <c r="FPC411" s="1315"/>
      <c r="FPD411" s="1315"/>
      <c r="FPE411" s="1315"/>
      <c r="FPF411" s="1315"/>
      <c r="FPG411" s="1315"/>
      <c r="FPH411" s="1315"/>
      <c r="FPI411" s="1315"/>
      <c r="FPJ411" s="1315"/>
      <c r="FPK411" s="1315"/>
      <c r="FPL411" s="1315"/>
      <c r="FPM411" s="1315"/>
      <c r="FPN411" s="1315"/>
      <c r="FPO411" s="1315"/>
      <c r="FPP411" s="1315"/>
      <c r="FPQ411" s="1315"/>
      <c r="FPR411" s="1315"/>
      <c r="FPS411" s="1315"/>
      <c r="FPT411" s="1315"/>
      <c r="FPU411" s="1315"/>
      <c r="FPV411" s="1315"/>
      <c r="FPW411" s="1315"/>
      <c r="FPX411" s="1315"/>
      <c r="FPY411" s="1315"/>
      <c r="FPZ411" s="1315"/>
      <c r="FQA411" s="1315"/>
      <c r="FQB411" s="1315"/>
      <c r="FQC411" s="1315"/>
      <c r="FQD411" s="1315"/>
      <c r="FQE411" s="1315"/>
      <c r="FQF411" s="1315"/>
      <c r="FQG411" s="1315"/>
      <c r="FQH411" s="1315"/>
      <c r="FQI411" s="1315"/>
      <c r="FQJ411" s="1315"/>
      <c r="FQK411" s="1315"/>
      <c r="FQL411" s="1315"/>
      <c r="FQM411" s="1315"/>
      <c r="FQN411" s="1315"/>
      <c r="FQO411" s="1315"/>
      <c r="FQP411" s="1315"/>
      <c r="FQQ411" s="1315"/>
      <c r="FQR411" s="1315"/>
      <c r="FQS411" s="1315"/>
      <c r="FQT411" s="1315"/>
      <c r="FQU411" s="1315"/>
      <c r="FQV411" s="1315"/>
      <c r="FQW411" s="1315"/>
      <c r="FQX411" s="1315"/>
      <c r="FQY411" s="1315"/>
      <c r="FQZ411" s="1315"/>
      <c r="FRA411" s="1315"/>
      <c r="FRB411" s="1315"/>
      <c r="FRC411" s="1315"/>
      <c r="FRD411" s="1315"/>
      <c r="FRE411" s="1315"/>
      <c r="FRF411" s="1315"/>
      <c r="FRG411" s="1315"/>
      <c r="FRH411" s="1315"/>
      <c r="FRI411" s="1315"/>
      <c r="FRJ411" s="1315"/>
      <c r="FRK411" s="1315"/>
      <c r="FRL411" s="1315"/>
      <c r="FRM411" s="1315"/>
      <c r="FRN411" s="1315"/>
      <c r="FRO411" s="1315"/>
      <c r="FRP411" s="1315"/>
      <c r="FRQ411" s="1315"/>
      <c r="FRR411" s="1315"/>
      <c r="FRS411" s="1315"/>
      <c r="FRT411" s="1315"/>
      <c r="FRU411" s="1315"/>
      <c r="FRV411" s="1315"/>
      <c r="FRW411" s="1315"/>
      <c r="FRX411" s="1315"/>
      <c r="FRY411" s="1315"/>
      <c r="FRZ411" s="1315"/>
      <c r="FSA411" s="1315"/>
      <c r="FSB411" s="1315"/>
      <c r="FSC411" s="1315"/>
      <c r="FSD411" s="1315"/>
      <c r="FSE411" s="1315"/>
      <c r="FSF411" s="1315"/>
      <c r="FSG411" s="1315"/>
      <c r="FSH411" s="1315"/>
      <c r="FSI411" s="1315"/>
      <c r="FSJ411" s="1315"/>
      <c r="FSK411" s="1315"/>
      <c r="FSL411" s="1315"/>
      <c r="FSM411" s="1315"/>
      <c r="FSN411" s="1315"/>
      <c r="FSO411" s="1315"/>
      <c r="FSP411" s="1315"/>
      <c r="FSQ411" s="1315"/>
      <c r="FSR411" s="1315"/>
      <c r="FSS411" s="1315"/>
      <c r="FST411" s="1315"/>
      <c r="FSU411" s="1315"/>
      <c r="FSV411" s="1315"/>
      <c r="FSW411" s="1315"/>
      <c r="FSX411" s="1315"/>
      <c r="FSY411" s="1315"/>
      <c r="FSZ411" s="1315"/>
      <c r="FTA411" s="1315"/>
      <c r="FTB411" s="1315"/>
      <c r="FTC411" s="1315"/>
      <c r="FTD411" s="1315"/>
      <c r="FTE411" s="1315"/>
      <c r="FTF411" s="1315"/>
      <c r="FTG411" s="1315"/>
      <c r="FTH411" s="1315"/>
      <c r="FTI411" s="1315"/>
      <c r="FTJ411" s="1315"/>
      <c r="FTK411" s="1315"/>
      <c r="FTL411" s="1315"/>
      <c r="FTM411" s="1315"/>
      <c r="FTN411" s="1315"/>
      <c r="FTO411" s="1315"/>
      <c r="FTP411" s="1315"/>
      <c r="FTQ411" s="1315"/>
      <c r="FTR411" s="1315"/>
      <c r="FTS411" s="1315"/>
      <c r="FTT411" s="1315"/>
      <c r="FTU411" s="1315"/>
      <c r="FTV411" s="1315"/>
      <c r="FTW411" s="1315"/>
      <c r="FTX411" s="1315"/>
      <c r="FTY411" s="1315"/>
      <c r="FTZ411" s="1315"/>
      <c r="FUA411" s="1315"/>
      <c r="FUB411" s="1315"/>
      <c r="FUC411" s="1315"/>
      <c r="FUD411" s="1315"/>
      <c r="FUE411" s="1315"/>
      <c r="FUF411" s="1315"/>
      <c r="FUG411" s="1315"/>
      <c r="FUH411" s="1315"/>
      <c r="FUI411" s="1315"/>
      <c r="FUJ411" s="1315"/>
      <c r="FUK411" s="1315"/>
      <c r="FUL411" s="1315"/>
      <c r="FUM411" s="1315"/>
      <c r="FUN411" s="1315"/>
      <c r="FUO411" s="1315"/>
      <c r="FUP411" s="1315"/>
      <c r="FUQ411" s="1315"/>
      <c r="FUR411" s="1315"/>
      <c r="FUS411" s="1315"/>
      <c r="FUT411" s="1315"/>
      <c r="FUU411" s="1315"/>
      <c r="FUV411" s="1315"/>
      <c r="FUW411" s="1315"/>
      <c r="FUX411" s="1315"/>
      <c r="FUY411" s="1315"/>
      <c r="FUZ411" s="1315"/>
      <c r="FVA411" s="1315"/>
      <c r="FVB411" s="1315"/>
      <c r="FVC411" s="1315"/>
      <c r="FVD411" s="1315"/>
      <c r="FVE411" s="1315"/>
      <c r="FVF411" s="1315"/>
      <c r="FVG411" s="1315"/>
      <c r="FVH411" s="1315"/>
      <c r="FVI411" s="1315"/>
      <c r="FVJ411" s="1315"/>
      <c r="FVK411" s="1315"/>
      <c r="FVL411" s="1315"/>
      <c r="FVM411" s="1315"/>
      <c r="FVN411" s="1315"/>
      <c r="FVO411" s="1315"/>
      <c r="FVP411" s="1315"/>
      <c r="FVQ411" s="1315"/>
      <c r="FVR411" s="1315"/>
      <c r="FVS411" s="1315"/>
      <c r="FVT411" s="1315"/>
      <c r="FVU411" s="1315"/>
      <c r="FVV411" s="1315"/>
      <c r="FVW411" s="1315"/>
      <c r="FVX411" s="1315"/>
      <c r="FVY411" s="1315"/>
      <c r="FVZ411" s="1315"/>
      <c r="FWA411" s="1315"/>
      <c r="FWB411" s="1315"/>
      <c r="FWC411" s="1315"/>
      <c r="FWD411" s="1315"/>
      <c r="FWE411" s="1315"/>
      <c r="FWF411" s="1315"/>
      <c r="FWG411" s="1315"/>
      <c r="FWH411" s="1315"/>
      <c r="FWI411" s="1315"/>
      <c r="FWJ411" s="1315"/>
      <c r="FWK411" s="1315"/>
      <c r="FWL411" s="1315"/>
      <c r="FWM411" s="1315"/>
      <c r="FWN411" s="1315"/>
      <c r="FWO411" s="1315"/>
      <c r="FWP411" s="1315"/>
      <c r="FWQ411" s="1315"/>
      <c r="FWR411" s="1315"/>
      <c r="FWS411" s="1315"/>
      <c r="FWT411" s="1315"/>
      <c r="FWU411" s="1315"/>
      <c r="FWV411" s="1315"/>
      <c r="FWW411" s="1315"/>
      <c r="FWX411" s="1315"/>
      <c r="FWY411" s="1315"/>
      <c r="FWZ411" s="1315"/>
      <c r="FXA411" s="1315"/>
      <c r="FXB411" s="1315"/>
      <c r="FXC411" s="1315"/>
      <c r="FXD411" s="1315"/>
      <c r="FXE411" s="1315"/>
      <c r="FXF411" s="1315"/>
      <c r="FXG411" s="1315"/>
      <c r="FXH411" s="1315"/>
      <c r="FXI411" s="1315"/>
      <c r="FXJ411" s="1315"/>
      <c r="FXK411" s="1315"/>
      <c r="FXL411" s="1315"/>
      <c r="FXM411" s="1315"/>
      <c r="FXN411" s="1315"/>
      <c r="FXO411" s="1315"/>
      <c r="FXP411" s="1315"/>
      <c r="FXQ411" s="1315"/>
      <c r="FXR411" s="1315"/>
      <c r="FXS411" s="1315"/>
      <c r="FXT411" s="1315"/>
      <c r="FXU411" s="1315"/>
      <c r="FXV411" s="1315"/>
      <c r="FXW411" s="1315"/>
      <c r="FXX411" s="1315"/>
      <c r="FXY411" s="1315"/>
      <c r="FXZ411" s="1315"/>
      <c r="FYA411" s="1315"/>
      <c r="FYB411" s="1315"/>
      <c r="FYC411" s="1315"/>
      <c r="FYD411" s="1315"/>
      <c r="FYE411" s="1315"/>
      <c r="FYF411" s="1315"/>
      <c r="FYG411" s="1315"/>
      <c r="FYH411" s="1315"/>
      <c r="FYI411" s="1315"/>
      <c r="FYJ411" s="1315"/>
      <c r="FYK411" s="1315"/>
      <c r="FYL411" s="1315"/>
      <c r="FYM411" s="1315"/>
      <c r="FYN411" s="1315"/>
      <c r="FYO411" s="1315"/>
      <c r="FYP411" s="1315"/>
      <c r="FYQ411" s="1315"/>
      <c r="FYR411" s="1315"/>
      <c r="FYS411" s="1315"/>
      <c r="FYT411" s="1315"/>
      <c r="FYU411" s="1315"/>
      <c r="FYV411" s="1315"/>
      <c r="FYW411" s="1315"/>
      <c r="FYX411" s="1315"/>
      <c r="FYY411" s="1315"/>
      <c r="FYZ411" s="1315"/>
      <c r="FZA411" s="1315"/>
      <c r="FZB411" s="1315"/>
      <c r="FZC411" s="1315"/>
      <c r="FZD411" s="1315"/>
      <c r="FZE411" s="1315"/>
      <c r="FZF411" s="1315"/>
      <c r="FZG411" s="1315"/>
      <c r="FZH411" s="1315"/>
      <c r="FZI411" s="1315"/>
      <c r="FZJ411" s="1315"/>
      <c r="FZK411" s="1315"/>
      <c r="FZL411" s="1315"/>
      <c r="FZM411" s="1315"/>
      <c r="FZN411" s="1315"/>
      <c r="FZO411" s="1315"/>
      <c r="FZP411" s="1315"/>
      <c r="FZQ411" s="1315"/>
      <c r="FZR411" s="1315"/>
      <c r="FZS411" s="1315"/>
      <c r="FZT411" s="1315"/>
      <c r="FZU411" s="1315"/>
      <c r="FZV411" s="1315"/>
      <c r="FZW411" s="1315"/>
      <c r="FZX411" s="1315"/>
      <c r="FZY411" s="1315"/>
      <c r="FZZ411" s="1315"/>
      <c r="GAA411" s="1315"/>
      <c r="GAB411" s="1315"/>
      <c r="GAC411" s="1315"/>
      <c r="GAD411" s="1315"/>
      <c r="GAE411" s="1315"/>
      <c r="GAF411" s="1315"/>
      <c r="GAG411" s="1315"/>
      <c r="GAH411" s="1315"/>
      <c r="GAI411" s="1315"/>
      <c r="GAJ411" s="1315"/>
      <c r="GAK411" s="1315"/>
      <c r="GAL411" s="1315"/>
      <c r="GAM411" s="1315"/>
      <c r="GAN411" s="1315"/>
      <c r="GAO411" s="1315"/>
      <c r="GAP411" s="1315"/>
      <c r="GAQ411" s="1315"/>
      <c r="GAR411" s="1315"/>
      <c r="GAS411" s="1315"/>
      <c r="GAT411" s="1315"/>
      <c r="GAU411" s="1315"/>
      <c r="GAV411" s="1315"/>
      <c r="GAW411" s="1315"/>
      <c r="GAX411" s="1315"/>
      <c r="GAY411" s="1315"/>
      <c r="GAZ411" s="1315"/>
      <c r="GBA411" s="1315"/>
      <c r="GBB411" s="1315"/>
      <c r="GBC411" s="1315"/>
      <c r="GBD411" s="1315"/>
      <c r="GBE411" s="1315"/>
      <c r="GBF411" s="1315"/>
      <c r="GBG411" s="1315"/>
      <c r="GBH411" s="1315"/>
      <c r="GBI411" s="1315"/>
      <c r="GBJ411" s="1315"/>
      <c r="GBK411" s="1315"/>
      <c r="GBL411" s="1315"/>
      <c r="GBM411" s="1315"/>
      <c r="GBN411" s="1315"/>
      <c r="GBO411" s="1315"/>
      <c r="GBP411" s="1315"/>
      <c r="GBQ411" s="1315"/>
      <c r="GBR411" s="1315"/>
      <c r="GBS411" s="1315"/>
      <c r="GBT411" s="1315"/>
      <c r="GBU411" s="1315"/>
      <c r="GBV411" s="1315"/>
      <c r="GBW411" s="1315"/>
      <c r="GBX411" s="1315"/>
      <c r="GBY411" s="1315"/>
      <c r="GBZ411" s="1315"/>
      <c r="GCA411" s="1315"/>
      <c r="GCB411" s="1315"/>
      <c r="GCC411" s="1315"/>
      <c r="GCD411" s="1315"/>
      <c r="GCE411" s="1315"/>
      <c r="GCF411" s="1315"/>
      <c r="GCG411" s="1315"/>
      <c r="GCH411" s="1315"/>
      <c r="GCI411" s="1315"/>
      <c r="GCJ411" s="1315"/>
      <c r="GCK411" s="1315"/>
      <c r="GCL411" s="1315"/>
      <c r="GCM411" s="1315"/>
      <c r="GCN411" s="1315"/>
      <c r="GCO411" s="1315"/>
      <c r="GCP411" s="1315"/>
      <c r="GCQ411" s="1315"/>
      <c r="GCR411" s="1315"/>
      <c r="GCS411" s="1315"/>
      <c r="GCT411" s="1315"/>
      <c r="GCU411" s="1315"/>
      <c r="GCV411" s="1315"/>
      <c r="GCW411" s="1315"/>
      <c r="GCX411" s="1315"/>
      <c r="GCY411" s="1315"/>
      <c r="GCZ411" s="1315"/>
      <c r="GDA411" s="1315"/>
      <c r="GDB411" s="1315"/>
      <c r="GDC411" s="1315"/>
      <c r="GDD411" s="1315"/>
      <c r="GDE411" s="1315"/>
      <c r="GDF411" s="1315"/>
      <c r="GDG411" s="1315"/>
      <c r="GDH411" s="1315"/>
      <c r="GDI411" s="1315"/>
      <c r="GDJ411" s="1315"/>
      <c r="GDK411" s="1315"/>
      <c r="GDL411" s="1315"/>
      <c r="GDM411" s="1315"/>
      <c r="GDN411" s="1315"/>
      <c r="GDO411" s="1315"/>
      <c r="GDP411" s="1315"/>
      <c r="GDQ411" s="1315"/>
      <c r="GDR411" s="1315"/>
      <c r="GDS411" s="1315"/>
      <c r="GDT411" s="1315"/>
      <c r="GDU411" s="1315"/>
      <c r="GDV411" s="1315"/>
      <c r="GDW411" s="1315"/>
      <c r="GDX411" s="1315"/>
      <c r="GDY411" s="1315"/>
      <c r="GDZ411" s="1315"/>
      <c r="GEA411" s="1315"/>
      <c r="GEB411" s="1315"/>
      <c r="GEC411" s="1315"/>
      <c r="GED411" s="1315"/>
      <c r="GEE411" s="1315"/>
      <c r="GEF411" s="1315"/>
      <c r="GEG411" s="1315"/>
      <c r="GEH411" s="1315"/>
      <c r="GEI411" s="1315"/>
      <c r="GEJ411" s="1315"/>
      <c r="GEK411" s="1315"/>
      <c r="GEL411" s="1315"/>
      <c r="GEM411" s="1315"/>
      <c r="GEN411" s="1315"/>
      <c r="GEO411" s="1315"/>
      <c r="GEP411" s="1315"/>
      <c r="GEQ411" s="1315"/>
      <c r="GER411" s="1315"/>
      <c r="GES411" s="1315"/>
      <c r="GET411" s="1315"/>
      <c r="GEU411" s="1315"/>
      <c r="GEV411" s="1315"/>
      <c r="GEW411" s="1315"/>
      <c r="GEX411" s="1315"/>
      <c r="GEY411" s="1315"/>
      <c r="GEZ411" s="1315"/>
      <c r="GFA411" s="1315"/>
      <c r="GFB411" s="1315"/>
      <c r="GFC411" s="1315"/>
      <c r="GFD411" s="1315"/>
      <c r="GFE411" s="1315"/>
      <c r="GFF411" s="1315"/>
      <c r="GFG411" s="1315"/>
      <c r="GFH411" s="1315"/>
      <c r="GFI411" s="1315"/>
      <c r="GFJ411" s="1315"/>
      <c r="GFK411" s="1315"/>
      <c r="GFL411" s="1315"/>
      <c r="GFM411" s="1315"/>
      <c r="GFN411" s="1315"/>
      <c r="GFO411" s="1315"/>
      <c r="GFP411" s="1315"/>
      <c r="GFQ411" s="1315"/>
      <c r="GFR411" s="1315"/>
      <c r="GFS411" s="1315"/>
      <c r="GFT411" s="1315"/>
      <c r="GFU411" s="1315"/>
      <c r="GFV411" s="1315"/>
      <c r="GFW411" s="1315"/>
      <c r="GFX411" s="1315"/>
      <c r="GFY411" s="1315"/>
      <c r="GFZ411" s="1315"/>
      <c r="GGA411" s="1315"/>
      <c r="GGB411" s="1315"/>
      <c r="GGC411" s="1315"/>
      <c r="GGD411" s="1315"/>
      <c r="GGE411" s="1315"/>
      <c r="GGF411" s="1315"/>
      <c r="GGG411" s="1315"/>
      <c r="GGH411" s="1315"/>
      <c r="GGI411" s="1315"/>
      <c r="GGJ411" s="1315"/>
      <c r="GGK411" s="1315"/>
      <c r="GGL411" s="1315"/>
      <c r="GGM411" s="1315"/>
      <c r="GGN411" s="1315"/>
      <c r="GGO411" s="1315"/>
      <c r="GGP411" s="1315"/>
      <c r="GGQ411" s="1315"/>
      <c r="GGR411" s="1315"/>
      <c r="GGS411" s="1315"/>
      <c r="GGT411" s="1315"/>
      <c r="GGU411" s="1315"/>
      <c r="GGV411" s="1315"/>
      <c r="GGW411" s="1315"/>
      <c r="GGX411" s="1315"/>
      <c r="GGY411" s="1315"/>
      <c r="GGZ411" s="1315"/>
      <c r="GHA411" s="1315"/>
      <c r="GHB411" s="1315"/>
      <c r="GHC411" s="1315"/>
      <c r="GHD411" s="1315"/>
      <c r="GHE411" s="1315"/>
      <c r="GHF411" s="1315"/>
      <c r="GHG411" s="1315"/>
      <c r="GHH411" s="1315"/>
      <c r="GHI411" s="1315"/>
      <c r="GHJ411" s="1315"/>
      <c r="GHK411" s="1315"/>
      <c r="GHL411" s="1315"/>
      <c r="GHM411" s="1315"/>
      <c r="GHN411" s="1315"/>
      <c r="GHO411" s="1315"/>
      <c r="GHP411" s="1315"/>
      <c r="GHQ411" s="1315"/>
      <c r="GHR411" s="1315"/>
      <c r="GHS411" s="1315"/>
      <c r="GHT411" s="1315"/>
      <c r="GHU411" s="1315"/>
      <c r="GHV411" s="1315"/>
      <c r="GHW411" s="1315"/>
      <c r="GHX411" s="1315"/>
      <c r="GHY411" s="1315"/>
      <c r="GHZ411" s="1315"/>
      <c r="GIA411" s="1315"/>
      <c r="GIB411" s="1315"/>
      <c r="GIC411" s="1315"/>
      <c r="GID411" s="1315"/>
      <c r="GIE411" s="1315"/>
      <c r="GIF411" s="1315"/>
      <c r="GIG411" s="1315"/>
      <c r="GIH411" s="1315"/>
      <c r="GII411" s="1315"/>
      <c r="GIJ411" s="1315"/>
      <c r="GIK411" s="1315"/>
      <c r="GIL411" s="1315"/>
      <c r="GIM411" s="1315"/>
      <c r="GIN411" s="1315"/>
      <c r="GIO411" s="1315"/>
      <c r="GIP411" s="1315"/>
      <c r="GIQ411" s="1315"/>
      <c r="GIR411" s="1315"/>
      <c r="GIS411" s="1315"/>
      <c r="GIT411" s="1315"/>
      <c r="GIU411" s="1315"/>
      <c r="GIV411" s="1315"/>
      <c r="GIW411" s="1315"/>
      <c r="GIX411" s="1315"/>
      <c r="GIY411" s="1315"/>
      <c r="GIZ411" s="1315"/>
      <c r="GJA411" s="1315"/>
      <c r="GJB411" s="1315"/>
      <c r="GJC411" s="1315"/>
      <c r="GJD411" s="1315"/>
      <c r="GJE411" s="1315"/>
      <c r="GJF411" s="1315"/>
      <c r="GJG411" s="1315"/>
      <c r="GJH411" s="1315"/>
      <c r="GJI411" s="1315"/>
      <c r="GJJ411" s="1315"/>
      <c r="GJK411" s="1315"/>
      <c r="GJL411" s="1315"/>
      <c r="GJM411" s="1315"/>
      <c r="GJN411" s="1315"/>
      <c r="GJO411" s="1315"/>
      <c r="GJP411" s="1315"/>
      <c r="GJQ411" s="1315"/>
      <c r="GJR411" s="1315"/>
      <c r="GJS411" s="1315"/>
      <c r="GJT411" s="1315"/>
      <c r="GJU411" s="1315"/>
      <c r="GJV411" s="1315"/>
      <c r="GJW411" s="1315"/>
      <c r="GJX411" s="1315"/>
      <c r="GJY411" s="1315"/>
      <c r="GJZ411" s="1315"/>
      <c r="GKA411" s="1315"/>
      <c r="GKB411" s="1315"/>
      <c r="GKC411" s="1315"/>
      <c r="GKD411" s="1315"/>
      <c r="GKE411" s="1315"/>
      <c r="GKF411" s="1315"/>
      <c r="GKG411" s="1315"/>
      <c r="GKH411" s="1315"/>
      <c r="GKI411" s="1315"/>
      <c r="GKJ411" s="1315"/>
      <c r="GKK411" s="1315"/>
      <c r="GKL411" s="1315"/>
      <c r="GKM411" s="1315"/>
      <c r="GKN411" s="1315"/>
      <c r="GKO411" s="1315"/>
      <c r="GKP411" s="1315"/>
      <c r="GKQ411" s="1315"/>
      <c r="GKR411" s="1315"/>
      <c r="GKS411" s="1315"/>
      <c r="GKT411" s="1315"/>
      <c r="GKU411" s="1315"/>
      <c r="GKV411" s="1315"/>
      <c r="GKW411" s="1315"/>
      <c r="GKX411" s="1315"/>
      <c r="GKY411" s="1315"/>
      <c r="GKZ411" s="1315"/>
      <c r="GLA411" s="1315"/>
      <c r="GLB411" s="1315"/>
      <c r="GLC411" s="1315"/>
      <c r="GLD411" s="1315"/>
      <c r="GLE411" s="1315"/>
      <c r="GLF411" s="1315"/>
      <c r="GLG411" s="1315"/>
      <c r="GLH411" s="1315"/>
      <c r="GLI411" s="1315"/>
      <c r="GLJ411" s="1315"/>
      <c r="GLK411" s="1315"/>
      <c r="GLL411" s="1315"/>
      <c r="GLM411" s="1315"/>
      <c r="GLN411" s="1315"/>
      <c r="GLO411" s="1315"/>
      <c r="GLP411" s="1315"/>
      <c r="GLQ411" s="1315"/>
      <c r="GLR411" s="1315"/>
      <c r="GLS411" s="1315"/>
      <c r="GLT411" s="1315"/>
      <c r="GLU411" s="1315"/>
      <c r="GLV411" s="1315"/>
      <c r="GLW411" s="1315"/>
      <c r="GLX411" s="1315"/>
      <c r="GLY411" s="1315"/>
      <c r="GLZ411" s="1315"/>
      <c r="GMA411" s="1315"/>
      <c r="GMB411" s="1315"/>
      <c r="GMC411" s="1315"/>
      <c r="GMD411" s="1315"/>
      <c r="GME411" s="1315"/>
      <c r="GMF411" s="1315"/>
      <c r="GMG411" s="1315"/>
      <c r="GMH411" s="1315"/>
      <c r="GMI411" s="1315"/>
      <c r="GMJ411" s="1315"/>
      <c r="GMK411" s="1315"/>
      <c r="GML411" s="1315"/>
      <c r="GMM411" s="1315"/>
      <c r="GMN411" s="1315"/>
      <c r="GMO411" s="1315"/>
      <c r="GMP411" s="1315"/>
      <c r="GMQ411" s="1315"/>
      <c r="GMR411" s="1315"/>
      <c r="GMS411" s="1315"/>
      <c r="GMT411" s="1315"/>
      <c r="GMU411" s="1315"/>
      <c r="GMV411" s="1315"/>
      <c r="GMW411" s="1315"/>
      <c r="GMX411" s="1315"/>
      <c r="GMY411" s="1315"/>
      <c r="GMZ411" s="1315"/>
      <c r="GNA411" s="1315"/>
      <c r="GNB411" s="1315"/>
      <c r="GNC411" s="1315"/>
      <c r="GND411" s="1315"/>
      <c r="GNE411" s="1315"/>
      <c r="GNF411" s="1315"/>
      <c r="GNG411" s="1315"/>
      <c r="GNH411" s="1315"/>
      <c r="GNI411" s="1315"/>
      <c r="GNJ411" s="1315"/>
      <c r="GNK411" s="1315"/>
      <c r="GNL411" s="1315"/>
      <c r="GNM411" s="1315"/>
      <c r="GNN411" s="1315"/>
      <c r="GNO411" s="1315"/>
      <c r="GNP411" s="1315"/>
      <c r="GNQ411" s="1315"/>
      <c r="GNR411" s="1315"/>
      <c r="GNS411" s="1315"/>
      <c r="GNT411" s="1315"/>
      <c r="GNU411" s="1315"/>
      <c r="GNV411" s="1315"/>
      <c r="GNW411" s="1315"/>
      <c r="GNX411" s="1315"/>
      <c r="GNY411" s="1315"/>
      <c r="GNZ411" s="1315"/>
      <c r="GOA411" s="1315"/>
      <c r="GOB411" s="1315"/>
      <c r="GOC411" s="1315"/>
      <c r="GOD411" s="1315"/>
      <c r="GOE411" s="1315"/>
      <c r="GOF411" s="1315"/>
      <c r="GOG411" s="1315"/>
      <c r="GOH411" s="1315"/>
      <c r="GOI411" s="1315"/>
      <c r="GOJ411" s="1315"/>
      <c r="GOK411" s="1315"/>
      <c r="GOL411" s="1315"/>
      <c r="GOM411" s="1315"/>
      <c r="GON411" s="1315"/>
      <c r="GOO411" s="1315"/>
      <c r="GOP411" s="1315"/>
      <c r="GOQ411" s="1315"/>
      <c r="GOR411" s="1315"/>
      <c r="GOS411" s="1315"/>
      <c r="GOT411" s="1315"/>
      <c r="GOU411" s="1315"/>
      <c r="GOV411" s="1315"/>
      <c r="GOW411" s="1315"/>
      <c r="GOX411" s="1315"/>
      <c r="GOY411" s="1315"/>
      <c r="GOZ411" s="1315"/>
      <c r="GPA411" s="1315"/>
      <c r="GPB411" s="1315"/>
      <c r="GPC411" s="1315"/>
      <c r="GPD411" s="1315"/>
      <c r="GPE411" s="1315"/>
      <c r="GPF411" s="1315"/>
      <c r="GPG411" s="1315"/>
      <c r="GPH411" s="1315"/>
      <c r="GPI411" s="1315"/>
      <c r="GPJ411" s="1315"/>
      <c r="GPK411" s="1315"/>
      <c r="GPL411" s="1315"/>
      <c r="GPM411" s="1315"/>
      <c r="GPN411" s="1315"/>
      <c r="GPO411" s="1315"/>
      <c r="GPP411" s="1315"/>
      <c r="GPQ411" s="1315"/>
      <c r="GPR411" s="1315"/>
      <c r="GPS411" s="1315"/>
      <c r="GPT411" s="1315"/>
      <c r="GPU411" s="1315"/>
      <c r="GPV411" s="1315"/>
      <c r="GPW411" s="1315"/>
      <c r="GPX411" s="1315"/>
      <c r="GPY411" s="1315"/>
      <c r="GPZ411" s="1315"/>
      <c r="GQA411" s="1315"/>
      <c r="GQB411" s="1315"/>
      <c r="GQC411" s="1315"/>
      <c r="GQD411" s="1315"/>
      <c r="GQE411" s="1315"/>
      <c r="GQF411" s="1315"/>
      <c r="GQG411" s="1315"/>
      <c r="GQH411" s="1315"/>
      <c r="GQI411" s="1315"/>
      <c r="GQJ411" s="1315"/>
      <c r="GQK411" s="1315"/>
      <c r="GQL411" s="1315"/>
      <c r="GQM411" s="1315"/>
      <c r="GQN411" s="1315"/>
      <c r="GQO411" s="1315"/>
      <c r="GQP411" s="1315"/>
      <c r="GQQ411" s="1315"/>
      <c r="GQR411" s="1315"/>
      <c r="GQS411" s="1315"/>
      <c r="GQT411" s="1315"/>
      <c r="GQU411" s="1315"/>
      <c r="GQV411" s="1315"/>
      <c r="GQW411" s="1315"/>
      <c r="GQX411" s="1315"/>
      <c r="GQY411" s="1315"/>
      <c r="GQZ411" s="1315"/>
      <c r="GRA411" s="1315"/>
      <c r="GRB411" s="1315"/>
      <c r="GRC411" s="1315"/>
      <c r="GRD411" s="1315"/>
      <c r="GRE411" s="1315"/>
      <c r="GRF411" s="1315"/>
      <c r="GRG411" s="1315"/>
      <c r="GRH411" s="1315"/>
      <c r="GRI411" s="1315"/>
      <c r="GRJ411" s="1315"/>
      <c r="GRK411" s="1315"/>
      <c r="GRL411" s="1315"/>
      <c r="GRM411" s="1315"/>
      <c r="GRN411" s="1315"/>
      <c r="GRO411" s="1315"/>
      <c r="GRP411" s="1315"/>
      <c r="GRQ411" s="1315"/>
      <c r="GRR411" s="1315"/>
      <c r="GRS411" s="1315"/>
      <c r="GRT411" s="1315"/>
      <c r="GRU411" s="1315"/>
      <c r="GRV411" s="1315"/>
      <c r="GRW411" s="1315"/>
      <c r="GRX411" s="1315"/>
      <c r="GRY411" s="1315"/>
      <c r="GRZ411" s="1315"/>
      <c r="GSA411" s="1315"/>
      <c r="GSB411" s="1315"/>
      <c r="GSC411" s="1315"/>
      <c r="GSD411" s="1315"/>
      <c r="GSE411" s="1315"/>
      <c r="GSF411" s="1315"/>
      <c r="GSG411" s="1315"/>
      <c r="GSH411" s="1315"/>
      <c r="GSI411" s="1315"/>
      <c r="GSJ411" s="1315"/>
      <c r="GSK411" s="1315"/>
      <c r="GSL411" s="1315"/>
      <c r="GSM411" s="1315"/>
      <c r="GSN411" s="1315"/>
      <c r="GSO411" s="1315"/>
      <c r="GSP411" s="1315"/>
      <c r="GSQ411" s="1315"/>
      <c r="GSR411" s="1315"/>
      <c r="GSS411" s="1315"/>
      <c r="GST411" s="1315"/>
      <c r="GSU411" s="1315"/>
      <c r="GSV411" s="1315"/>
      <c r="GSW411" s="1315"/>
      <c r="GSX411" s="1315"/>
      <c r="GSY411" s="1315"/>
      <c r="GSZ411" s="1315"/>
      <c r="GTA411" s="1315"/>
      <c r="GTB411" s="1315"/>
      <c r="GTC411" s="1315"/>
      <c r="GTD411" s="1315"/>
      <c r="GTE411" s="1315"/>
      <c r="GTF411" s="1315"/>
      <c r="GTG411" s="1315"/>
      <c r="GTH411" s="1315"/>
      <c r="GTI411" s="1315"/>
      <c r="GTJ411" s="1315"/>
      <c r="GTK411" s="1315"/>
      <c r="GTL411" s="1315"/>
      <c r="GTM411" s="1315"/>
      <c r="GTN411" s="1315"/>
      <c r="GTO411" s="1315"/>
      <c r="GTP411" s="1315"/>
      <c r="GTQ411" s="1315"/>
      <c r="GTR411" s="1315"/>
      <c r="GTS411" s="1315"/>
      <c r="GTT411" s="1315"/>
      <c r="GTU411" s="1315"/>
      <c r="GTV411" s="1315"/>
      <c r="GTW411" s="1315"/>
      <c r="GTX411" s="1315"/>
      <c r="GTY411" s="1315"/>
      <c r="GTZ411" s="1315"/>
      <c r="GUA411" s="1315"/>
      <c r="GUB411" s="1315"/>
      <c r="GUC411" s="1315"/>
      <c r="GUD411" s="1315"/>
      <c r="GUE411" s="1315"/>
      <c r="GUF411" s="1315"/>
      <c r="GUG411" s="1315"/>
      <c r="GUH411" s="1315"/>
      <c r="GUI411" s="1315"/>
      <c r="GUJ411" s="1315"/>
      <c r="GUK411" s="1315"/>
      <c r="GUL411" s="1315"/>
      <c r="GUM411" s="1315"/>
      <c r="GUN411" s="1315"/>
      <c r="GUO411" s="1315"/>
      <c r="GUP411" s="1315"/>
      <c r="GUQ411" s="1315"/>
      <c r="GUR411" s="1315"/>
      <c r="GUS411" s="1315"/>
      <c r="GUT411" s="1315"/>
      <c r="GUU411" s="1315"/>
      <c r="GUV411" s="1315"/>
      <c r="GUW411" s="1315"/>
      <c r="GUX411" s="1315"/>
      <c r="GUY411" s="1315"/>
      <c r="GUZ411" s="1315"/>
      <c r="GVA411" s="1315"/>
      <c r="GVB411" s="1315"/>
      <c r="GVC411" s="1315"/>
      <c r="GVD411" s="1315"/>
      <c r="GVE411" s="1315"/>
      <c r="GVF411" s="1315"/>
      <c r="GVG411" s="1315"/>
      <c r="GVH411" s="1315"/>
      <c r="GVI411" s="1315"/>
      <c r="GVJ411" s="1315"/>
      <c r="GVK411" s="1315"/>
      <c r="GVL411" s="1315"/>
      <c r="GVM411" s="1315"/>
      <c r="GVN411" s="1315"/>
      <c r="GVO411" s="1315"/>
      <c r="GVP411" s="1315"/>
      <c r="GVQ411" s="1315"/>
      <c r="GVR411" s="1315"/>
      <c r="GVS411" s="1315"/>
      <c r="GVT411" s="1315"/>
      <c r="GVU411" s="1315"/>
      <c r="GVV411" s="1315"/>
      <c r="GVW411" s="1315"/>
      <c r="GVX411" s="1315"/>
      <c r="GVY411" s="1315"/>
      <c r="GVZ411" s="1315"/>
      <c r="GWA411" s="1315"/>
      <c r="GWB411" s="1315"/>
      <c r="GWC411" s="1315"/>
      <c r="GWD411" s="1315"/>
      <c r="GWE411" s="1315"/>
      <c r="GWF411" s="1315"/>
      <c r="GWG411" s="1315"/>
      <c r="GWH411" s="1315"/>
      <c r="GWI411" s="1315"/>
      <c r="GWJ411" s="1315"/>
      <c r="GWK411" s="1315"/>
      <c r="GWL411" s="1315"/>
      <c r="GWM411" s="1315"/>
      <c r="GWN411" s="1315"/>
      <c r="GWO411" s="1315"/>
      <c r="GWP411" s="1315"/>
      <c r="GWQ411" s="1315"/>
      <c r="GWR411" s="1315"/>
      <c r="GWS411" s="1315"/>
      <c r="GWT411" s="1315"/>
      <c r="GWU411" s="1315"/>
      <c r="GWV411" s="1315"/>
      <c r="GWW411" s="1315"/>
      <c r="GWX411" s="1315"/>
      <c r="GWY411" s="1315"/>
      <c r="GWZ411" s="1315"/>
      <c r="GXA411" s="1315"/>
      <c r="GXB411" s="1315"/>
      <c r="GXC411" s="1315"/>
      <c r="GXD411" s="1315"/>
      <c r="GXE411" s="1315"/>
      <c r="GXF411" s="1315"/>
      <c r="GXG411" s="1315"/>
      <c r="GXH411" s="1315"/>
      <c r="GXI411" s="1315"/>
      <c r="GXJ411" s="1315"/>
      <c r="GXK411" s="1315"/>
      <c r="GXL411" s="1315"/>
      <c r="GXM411" s="1315"/>
      <c r="GXN411" s="1315"/>
      <c r="GXO411" s="1315"/>
      <c r="GXP411" s="1315"/>
      <c r="GXQ411" s="1315"/>
      <c r="GXR411" s="1315"/>
      <c r="GXS411" s="1315"/>
      <c r="GXT411" s="1315"/>
      <c r="GXU411" s="1315"/>
      <c r="GXV411" s="1315"/>
      <c r="GXW411" s="1315"/>
      <c r="GXX411" s="1315"/>
      <c r="GXY411" s="1315"/>
      <c r="GXZ411" s="1315"/>
      <c r="GYA411" s="1315"/>
      <c r="GYB411" s="1315"/>
      <c r="GYC411" s="1315"/>
      <c r="GYD411" s="1315"/>
      <c r="GYE411" s="1315"/>
      <c r="GYF411" s="1315"/>
      <c r="GYG411" s="1315"/>
      <c r="GYH411" s="1315"/>
      <c r="GYI411" s="1315"/>
      <c r="GYJ411" s="1315"/>
      <c r="GYK411" s="1315"/>
      <c r="GYL411" s="1315"/>
      <c r="GYM411" s="1315"/>
      <c r="GYN411" s="1315"/>
      <c r="GYO411" s="1315"/>
      <c r="GYP411" s="1315"/>
      <c r="GYQ411" s="1315"/>
      <c r="GYR411" s="1315"/>
      <c r="GYS411" s="1315"/>
      <c r="GYT411" s="1315"/>
      <c r="GYU411" s="1315"/>
      <c r="GYV411" s="1315"/>
      <c r="GYW411" s="1315"/>
      <c r="GYX411" s="1315"/>
      <c r="GYY411" s="1315"/>
      <c r="GYZ411" s="1315"/>
      <c r="GZA411" s="1315"/>
      <c r="GZB411" s="1315"/>
      <c r="GZC411" s="1315"/>
      <c r="GZD411" s="1315"/>
      <c r="GZE411" s="1315"/>
      <c r="GZF411" s="1315"/>
      <c r="GZG411" s="1315"/>
      <c r="GZH411" s="1315"/>
      <c r="GZI411" s="1315"/>
      <c r="GZJ411" s="1315"/>
      <c r="GZK411" s="1315"/>
      <c r="GZL411" s="1315"/>
      <c r="GZM411" s="1315"/>
      <c r="GZN411" s="1315"/>
      <c r="GZO411" s="1315"/>
      <c r="GZP411" s="1315"/>
      <c r="GZQ411" s="1315"/>
      <c r="GZR411" s="1315"/>
      <c r="GZS411" s="1315"/>
      <c r="GZT411" s="1315"/>
      <c r="GZU411" s="1315"/>
      <c r="GZV411" s="1315"/>
      <c r="GZW411" s="1315"/>
      <c r="GZX411" s="1315"/>
      <c r="GZY411" s="1315"/>
      <c r="GZZ411" s="1315"/>
      <c r="HAA411" s="1315"/>
      <c r="HAB411" s="1315"/>
      <c r="HAC411" s="1315"/>
      <c r="HAD411" s="1315"/>
      <c r="HAE411" s="1315"/>
      <c r="HAF411" s="1315"/>
      <c r="HAG411" s="1315"/>
      <c r="HAH411" s="1315"/>
      <c r="HAI411" s="1315"/>
      <c r="HAJ411" s="1315"/>
      <c r="HAK411" s="1315"/>
      <c r="HAL411" s="1315"/>
      <c r="HAM411" s="1315"/>
      <c r="HAN411" s="1315"/>
      <c r="HAO411" s="1315"/>
      <c r="HAP411" s="1315"/>
      <c r="HAQ411" s="1315"/>
      <c r="HAR411" s="1315"/>
      <c r="HAS411" s="1315"/>
      <c r="HAT411" s="1315"/>
      <c r="HAU411" s="1315"/>
      <c r="HAV411" s="1315"/>
      <c r="HAW411" s="1315"/>
      <c r="HAX411" s="1315"/>
      <c r="HAY411" s="1315"/>
      <c r="HAZ411" s="1315"/>
      <c r="HBA411" s="1315"/>
      <c r="HBB411" s="1315"/>
      <c r="HBC411" s="1315"/>
      <c r="HBD411" s="1315"/>
      <c r="HBE411" s="1315"/>
      <c r="HBF411" s="1315"/>
      <c r="HBG411" s="1315"/>
      <c r="HBH411" s="1315"/>
      <c r="HBI411" s="1315"/>
      <c r="HBJ411" s="1315"/>
      <c r="HBK411" s="1315"/>
      <c r="HBL411" s="1315"/>
      <c r="HBM411" s="1315"/>
      <c r="HBN411" s="1315"/>
      <c r="HBO411" s="1315"/>
      <c r="HBP411" s="1315"/>
      <c r="HBQ411" s="1315"/>
      <c r="HBR411" s="1315"/>
      <c r="HBS411" s="1315"/>
      <c r="HBT411" s="1315"/>
      <c r="HBU411" s="1315"/>
      <c r="HBV411" s="1315"/>
      <c r="HBW411" s="1315"/>
      <c r="HBX411" s="1315"/>
      <c r="HBY411" s="1315"/>
      <c r="HBZ411" s="1315"/>
      <c r="HCA411" s="1315"/>
      <c r="HCB411" s="1315"/>
      <c r="HCC411" s="1315"/>
      <c r="HCD411" s="1315"/>
      <c r="HCE411" s="1315"/>
      <c r="HCF411" s="1315"/>
      <c r="HCG411" s="1315"/>
      <c r="HCH411" s="1315"/>
      <c r="HCI411" s="1315"/>
      <c r="HCJ411" s="1315"/>
      <c r="HCK411" s="1315"/>
      <c r="HCL411" s="1315"/>
      <c r="HCM411" s="1315"/>
      <c r="HCN411" s="1315"/>
      <c r="HCO411" s="1315"/>
      <c r="HCP411" s="1315"/>
      <c r="HCQ411" s="1315"/>
      <c r="HCR411" s="1315"/>
      <c r="HCS411" s="1315"/>
      <c r="HCT411" s="1315"/>
      <c r="HCU411" s="1315"/>
      <c r="HCV411" s="1315"/>
      <c r="HCW411" s="1315"/>
      <c r="HCX411" s="1315"/>
      <c r="HCY411" s="1315"/>
      <c r="HCZ411" s="1315"/>
      <c r="HDA411" s="1315"/>
      <c r="HDB411" s="1315"/>
      <c r="HDC411" s="1315"/>
      <c r="HDD411" s="1315"/>
      <c r="HDE411" s="1315"/>
      <c r="HDF411" s="1315"/>
      <c r="HDG411" s="1315"/>
      <c r="HDH411" s="1315"/>
      <c r="HDI411" s="1315"/>
      <c r="HDJ411" s="1315"/>
      <c r="HDK411" s="1315"/>
      <c r="HDL411" s="1315"/>
      <c r="HDM411" s="1315"/>
      <c r="HDN411" s="1315"/>
      <c r="HDO411" s="1315"/>
      <c r="HDP411" s="1315"/>
      <c r="HDQ411" s="1315"/>
      <c r="HDR411" s="1315"/>
      <c r="HDS411" s="1315"/>
      <c r="HDT411" s="1315"/>
      <c r="HDU411" s="1315"/>
      <c r="HDV411" s="1315"/>
      <c r="HDW411" s="1315"/>
      <c r="HDX411" s="1315"/>
      <c r="HDY411" s="1315"/>
      <c r="HDZ411" s="1315"/>
      <c r="HEA411" s="1315"/>
      <c r="HEB411" s="1315"/>
      <c r="HEC411" s="1315"/>
      <c r="HED411" s="1315"/>
      <c r="HEE411" s="1315"/>
      <c r="HEF411" s="1315"/>
      <c r="HEG411" s="1315"/>
      <c r="HEH411" s="1315"/>
      <c r="HEI411" s="1315"/>
      <c r="HEJ411" s="1315"/>
      <c r="HEK411" s="1315"/>
      <c r="HEL411" s="1315"/>
      <c r="HEM411" s="1315"/>
      <c r="HEN411" s="1315"/>
      <c r="HEO411" s="1315"/>
      <c r="HEP411" s="1315"/>
      <c r="HEQ411" s="1315"/>
      <c r="HER411" s="1315"/>
      <c r="HES411" s="1315"/>
      <c r="HET411" s="1315"/>
      <c r="HEU411" s="1315"/>
      <c r="HEV411" s="1315"/>
      <c r="HEW411" s="1315"/>
      <c r="HEX411" s="1315"/>
      <c r="HEY411" s="1315"/>
      <c r="HEZ411" s="1315"/>
      <c r="HFA411" s="1315"/>
      <c r="HFB411" s="1315"/>
      <c r="HFC411" s="1315"/>
      <c r="HFD411" s="1315"/>
      <c r="HFE411" s="1315"/>
      <c r="HFF411" s="1315"/>
      <c r="HFG411" s="1315"/>
      <c r="HFH411" s="1315"/>
      <c r="HFI411" s="1315"/>
      <c r="HFJ411" s="1315"/>
      <c r="HFK411" s="1315"/>
      <c r="HFL411" s="1315"/>
      <c r="HFM411" s="1315"/>
      <c r="HFN411" s="1315"/>
      <c r="HFO411" s="1315"/>
      <c r="HFP411" s="1315"/>
      <c r="HFQ411" s="1315"/>
      <c r="HFR411" s="1315"/>
      <c r="HFS411" s="1315"/>
      <c r="HFT411" s="1315"/>
      <c r="HFU411" s="1315"/>
      <c r="HFV411" s="1315"/>
      <c r="HFW411" s="1315"/>
      <c r="HFX411" s="1315"/>
      <c r="HFY411" s="1315"/>
      <c r="HFZ411" s="1315"/>
      <c r="HGA411" s="1315"/>
      <c r="HGB411" s="1315"/>
      <c r="HGC411" s="1315"/>
      <c r="HGD411" s="1315"/>
      <c r="HGE411" s="1315"/>
      <c r="HGF411" s="1315"/>
      <c r="HGG411" s="1315"/>
      <c r="HGH411" s="1315"/>
      <c r="HGI411" s="1315"/>
      <c r="HGJ411" s="1315"/>
      <c r="HGK411" s="1315"/>
      <c r="HGL411" s="1315"/>
      <c r="HGM411" s="1315"/>
      <c r="HGN411" s="1315"/>
      <c r="HGO411" s="1315"/>
      <c r="HGP411" s="1315"/>
      <c r="HGQ411" s="1315"/>
      <c r="HGR411" s="1315"/>
      <c r="HGS411" s="1315"/>
      <c r="HGT411" s="1315"/>
      <c r="HGU411" s="1315"/>
      <c r="HGV411" s="1315"/>
      <c r="HGW411" s="1315"/>
      <c r="HGX411" s="1315"/>
      <c r="HGY411" s="1315"/>
      <c r="HGZ411" s="1315"/>
      <c r="HHA411" s="1315"/>
      <c r="HHB411" s="1315"/>
      <c r="HHC411" s="1315"/>
      <c r="HHD411" s="1315"/>
      <c r="HHE411" s="1315"/>
      <c r="HHF411" s="1315"/>
      <c r="HHG411" s="1315"/>
      <c r="HHH411" s="1315"/>
      <c r="HHI411" s="1315"/>
      <c r="HHJ411" s="1315"/>
      <c r="HHK411" s="1315"/>
      <c r="HHL411" s="1315"/>
      <c r="HHM411" s="1315"/>
      <c r="HHN411" s="1315"/>
      <c r="HHO411" s="1315"/>
      <c r="HHP411" s="1315"/>
      <c r="HHQ411" s="1315"/>
      <c r="HHR411" s="1315"/>
      <c r="HHS411" s="1315"/>
      <c r="HHT411" s="1315"/>
      <c r="HHU411" s="1315"/>
      <c r="HHV411" s="1315"/>
      <c r="HHW411" s="1315"/>
      <c r="HHX411" s="1315"/>
      <c r="HHY411" s="1315"/>
      <c r="HHZ411" s="1315"/>
      <c r="HIA411" s="1315"/>
      <c r="HIB411" s="1315"/>
      <c r="HIC411" s="1315"/>
      <c r="HID411" s="1315"/>
      <c r="HIE411" s="1315"/>
      <c r="HIF411" s="1315"/>
      <c r="HIG411" s="1315"/>
      <c r="HIH411" s="1315"/>
      <c r="HII411" s="1315"/>
      <c r="HIJ411" s="1315"/>
      <c r="HIK411" s="1315"/>
      <c r="HIL411" s="1315"/>
      <c r="HIM411" s="1315"/>
      <c r="HIN411" s="1315"/>
      <c r="HIO411" s="1315"/>
      <c r="HIP411" s="1315"/>
      <c r="HIQ411" s="1315"/>
      <c r="HIR411" s="1315"/>
      <c r="HIS411" s="1315"/>
      <c r="HIT411" s="1315"/>
      <c r="HIU411" s="1315"/>
      <c r="HIV411" s="1315"/>
      <c r="HIW411" s="1315"/>
      <c r="HIX411" s="1315"/>
      <c r="HIY411" s="1315"/>
      <c r="HIZ411" s="1315"/>
      <c r="HJA411" s="1315"/>
      <c r="HJB411" s="1315"/>
      <c r="HJC411" s="1315"/>
      <c r="HJD411" s="1315"/>
      <c r="HJE411" s="1315"/>
      <c r="HJF411" s="1315"/>
      <c r="HJG411" s="1315"/>
      <c r="HJH411" s="1315"/>
      <c r="HJI411" s="1315"/>
      <c r="HJJ411" s="1315"/>
      <c r="HJK411" s="1315"/>
      <c r="HJL411" s="1315"/>
      <c r="HJM411" s="1315"/>
      <c r="HJN411" s="1315"/>
      <c r="HJO411" s="1315"/>
      <c r="HJP411" s="1315"/>
      <c r="HJQ411" s="1315"/>
      <c r="HJR411" s="1315"/>
      <c r="HJS411" s="1315"/>
      <c r="HJT411" s="1315"/>
      <c r="HJU411" s="1315"/>
      <c r="HJV411" s="1315"/>
      <c r="HJW411" s="1315"/>
      <c r="HJX411" s="1315"/>
      <c r="HJY411" s="1315"/>
      <c r="HJZ411" s="1315"/>
      <c r="HKA411" s="1315"/>
      <c r="HKB411" s="1315"/>
      <c r="HKC411" s="1315"/>
      <c r="HKD411" s="1315"/>
      <c r="HKE411" s="1315"/>
      <c r="HKF411" s="1315"/>
      <c r="HKG411" s="1315"/>
      <c r="HKH411" s="1315"/>
      <c r="HKI411" s="1315"/>
      <c r="HKJ411" s="1315"/>
      <c r="HKK411" s="1315"/>
      <c r="HKL411" s="1315"/>
      <c r="HKM411" s="1315"/>
      <c r="HKN411" s="1315"/>
      <c r="HKO411" s="1315"/>
      <c r="HKP411" s="1315"/>
      <c r="HKQ411" s="1315"/>
      <c r="HKR411" s="1315"/>
      <c r="HKS411" s="1315"/>
      <c r="HKT411" s="1315"/>
      <c r="HKU411" s="1315"/>
      <c r="HKV411" s="1315"/>
      <c r="HKW411" s="1315"/>
      <c r="HKX411" s="1315"/>
      <c r="HKY411" s="1315"/>
      <c r="HKZ411" s="1315"/>
      <c r="HLA411" s="1315"/>
      <c r="HLB411" s="1315"/>
      <c r="HLC411" s="1315"/>
      <c r="HLD411" s="1315"/>
      <c r="HLE411" s="1315"/>
      <c r="HLF411" s="1315"/>
      <c r="HLG411" s="1315"/>
      <c r="HLH411" s="1315"/>
      <c r="HLI411" s="1315"/>
      <c r="HLJ411" s="1315"/>
      <c r="HLK411" s="1315"/>
      <c r="HLL411" s="1315"/>
      <c r="HLM411" s="1315"/>
      <c r="HLN411" s="1315"/>
      <c r="HLO411" s="1315"/>
      <c r="HLP411" s="1315"/>
      <c r="HLQ411" s="1315"/>
      <c r="HLR411" s="1315"/>
      <c r="HLS411" s="1315"/>
      <c r="HLT411" s="1315"/>
      <c r="HLU411" s="1315"/>
      <c r="HLV411" s="1315"/>
      <c r="HLW411" s="1315"/>
      <c r="HLX411" s="1315"/>
      <c r="HLY411" s="1315"/>
      <c r="HLZ411" s="1315"/>
      <c r="HMA411" s="1315"/>
      <c r="HMB411" s="1315"/>
      <c r="HMC411" s="1315"/>
      <c r="HMD411" s="1315"/>
      <c r="HME411" s="1315"/>
      <c r="HMF411" s="1315"/>
      <c r="HMG411" s="1315"/>
      <c r="HMH411" s="1315"/>
      <c r="HMI411" s="1315"/>
      <c r="HMJ411" s="1315"/>
      <c r="HMK411" s="1315"/>
      <c r="HML411" s="1315"/>
      <c r="HMM411" s="1315"/>
      <c r="HMN411" s="1315"/>
      <c r="HMO411" s="1315"/>
      <c r="HMP411" s="1315"/>
      <c r="HMQ411" s="1315"/>
      <c r="HMR411" s="1315"/>
      <c r="HMS411" s="1315"/>
      <c r="HMT411" s="1315"/>
      <c r="HMU411" s="1315"/>
      <c r="HMV411" s="1315"/>
      <c r="HMW411" s="1315"/>
      <c r="HMX411" s="1315"/>
      <c r="HMY411" s="1315"/>
      <c r="HMZ411" s="1315"/>
      <c r="HNA411" s="1315"/>
      <c r="HNB411" s="1315"/>
      <c r="HNC411" s="1315"/>
      <c r="HND411" s="1315"/>
      <c r="HNE411" s="1315"/>
      <c r="HNF411" s="1315"/>
      <c r="HNG411" s="1315"/>
      <c r="HNH411" s="1315"/>
      <c r="HNI411" s="1315"/>
      <c r="HNJ411" s="1315"/>
      <c r="HNK411" s="1315"/>
      <c r="HNL411" s="1315"/>
      <c r="HNM411" s="1315"/>
      <c r="HNN411" s="1315"/>
      <c r="HNO411" s="1315"/>
      <c r="HNP411" s="1315"/>
      <c r="HNQ411" s="1315"/>
      <c r="HNR411" s="1315"/>
      <c r="HNS411" s="1315"/>
      <c r="HNT411" s="1315"/>
      <c r="HNU411" s="1315"/>
      <c r="HNV411" s="1315"/>
      <c r="HNW411" s="1315"/>
      <c r="HNX411" s="1315"/>
      <c r="HNY411" s="1315"/>
      <c r="HNZ411" s="1315"/>
      <c r="HOA411" s="1315"/>
      <c r="HOB411" s="1315"/>
      <c r="HOC411" s="1315"/>
      <c r="HOD411" s="1315"/>
      <c r="HOE411" s="1315"/>
      <c r="HOF411" s="1315"/>
      <c r="HOG411" s="1315"/>
      <c r="HOH411" s="1315"/>
      <c r="HOI411" s="1315"/>
      <c r="HOJ411" s="1315"/>
      <c r="HOK411" s="1315"/>
      <c r="HOL411" s="1315"/>
      <c r="HOM411" s="1315"/>
      <c r="HON411" s="1315"/>
      <c r="HOO411" s="1315"/>
      <c r="HOP411" s="1315"/>
      <c r="HOQ411" s="1315"/>
      <c r="HOR411" s="1315"/>
      <c r="HOS411" s="1315"/>
      <c r="HOT411" s="1315"/>
      <c r="HOU411" s="1315"/>
      <c r="HOV411" s="1315"/>
      <c r="HOW411" s="1315"/>
      <c r="HOX411" s="1315"/>
      <c r="HOY411" s="1315"/>
      <c r="HOZ411" s="1315"/>
      <c r="HPA411" s="1315"/>
      <c r="HPB411" s="1315"/>
      <c r="HPC411" s="1315"/>
      <c r="HPD411" s="1315"/>
      <c r="HPE411" s="1315"/>
      <c r="HPF411" s="1315"/>
      <c r="HPG411" s="1315"/>
      <c r="HPH411" s="1315"/>
      <c r="HPI411" s="1315"/>
      <c r="HPJ411" s="1315"/>
      <c r="HPK411" s="1315"/>
      <c r="HPL411" s="1315"/>
      <c r="HPM411" s="1315"/>
      <c r="HPN411" s="1315"/>
      <c r="HPO411" s="1315"/>
      <c r="HPP411" s="1315"/>
      <c r="HPQ411" s="1315"/>
      <c r="HPR411" s="1315"/>
      <c r="HPS411" s="1315"/>
      <c r="HPT411" s="1315"/>
      <c r="HPU411" s="1315"/>
      <c r="HPV411" s="1315"/>
      <c r="HPW411" s="1315"/>
      <c r="HPX411" s="1315"/>
      <c r="HPY411" s="1315"/>
      <c r="HPZ411" s="1315"/>
      <c r="HQA411" s="1315"/>
      <c r="HQB411" s="1315"/>
      <c r="HQC411" s="1315"/>
      <c r="HQD411" s="1315"/>
      <c r="HQE411" s="1315"/>
      <c r="HQF411" s="1315"/>
      <c r="HQG411" s="1315"/>
      <c r="HQH411" s="1315"/>
      <c r="HQI411" s="1315"/>
      <c r="HQJ411" s="1315"/>
      <c r="HQK411" s="1315"/>
      <c r="HQL411" s="1315"/>
      <c r="HQM411" s="1315"/>
      <c r="HQN411" s="1315"/>
      <c r="HQO411" s="1315"/>
      <c r="HQP411" s="1315"/>
      <c r="HQQ411" s="1315"/>
      <c r="HQR411" s="1315"/>
      <c r="HQS411" s="1315"/>
      <c r="HQT411" s="1315"/>
      <c r="HQU411" s="1315"/>
      <c r="HQV411" s="1315"/>
      <c r="HQW411" s="1315"/>
      <c r="HQX411" s="1315"/>
      <c r="HQY411" s="1315"/>
      <c r="HQZ411" s="1315"/>
      <c r="HRA411" s="1315"/>
      <c r="HRB411" s="1315"/>
      <c r="HRC411" s="1315"/>
      <c r="HRD411" s="1315"/>
      <c r="HRE411" s="1315"/>
      <c r="HRF411" s="1315"/>
      <c r="HRG411" s="1315"/>
      <c r="HRH411" s="1315"/>
      <c r="HRI411" s="1315"/>
      <c r="HRJ411" s="1315"/>
      <c r="HRK411" s="1315"/>
      <c r="HRL411" s="1315"/>
      <c r="HRM411" s="1315"/>
      <c r="HRN411" s="1315"/>
      <c r="HRO411" s="1315"/>
      <c r="HRP411" s="1315"/>
      <c r="HRQ411" s="1315"/>
      <c r="HRR411" s="1315"/>
      <c r="HRS411" s="1315"/>
      <c r="HRT411" s="1315"/>
      <c r="HRU411" s="1315"/>
      <c r="HRV411" s="1315"/>
      <c r="HRW411" s="1315"/>
      <c r="HRX411" s="1315"/>
      <c r="HRY411" s="1315"/>
      <c r="HRZ411" s="1315"/>
      <c r="HSA411" s="1315"/>
      <c r="HSB411" s="1315"/>
      <c r="HSC411" s="1315"/>
      <c r="HSD411" s="1315"/>
      <c r="HSE411" s="1315"/>
      <c r="HSF411" s="1315"/>
      <c r="HSG411" s="1315"/>
      <c r="HSH411" s="1315"/>
      <c r="HSI411" s="1315"/>
      <c r="HSJ411" s="1315"/>
      <c r="HSK411" s="1315"/>
      <c r="HSL411" s="1315"/>
      <c r="HSM411" s="1315"/>
      <c r="HSN411" s="1315"/>
      <c r="HSO411" s="1315"/>
      <c r="HSP411" s="1315"/>
      <c r="HSQ411" s="1315"/>
      <c r="HSR411" s="1315"/>
      <c r="HSS411" s="1315"/>
      <c r="HST411" s="1315"/>
      <c r="HSU411" s="1315"/>
      <c r="HSV411" s="1315"/>
      <c r="HSW411" s="1315"/>
      <c r="HSX411" s="1315"/>
      <c r="HSY411" s="1315"/>
      <c r="HSZ411" s="1315"/>
      <c r="HTA411" s="1315"/>
      <c r="HTB411" s="1315"/>
      <c r="HTC411" s="1315"/>
      <c r="HTD411" s="1315"/>
      <c r="HTE411" s="1315"/>
      <c r="HTF411" s="1315"/>
      <c r="HTG411" s="1315"/>
      <c r="HTH411" s="1315"/>
      <c r="HTI411" s="1315"/>
      <c r="HTJ411" s="1315"/>
      <c r="HTK411" s="1315"/>
      <c r="HTL411" s="1315"/>
      <c r="HTM411" s="1315"/>
      <c r="HTN411" s="1315"/>
      <c r="HTO411" s="1315"/>
      <c r="HTP411" s="1315"/>
      <c r="HTQ411" s="1315"/>
      <c r="HTR411" s="1315"/>
      <c r="HTS411" s="1315"/>
      <c r="HTT411" s="1315"/>
      <c r="HTU411" s="1315"/>
      <c r="HTV411" s="1315"/>
      <c r="HTW411" s="1315"/>
      <c r="HTX411" s="1315"/>
      <c r="HTY411" s="1315"/>
      <c r="HTZ411" s="1315"/>
      <c r="HUA411" s="1315"/>
      <c r="HUB411" s="1315"/>
      <c r="HUC411" s="1315"/>
      <c r="HUD411" s="1315"/>
      <c r="HUE411" s="1315"/>
      <c r="HUF411" s="1315"/>
      <c r="HUG411" s="1315"/>
      <c r="HUH411" s="1315"/>
      <c r="HUI411" s="1315"/>
      <c r="HUJ411" s="1315"/>
      <c r="HUK411" s="1315"/>
      <c r="HUL411" s="1315"/>
      <c r="HUM411" s="1315"/>
      <c r="HUN411" s="1315"/>
      <c r="HUO411" s="1315"/>
      <c r="HUP411" s="1315"/>
      <c r="HUQ411" s="1315"/>
      <c r="HUR411" s="1315"/>
      <c r="HUS411" s="1315"/>
      <c r="HUT411" s="1315"/>
      <c r="HUU411" s="1315"/>
      <c r="HUV411" s="1315"/>
      <c r="HUW411" s="1315"/>
      <c r="HUX411" s="1315"/>
      <c r="HUY411" s="1315"/>
      <c r="HUZ411" s="1315"/>
      <c r="HVA411" s="1315"/>
      <c r="HVB411" s="1315"/>
      <c r="HVC411" s="1315"/>
      <c r="HVD411" s="1315"/>
      <c r="HVE411" s="1315"/>
      <c r="HVF411" s="1315"/>
      <c r="HVG411" s="1315"/>
      <c r="HVH411" s="1315"/>
      <c r="HVI411" s="1315"/>
      <c r="HVJ411" s="1315"/>
      <c r="HVK411" s="1315"/>
      <c r="HVL411" s="1315"/>
      <c r="HVM411" s="1315"/>
      <c r="HVN411" s="1315"/>
      <c r="HVO411" s="1315"/>
      <c r="HVP411" s="1315"/>
      <c r="HVQ411" s="1315"/>
      <c r="HVR411" s="1315"/>
      <c r="HVS411" s="1315"/>
      <c r="HVT411" s="1315"/>
      <c r="HVU411" s="1315"/>
      <c r="HVV411" s="1315"/>
      <c r="HVW411" s="1315"/>
      <c r="HVX411" s="1315"/>
      <c r="HVY411" s="1315"/>
      <c r="HVZ411" s="1315"/>
      <c r="HWA411" s="1315"/>
      <c r="HWB411" s="1315"/>
      <c r="HWC411" s="1315"/>
      <c r="HWD411" s="1315"/>
      <c r="HWE411" s="1315"/>
      <c r="HWF411" s="1315"/>
      <c r="HWG411" s="1315"/>
      <c r="HWH411" s="1315"/>
      <c r="HWI411" s="1315"/>
      <c r="HWJ411" s="1315"/>
      <c r="HWK411" s="1315"/>
      <c r="HWL411" s="1315"/>
      <c r="HWM411" s="1315"/>
      <c r="HWN411" s="1315"/>
      <c r="HWO411" s="1315"/>
      <c r="HWP411" s="1315"/>
      <c r="HWQ411" s="1315"/>
      <c r="HWR411" s="1315"/>
      <c r="HWS411" s="1315"/>
      <c r="HWT411" s="1315"/>
      <c r="HWU411" s="1315"/>
      <c r="HWV411" s="1315"/>
      <c r="HWW411" s="1315"/>
      <c r="HWX411" s="1315"/>
      <c r="HWY411" s="1315"/>
      <c r="HWZ411" s="1315"/>
      <c r="HXA411" s="1315"/>
      <c r="HXB411" s="1315"/>
      <c r="HXC411" s="1315"/>
      <c r="HXD411" s="1315"/>
      <c r="HXE411" s="1315"/>
      <c r="HXF411" s="1315"/>
      <c r="HXG411" s="1315"/>
      <c r="HXH411" s="1315"/>
      <c r="HXI411" s="1315"/>
      <c r="HXJ411" s="1315"/>
      <c r="HXK411" s="1315"/>
      <c r="HXL411" s="1315"/>
      <c r="HXM411" s="1315"/>
      <c r="HXN411" s="1315"/>
      <c r="HXO411" s="1315"/>
      <c r="HXP411" s="1315"/>
      <c r="HXQ411" s="1315"/>
      <c r="HXR411" s="1315"/>
      <c r="HXS411" s="1315"/>
      <c r="HXT411" s="1315"/>
      <c r="HXU411" s="1315"/>
      <c r="HXV411" s="1315"/>
      <c r="HXW411" s="1315"/>
      <c r="HXX411" s="1315"/>
      <c r="HXY411" s="1315"/>
      <c r="HXZ411" s="1315"/>
      <c r="HYA411" s="1315"/>
      <c r="HYB411" s="1315"/>
      <c r="HYC411" s="1315"/>
      <c r="HYD411" s="1315"/>
      <c r="HYE411" s="1315"/>
      <c r="HYF411" s="1315"/>
      <c r="HYG411" s="1315"/>
      <c r="HYH411" s="1315"/>
      <c r="HYI411" s="1315"/>
      <c r="HYJ411" s="1315"/>
      <c r="HYK411" s="1315"/>
      <c r="HYL411" s="1315"/>
      <c r="HYM411" s="1315"/>
      <c r="HYN411" s="1315"/>
      <c r="HYO411" s="1315"/>
      <c r="HYP411" s="1315"/>
      <c r="HYQ411" s="1315"/>
      <c r="HYR411" s="1315"/>
      <c r="HYS411" s="1315"/>
      <c r="HYT411" s="1315"/>
      <c r="HYU411" s="1315"/>
      <c r="HYV411" s="1315"/>
      <c r="HYW411" s="1315"/>
      <c r="HYX411" s="1315"/>
      <c r="HYY411" s="1315"/>
      <c r="HYZ411" s="1315"/>
      <c r="HZA411" s="1315"/>
      <c r="HZB411" s="1315"/>
      <c r="HZC411" s="1315"/>
      <c r="HZD411" s="1315"/>
      <c r="HZE411" s="1315"/>
      <c r="HZF411" s="1315"/>
      <c r="HZG411" s="1315"/>
      <c r="HZH411" s="1315"/>
      <c r="HZI411" s="1315"/>
      <c r="HZJ411" s="1315"/>
      <c r="HZK411" s="1315"/>
      <c r="HZL411" s="1315"/>
      <c r="HZM411" s="1315"/>
      <c r="HZN411" s="1315"/>
      <c r="HZO411" s="1315"/>
      <c r="HZP411" s="1315"/>
      <c r="HZQ411" s="1315"/>
      <c r="HZR411" s="1315"/>
      <c r="HZS411" s="1315"/>
      <c r="HZT411" s="1315"/>
      <c r="HZU411" s="1315"/>
      <c r="HZV411" s="1315"/>
      <c r="HZW411" s="1315"/>
      <c r="HZX411" s="1315"/>
      <c r="HZY411" s="1315"/>
      <c r="HZZ411" s="1315"/>
      <c r="IAA411" s="1315"/>
      <c r="IAB411" s="1315"/>
      <c r="IAC411" s="1315"/>
      <c r="IAD411" s="1315"/>
      <c r="IAE411" s="1315"/>
      <c r="IAF411" s="1315"/>
      <c r="IAG411" s="1315"/>
      <c r="IAH411" s="1315"/>
      <c r="IAI411" s="1315"/>
      <c r="IAJ411" s="1315"/>
      <c r="IAK411" s="1315"/>
      <c r="IAL411" s="1315"/>
      <c r="IAM411" s="1315"/>
      <c r="IAN411" s="1315"/>
      <c r="IAO411" s="1315"/>
      <c r="IAP411" s="1315"/>
      <c r="IAQ411" s="1315"/>
      <c r="IAR411" s="1315"/>
      <c r="IAS411" s="1315"/>
      <c r="IAT411" s="1315"/>
      <c r="IAU411" s="1315"/>
      <c r="IAV411" s="1315"/>
      <c r="IAW411" s="1315"/>
      <c r="IAX411" s="1315"/>
      <c r="IAY411" s="1315"/>
      <c r="IAZ411" s="1315"/>
      <c r="IBA411" s="1315"/>
      <c r="IBB411" s="1315"/>
      <c r="IBC411" s="1315"/>
      <c r="IBD411" s="1315"/>
      <c r="IBE411" s="1315"/>
      <c r="IBF411" s="1315"/>
      <c r="IBG411" s="1315"/>
      <c r="IBH411" s="1315"/>
      <c r="IBI411" s="1315"/>
      <c r="IBJ411" s="1315"/>
      <c r="IBK411" s="1315"/>
      <c r="IBL411" s="1315"/>
      <c r="IBM411" s="1315"/>
      <c r="IBN411" s="1315"/>
      <c r="IBO411" s="1315"/>
      <c r="IBP411" s="1315"/>
      <c r="IBQ411" s="1315"/>
      <c r="IBR411" s="1315"/>
      <c r="IBS411" s="1315"/>
      <c r="IBT411" s="1315"/>
      <c r="IBU411" s="1315"/>
      <c r="IBV411" s="1315"/>
      <c r="IBW411" s="1315"/>
      <c r="IBX411" s="1315"/>
      <c r="IBY411" s="1315"/>
      <c r="IBZ411" s="1315"/>
      <c r="ICA411" s="1315"/>
      <c r="ICB411" s="1315"/>
      <c r="ICC411" s="1315"/>
      <c r="ICD411" s="1315"/>
      <c r="ICE411" s="1315"/>
      <c r="ICF411" s="1315"/>
      <c r="ICG411" s="1315"/>
      <c r="ICH411" s="1315"/>
      <c r="ICI411" s="1315"/>
      <c r="ICJ411" s="1315"/>
      <c r="ICK411" s="1315"/>
      <c r="ICL411" s="1315"/>
      <c r="ICM411" s="1315"/>
      <c r="ICN411" s="1315"/>
      <c r="ICO411" s="1315"/>
      <c r="ICP411" s="1315"/>
      <c r="ICQ411" s="1315"/>
      <c r="ICR411" s="1315"/>
      <c r="ICS411" s="1315"/>
      <c r="ICT411" s="1315"/>
      <c r="ICU411" s="1315"/>
      <c r="ICV411" s="1315"/>
      <c r="ICW411" s="1315"/>
      <c r="ICX411" s="1315"/>
      <c r="ICY411" s="1315"/>
      <c r="ICZ411" s="1315"/>
      <c r="IDA411" s="1315"/>
      <c r="IDB411" s="1315"/>
      <c r="IDC411" s="1315"/>
      <c r="IDD411" s="1315"/>
      <c r="IDE411" s="1315"/>
      <c r="IDF411" s="1315"/>
      <c r="IDG411" s="1315"/>
      <c r="IDH411" s="1315"/>
      <c r="IDI411" s="1315"/>
      <c r="IDJ411" s="1315"/>
      <c r="IDK411" s="1315"/>
      <c r="IDL411" s="1315"/>
      <c r="IDM411" s="1315"/>
      <c r="IDN411" s="1315"/>
      <c r="IDO411" s="1315"/>
      <c r="IDP411" s="1315"/>
      <c r="IDQ411" s="1315"/>
      <c r="IDR411" s="1315"/>
      <c r="IDS411" s="1315"/>
      <c r="IDT411" s="1315"/>
      <c r="IDU411" s="1315"/>
      <c r="IDV411" s="1315"/>
      <c r="IDW411" s="1315"/>
      <c r="IDX411" s="1315"/>
      <c r="IDY411" s="1315"/>
      <c r="IDZ411" s="1315"/>
      <c r="IEA411" s="1315"/>
      <c r="IEB411" s="1315"/>
      <c r="IEC411" s="1315"/>
      <c r="IED411" s="1315"/>
      <c r="IEE411" s="1315"/>
      <c r="IEF411" s="1315"/>
      <c r="IEG411" s="1315"/>
      <c r="IEH411" s="1315"/>
      <c r="IEI411" s="1315"/>
      <c r="IEJ411" s="1315"/>
      <c r="IEK411" s="1315"/>
      <c r="IEL411" s="1315"/>
      <c r="IEM411" s="1315"/>
      <c r="IEN411" s="1315"/>
      <c r="IEO411" s="1315"/>
      <c r="IEP411" s="1315"/>
      <c r="IEQ411" s="1315"/>
      <c r="IER411" s="1315"/>
      <c r="IES411" s="1315"/>
      <c r="IET411" s="1315"/>
      <c r="IEU411" s="1315"/>
      <c r="IEV411" s="1315"/>
      <c r="IEW411" s="1315"/>
      <c r="IEX411" s="1315"/>
      <c r="IEY411" s="1315"/>
      <c r="IEZ411" s="1315"/>
      <c r="IFA411" s="1315"/>
      <c r="IFB411" s="1315"/>
      <c r="IFC411" s="1315"/>
      <c r="IFD411" s="1315"/>
      <c r="IFE411" s="1315"/>
      <c r="IFF411" s="1315"/>
      <c r="IFG411" s="1315"/>
      <c r="IFH411" s="1315"/>
      <c r="IFI411" s="1315"/>
      <c r="IFJ411" s="1315"/>
      <c r="IFK411" s="1315"/>
      <c r="IFL411" s="1315"/>
      <c r="IFM411" s="1315"/>
      <c r="IFN411" s="1315"/>
      <c r="IFO411" s="1315"/>
      <c r="IFP411" s="1315"/>
      <c r="IFQ411" s="1315"/>
      <c r="IFR411" s="1315"/>
      <c r="IFS411" s="1315"/>
      <c r="IFT411" s="1315"/>
      <c r="IFU411" s="1315"/>
      <c r="IFV411" s="1315"/>
      <c r="IFW411" s="1315"/>
      <c r="IFX411" s="1315"/>
      <c r="IFY411" s="1315"/>
      <c r="IFZ411" s="1315"/>
      <c r="IGA411" s="1315"/>
      <c r="IGB411" s="1315"/>
      <c r="IGC411" s="1315"/>
      <c r="IGD411" s="1315"/>
      <c r="IGE411" s="1315"/>
      <c r="IGF411" s="1315"/>
      <c r="IGG411" s="1315"/>
      <c r="IGH411" s="1315"/>
      <c r="IGI411" s="1315"/>
      <c r="IGJ411" s="1315"/>
      <c r="IGK411" s="1315"/>
      <c r="IGL411" s="1315"/>
      <c r="IGM411" s="1315"/>
      <c r="IGN411" s="1315"/>
      <c r="IGO411" s="1315"/>
      <c r="IGP411" s="1315"/>
      <c r="IGQ411" s="1315"/>
      <c r="IGR411" s="1315"/>
      <c r="IGS411" s="1315"/>
      <c r="IGT411" s="1315"/>
      <c r="IGU411" s="1315"/>
      <c r="IGV411" s="1315"/>
      <c r="IGW411" s="1315"/>
      <c r="IGX411" s="1315"/>
      <c r="IGY411" s="1315"/>
      <c r="IGZ411" s="1315"/>
      <c r="IHA411" s="1315"/>
      <c r="IHB411" s="1315"/>
      <c r="IHC411" s="1315"/>
      <c r="IHD411" s="1315"/>
      <c r="IHE411" s="1315"/>
      <c r="IHF411" s="1315"/>
      <c r="IHG411" s="1315"/>
      <c r="IHH411" s="1315"/>
      <c r="IHI411" s="1315"/>
      <c r="IHJ411" s="1315"/>
      <c r="IHK411" s="1315"/>
      <c r="IHL411" s="1315"/>
      <c r="IHM411" s="1315"/>
      <c r="IHN411" s="1315"/>
      <c r="IHO411" s="1315"/>
      <c r="IHP411" s="1315"/>
      <c r="IHQ411" s="1315"/>
      <c r="IHR411" s="1315"/>
      <c r="IHS411" s="1315"/>
      <c r="IHT411" s="1315"/>
      <c r="IHU411" s="1315"/>
      <c r="IHV411" s="1315"/>
      <c r="IHW411" s="1315"/>
      <c r="IHX411" s="1315"/>
      <c r="IHY411" s="1315"/>
      <c r="IHZ411" s="1315"/>
      <c r="IIA411" s="1315"/>
      <c r="IIB411" s="1315"/>
      <c r="IIC411" s="1315"/>
      <c r="IID411" s="1315"/>
      <c r="IIE411" s="1315"/>
      <c r="IIF411" s="1315"/>
      <c r="IIG411" s="1315"/>
      <c r="IIH411" s="1315"/>
      <c r="III411" s="1315"/>
      <c r="IIJ411" s="1315"/>
      <c r="IIK411" s="1315"/>
      <c r="IIL411" s="1315"/>
      <c r="IIM411" s="1315"/>
      <c r="IIN411" s="1315"/>
      <c r="IIO411" s="1315"/>
      <c r="IIP411" s="1315"/>
      <c r="IIQ411" s="1315"/>
      <c r="IIR411" s="1315"/>
      <c r="IIS411" s="1315"/>
      <c r="IIT411" s="1315"/>
      <c r="IIU411" s="1315"/>
      <c r="IIV411" s="1315"/>
      <c r="IIW411" s="1315"/>
      <c r="IIX411" s="1315"/>
      <c r="IIY411" s="1315"/>
      <c r="IIZ411" s="1315"/>
      <c r="IJA411" s="1315"/>
      <c r="IJB411" s="1315"/>
      <c r="IJC411" s="1315"/>
      <c r="IJD411" s="1315"/>
      <c r="IJE411" s="1315"/>
      <c r="IJF411" s="1315"/>
      <c r="IJG411" s="1315"/>
      <c r="IJH411" s="1315"/>
      <c r="IJI411" s="1315"/>
      <c r="IJJ411" s="1315"/>
      <c r="IJK411" s="1315"/>
      <c r="IJL411" s="1315"/>
      <c r="IJM411" s="1315"/>
      <c r="IJN411" s="1315"/>
      <c r="IJO411" s="1315"/>
      <c r="IJP411" s="1315"/>
      <c r="IJQ411" s="1315"/>
      <c r="IJR411" s="1315"/>
      <c r="IJS411" s="1315"/>
      <c r="IJT411" s="1315"/>
      <c r="IJU411" s="1315"/>
      <c r="IJV411" s="1315"/>
      <c r="IJW411" s="1315"/>
      <c r="IJX411" s="1315"/>
      <c r="IJY411" s="1315"/>
      <c r="IJZ411" s="1315"/>
      <c r="IKA411" s="1315"/>
      <c r="IKB411" s="1315"/>
      <c r="IKC411" s="1315"/>
      <c r="IKD411" s="1315"/>
      <c r="IKE411" s="1315"/>
      <c r="IKF411" s="1315"/>
      <c r="IKG411" s="1315"/>
      <c r="IKH411" s="1315"/>
      <c r="IKI411" s="1315"/>
      <c r="IKJ411" s="1315"/>
      <c r="IKK411" s="1315"/>
      <c r="IKL411" s="1315"/>
      <c r="IKM411" s="1315"/>
      <c r="IKN411" s="1315"/>
      <c r="IKO411" s="1315"/>
      <c r="IKP411" s="1315"/>
      <c r="IKQ411" s="1315"/>
      <c r="IKR411" s="1315"/>
      <c r="IKS411" s="1315"/>
      <c r="IKT411" s="1315"/>
      <c r="IKU411" s="1315"/>
      <c r="IKV411" s="1315"/>
      <c r="IKW411" s="1315"/>
      <c r="IKX411" s="1315"/>
      <c r="IKY411" s="1315"/>
      <c r="IKZ411" s="1315"/>
      <c r="ILA411" s="1315"/>
      <c r="ILB411" s="1315"/>
      <c r="ILC411" s="1315"/>
      <c r="ILD411" s="1315"/>
      <c r="ILE411" s="1315"/>
      <c r="ILF411" s="1315"/>
      <c r="ILG411" s="1315"/>
      <c r="ILH411" s="1315"/>
      <c r="ILI411" s="1315"/>
      <c r="ILJ411" s="1315"/>
      <c r="ILK411" s="1315"/>
      <c r="ILL411" s="1315"/>
      <c r="ILM411" s="1315"/>
      <c r="ILN411" s="1315"/>
      <c r="ILO411" s="1315"/>
      <c r="ILP411" s="1315"/>
      <c r="ILQ411" s="1315"/>
      <c r="ILR411" s="1315"/>
      <c r="ILS411" s="1315"/>
      <c r="ILT411" s="1315"/>
      <c r="ILU411" s="1315"/>
      <c r="ILV411" s="1315"/>
      <c r="ILW411" s="1315"/>
      <c r="ILX411" s="1315"/>
      <c r="ILY411" s="1315"/>
      <c r="ILZ411" s="1315"/>
      <c r="IMA411" s="1315"/>
      <c r="IMB411" s="1315"/>
      <c r="IMC411" s="1315"/>
      <c r="IMD411" s="1315"/>
      <c r="IME411" s="1315"/>
      <c r="IMF411" s="1315"/>
      <c r="IMG411" s="1315"/>
      <c r="IMH411" s="1315"/>
      <c r="IMI411" s="1315"/>
      <c r="IMJ411" s="1315"/>
      <c r="IMK411" s="1315"/>
      <c r="IML411" s="1315"/>
      <c r="IMM411" s="1315"/>
      <c r="IMN411" s="1315"/>
      <c r="IMO411" s="1315"/>
      <c r="IMP411" s="1315"/>
      <c r="IMQ411" s="1315"/>
      <c r="IMR411" s="1315"/>
      <c r="IMS411" s="1315"/>
      <c r="IMT411" s="1315"/>
      <c r="IMU411" s="1315"/>
      <c r="IMV411" s="1315"/>
      <c r="IMW411" s="1315"/>
      <c r="IMX411" s="1315"/>
      <c r="IMY411" s="1315"/>
      <c r="IMZ411" s="1315"/>
      <c r="INA411" s="1315"/>
      <c r="INB411" s="1315"/>
      <c r="INC411" s="1315"/>
      <c r="IND411" s="1315"/>
      <c r="INE411" s="1315"/>
      <c r="INF411" s="1315"/>
      <c r="ING411" s="1315"/>
      <c r="INH411" s="1315"/>
      <c r="INI411" s="1315"/>
      <c r="INJ411" s="1315"/>
      <c r="INK411" s="1315"/>
      <c r="INL411" s="1315"/>
      <c r="INM411" s="1315"/>
      <c r="INN411" s="1315"/>
      <c r="INO411" s="1315"/>
      <c r="INP411" s="1315"/>
      <c r="INQ411" s="1315"/>
      <c r="INR411" s="1315"/>
      <c r="INS411" s="1315"/>
      <c r="INT411" s="1315"/>
      <c r="INU411" s="1315"/>
      <c r="INV411" s="1315"/>
      <c r="INW411" s="1315"/>
      <c r="INX411" s="1315"/>
      <c r="INY411" s="1315"/>
      <c r="INZ411" s="1315"/>
      <c r="IOA411" s="1315"/>
      <c r="IOB411" s="1315"/>
      <c r="IOC411" s="1315"/>
      <c r="IOD411" s="1315"/>
      <c r="IOE411" s="1315"/>
      <c r="IOF411" s="1315"/>
      <c r="IOG411" s="1315"/>
      <c r="IOH411" s="1315"/>
      <c r="IOI411" s="1315"/>
      <c r="IOJ411" s="1315"/>
      <c r="IOK411" s="1315"/>
      <c r="IOL411" s="1315"/>
      <c r="IOM411" s="1315"/>
      <c r="ION411" s="1315"/>
      <c r="IOO411" s="1315"/>
      <c r="IOP411" s="1315"/>
      <c r="IOQ411" s="1315"/>
      <c r="IOR411" s="1315"/>
      <c r="IOS411" s="1315"/>
      <c r="IOT411" s="1315"/>
      <c r="IOU411" s="1315"/>
      <c r="IOV411" s="1315"/>
      <c r="IOW411" s="1315"/>
      <c r="IOX411" s="1315"/>
      <c r="IOY411" s="1315"/>
      <c r="IOZ411" s="1315"/>
      <c r="IPA411" s="1315"/>
      <c r="IPB411" s="1315"/>
      <c r="IPC411" s="1315"/>
      <c r="IPD411" s="1315"/>
      <c r="IPE411" s="1315"/>
      <c r="IPF411" s="1315"/>
      <c r="IPG411" s="1315"/>
      <c r="IPH411" s="1315"/>
      <c r="IPI411" s="1315"/>
      <c r="IPJ411" s="1315"/>
      <c r="IPK411" s="1315"/>
      <c r="IPL411" s="1315"/>
      <c r="IPM411" s="1315"/>
      <c r="IPN411" s="1315"/>
      <c r="IPO411" s="1315"/>
      <c r="IPP411" s="1315"/>
      <c r="IPQ411" s="1315"/>
      <c r="IPR411" s="1315"/>
      <c r="IPS411" s="1315"/>
      <c r="IPT411" s="1315"/>
      <c r="IPU411" s="1315"/>
      <c r="IPV411" s="1315"/>
      <c r="IPW411" s="1315"/>
      <c r="IPX411" s="1315"/>
      <c r="IPY411" s="1315"/>
      <c r="IPZ411" s="1315"/>
      <c r="IQA411" s="1315"/>
      <c r="IQB411" s="1315"/>
      <c r="IQC411" s="1315"/>
      <c r="IQD411" s="1315"/>
      <c r="IQE411" s="1315"/>
      <c r="IQF411" s="1315"/>
      <c r="IQG411" s="1315"/>
      <c r="IQH411" s="1315"/>
      <c r="IQI411" s="1315"/>
      <c r="IQJ411" s="1315"/>
      <c r="IQK411" s="1315"/>
      <c r="IQL411" s="1315"/>
      <c r="IQM411" s="1315"/>
      <c r="IQN411" s="1315"/>
      <c r="IQO411" s="1315"/>
      <c r="IQP411" s="1315"/>
      <c r="IQQ411" s="1315"/>
      <c r="IQR411" s="1315"/>
      <c r="IQS411" s="1315"/>
      <c r="IQT411" s="1315"/>
      <c r="IQU411" s="1315"/>
      <c r="IQV411" s="1315"/>
      <c r="IQW411" s="1315"/>
      <c r="IQX411" s="1315"/>
      <c r="IQY411" s="1315"/>
      <c r="IQZ411" s="1315"/>
      <c r="IRA411" s="1315"/>
      <c r="IRB411" s="1315"/>
      <c r="IRC411" s="1315"/>
      <c r="IRD411" s="1315"/>
      <c r="IRE411" s="1315"/>
      <c r="IRF411" s="1315"/>
      <c r="IRG411" s="1315"/>
      <c r="IRH411" s="1315"/>
      <c r="IRI411" s="1315"/>
      <c r="IRJ411" s="1315"/>
      <c r="IRK411" s="1315"/>
      <c r="IRL411" s="1315"/>
      <c r="IRM411" s="1315"/>
      <c r="IRN411" s="1315"/>
      <c r="IRO411" s="1315"/>
      <c r="IRP411" s="1315"/>
      <c r="IRQ411" s="1315"/>
      <c r="IRR411" s="1315"/>
      <c r="IRS411" s="1315"/>
      <c r="IRT411" s="1315"/>
      <c r="IRU411" s="1315"/>
      <c r="IRV411" s="1315"/>
      <c r="IRW411" s="1315"/>
      <c r="IRX411" s="1315"/>
      <c r="IRY411" s="1315"/>
      <c r="IRZ411" s="1315"/>
      <c r="ISA411" s="1315"/>
      <c r="ISB411" s="1315"/>
      <c r="ISC411" s="1315"/>
      <c r="ISD411" s="1315"/>
      <c r="ISE411" s="1315"/>
      <c r="ISF411" s="1315"/>
      <c r="ISG411" s="1315"/>
      <c r="ISH411" s="1315"/>
      <c r="ISI411" s="1315"/>
      <c r="ISJ411" s="1315"/>
      <c r="ISK411" s="1315"/>
      <c r="ISL411" s="1315"/>
      <c r="ISM411" s="1315"/>
      <c r="ISN411" s="1315"/>
      <c r="ISO411" s="1315"/>
      <c r="ISP411" s="1315"/>
      <c r="ISQ411" s="1315"/>
      <c r="ISR411" s="1315"/>
      <c r="ISS411" s="1315"/>
      <c r="IST411" s="1315"/>
      <c r="ISU411" s="1315"/>
      <c r="ISV411" s="1315"/>
      <c r="ISW411" s="1315"/>
      <c r="ISX411" s="1315"/>
      <c r="ISY411" s="1315"/>
      <c r="ISZ411" s="1315"/>
      <c r="ITA411" s="1315"/>
      <c r="ITB411" s="1315"/>
      <c r="ITC411" s="1315"/>
      <c r="ITD411" s="1315"/>
      <c r="ITE411" s="1315"/>
      <c r="ITF411" s="1315"/>
      <c r="ITG411" s="1315"/>
      <c r="ITH411" s="1315"/>
      <c r="ITI411" s="1315"/>
      <c r="ITJ411" s="1315"/>
      <c r="ITK411" s="1315"/>
      <c r="ITL411" s="1315"/>
      <c r="ITM411" s="1315"/>
      <c r="ITN411" s="1315"/>
      <c r="ITO411" s="1315"/>
      <c r="ITP411" s="1315"/>
      <c r="ITQ411" s="1315"/>
      <c r="ITR411" s="1315"/>
      <c r="ITS411" s="1315"/>
      <c r="ITT411" s="1315"/>
      <c r="ITU411" s="1315"/>
      <c r="ITV411" s="1315"/>
      <c r="ITW411" s="1315"/>
      <c r="ITX411" s="1315"/>
      <c r="ITY411" s="1315"/>
      <c r="ITZ411" s="1315"/>
      <c r="IUA411" s="1315"/>
      <c r="IUB411" s="1315"/>
      <c r="IUC411" s="1315"/>
      <c r="IUD411" s="1315"/>
      <c r="IUE411" s="1315"/>
      <c r="IUF411" s="1315"/>
      <c r="IUG411" s="1315"/>
      <c r="IUH411" s="1315"/>
      <c r="IUI411" s="1315"/>
      <c r="IUJ411" s="1315"/>
      <c r="IUK411" s="1315"/>
      <c r="IUL411" s="1315"/>
      <c r="IUM411" s="1315"/>
      <c r="IUN411" s="1315"/>
      <c r="IUO411" s="1315"/>
      <c r="IUP411" s="1315"/>
      <c r="IUQ411" s="1315"/>
      <c r="IUR411" s="1315"/>
      <c r="IUS411" s="1315"/>
      <c r="IUT411" s="1315"/>
      <c r="IUU411" s="1315"/>
      <c r="IUV411" s="1315"/>
      <c r="IUW411" s="1315"/>
      <c r="IUX411" s="1315"/>
      <c r="IUY411" s="1315"/>
      <c r="IUZ411" s="1315"/>
      <c r="IVA411" s="1315"/>
      <c r="IVB411" s="1315"/>
      <c r="IVC411" s="1315"/>
      <c r="IVD411" s="1315"/>
      <c r="IVE411" s="1315"/>
      <c r="IVF411" s="1315"/>
      <c r="IVG411" s="1315"/>
      <c r="IVH411" s="1315"/>
      <c r="IVI411" s="1315"/>
      <c r="IVJ411" s="1315"/>
      <c r="IVK411" s="1315"/>
      <c r="IVL411" s="1315"/>
      <c r="IVM411" s="1315"/>
      <c r="IVN411" s="1315"/>
      <c r="IVO411" s="1315"/>
      <c r="IVP411" s="1315"/>
      <c r="IVQ411" s="1315"/>
      <c r="IVR411" s="1315"/>
      <c r="IVS411" s="1315"/>
      <c r="IVT411" s="1315"/>
      <c r="IVU411" s="1315"/>
      <c r="IVV411" s="1315"/>
      <c r="IVW411" s="1315"/>
      <c r="IVX411" s="1315"/>
      <c r="IVY411" s="1315"/>
      <c r="IVZ411" s="1315"/>
      <c r="IWA411" s="1315"/>
      <c r="IWB411" s="1315"/>
      <c r="IWC411" s="1315"/>
      <c r="IWD411" s="1315"/>
      <c r="IWE411" s="1315"/>
      <c r="IWF411" s="1315"/>
      <c r="IWG411" s="1315"/>
      <c r="IWH411" s="1315"/>
      <c r="IWI411" s="1315"/>
      <c r="IWJ411" s="1315"/>
      <c r="IWK411" s="1315"/>
      <c r="IWL411" s="1315"/>
      <c r="IWM411" s="1315"/>
      <c r="IWN411" s="1315"/>
      <c r="IWO411" s="1315"/>
      <c r="IWP411" s="1315"/>
      <c r="IWQ411" s="1315"/>
      <c r="IWR411" s="1315"/>
      <c r="IWS411" s="1315"/>
      <c r="IWT411" s="1315"/>
      <c r="IWU411" s="1315"/>
      <c r="IWV411" s="1315"/>
      <c r="IWW411" s="1315"/>
      <c r="IWX411" s="1315"/>
      <c r="IWY411" s="1315"/>
      <c r="IWZ411" s="1315"/>
      <c r="IXA411" s="1315"/>
      <c r="IXB411" s="1315"/>
      <c r="IXC411" s="1315"/>
      <c r="IXD411" s="1315"/>
      <c r="IXE411" s="1315"/>
      <c r="IXF411" s="1315"/>
      <c r="IXG411" s="1315"/>
      <c r="IXH411" s="1315"/>
      <c r="IXI411" s="1315"/>
      <c r="IXJ411" s="1315"/>
      <c r="IXK411" s="1315"/>
      <c r="IXL411" s="1315"/>
      <c r="IXM411" s="1315"/>
      <c r="IXN411" s="1315"/>
      <c r="IXO411" s="1315"/>
      <c r="IXP411" s="1315"/>
      <c r="IXQ411" s="1315"/>
      <c r="IXR411" s="1315"/>
      <c r="IXS411" s="1315"/>
      <c r="IXT411" s="1315"/>
      <c r="IXU411" s="1315"/>
      <c r="IXV411" s="1315"/>
      <c r="IXW411" s="1315"/>
      <c r="IXX411" s="1315"/>
      <c r="IXY411" s="1315"/>
      <c r="IXZ411" s="1315"/>
      <c r="IYA411" s="1315"/>
      <c r="IYB411" s="1315"/>
      <c r="IYC411" s="1315"/>
      <c r="IYD411" s="1315"/>
      <c r="IYE411" s="1315"/>
      <c r="IYF411" s="1315"/>
      <c r="IYG411" s="1315"/>
      <c r="IYH411" s="1315"/>
      <c r="IYI411" s="1315"/>
      <c r="IYJ411" s="1315"/>
      <c r="IYK411" s="1315"/>
      <c r="IYL411" s="1315"/>
      <c r="IYM411" s="1315"/>
      <c r="IYN411" s="1315"/>
      <c r="IYO411" s="1315"/>
      <c r="IYP411" s="1315"/>
      <c r="IYQ411" s="1315"/>
      <c r="IYR411" s="1315"/>
      <c r="IYS411" s="1315"/>
      <c r="IYT411" s="1315"/>
      <c r="IYU411" s="1315"/>
      <c r="IYV411" s="1315"/>
      <c r="IYW411" s="1315"/>
      <c r="IYX411" s="1315"/>
      <c r="IYY411" s="1315"/>
      <c r="IYZ411" s="1315"/>
      <c r="IZA411" s="1315"/>
      <c r="IZB411" s="1315"/>
      <c r="IZC411" s="1315"/>
      <c r="IZD411" s="1315"/>
      <c r="IZE411" s="1315"/>
      <c r="IZF411" s="1315"/>
      <c r="IZG411" s="1315"/>
      <c r="IZH411" s="1315"/>
      <c r="IZI411" s="1315"/>
      <c r="IZJ411" s="1315"/>
      <c r="IZK411" s="1315"/>
      <c r="IZL411" s="1315"/>
      <c r="IZM411" s="1315"/>
      <c r="IZN411" s="1315"/>
      <c r="IZO411" s="1315"/>
      <c r="IZP411" s="1315"/>
      <c r="IZQ411" s="1315"/>
      <c r="IZR411" s="1315"/>
      <c r="IZS411" s="1315"/>
      <c r="IZT411" s="1315"/>
      <c r="IZU411" s="1315"/>
      <c r="IZV411" s="1315"/>
      <c r="IZW411" s="1315"/>
      <c r="IZX411" s="1315"/>
      <c r="IZY411" s="1315"/>
      <c r="IZZ411" s="1315"/>
      <c r="JAA411" s="1315"/>
      <c r="JAB411" s="1315"/>
      <c r="JAC411" s="1315"/>
      <c r="JAD411" s="1315"/>
      <c r="JAE411" s="1315"/>
      <c r="JAF411" s="1315"/>
      <c r="JAG411" s="1315"/>
      <c r="JAH411" s="1315"/>
      <c r="JAI411" s="1315"/>
      <c r="JAJ411" s="1315"/>
      <c r="JAK411" s="1315"/>
      <c r="JAL411" s="1315"/>
      <c r="JAM411" s="1315"/>
      <c r="JAN411" s="1315"/>
      <c r="JAO411" s="1315"/>
      <c r="JAP411" s="1315"/>
      <c r="JAQ411" s="1315"/>
      <c r="JAR411" s="1315"/>
      <c r="JAS411" s="1315"/>
      <c r="JAT411" s="1315"/>
      <c r="JAU411" s="1315"/>
      <c r="JAV411" s="1315"/>
      <c r="JAW411" s="1315"/>
      <c r="JAX411" s="1315"/>
      <c r="JAY411" s="1315"/>
      <c r="JAZ411" s="1315"/>
      <c r="JBA411" s="1315"/>
      <c r="JBB411" s="1315"/>
      <c r="JBC411" s="1315"/>
      <c r="JBD411" s="1315"/>
      <c r="JBE411" s="1315"/>
      <c r="JBF411" s="1315"/>
      <c r="JBG411" s="1315"/>
      <c r="JBH411" s="1315"/>
      <c r="JBI411" s="1315"/>
      <c r="JBJ411" s="1315"/>
      <c r="JBK411" s="1315"/>
      <c r="JBL411" s="1315"/>
      <c r="JBM411" s="1315"/>
      <c r="JBN411" s="1315"/>
      <c r="JBO411" s="1315"/>
      <c r="JBP411" s="1315"/>
      <c r="JBQ411" s="1315"/>
      <c r="JBR411" s="1315"/>
      <c r="JBS411" s="1315"/>
      <c r="JBT411" s="1315"/>
      <c r="JBU411" s="1315"/>
      <c r="JBV411" s="1315"/>
      <c r="JBW411" s="1315"/>
      <c r="JBX411" s="1315"/>
      <c r="JBY411" s="1315"/>
      <c r="JBZ411" s="1315"/>
      <c r="JCA411" s="1315"/>
      <c r="JCB411" s="1315"/>
      <c r="JCC411" s="1315"/>
      <c r="JCD411" s="1315"/>
      <c r="JCE411" s="1315"/>
      <c r="JCF411" s="1315"/>
      <c r="JCG411" s="1315"/>
      <c r="JCH411" s="1315"/>
      <c r="JCI411" s="1315"/>
      <c r="JCJ411" s="1315"/>
      <c r="JCK411" s="1315"/>
      <c r="JCL411" s="1315"/>
      <c r="JCM411" s="1315"/>
      <c r="JCN411" s="1315"/>
      <c r="JCO411" s="1315"/>
      <c r="JCP411" s="1315"/>
      <c r="JCQ411" s="1315"/>
      <c r="JCR411" s="1315"/>
      <c r="JCS411" s="1315"/>
      <c r="JCT411" s="1315"/>
      <c r="JCU411" s="1315"/>
      <c r="JCV411" s="1315"/>
      <c r="JCW411" s="1315"/>
      <c r="JCX411" s="1315"/>
      <c r="JCY411" s="1315"/>
      <c r="JCZ411" s="1315"/>
      <c r="JDA411" s="1315"/>
      <c r="JDB411" s="1315"/>
      <c r="JDC411" s="1315"/>
      <c r="JDD411" s="1315"/>
      <c r="JDE411" s="1315"/>
      <c r="JDF411" s="1315"/>
      <c r="JDG411" s="1315"/>
      <c r="JDH411" s="1315"/>
      <c r="JDI411" s="1315"/>
      <c r="JDJ411" s="1315"/>
      <c r="JDK411" s="1315"/>
      <c r="JDL411" s="1315"/>
      <c r="JDM411" s="1315"/>
      <c r="JDN411" s="1315"/>
      <c r="JDO411" s="1315"/>
      <c r="JDP411" s="1315"/>
      <c r="JDQ411" s="1315"/>
      <c r="JDR411" s="1315"/>
      <c r="JDS411" s="1315"/>
      <c r="JDT411" s="1315"/>
      <c r="JDU411" s="1315"/>
      <c r="JDV411" s="1315"/>
      <c r="JDW411" s="1315"/>
      <c r="JDX411" s="1315"/>
      <c r="JDY411" s="1315"/>
      <c r="JDZ411" s="1315"/>
      <c r="JEA411" s="1315"/>
      <c r="JEB411" s="1315"/>
      <c r="JEC411" s="1315"/>
      <c r="JED411" s="1315"/>
      <c r="JEE411" s="1315"/>
      <c r="JEF411" s="1315"/>
      <c r="JEG411" s="1315"/>
      <c r="JEH411" s="1315"/>
      <c r="JEI411" s="1315"/>
      <c r="JEJ411" s="1315"/>
      <c r="JEK411" s="1315"/>
      <c r="JEL411" s="1315"/>
      <c r="JEM411" s="1315"/>
      <c r="JEN411" s="1315"/>
      <c r="JEO411" s="1315"/>
      <c r="JEP411" s="1315"/>
      <c r="JEQ411" s="1315"/>
      <c r="JER411" s="1315"/>
      <c r="JES411" s="1315"/>
      <c r="JET411" s="1315"/>
      <c r="JEU411" s="1315"/>
      <c r="JEV411" s="1315"/>
      <c r="JEW411" s="1315"/>
      <c r="JEX411" s="1315"/>
      <c r="JEY411" s="1315"/>
      <c r="JEZ411" s="1315"/>
      <c r="JFA411" s="1315"/>
      <c r="JFB411" s="1315"/>
      <c r="JFC411" s="1315"/>
      <c r="JFD411" s="1315"/>
      <c r="JFE411" s="1315"/>
      <c r="JFF411" s="1315"/>
      <c r="JFG411" s="1315"/>
      <c r="JFH411" s="1315"/>
      <c r="JFI411" s="1315"/>
      <c r="JFJ411" s="1315"/>
      <c r="JFK411" s="1315"/>
      <c r="JFL411" s="1315"/>
      <c r="JFM411" s="1315"/>
      <c r="JFN411" s="1315"/>
      <c r="JFO411" s="1315"/>
      <c r="JFP411" s="1315"/>
      <c r="JFQ411" s="1315"/>
      <c r="JFR411" s="1315"/>
      <c r="JFS411" s="1315"/>
      <c r="JFT411" s="1315"/>
      <c r="JFU411" s="1315"/>
      <c r="JFV411" s="1315"/>
      <c r="JFW411" s="1315"/>
      <c r="JFX411" s="1315"/>
      <c r="JFY411" s="1315"/>
      <c r="JFZ411" s="1315"/>
      <c r="JGA411" s="1315"/>
      <c r="JGB411" s="1315"/>
      <c r="JGC411" s="1315"/>
      <c r="JGD411" s="1315"/>
      <c r="JGE411" s="1315"/>
      <c r="JGF411" s="1315"/>
      <c r="JGG411" s="1315"/>
      <c r="JGH411" s="1315"/>
      <c r="JGI411" s="1315"/>
      <c r="JGJ411" s="1315"/>
      <c r="JGK411" s="1315"/>
      <c r="JGL411" s="1315"/>
      <c r="JGM411" s="1315"/>
      <c r="JGN411" s="1315"/>
      <c r="JGO411" s="1315"/>
      <c r="JGP411" s="1315"/>
      <c r="JGQ411" s="1315"/>
      <c r="JGR411" s="1315"/>
      <c r="JGS411" s="1315"/>
      <c r="JGT411" s="1315"/>
      <c r="JGU411" s="1315"/>
      <c r="JGV411" s="1315"/>
      <c r="JGW411" s="1315"/>
      <c r="JGX411" s="1315"/>
      <c r="JGY411" s="1315"/>
      <c r="JGZ411" s="1315"/>
      <c r="JHA411" s="1315"/>
      <c r="JHB411" s="1315"/>
      <c r="JHC411" s="1315"/>
      <c r="JHD411" s="1315"/>
      <c r="JHE411" s="1315"/>
      <c r="JHF411" s="1315"/>
      <c r="JHG411" s="1315"/>
      <c r="JHH411" s="1315"/>
      <c r="JHI411" s="1315"/>
      <c r="JHJ411" s="1315"/>
      <c r="JHK411" s="1315"/>
      <c r="JHL411" s="1315"/>
      <c r="JHM411" s="1315"/>
      <c r="JHN411" s="1315"/>
      <c r="JHO411" s="1315"/>
      <c r="JHP411" s="1315"/>
      <c r="JHQ411" s="1315"/>
      <c r="JHR411" s="1315"/>
      <c r="JHS411" s="1315"/>
      <c r="JHT411" s="1315"/>
      <c r="JHU411" s="1315"/>
      <c r="JHV411" s="1315"/>
      <c r="JHW411" s="1315"/>
      <c r="JHX411" s="1315"/>
      <c r="JHY411" s="1315"/>
      <c r="JHZ411" s="1315"/>
      <c r="JIA411" s="1315"/>
      <c r="JIB411" s="1315"/>
      <c r="JIC411" s="1315"/>
      <c r="JID411" s="1315"/>
      <c r="JIE411" s="1315"/>
      <c r="JIF411" s="1315"/>
      <c r="JIG411" s="1315"/>
      <c r="JIH411" s="1315"/>
      <c r="JII411" s="1315"/>
      <c r="JIJ411" s="1315"/>
      <c r="JIK411" s="1315"/>
      <c r="JIL411" s="1315"/>
      <c r="JIM411" s="1315"/>
      <c r="JIN411" s="1315"/>
      <c r="JIO411" s="1315"/>
      <c r="JIP411" s="1315"/>
      <c r="JIQ411" s="1315"/>
      <c r="JIR411" s="1315"/>
      <c r="JIS411" s="1315"/>
      <c r="JIT411" s="1315"/>
      <c r="JIU411" s="1315"/>
      <c r="JIV411" s="1315"/>
      <c r="JIW411" s="1315"/>
      <c r="JIX411" s="1315"/>
      <c r="JIY411" s="1315"/>
      <c r="JIZ411" s="1315"/>
      <c r="JJA411" s="1315"/>
      <c r="JJB411" s="1315"/>
      <c r="JJC411" s="1315"/>
      <c r="JJD411" s="1315"/>
      <c r="JJE411" s="1315"/>
      <c r="JJF411" s="1315"/>
      <c r="JJG411" s="1315"/>
      <c r="JJH411" s="1315"/>
      <c r="JJI411" s="1315"/>
      <c r="JJJ411" s="1315"/>
      <c r="JJK411" s="1315"/>
      <c r="JJL411" s="1315"/>
      <c r="JJM411" s="1315"/>
      <c r="JJN411" s="1315"/>
      <c r="JJO411" s="1315"/>
      <c r="JJP411" s="1315"/>
      <c r="JJQ411" s="1315"/>
      <c r="JJR411" s="1315"/>
      <c r="JJS411" s="1315"/>
      <c r="JJT411" s="1315"/>
      <c r="JJU411" s="1315"/>
      <c r="JJV411" s="1315"/>
      <c r="JJW411" s="1315"/>
      <c r="JJX411" s="1315"/>
      <c r="JJY411" s="1315"/>
      <c r="JJZ411" s="1315"/>
      <c r="JKA411" s="1315"/>
      <c r="JKB411" s="1315"/>
      <c r="JKC411" s="1315"/>
      <c r="JKD411" s="1315"/>
      <c r="JKE411" s="1315"/>
      <c r="JKF411" s="1315"/>
      <c r="JKG411" s="1315"/>
      <c r="JKH411" s="1315"/>
      <c r="JKI411" s="1315"/>
      <c r="JKJ411" s="1315"/>
      <c r="JKK411" s="1315"/>
      <c r="JKL411" s="1315"/>
      <c r="JKM411" s="1315"/>
      <c r="JKN411" s="1315"/>
      <c r="JKO411" s="1315"/>
      <c r="JKP411" s="1315"/>
      <c r="JKQ411" s="1315"/>
      <c r="JKR411" s="1315"/>
      <c r="JKS411" s="1315"/>
      <c r="JKT411" s="1315"/>
      <c r="JKU411" s="1315"/>
      <c r="JKV411" s="1315"/>
      <c r="JKW411" s="1315"/>
      <c r="JKX411" s="1315"/>
      <c r="JKY411" s="1315"/>
      <c r="JKZ411" s="1315"/>
      <c r="JLA411" s="1315"/>
      <c r="JLB411" s="1315"/>
      <c r="JLC411" s="1315"/>
      <c r="JLD411" s="1315"/>
      <c r="JLE411" s="1315"/>
      <c r="JLF411" s="1315"/>
      <c r="JLG411" s="1315"/>
      <c r="JLH411" s="1315"/>
      <c r="JLI411" s="1315"/>
      <c r="JLJ411" s="1315"/>
      <c r="JLK411" s="1315"/>
      <c r="JLL411" s="1315"/>
      <c r="JLM411" s="1315"/>
      <c r="JLN411" s="1315"/>
      <c r="JLO411" s="1315"/>
      <c r="JLP411" s="1315"/>
      <c r="JLQ411" s="1315"/>
      <c r="JLR411" s="1315"/>
      <c r="JLS411" s="1315"/>
      <c r="JLT411" s="1315"/>
      <c r="JLU411" s="1315"/>
      <c r="JLV411" s="1315"/>
      <c r="JLW411" s="1315"/>
      <c r="JLX411" s="1315"/>
      <c r="JLY411" s="1315"/>
      <c r="JLZ411" s="1315"/>
      <c r="JMA411" s="1315"/>
      <c r="JMB411" s="1315"/>
      <c r="JMC411" s="1315"/>
      <c r="JMD411" s="1315"/>
      <c r="JME411" s="1315"/>
      <c r="JMF411" s="1315"/>
      <c r="JMG411" s="1315"/>
      <c r="JMH411" s="1315"/>
      <c r="JMI411" s="1315"/>
      <c r="JMJ411" s="1315"/>
      <c r="JMK411" s="1315"/>
      <c r="JML411" s="1315"/>
      <c r="JMM411" s="1315"/>
      <c r="JMN411" s="1315"/>
      <c r="JMO411" s="1315"/>
      <c r="JMP411" s="1315"/>
      <c r="JMQ411" s="1315"/>
      <c r="JMR411" s="1315"/>
      <c r="JMS411" s="1315"/>
      <c r="JMT411" s="1315"/>
      <c r="JMU411" s="1315"/>
      <c r="JMV411" s="1315"/>
      <c r="JMW411" s="1315"/>
      <c r="JMX411" s="1315"/>
      <c r="JMY411" s="1315"/>
      <c r="JMZ411" s="1315"/>
      <c r="JNA411" s="1315"/>
      <c r="JNB411" s="1315"/>
      <c r="JNC411" s="1315"/>
      <c r="JND411" s="1315"/>
      <c r="JNE411" s="1315"/>
      <c r="JNF411" s="1315"/>
      <c r="JNG411" s="1315"/>
      <c r="JNH411" s="1315"/>
      <c r="JNI411" s="1315"/>
      <c r="JNJ411" s="1315"/>
      <c r="JNK411" s="1315"/>
      <c r="JNL411" s="1315"/>
      <c r="JNM411" s="1315"/>
      <c r="JNN411" s="1315"/>
      <c r="JNO411" s="1315"/>
      <c r="JNP411" s="1315"/>
      <c r="JNQ411" s="1315"/>
      <c r="JNR411" s="1315"/>
      <c r="JNS411" s="1315"/>
      <c r="JNT411" s="1315"/>
      <c r="JNU411" s="1315"/>
      <c r="JNV411" s="1315"/>
      <c r="JNW411" s="1315"/>
      <c r="JNX411" s="1315"/>
      <c r="JNY411" s="1315"/>
      <c r="JNZ411" s="1315"/>
      <c r="JOA411" s="1315"/>
      <c r="JOB411" s="1315"/>
      <c r="JOC411" s="1315"/>
      <c r="JOD411" s="1315"/>
      <c r="JOE411" s="1315"/>
      <c r="JOF411" s="1315"/>
      <c r="JOG411" s="1315"/>
      <c r="JOH411" s="1315"/>
      <c r="JOI411" s="1315"/>
      <c r="JOJ411" s="1315"/>
      <c r="JOK411" s="1315"/>
      <c r="JOL411" s="1315"/>
      <c r="JOM411" s="1315"/>
      <c r="JON411" s="1315"/>
      <c r="JOO411" s="1315"/>
      <c r="JOP411" s="1315"/>
      <c r="JOQ411" s="1315"/>
      <c r="JOR411" s="1315"/>
      <c r="JOS411" s="1315"/>
      <c r="JOT411" s="1315"/>
      <c r="JOU411" s="1315"/>
      <c r="JOV411" s="1315"/>
      <c r="JOW411" s="1315"/>
      <c r="JOX411" s="1315"/>
      <c r="JOY411" s="1315"/>
      <c r="JOZ411" s="1315"/>
      <c r="JPA411" s="1315"/>
      <c r="JPB411" s="1315"/>
      <c r="JPC411" s="1315"/>
      <c r="JPD411" s="1315"/>
      <c r="JPE411" s="1315"/>
      <c r="JPF411" s="1315"/>
      <c r="JPG411" s="1315"/>
      <c r="JPH411" s="1315"/>
      <c r="JPI411" s="1315"/>
      <c r="JPJ411" s="1315"/>
      <c r="JPK411" s="1315"/>
      <c r="JPL411" s="1315"/>
      <c r="JPM411" s="1315"/>
      <c r="JPN411" s="1315"/>
      <c r="JPO411" s="1315"/>
      <c r="JPP411" s="1315"/>
      <c r="JPQ411" s="1315"/>
      <c r="JPR411" s="1315"/>
      <c r="JPS411" s="1315"/>
      <c r="JPT411" s="1315"/>
      <c r="JPU411" s="1315"/>
      <c r="JPV411" s="1315"/>
      <c r="JPW411" s="1315"/>
      <c r="JPX411" s="1315"/>
      <c r="JPY411" s="1315"/>
      <c r="JPZ411" s="1315"/>
      <c r="JQA411" s="1315"/>
      <c r="JQB411" s="1315"/>
      <c r="JQC411" s="1315"/>
      <c r="JQD411" s="1315"/>
      <c r="JQE411" s="1315"/>
      <c r="JQF411" s="1315"/>
      <c r="JQG411" s="1315"/>
      <c r="JQH411" s="1315"/>
      <c r="JQI411" s="1315"/>
      <c r="JQJ411" s="1315"/>
      <c r="JQK411" s="1315"/>
      <c r="JQL411" s="1315"/>
      <c r="JQM411" s="1315"/>
      <c r="JQN411" s="1315"/>
      <c r="JQO411" s="1315"/>
      <c r="JQP411" s="1315"/>
      <c r="JQQ411" s="1315"/>
      <c r="JQR411" s="1315"/>
      <c r="JQS411" s="1315"/>
      <c r="JQT411" s="1315"/>
      <c r="JQU411" s="1315"/>
      <c r="JQV411" s="1315"/>
      <c r="JQW411" s="1315"/>
      <c r="JQX411" s="1315"/>
      <c r="JQY411" s="1315"/>
      <c r="JQZ411" s="1315"/>
      <c r="JRA411" s="1315"/>
      <c r="JRB411" s="1315"/>
      <c r="JRC411" s="1315"/>
      <c r="JRD411" s="1315"/>
      <c r="JRE411" s="1315"/>
      <c r="JRF411" s="1315"/>
      <c r="JRG411" s="1315"/>
      <c r="JRH411" s="1315"/>
      <c r="JRI411" s="1315"/>
      <c r="JRJ411" s="1315"/>
      <c r="JRK411" s="1315"/>
      <c r="JRL411" s="1315"/>
      <c r="JRM411" s="1315"/>
      <c r="JRN411" s="1315"/>
      <c r="JRO411" s="1315"/>
      <c r="JRP411" s="1315"/>
      <c r="JRQ411" s="1315"/>
      <c r="JRR411" s="1315"/>
      <c r="JRS411" s="1315"/>
      <c r="JRT411" s="1315"/>
      <c r="JRU411" s="1315"/>
      <c r="JRV411" s="1315"/>
      <c r="JRW411" s="1315"/>
      <c r="JRX411" s="1315"/>
      <c r="JRY411" s="1315"/>
      <c r="JRZ411" s="1315"/>
      <c r="JSA411" s="1315"/>
      <c r="JSB411" s="1315"/>
      <c r="JSC411" s="1315"/>
      <c r="JSD411" s="1315"/>
      <c r="JSE411" s="1315"/>
      <c r="JSF411" s="1315"/>
      <c r="JSG411" s="1315"/>
      <c r="JSH411" s="1315"/>
      <c r="JSI411" s="1315"/>
      <c r="JSJ411" s="1315"/>
      <c r="JSK411" s="1315"/>
      <c r="JSL411" s="1315"/>
      <c r="JSM411" s="1315"/>
      <c r="JSN411" s="1315"/>
      <c r="JSO411" s="1315"/>
      <c r="JSP411" s="1315"/>
      <c r="JSQ411" s="1315"/>
      <c r="JSR411" s="1315"/>
      <c r="JSS411" s="1315"/>
      <c r="JST411" s="1315"/>
      <c r="JSU411" s="1315"/>
      <c r="JSV411" s="1315"/>
      <c r="JSW411" s="1315"/>
      <c r="JSX411" s="1315"/>
      <c r="JSY411" s="1315"/>
      <c r="JSZ411" s="1315"/>
      <c r="JTA411" s="1315"/>
      <c r="JTB411" s="1315"/>
      <c r="JTC411" s="1315"/>
      <c r="JTD411" s="1315"/>
      <c r="JTE411" s="1315"/>
      <c r="JTF411" s="1315"/>
      <c r="JTG411" s="1315"/>
      <c r="JTH411" s="1315"/>
      <c r="JTI411" s="1315"/>
      <c r="JTJ411" s="1315"/>
      <c r="JTK411" s="1315"/>
      <c r="JTL411" s="1315"/>
      <c r="JTM411" s="1315"/>
      <c r="JTN411" s="1315"/>
      <c r="JTO411" s="1315"/>
      <c r="JTP411" s="1315"/>
      <c r="JTQ411" s="1315"/>
      <c r="JTR411" s="1315"/>
      <c r="JTS411" s="1315"/>
      <c r="JTT411" s="1315"/>
      <c r="JTU411" s="1315"/>
      <c r="JTV411" s="1315"/>
      <c r="JTW411" s="1315"/>
      <c r="JTX411" s="1315"/>
      <c r="JTY411" s="1315"/>
      <c r="JTZ411" s="1315"/>
      <c r="JUA411" s="1315"/>
      <c r="JUB411" s="1315"/>
      <c r="JUC411" s="1315"/>
      <c r="JUD411" s="1315"/>
      <c r="JUE411" s="1315"/>
      <c r="JUF411" s="1315"/>
      <c r="JUG411" s="1315"/>
      <c r="JUH411" s="1315"/>
      <c r="JUI411" s="1315"/>
      <c r="JUJ411" s="1315"/>
      <c r="JUK411" s="1315"/>
      <c r="JUL411" s="1315"/>
      <c r="JUM411" s="1315"/>
      <c r="JUN411" s="1315"/>
      <c r="JUO411" s="1315"/>
      <c r="JUP411" s="1315"/>
      <c r="JUQ411" s="1315"/>
      <c r="JUR411" s="1315"/>
      <c r="JUS411" s="1315"/>
      <c r="JUT411" s="1315"/>
      <c r="JUU411" s="1315"/>
      <c r="JUV411" s="1315"/>
      <c r="JUW411" s="1315"/>
      <c r="JUX411" s="1315"/>
      <c r="JUY411" s="1315"/>
      <c r="JUZ411" s="1315"/>
      <c r="JVA411" s="1315"/>
      <c r="JVB411" s="1315"/>
      <c r="JVC411" s="1315"/>
      <c r="JVD411" s="1315"/>
      <c r="JVE411" s="1315"/>
      <c r="JVF411" s="1315"/>
      <c r="JVG411" s="1315"/>
      <c r="JVH411" s="1315"/>
      <c r="JVI411" s="1315"/>
      <c r="JVJ411" s="1315"/>
      <c r="JVK411" s="1315"/>
      <c r="JVL411" s="1315"/>
      <c r="JVM411" s="1315"/>
      <c r="JVN411" s="1315"/>
      <c r="JVO411" s="1315"/>
      <c r="JVP411" s="1315"/>
      <c r="JVQ411" s="1315"/>
      <c r="JVR411" s="1315"/>
      <c r="JVS411" s="1315"/>
      <c r="JVT411" s="1315"/>
      <c r="JVU411" s="1315"/>
      <c r="JVV411" s="1315"/>
      <c r="JVW411" s="1315"/>
      <c r="JVX411" s="1315"/>
      <c r="JVY411" s="1315"/>
      <c r="JVZ411" s="1315"/>
      <c r="JWA411" s="1315"/>
      <c r="JWB411" s="1315"/>
      <c r="JWC411" s="1315"/>
      <c r="JWD411" s="1315"/>
      <c r="JWE411" s="1315"/>
      <c r="JWF411" s="1315"/>
      <c r="JWG411" s="1315"/>
      <c r="JWH411" s="1315"/>
      <c r="JWI411" s="1315"/>
      <c r="JWJ411" s="1315"/>
      <c r="JWK411" s="1315"/>
      <c r="JWL411" s="1315"/>
      <c r="JWM411" s="1315"/>
      <c r="JWN411" s="1315"/>
      <c r="JWO411" s="1315"/>
      <c r="JWP411" s="1315"/>
      <c r="JWQ411" s="1315"/>
      <c r="JWR411" s="1315"/>
      <c r="JWS411" s="1315"/>
      <c r="JWT411" s="1315"/>
      <c r="JWU411" s="1315"/>
      <c r="JWV411" s="1315"/>
      <c r="JWW411" s="1315"/>
      <c r="JWX411" s="1315"/>
      <c r="JWY411" s="1315"/>
      <c r="JWZ411" s="1315"/>
      <c r="JXA411" s="1315"/>
      <c r="JXB411" s="1315"/>
      <c r="JXC411" s="1315"/>
      <c r="JXD411" s="1315"/>
      <c r="JXE411" s="1315"/>
      <c r="JXF411" s="1315"/>
      <c r="JXG411" s="1315"/>
      <c r="JXH411" s="1315"/>
      <c r="JXI411" s="1315"/>
      <c r="JXJ411" s="1315"/>
      <c r="JXK411" s="1315"/>
      <c r="JXL411" s="1315"/>
      <c r="JXM411" s="1315"/>
      <c r="JXN411" s="1315"/>
      <c r="JXO411" s="1315"/>
      <c r="JXP411" s="1315"/>
      <c r="JXQ411" s="1315"/>
      <c r="JXR411" s="1315"/>
      <c r="JXS411" s="1315"/>
      <c r="JXT411" s="1315"/>
      <c r="JXU411" s="1315"/>
      <c r="JXV411" s="1315"/>
      <c r="JXW411" s="1315"/>
      <c r="JXX411" s="1315"/>
      <c r="JXY411" s="1315"/>
      <c r="JXZ411" s="1315"/>
      <c r="JYA411" s="1315"/>
      <c r="JYB411" s="1315"/>
      <c r="JYC411" s="1315"/>
      <c r="JYD411" s="1315"/>
      <c r="JYE411" s="1315"/>
      <c r="JYF411" s="1315"/>
      <c r="JYG411" s="1315"/>
      <c r="JYH411" s="1315"/>
      <c r="JYI411" s="1315"/>
      <c r="JYJ411" s="1315"/>
      <c r="JYK411" s="1315"/>
      <c r="JYL411" s="1315"/>
      <c r="JYM411" s="1315"/>
      <c r="JYN411" s="1315"/>
      <c r="JYO411" s="1315"/>
      <c r="JYP411" s="1315"/>
      <c r="JYQ411" s="1315"/>
      <c r="JYR411" s="1315"/>
      <c r="JYS411" s="1315"/>
      <c r="JYT411" s="1315"/>
      <c r="JYU411" s="1315"/>
      <c r="JYV411" s="1315"/>
      <c r="JYW411" s="1315"/>
      <c r="JYX411" s="1315"/>
      <c r="JYY411" s="1315"/>
      <c r="JYZ411" s="1315"/>
      <c r="JZA411" s="1315"/>
      <c r="JZB411" s="1315"/>
      <c r="JZC411" s="1315"/>
      <c r="JZD411" s="1315"/>
      <c r="JZE411" s="1315"/>
      <c r="JZF411" s="1315"/>
      <c r="JZG411" s="1315"/>
      <c r="JZH411" s="1315"/>
      <c r="JZI411" s="1315"/>
      <c r="JZJ411" s="1315"/>
      <c r="JZK411" s="1315"/>
      <c r="JZL411" s="1315"/>
      <c r="JZM411" s="1315"/>
      <c r="JZN411" s="1315"/>
      <c r="JZO411" s="1315"/>
      <c r="JZP411" s="1315"/>
      <c r="JZQ411" s="1315"/>
      <c r="JZR411" s="1315"/>
      <c r="JZS411" s="1315"/>
      <c r="JZT411" s="1315"/>
      <c r="JZU411" s="1315"/>
      <c r="JZV411" s="1315"/>
      <c r="JZW411" s="1315"/>
      <c r="JZX411" s="1315"/>
      <c r="JZY411" s="1315"/>
      <c r="JZZ411" s="1315"/>
      <c r="KAA411" s="1315"/>
      <c r="KAB411" s="1315"/>
      <c r="KAC411" s="1315"/>
      <c r="KAD411" s="1315"/>
      <c r="KAE411" s="1315"/>
      <c r="KAF411" s="1315"/>
      <c r="KAG411" s="1315"/>
      <c r="KAH411" s="1315"/>
      <c r="KAI411" s="1315"/>
      <c r="KAJ411" s="1315"/>
      <c r="KAK411" s="1315"/>
      <c r="KAL411" s="1315"/>
      <c r="KAM411" s="1315"/>
      <c r="KAN411" s="1315"/>
      <c r="KAO411" s="1315"/>
      <c r="KAP411" s="1315"/>
      <c r="KAQ411" s="1315"/>
      <c r="KAR411" s="1315"/>
      <c r="KAS411" s="1315"/>
      <c r="KAT411" s="1315"/>
      <c r="KAU411" s="1315"/>
      <c r="KAV411" s="1315"/>
      <c r="KAW411" s="1315"/>
      <c r="KAX411" s="1315"/>
      <c r="KAY411" s="1315"/>
      <c r="KAZ411" s="1315"/>
      <c r="KBA411" s="1315"/>
      <c r="KBB411" s="1315"/>
      <c r="KBC411" s="1315"/>
      <c r="KBD411" s="1315"/>
      <c r="KBE411" s="1315"/>
      <c r="KBF411" s="1315"/>
      <c r="KBG411" s="1315"/>
      <c r="KBH411" s="1315"/>
      <c r="KBI411" s="1315"/>
      <c r="KBJ411" s="1315"/>
      <c r="KBK411" s="1315"/>
      <c r="KBL411" s="1315"/>
      <c r="KBM411" s="1315"/>
      <c r="KBN411" s="1315"/>
      <c r="KBO411" s="1315"/>
      <c r="KBP411" s="1315"/>
      <c r="KBQ411" s="1315"/>
      <c r="KBR411" s="1315"/>
      <c r="KBS411" s="1315"/>
      <c r="KBT411" s="1315"/>
      <c r="KBU411" s="1315"/>
      <c r="KBV411" s="1315"/>
      <c r="KBW411" s="1315"/>
      <c r="KBX411" s="1315"/>
      <c r="KBY411" s="1315"/>
      <c r="KBZ411" s="1315"/>
      <c r="KCA411" s="1315"/>
      <c r="KCB411" s="1315"/>
      <c r="KCC411" s="1315"/>
      <c r="KCD411" s="1315"/>
      <c r="KCE411" s="1315"/>
      <c r="KCF411" s="1315"/>
      <c r="KCG411" s="1315"/>
      <c r="KCH411" s="1315"/>
      <c r="KCI411" s="1315"/>
      <c r="KCJ411" s="1315"/>
      <c r="KCK411" s="1315"/>
      <c r="KCL411" s="1315"/>
      <c r="KCM411" s="1315"/>
      <c r="KCN411" s="1315"/>
      <c r="KCO411" s="1315"/>
      <c r="KCP411" s="1315"/>
      <c r="KCQ411" s="1315"/>
      <c r="KCR411" s="1315"/>
      <c r="KCS411" s="1315"/>
      <c r="KCT411" s="1315"/>
      <c r="KCU411" s="1315"/>
      <c r="KCV411" s="1315"/>
      <c r="KCW411" s="1315"/>
      <c r="KCX411" s="1315"/>
      <c r="KCY411" s="1315"/>
      <c r="KCZ411" s="1315"/>
      <c r="KDA411" s="1315"/>
      <c r="KDB411" s="1315"/>
      <c r="KDC411" s="1315"/>
      <c r="KDD411" s="1315"/>
      <c r="KDE411" s="1315"/>
      <c r="KDF411" s="1315"/>
      <c r="KDG411" s="1315"/>
      <c r="KDH411" s="1315"/>
      <c r="KDI411" s="1315"/>
      <c r="KDJ411" s="1315"/>
      <c r="KDK411" s="1315"/>
      <c r="KDL411" s="1315"/>
      <c r="KDM411" s="1315"/>
      <c r="KDN411" s="1315"/>
      <c r="KDO411" s="1315"/>
      <c r="KDP411" s="1315"/>
      <c r="KDQ411" s="1315"/>
      <c r="KDR411" s="1315"/>
      <c r="KDS411" s="1315"/>
      <c r="KDT411" s="1315"/>
      <c r="KDU411" s="1315"/>
      <c r="KDV411" s="1315"/>
      <c r="KDW411" s="1315"/>
      <c r="KDX411" s="1315"/>
      <c r="KDY411" s="1315"/>
      <c r="KDZ411" s="1315"/>
      <c r="KEA411" s="1315"/>
      <c r="KEB411" s="1315"/>
      <c r="KEC411" s="1315"/>
      <c r="KED411" s="1315"/>
      <c r="KEE411" s="1315"/>
      <c r="KEF411" s="1315"/>
      <c r="KEG411" s="1315"/>
      <c r="KEH411" s="1315"/>
      <c r="KEI411" s="1315"/>
      <c r="KEJ411" s="1315"/>
      <c r="KEK411" s="1315"/>
      <c r="KEL411" s="1315"/>
      <c r="KEM411" s="1315"/>
      <c r="KEN411" s="1315"/>
      <c r="KEO411" s="1315"/>
      <c r="KEP411" s="1315"/>
      <c r="KEQ411" s="1315"/>
      <c r="KER411" s="1315"/>
      <c r="KES411" s="1315"/>
      <c r="KET411" s="1315"/>
      <c r="KEU411" s="1315"/>
      <c r="KEV411" s="1315"/>
      <c r="KEW411" s="1315"/>
      <c r="KEX411" s="1315"/>
      <c r="KEY411" s="1315"/>
      <c r="KEZ411" s="1315"/>
      <c r="KFA411" s="1315"/>
      <c r="KFB411" s="1315"/>
      <c r="KFC411" s="1315"/>
      <c r="KFD411" s="1315"/>
      <c r="KFE411" s="1315"/>
      <c r="KFF411" s="1315"/>
      <c r="KFG411" s="1315"/>
      <c r="KFH411" s="1315"/>
      <c r="KFI411" s="1315"/>
      <c r="KFJ411" s="1315"/>
      <c r="KFK411" s="1315"/>
      <c r="KFL411" s="1315"/>
      <c r="KFM411" s="1315"/>
      <c r="KFN411" s="1315"/>
      <c r="KFO411" s="1315"/>
      <c r="KFP411" s="1315"/>
      <c r="KFQ411" s="1315"/>
      <c r="KFR411" s="1315"/>
      <c r="KFS411" s="1315"/>
      <c r="KFT411" s="1315"/>
      <c r="KFU411" s="1315"/>
      <c r="KFV411" s="1315"/>
      <c r="KFW411" s="1315"/>
      <c r="KFX411" s="1315"/>
      <c r="KFY411" s="1315"/>
      <c r="KFZ411" s="1315"/>
      <c r="KGA411" s="1315"/>
      <c r="KGB411" s="1315"/>
      <c r="KGC411" s="1315"/>
      <c r="KGD411" s="1315"/>
      <c r="KGE411" s="1315"/>
      <c r="KGF411" s="1315"/>
      <c r="KGG411" s="1315"/>
      <c r="KGH411" s="1315"/>
      <c r="KGI411" s="1315"/>
      <c r="KGJ411" s="1315"/>
      <c r="KGK411" s="1315"/>
      <c r="KGL411" s="1315"/>
      <c r="KGM411" s="1315"/>
      <c r="KGN411" s="1315"/>
      <c r="KGO411" s="1315"/>
      <c r="KGP411" s="1315"/>
      <c r="KGQ411" s="1315"/>
      <c r="KGR411" s="1315"/>
      <c r="KGS411" s="1315"/>
      <c r="KGT411" s="1315"/>
      <c r="KGU411" s="1315"/>
      <c r="KGV411" s="1315"/>
      <c r="KGW411" s="1315"/>
      <c r="KGX411" s="1315"/>
      <c r="KGY411" s="1315"/>
      <c r="KGZ411" s="1315"/>
      <c r="KHA411" s="1315"/>
      <c r="KHB411" s="1315"/>
      <c r="KHC411" s="1315"/>
      <c r="KHD411" s="1315"/>
      <c r="KHE411" s="1315"/>
      <c r="KHF411" s="1315"/>
      <c r="KHG411" s="1315"/>
      <c r="KHH411" s="1315"/>
      <c r="KHI411" s="1315"/>
      <c r="KHJ411" s="1315"/>
      <c r="KHK411" s="1315"/>
      <c r="KHL411" s="1315"/>
      <c r="KHM411" s="1315"/>
      <c r="KHN411" s="1315"/>
      <c r="KHO411" s="1315"/>
      <c r="KHP411" s="1315"/>
      <c r="KHQ411" s="1315"/>
      <c r="KHR411" s="1315"/>
      <c r="KHS411" s="1315"/>
      <c r="KHT411" s="1315"/>
      <c r="KHU411" s="1315"/>
      <c r="KHV411" s="1315"/>
      <c r="KHW411" s="1315"/>
      <c r="KHX411" s="1315"/>
      <c r="KHY411" s="1315"/>
      <c r="KHZ411" s="1315"/>
      <c r="KIA411" s="1315"/>
      <c r="KIB411" s="1315"/>
      <c r="KIC411" s="1315"/>
      <c r="KID411" s="1315"/>
      <c r="KIE411" s="1315"/>
      <c r="KIF411" s="1315"/>
      <c r="KIG411" s="1315"/>
      <c r="KIH411" s="1315"/>
      <c r="KII411" s="1315"/>
      <c r="KIJ411" s="1315"/>
      <c r="KIK411" s="1315"/>
      <c r="KIL411" s="1315"/>
      <c r="KIM411" s="1315"/>
      <c r="KIN411" s="1315"/>
      <c r="KIO411" s="1315"/>
      <c r="KIP411" s="1315"/>
      <c r="KIQ411" s="1315"/>
      <c r="KIR411" s="1315"/>
      <c r="KIS411" s="1315"/>
      <c r="KIT411" s="1315"/>
      <c r="KIU411" s="1315"/>
      <c r="KIV411" s="1315"/>
      <c r="KIW411" s="1315"/>
      <c r="KIX411" s="1315"/>
      <c r="KIY411" s="1315"/>
      <c r="KIZ411" s="1315"/>
      <c r="KJA411" s="1315"/>
      <c r="KJB411" s="1315"/>
      <c r="KJC411" s="1315"/>
      <c r="KJD411" s="1315"/>
      <c r="KJE411" s="1315"/>
      <c r="KJF411" s="1315"/>
      <c r="KJG411" s="1315"/>
      <c r="KJH411" s="1315"/>
      <c r="KJI411" s="1315"/>
      <c r="KJJ411" s="1315"/>
      <c r="KJK411" s="1315"/>
      <c r="KJL411" s="1315"/>
      <c r="KJM411" s="1315"/>
      <c r="KJN411" s="1315"/>
      <c r="KJO411" s="1315"/>
      <c r="KJP411" s="1315"/>
      <c r="KJQ411" s="1315"/>
      <c r="KJR411" s="1315"/>
      <c r="KJS411" s="1315"/>
      <c r="KJT411" s="1315"/>
      <c r="KJU411" s="1315"/>
      <c r="KJV411" s="1315"/>
      <c r="KJW411" s="1315"/>
      <c r="KJX411" s="1315"/>
      <c r="KJY411" s="1315"/>
      <c r="KJZ411" s="1315"/>
      <c r="KKA411" s="1315"/>
      <c r="KKB411" s="1315"/>
      <c r="KKC411" s="1315"/>
      <c r="KKD411" s="1315"/>
      <c r="KKE411" s="1315"/>
      <c r="KKF411" s="1315"/>
      <c r="KKG411" s="1315"/>
      <c r="KKH411" s="1315"/>
      <c r="KKI411" s="1315"/>
      <c r="KKJ411" s="1315"/>
      <c r="KKK411" s="1315"/>
      <c r="KKL411" s="1315"/>
      <c r="KKM411" s="1315"/>
      <c r="KKN411" s="1315"/>
      <c r="KKO411" s="1315"/>
      <c r="KKP411" s="1315"/>
      <c r="KKQ411" s="1315"/>
      <c r="KKR411" s="1315"/>
      <c r="KKS411" s="1315"/>
      <c r="KKT411" s="1315"/>
      <c r="KKU411" s="1315"/>
      <c r="KKV411" s="1315"/>
      <c r="KKW411" s="1315"/>
      <c r="KKX411" s="1315"/>
      <c r="KKY411" s="1315"/>
      <c r="KKZ411" s="1315"/>
      <c r="KLA411" s="1315"/>
      <c r="KLB411" s="1315"/>
      <c r="KLC411" s="1315"/>
      <c r="KLD411" s="1315"/>
      <c r="KLE411" s="1315"/>
      <c r="KLF411" s="1315"/>
      <c r="KLG411" s="1315"/>
      <c r="KLH411" s="1315"/>
      <c r="KLI411" s="1315"/>
      <c r="KLJ411" s="1315"/>
      <c r="KLK411" s="1315"/>
      <c r="KLL411" s="1315"/>
      <c r="KLM411" s="1315"/>
      <c r="KLN411" s="1315"/>
      <c r="KLO411" s="1315"/>
      <c r="KLP411" s="1315"/>
      <c r="KLQ411" s="1315"/>
      <c r="KLR411" s="1315"/>
      <c r="KLS411" s="1315"/>
      <c r="KLT411" s="1315"/>
      <c r="KLU411" s="1315"/>
      <c r="KLV411" s="1315"/>
      <c r="KLW411" s="1315"/>
      <c r="KLX411" s="1315"/>
      <c r="KLY411" s="1315"/>
      <c r="KLZ411" s="1315"/>
      <c r="KMA411" s="1315"/>
      <c r="KMB411" s="1315"/>
      <c r="KMC411" s="1315"/>
      <c r="KMD411" s="1315"/>
      <c r="KME411" s="1315"/>
      <c r="KMF411" s="1315"/>
      <c r="KMG411" s="1315"/>
      <c r="KMH411" s="1315"/>
      <c r="KMI411" s="1315"/>
      <c r="KMJ411" s="1315"/>
      <c r="KMK411" s="1315"/>
      <c r="KML411" s="1315"/>
      <c r="KMM411" s="1315"/>
      <c r="KMN411" s="1315"/>
      <c r="KMO411" s="1315"/>
      <c r="KMP411" s="1315"/>
      <c r="KMQ411" s="1315"/>
      <c r="KMR411" s="1315"/>
      <c r="KMS411" s="1315"/>
      <c r="KMT411" s="1315"/>
      <c r="KMU411" s="1315"/>
      <c r="KMV411" s="1315"/>
      <c r="KMW411" s="1315"/>
      <c r="KMX411" s="1315"/>
      <c r="KMY411" s="1315"/>
      <c r="KMZ411" s="1315"/>
      <c r="KNA411" s="1315"/>
      <c r="KNB411" s="1315"/>
      <c r="KNC411" s="1315"/>
      <c r="KND411" s="1315"/>
      <c r="KNE411" s="1315"/>
      <c r="KNF411" s="1315"/>
      <c r="KNG411" s="1315"/>
      <c r="KNH411" s="1315"/>
      <c r="KNI411" s="1315"/>
      <c r="KNJ411" s="1315"/>
      <c r="KNK411" s="1315"/>
      <c r="KNL411" s="1315"/>
      <c r="KNM411" s="1315"/>
      <c r="KNN411" s="1315"/>
      <c r="KNO411" s="1315"/>
      <c r="KNP411" s="1315"/>
      <c r="KNQ411" s="1315"/>
      <c r="KNR411" s="1315"/>
      <c r="KNS411" s="1315"/>
      <c r="KNT411" s="1315"/>
      <c r="KNU411" s="1315"/>
      <c r="KNV411" s="1315"/>
      <c r="KNW411" s="1315"/>
      <c r="KNX411" s="1315"/>
      <c r="KNY411" s="1315"/>
      <c r="KNZ411" s="1315"/>
      <c r="KOA411" s="1315"/>
      <c r="KOB411" s="1315"/>
      <c r="KOC411" s="1315"/>
      <c r="KOD411" s="1315"/>
      <c r="KOE411" s="1315"/>
      <c r="KOF411" s="1315"/>
      <c r="KOG411" s="1315"/>
      <c r="KOH411" s="1315"/>
      <c r="KOI411" s="1315"/>
      <c r="KOJ411" s="1315"/>
      <c r="KOK411" s="1315"/>
      <c r="KOL411" s="1315"/>
      <c r="KOM411" s="1315"/>
      <c r="KON411" s="1315"/>
      <c r="KOO411" s="1315"/>
      <c r="KOP411" s="1315"/>
      <c r="KOQ411" s="1315"/>
      <c r="KOR411" s="1315"/>
      <c r="KOS411" s="1315"/>
      <c r="KOT411" s="1315"/>
      <c r="KOU411" s="1315"/>
      <c r="KOV411" s="1315"/>
      <c r="KOW411" s="1315"/>
      <c r="KOX411" s="1315"/>
      <c r="KOY411" s="1315"/>
      <c r="KOZ411" s="1315"/>
      <c r="KPA411" s="1315"/>
      <c r="KPB411" s="1315"/>
      <c r="KPC411" s="1315"/>
      <c r="KPD411" s="1315"/>
      <c r="KPE411" s="1315"/>
      <c r="KPF411" s="1315"/>
      <c r="KPG411" s="1315"/>
      <c r="KPH411" s="1315"/>
      <c r="KPI411" s="1315"/>
      <c r="KPJ411" s="1315"/>
      <c r="KPK411" s="1315"/>
      <c r="KPL411" s="1315"/>
      <c r="KPM411" s="1315"/>
      <c r="KPN411" s="1315"/>
      <c r="KPO411" s="1315"/>
      <c r="KPP411" s="1315"/>
      <c r="KPQ411" s="1315"/>
      <c r="KPR411" s="1315"/>
      <c r="KPS411" s="1315"/>
      <c r="KPT411" s="1315"/>
      <c r="KPU411" s="1315"/>
      <c r="KPV411" s="1315"/>
      <c r="KPW411" s="1315"/>
      <c r="KPX411" s="1315"/>
      <c r="KPY411" s="1315"/>
      <c r="KPZ411" s="1315"/>
      <c r="KQA411" s="1315"/>
      <c r="KQB411" s="1315"/>
      <c r="KQC411" s="1315"/>
      <c r="KQD411" s="1315"/>
      <c r="KQE411" s="1315"/>
      <c r="KQF411" s="1315"/>
      <c r="KQG411" s="1315"/>
      <c r="KQH411" s="1315"/>
      <c r="KQI411" s="1315"/>
      <c r="KQJ411" s="1315"/>
      <c r="KQK411" s="1315"/>
      <c r="KQL411" s="1315"/>
      <c r="KQM411" s="1315"/>
      <c r="KQN411" s="1315"/>
      <c r="KQO411" s="1315"/>
      <c r="KQP411" s="1315"/>
      <c r="KQQ411" s="1315"/>
      <c r="KQR411" s="1315"/>
      <c r="KQS411" s="1315"/>
      <c r="KQT411" s="1315"/>
      <c r="KQU411" s="1315"/>
      <c r="KQV411" s="1315"/>
      <c r="KQW411" s="1315"/>
      <c r="KQX411" s="1315"/>
      <c r="KQY411" s="1315"/>
      <c r="KQZ411" s="1315"/>
      <c r="KRA411" s="1315"/>
      <c r="KRB411" s="1315"/>
      <c r="KRC411" s="1315"/>
      <c r="KRD411" s="1315"/>
      <c r="KRE411" s="1315"/>
      <c r="KRF411" s="1315"/>
      <c r="KRG411" s="1315"/>
      <c r="KRH411" s="1315"/>
      <c r="KRI411" s="1315"/>
      <c r="KRJ411" s="1315"/>
      <c r="KRK411" s="1315"/>
      <c r="KRL411" s="1315"/>
      <c r="KRM411" s="1315"/>
      <c r="KRN411" s="1315"/>
      <c r="KRO411" s="1315"/>
      <c r="KRP411" s="1315"/>
      <c r="KRQ411" s="1315"/>
      <c r="KRR411" s="1315"/>
      <c r="KRS411" s="1315"/>
      <c r="KRT411" s="1315"/>
      <c r="KRU411" s="1315"/>
      <c r="KRV411" s="1315"/>
      <c r="KRW411" s="1315"/>
      <c r="KRX411" s="1315"/>
      <c r="KRY411" s="1315"/>
      <c r="KRZ411" s="1315"/>
      <c r="KSA411" s="1315"/>
      <c r="KSB411" s="1315"/>
      <c r="KSC411" s="1315"/>
      <c r="KSD411" s="1315"/>
      <c r="KSE411" s="1315"/>
      <c r="KSF411" s="1315"/>
      <c r="KSG411" s="1315"/>
      <c r="KSH411" s="1315"/>
      <c r="KSI411" s="1315"/>
      <c r="KSJ411" s="1315"/>
      <c r="KSK411" s="1315"/>
      <c r="KSL411" s="1315"/>
      <c r="KSM411" s="1315"/>
      <c r="KSN411" s="1315"/>
      <c r="KSO411" s="1315"/>
      <c r="KSP411" s="1315"/>
      <c r="KSQ411" s="1315"/>
      <c r="KSR411" s="1315"/>
      <c r="KSS411" s="1315"/>
      <c r="KST411" s="1315"/>
      <c r="KSU411" s="1315"/>
      <c r="KSV411" s="1315"/>
      <c r="KSW411" s="1315"/>
      <c r="KSX411" s="1315"/>
      <c r="KSY411" s="1315"/>
      <c r="KSZ411" s="1315"/>
      <c r="KTA411" s="1315"/>
      <c r="KTB411" s="1315"/>
      <c r="KTC411" s="1315"/>
      <c r="KTD411" s="1315"/>
      <c r="KTE411" s="1315"/>
      <c r="KTF411" s="1315"/>
      <c r="KTG411" s="1315"/>
      <c r="KTH411" s="1315"/>
      <c r="KTI411" s="1315"/>
      <c r="KTJ411" s="1315"/>
      <c r="KTK411" s="1315"/>
      <c r="KTL411" s="1315"/>
      <c r="KTM411" s="1315"/>
      <c r="KTN411" s="1315"/>
      <c r="KTO411" s="1315"/>
      <c r="KTP411" s="1315"/>
      <c r="KTQ411" s="1315"/>
      <c r="KTR411" s="1315"/>
      <c r="KTS411" s="1315"/>
      <c r="KTT411" s="1315"/>
      <c r="KTU411" s="1315"/>
      <c r="KTV411" s="1315"/>
      <c r="KTW411" s="1315"/>
      <c r="KTX411" s="1315"/>
      <c r="KTY411" s="1315"/>
      <c r="KTZ411" s="1315"/>
      <c r="KUA411" s="1315"/>
      <c r="KUB411" s="1315"/>
      <c r="KUC411" s="1315"/>
      <c r="KUD411" s="1315"/>
      <c r="KUE411" s="1315"/>
      <c r="KUF411" s="1315"/>
      <c r="KUG411" s="1315"/>
      <c r="KUH411" s="1315"/>
      <c r="KUI411" s="1315"/>
      <c r="KUJ411" s="1315"/>
      <c r="KUK411" s="1315"/>
      <c r="KUL411" s="1315"/>
      <c r="KUM411" s="1315"/>
      <c r="KUN411" s="1315"/>
      <c r="KUO411" s="1315"/>
      <c r="KUP411" s="1315"/>
      <c r="KUQ411" s="1315"/>
      <c r="KUR411" s="1315"/>
      <c r="KUS411" s="1315"/>
      <c r="KUT411" s="1315"/>
      <c r="KUU411" s="1315"/>
      <c r="KUV411" s="1315"/>
      <c r="KUW411" s="1315"/>
      <c r="KUX411" s="1315"/>
      <c r="KUY411" s="1315"/>
      <c r="KUZ411" s="1315"/>
      <c r="KVA411" s="1315"/>
      <c r="KVB411" s="1315"/>
      <c r="KVC411" s="1315"/>
      <c r="KVD411" s="1315"/>
      <c r="KVE411" s="1315"/>
      <c r="KVF411" s="1315"/>
      <c r="KVG411" s="1315"/>
      <c r="KVH411" s="1315"/>
      <c r="KVI411" s="1315"/>
      <c r="KVJ411" s="1315"/>
      <c r="KVK411" s="1315"/>
      <c r="KVL411" s="1315"/>
      <c r="KVM411" s="1315"/>
      <c r="KVN411" s="1315"/>
      <c r="KVO411" s="1315"/>
      <c r="KVP411" s="1315"/>
      <c r="KVQ411" s="1315"/>
      <c r="KVR411" s="1315"/>
      <c r="KVS411" s="1315"/>
      <c r="KVT411" s="1315"/>
      <c r="KVU411" s="1315"/>
      <c r="KVV411" s="1315"/>
      <c r="KVW411" s="1315"/>
      <c r="KVX411" s="1315"/>
      <c r="KVY411" s="1315"/>
      <c r="KVZ411" s="1315"/>
      <c r="KWA411" s="1315"/>
      <c r="KWB411" s="1315"/>
      <c r="KWC411" s="1315"/>
      <c r="KWD411" s="1315"/>
      <c r="KWE411" s="1315"/>
      <c r="KWF411" s="1315"/>
      <c r="KWG411" s="1315"/>
      <c r="KWH411" s="1315"/>
      <c r="KWI411" s="1315"/>
      <c r="KWJ411" s="1315"/>
      <c r="KWK411" s="1315"/>
      <c r="KWL411" s="1315"/>
      <c r="KWM411" s="1315"/>
      <c r="KWN411" s="1315"/>
      <c r="KWO411" s="1315"/>
      <c r="KWP411" s="1315"/>
      <c r="KWQ411" s="1315"/>
      <c r="KWR411" s="1315"/>
      <c r="KWS411" s="1315"/>
      <c r="KWT411" s="1315"/>
      <c r="KWU411" s="1315"/>
      <c r="KWV411" s="1315"/>
      <c r="KWW411" s="1315"/>
      <c r="KWX411" s="1315"/>
      <c r="KWY411" s="1315"/>
      <c r="KWZ411" s="1315"/>
      <c r="KXA411" s="1315"/>
      <c r="KXB411" s="1315"/>
      <c r="KXC411" s="1315"/>
      <c r="KXD411" s="1315"/>
      <c r="KXE411" s="1315"/>
      <c r="KXF411" s="1315"/>
      <c r="KXG411" s="1315"/>
      <c r="KXH411" s="1315"/>
      <c r="KXI411" s="1315"/>
      <c r="KXJ411" s="1315"/>
      <c r="KXK411" s="1315"/>
      <c r="KXL411" s="1315"/>
      <c r="KXM411" s="1315"/>
      <c r="KXN411" s="1315"/>
      <c r="KXO411" s="1315"/>
      <c r="KXP411" s="1315"/>
      <c r="KXQ411" s="1315"/>
      <c r="KXR411" s="1315"/>
      <c r="KXS411" s="1315"/>
      <c r="KXT411" s="1315"/>
      <c r="KXU411" s="1315"/>
      <c r="KXV411" s="1315"/>
      <c r="KXW411" s="1315"/>
      <c r="KXX411" s="1315"/>
      <c r="KXY411" s="1315"/>
      <c r="KXZ411" s="1315"/>
      <c r="KYA411" s="1315"/>
      <c r="KYB411" s="1315"/>
      <c r="KYC411" s="1315"/>
      <c r="KYD411" s="1315"/>
      <c r="KYE411" s="1315"/>
      <c r="KYF411" s="1315"/>
      <c r="KYG411" s="1315"/>
      <c r="KYH411" s="1315"/>
      <c r="KYI411" s="1315"/>
      <c r="KYJ411" s="1315"/>
      <c r="KYK411" s="1315"/>
      <c r="KYL411" s="1315"/>
      <c r="KYM411" s="1315"/>
      <c r="KYN411" s="1315"/>
      <c r="KYO411" s="1315"/>
      <c r="KYP411" s="1315"/>
      <c r="KYQ411" s="1315"/>
      <c r="KYR411" s="1315"/>
      <c r="KYS411" s="1315"/>
      <c r="KYT411" s="1315"/>
      <c r="KYU411" s="1315"/>
      <c r="KYV411" s="1315"/>
      <c r="KYW411" s="1315"/>
      <c r="KYX411" s="1315"/>
      <c r="KYY411" s="1315"/>
      <c r="KYZ411" s="1315"/>
      <c r="KZA411" s="1315"/>
      <c r="KZB411" s="1315"/>
      <c r="KZC411" s="1315"/>
      <c r="KZD411" s="1315"/>
      <c r="KZE411" s="1315"/>
      <c r="KZF411" s="1315"/>
      <c r="KZG411" s="1315"/>
      <c r="KZH411" s="1315"/>
      <c r="KZI411" s="1315"/>
      <c r="KZJ411" s="1315"/>
      <c r="KZK411" s="1315"/>
      <c r="KZL411" s="1315"/>
      <c r="KZM411" s="1315"/>
      <c r="KZN411" s="1315"/>
      <c r="KZO411" s="1315"/>
      <c r="KZP411" s="1315"/>
      <c r="KZQ411" s="1315"/>
      <c r="KZR411" s="1315"/>
      <c r="KZS411" s="1315"/>
      <c r="KZT411" s="1315"/>
      <c r="KZU411" s="1315"/>
      <c r="KZV411" s="1315"/>
      <c r="KZW411" s="1315"/>
      <c r="KZX411" s="1315"/>
      <c r="KZY411" s="1315"/>
      <c r="KZZ411" s="1315"/>
      <c r="LAA411" s="1315"/>
      <c r="LAB411" s="1315"/>
      <c r="LAC411" s="1315"/>
      <c r="LAD411" s="1315"/>
      <c r="LAE411" s="1315"/>
      <c r="LAF411" s="1315"/>
      <c r="LAG411" s="1315"/>
      <c r="LAH411" s="1315"/>
      <c r="LAI411" s="1315"/>
      <c r="LAJ411" s="1315"/>
      <c r="LAK411" s="1315"/>
      <c r="LAL411" s="1315"/>
      <c r="LAM411" s="1315"/>
      <c r="LAN411" s="1315"/>
      <c r="LAO411" s="1315"/>
      <c r="LAP411" s="1315"/>
      <c r="LAQ411" s="1315"/>
      <c r="LAR411" s="1315"/>
      <c r="LAS411" s="1315"/>
      <c r="LAT411" s="1315"/>
      <c r="LAU411" s="1315"/>
      <c r="LAV411" s="1315"/>
      <c r="LAW411" s="1315"/>
      <c r="LAX411" s="1315"/>
      <c r="LAY411" s="1315"/>
      <c r="LAZ411" s="1315"/>
      <c r="LBA411" s="1315"/>
      <c r="LBB411" s="1315"/>
      <c r="LBC411" s="1315"/>
      <c r="LBD411" s="1315"/>
      <c r="LBE411" s="1315"/>
      <c r="LBF411" s="1315"/>
      <c r="LBG411" s="1315"/>
      <c r="LBH411" s="1315"/>
      <c r="LBI411" s="1315"/>
      <c r="LBJ411" s="1315"/>
      <c r="LBK411" s="1315"/>
      <c r="LBL411" s="1315"/>
      <c r="LBM411" s="1315"/>
      <c r="LBN411" s="1315"/>
      <c r="LBO411" s="1315"/>
      <c r="LBP411" s="1315"/>
      <c r="LBQ411" s="1315"/>
      <c r="LBR411" s="1315"/>
      <c r="LBS411" s="1315"/>
      <c r="LBT411" s="1315"/>
      <c r="LBU411" s="1315"/>
      <c r="LBV411" s="1315"/>
      <c r="LBW411" s="1315"/>
      <c r="LBX411" s="1315"/>
      <c r="LBY411" s="1315"/>
      <c r="LBZ411" s="1315"/>
      <c r="LCA411" s="1315"/>
      <c r="LCB411" s="1315"/>
      <c r="LCC411" s="1315"/>
      <c r="LCD411" s="1315"/>
      <c r="LCE411" s="1315"/>
      <c r="LCF411" s="1315"/>
      <c r="LCG411" s="1315"/>
      <c r="LCH411" s="1315"/>
      <c r="LCI411" s="1315"/>
      <c r="LCJ411" s="1315"/>
      <c r="LCK411" s="1315"/>
      <c r="LCL411" s="1315"/>
      <c r="LCM411" s="1315"/>
      <c r="LCN411" s="1315"/>
      <c r="LCO411" s="1315"/>
      <c r="LCP411" s="1315"/>
      <c r="LCQ411" s="1315"/>
      <c r="LCR411" s="1315"/>
      <c r="LCS411" s="1315"/>
      <c r="LCT411" s="1315"/>
      <c r="LCU411" s="1315"/>
      <c r="LCV411" s="1315"/>
      <c r="LCW411" s="1315"/>
      <c r="LCX411" s="1315"/>
      <c r="LCY411" s="1315"/>
      <c r="LCZ411" s="1315"/>
      <c r="LDA411" s="1315"/>
      <c r="LDB411" s="1315"/>
      <c r="LDC411" s="1315"/>
      <c r="LDD411" s="1315"/>
      <c r="LDE411" s="1315"/>
      <c r="LDF411" s="1315"/>
      <c r="LDG411" s="1315"/>
      <c r="LDH411" s="1315"/>
      <c r="LDI411" s="1315"/>
      <c r="LDJ411" s="1315"/>
      <c r="LDK411" s="1315"/>
      <c r="LDL411" s="1315"/>
      <c r="LDM411" s="1315"/>
      <c r="LDN411" s="1315"/>
      <c r="LDO411" s="1315"/>
      <c r="LDP411" s="1315"/>
      <c r="LDQ411" s="1315"/>
      <c r="LDR411" s="1315"/>
      <c r="LDS411" s="1315"/>
      <c r="LDT411" s="1315"/>
      <c r="LDU411" s="1315"/>
      <c r="LDV411" s="1315"/>
      <c r="LDW411" s="1315"/>
      <c r="LDX411" s="1315"/>
      <c r="LDY411" s="1315"/>
      <c r="LDZ411" s="1315"/>
      <c r="LEA411" s="1315"/>
      <c r="LEB411" s="1315"/>
      <c r="LEC411" s="1315"/>
      <c r="LED411" s="1315"/>
      <c r="LEE411" s="1315"/>
      <c r="LEF411" s="1315"/>
      <c r="LEG411" s="1315"/>
      <c r="LEH411" s="1315"/>
      <c r="LEI411" s="1315"/>
      <c r="LEJ411" s="1315"/>
      <c r="LEK411" s="1315"/>
      <c r="LEL411" s="1315"/>
      <c r="LEM411" s="1315"/>
      <c r="LEN411" s="1315"/>
      <c r="LEO411" s="1315"/>
      <c r="LEP411" s="1315"/>
      <c r="LEQ411" s="1315"/>
      <c r="LER411" s="1315"/>
      <c r="LES411" s="1315"/>
      <c r="LET411" s="1315"/>
      <c r="LEU411" s="1315"/>
      <c r="LEV411" s="1315"/>
      <c r="LEW411" s="1315"/>
      <c r="LEX411" s="1315"/>
      <c r="LEY411" s="1315"/>
      <c r="LEZ411" s="1315"/>
      <c r="LFA411" s="1315"/>
      <c r="LFB411" s="1315"/>
      <c r="LFC411" s="1315"/>
      <c r="LFD411" s="1315"/>
      <c r="LFE411" s="1315"/>
      <c r="LFF411" s="1315"/>
      <c r="LFG411" s="1315"/>
      <c r="LFH411" s="1315"/>
      <c r="LFI411" s="1315"/>
      <c r="LFJ411" s="1315"/>
      <c r="LFK411" s="1315"/>
      <c r="LFL411" s="1315"/>
      <c r="LFM411" s="1315"/>
      <c r="LFN411" s="1315"/>
      <c r="LFO411" s="1315"/>
      <c r="LFP411" s="1315"/>
      <c r="LFQ411" s="1315"/>
      <c r="LFR411" s="1315"/>
      <c r="LFS411" s="1315"/>
      <c r="LFT411" s="1315"/>
      <c r="LFU411" s="1315"/>
      <c r="LFV411" s="1315"/>
      <c r="LFW411" s="1315"/>
      <c r="LFX411" s="1315"/>
      <c r="LFY411" s="1315"/>
      <c r="LFZ411" s="1315"/>
      <c r="LGA411" s="1315"/>
      <c r="LGB411" s="1315"/>
      <c r="LGC411" s="1315"/>
      <c r="LGD411" s="1315"/>
      <c r="LGE411" s="1315"/>
      <c r="LGF411" s="1315"/>
      <c r="LGG411" s="1315"/>
      <c r="LGH411" s="1315"/>
      <c r="LGI411" s="1315"/>
      <c r="LGJ411" s="1315"/>
      <c r="LGK411" s="1315"/>
      <c r="LGL411" s="1315"/>
      <c r="LGM411" s="1315"/>
      <c r="LGN411" s="1315"/>
      <c r="LGO411" s="1315"/>
      <c r="LGP411" s="1315"/>
      <c r="LGQ411" s="1315"/>
      <c r="LGR411" s="1315"/>
      <c r="LGS411" s="1315"/>
      <c r="LGT411" s="1315"/>
      <c r="LGU411" s="1315"/>
      <c r="LGV411" s="1315"/>
      <c r="LGW411" s="1315"/>
      <c r="LGX411" s="1315"/>
      <c r="LGY411" s="1315"/>
      <c r="LGZ411" s="1315"/>
      <c r="LHA411" s="1315"/>
      <c r="LHB411" s="1315"/>
      <c r="LHC411" s="1315"/>
      <c r="LHD411" s="1315"/>
      <c r="LHE411" s="1315"/>
      <c r="LHF411" s="1315"/>
      <c r="LHG411" s="1315"/>
      <c r="LHH411" s="1315"/>
      <c r="LHI411" s="1315"/>
      <c r="LHJ411" s="1315"/>
      <c r="LHK411" s="1315"/>
      <c r="LHL411" s="1315"/>
      <c r="LHM411" s="1315"/>
      <c r="LHN411" s="1315"/>
      <c r="LHO411" s="1315"/>
      <c r="LHP411" s="1315"/>
      <c r="LHQ411" s="1315"/>
      <c r="LHR411" s="1315"/>
      <c r="LHS411" s="1315"/>
      <c r="LHT411" s="1315"/>
      <c r="LHU411" s="1315"/>
      <c r="LHV411" s="1315"/>
      <c r="LHW411" s="1315"/>
      <c r="LHX411" s="1315"/>
      <c r="LHY411" s="1315"/>
      <c r="LHZ411" s="1315"/>
      <c r="LIA411" s="1315"/>
      <c r="LIB411" s="1315"/>
      <c r="LIC411" s="1315"/>
      <c r="LID411" s="1315"/>
      <c r="LIE411" s="1315"/>
      <c r="LIF411" s="1315"/>
      <c r="LIG411" s="1315"/>
      <c r="LIH411" s="1315"/>
      <c r="LII411" s="1315"/>
      <c r="LIJ411" s="1315"/>
      <c r="LIK411" s="1315"/>
      <c r="LIL411" s="1315"/>
      <c r="LIM411" s="1315"/>
      <c r="LIN411" s="1315"/>
      <c r="LIO411" s="1315"/>
      <c r="LIP411" s="1315"/>
      <c r="LIQ411" s="1315"/>
      <c r="LIR411" s="1315"/>
      <c r="LIS411" s="1315"/>
      <c r="LIT411" s="1315"/>
      <c r="LIU411" s="1315"/>
      <c r="LIV411" s="1315"/>
      <c r="LIW411" s="1315"/>
      <c r="LIX411" s="1315"/>
      <c r="LIY411" s="1315"/>
      <c r="LIZ411" s="1315"/>
      <c r="LJA411" s="1315"/>
      <c r="LJB411" s="1315"/>
      <c r="LJC411" s="1315"/>
      <c r="LJD411" s="1315"/>
      <c r="LJE411" s="1315"/>
      <c r="LJF411" s="1315"/>
      <c r="LJG411" s="1315"/>
      <c r="LJH411" s="1315"/>
      <c r="LJI411" s="1315"/>
      <c r="LJJ411" s="1315"/>
      <c r="LJK411" s="1315"/>
      <c r="LJL411" s="1315"/>
      <c r="LJM411" s="1315"/>
      <c r="LJN411" s="1315"/>
      <c r="LJO411" s="1315"/>
      <c r="LJP411" s="1315"/>
      <c r="LJQ411" s="1315"/>
      <c r="LJR411" s="1315"/>
      <c r="LJS411" s="1315"/>
      <c r="LJT411" s="1315"/>
      <c r="LJU411" s="1315"/>
      <c r="LJV411" s="1315"/>
      <c r="LJW411" s="1315"/>
      <c r="LJX411" s="1315"/>
      <c r="LJY411" s="1315"/>
      <c r="LJZ411" s="1315"/>
      <c r="LKA411" s="1315"/>
      <c r="LKB411" s="1315"/>
      <c r="LKC411" s="1315"/>
      <c r="LKD411" s="1315"/>
      <c r="LKE411" s="1315"/>
      <c r="LKF411" s="1315"/>
      <c r="LKG411" s="1315"/>
      <c r="LKH411" s="1315"/>
      <c r="LKI411" s="1315"/>
      <c r="LKJ411" s="1315"/>
      <c r="LKK411" s="1315"/>
      <c r="LKL411" s="1315"/>
      <c r="LKM411" s="1315"/>
      <c r="LKN411" s="1315"/>
      <c r="LKO411" s="1315"/>
      <c r="LKP411" s="1315"/>
      <c r="LKQ411" s="1315"/>
      <c r="LKR411" s="1315"/>
      <c r="LKS411" s="1315"/>
      <c r="LKT411" s="1315"/>
      <c r="LKU411" s="1315"/>
      <c r="LKV411" s="1315"/>
      <c r="LKW411" s="1315"/>
      <c r="LKX411" s="1315"/>
      <c r="LKY411" s="1315"/>
      <c r="LKZ411" s="1315"/>
      <c r="LLA411" s="1315"/>
      <c r="LLB411" s="1315"/>
      <c r="LLC411" s="1315"/>
      <c r="LLD411" s="1315"/>
      <c r="LLE411" s="1315"/>
      <c r="LLF411" s="1315"/>
      <c r="LLG411" s="1315"/>
      <c r="LLH411" s="1315"/>
      <c r="LLI411" s="1315"/>
      <c r="LLJ411" s="1315"/>
      <c r="LLK411" s="1315"/>
      <c r="LLL411" s="1315"/>
      <c r="LLM411" s="1315"/>
      <c r="LLN411" s="1315"/>
      <c r="LLO411" s="1315"/>
      <c r="LLP411" s="1315"/>
      <c r="LLQ411" s="1315"/>
      <c r="LLR411" s="1315"/>
      <c r="LLS411" s="1315"/>
      <c r="LLT411" s="1315"/>
      <c r="LLU411" s="1315"/>
      <c r="LLV411" s="1315"/>
      <c r="LLW411" s="1315"/>
      <c r="LLX411" s="1315"/>
      <c r="LLY411" s="1315"/>
      <c r="LLZ411" s="1315"/>
      <c r="LMA411" s="1315"/>
      <c r="LMB411" s="1315"/>
      <c r="LMC411" s="1315"/>
      <c r="LMD411" s="1315"/>
      <c r="LME411" s="1315"/>
      <c r="LMF411" s="1315"/>
      <c r="LMG411" s="1315"/>
      <c r="LMH411" s="1315"/>
      <c r="LMI411" s="1315"/>
      <c r="LMJ411" s="1315"/>
      <c r="LMK411" s="1315"/>
      <c r="LML411" s="1315"/>
      <c r="LMM411" s="1315"/>
      <c r="LMN411" s="1315"/>
      <c r="LMO411" s="1315"/>
      <c r="LMP411" s="1315"/>
      <c r="LMQ411" s="1315"/>
      <c r="LMR411" s="1315"/>
      <c r="LMS411" s="1315"/>
      <c r="LMT411" s="1315"/>
      <c r="LMU411" s="1315"/>
      <c r="LMV411" s="1315"/>
      <c r="LMW411" s="1315"/>
      <c r="LMX411" s="1315"/>
      <c r="LMY411" s="1315"/>
      <c r="LMZ411" s="1315"/>
      <c r="LNA411" s="1315"/>
      <c r="LNB411" s="1315"/>
      <c r="LNC411" s="1315"/>
      <c r="LND411" s="1315"/>
      <c r="LNE411" s="1315"/>
      <c r="LNF411" s="1315"/>
      <c r="LNG411" s="1315"/>
      <c r="LNH411" s="1315"/>
      <c r="LNI411" s="1315"/>
      <c r="LNJ411" s="1315"/>
      <c r="LNK411" s="1315"/>
      <c r="LNL411" s="1315"/>
      <c r="LNM411" s="1315"/>
      <c r="LNN411" s="1315"/>
      <c r="LNO411" s="1315"/>
      <c r="LNP411" s="1315"/>
      <c r="LNQ411" s="1315"/>
      <c r="LNR411" s="1315"/>
      <c r="LNS411" s="1315"/>
      <c r="LNT411" s="1315"/>
      <c r="LNU411" s="1315"/>
      <c r="LNV411" s="1315"/>
      <c r="LNW411" s="1315"/>
      <c r="LNX411" s="1315"/>
      <c r="LNY411" s="1315"/>
      <c r="LNZ411" s="1315"/>
      <c r="LOA411" s="1315"/>
      <c r="LOB411" s="1315"/>
      <c r="LOC411" s="1315"/>
      <c r="LOD411" s="1315"/>
      <c r="LOE411" s="1315"/>
      <c r="LOF411" s="1315"/>
      <c r="LOG411" s="1315"/>
      <c r="LOH411" s="1315"/>
      <c r="LOI411" s="1315"/>
      <c r="LOJ411" s="1315"/>
      <c r="LOK411" s="1315"/>
      <c r="LOL411" s="1315"/>
      <c r="LOM411" s="1315"/>
      <c r="LON411" s="1315"/>
      <c r="LOO411" s="1315"/>
      <c r="LOP411" s="1315"/>
      <c r="LOQ411" s="1315"/>
      <c r="LOR411" s="1315"/>
      <c r="LOS411" s="1315"/>
      <c r="LOT411" s="1315"/>
      <c r="LOU411" s="1315"/>
      <c r="LOV411" s="1315"/>
      <c r="LOW411" s="1315"/>
      <c r="LOX411" s="1315"/>
      <c r="LOY411" s="1315"/>
      <c r="LOZ411" s="1315"/>
      <c r="LPA411" s="1315"/>
      <c r="LPB411" s="1315"/>
      <c r="LPC411" s="1315"/>
      <c r="LPD411" s="1315"/>
      <c r="LPE411" s="1315"/>
      <c r="LPF411" s="1315"/>
      <c r="LPG411" s="1315"/>
      <c r="LPH411" s="1315"/>
      <c r="LPI411" s="1315"/>
      <c r="LPJ411" s="1315"/>
      <c r="LPK411" s="1315"/>
      <c r="LPL411" s="1315"/>
      <c r="LPM411" s="1315"/>
      <c r="LPN411" s="1315"/>
      <c r="LPO411" s="1315"/>
      <c r="LPP411" s="1315"/>
      <c r="LPQ411" s="1315"/>
      <c r="LPR411" s="1315"/>
      <c r="LPS411" s="1315"/>
      <c r="LPT411" s="1315"/>
      <c r="LPU411" s="1315"/>
      <c r="LPV411" s="1315"/>
      <c r="LPW411" s="1315"/>
      <c r="LPX411" s="1315"/>
      <c r="LPY411" s="1315"/>
      <c r="LPZ411" s="1315"/>
      <c r="LQA411" s="1315"/>
      <c r="LQB411" s="1315"/>
      <c r="LQC411" s="1315"/>
      <c r="LQD411" s="1315"/>
      <c r="LQE411" s="1315"/>
      <c r="LQF411" s="1315"/>
      <c r="LQG411" s="1315"/>
      <c r="LQH411" s="1315"/>
      <c r="LQI411" s="1315"/>
      <c r="LQJ411" s="1315"/>
      <c r="LQK411" s="1315"/>
      <c r="LQL411" s="1315"/>
      <c r="LQM411" s="1315"/>
      <c r="LQN411" s="1315"/>
      <c r="LQO411" s="1315"/>
      <c r="LQP411" s="1315"/>
      <c r="LQQ411" s="1315"/>
      <c r="LQR411" s="1315"/>
      <c r="LQS411" s="1315"/>
      <c r="LQT411" s="1315"/>
      <c r="LQU411" s="1315"/>
      <c r="LQV411" s="1315"/>
      <c r="LQW411" s="1315"/>
      <c r="LQX411" s="1315"/>
      <c r="LQY411" s="1315"/>
      <c r="LQZ411" s="1315"/>
      <c r="LRA411" s="1315"/>
      <c r="LRB411" s="1315"/>
      <c r="LRC411" s="1315"/>
      <c r="LRD411" s="1315"/>
      <c r="LRE411" s="1315"/>
      <c r="LRF411" s="1315"/>
      <c r="LRG411" s="1315"/>
      <c r="LRH411" s="1315"/>
      <c r="LRI411" s="1315"/>
      <c r="LRJ411" s="1315"/>
      <c r="LRK411" s="1315"/>
      <c r="LRL411" s="1315"/>
      <c r="LRM411" s="1315"/>
      <c r="LRN411" s="1315"/>
      <c r="LRO411" s="1315"/>
      <c r="LRP411" s="1315"/>
      <c r="LRQ411" s="1315"/>
      <c r="LRR411" s="1315"/>
      <c r="LRS411" s="1315"/>
      <c r="LRT411" s="1315"/>
      <c r="LRU411" s="1315"/>
      <c r="LRV411" s="1315"/>
      <c r="LRW411" s="1315"/>
      <c r="LRX411" s="1315"/>
      <c r="LRY411" s="1315"/>
      <c r="LRZ411" s="1315"/>
      <c r="LSA411" s="1315"/>
      <c r="LSB411" s="1315"/>
      <c r="LSC411" s="1315"/>
      <c r="LSD411" s="1315"/>
      <c r="LSE411" s="1315"/>
      <c r="LSF411" s="1315"/>
      <c r="LSG411" s="1315"/>
      <c r="LSH411" s="1315"/>
      <c r="LSI411" s="1315"/>
      <c r="LSJ411" s="1315"/>
      <c r="LSK411" s="1315"/>
      <c r="LSL411" s="1315"/>
      <c r="LSM411" s="1315"/>
      <c r="LSN411" s="1315"/>
      <c r="LSO411" s="1315"/>
      <c r="LSP411" s="1315"/>
      <c r="LSQ411" s="1315"/>
      <c r="LSR411" s="1315"/>
      <c r="LSS411" s="1315"/>
      <c r="LST411" s="1315"/>
      <c r="LSU411" s="1315"/>
      <c r="LSV411" s="1315"/>
      <c r="LSW411" s="1315"/>
      <c r="LSX411" s="1315"/>
      <c r="LSY411" s="1315"/>
      <c r="LSZ411" s="1315"/>
      <c r="LTA411" s="1315"/>
      <c r="LTB411" s="1315"/>
      <c r="LTC411" s="1315"/>
      <c r="LTD411" s="1315"/>
      <c r="LTE411" s="1315"/>
      <c r="LTF411" s="1315"/>
      <c r="LTG411" s="1315"/>
      <c r="LTH411" s="1315"/>
      <c r="LTI411" s="1315"/>
      <c r="LTJ411" s="1315"/>
      <c r="LTK411" s="1315"/>
      <c r="LTL411" s="1315"/>
      <c r="LTM411" s="1315"/>
      <c r="LTN411" s="1315"/>
      <c r="LTO411" s="1315"/>
      <c r="LTP411" s="1315"/>
      <c r="LTQ411" s="1315"/>
      <c r="LTR411" s="1315"/>
      <c r="LTS411" s="1315"/>
      <c r="LTT411" s="1315"/>
      <c r="LTU411" s="1315"/>
      <c r="LTV411" s="1315"/>
      <c r="LTW411" s="1315"/>
      <c r="LTX411" s="1315"/>
      <c r="LTY411" s="1315"/>
      <c r="LTZ411" s="1315"/>
      <c r="LUA411" s="1315"/>
      <c r="LUB411" s="1315"/>
      <c r="LUC411" s="1315"/>
      <c r="LUD411" s="1315"/>
      <c r="LUE411" s="1315"/>
      <c r="LUF411" s="1315"/>
      <c r="LUG411" s="1315"/>
      <c r="LUH411" s="1315"/>
      <c r="LUI411" s="1315"/>
      <c r="LUJ411" s="1315"/>
      <c r="LUK411" s="1315"/>
      <c r="LUL411" s="1315"/>
      <c r="LUM411" s="1315"/>
      <c r="LUN411" s="1315"/>
      <c r="LUO411" s="1315"/>
      <c r="LUP411" s="1315"/>
      <c r="LUQ411" s="1315"/>
      <c r="LUR411" s="1315"/>
      <c r="LUS411" s="1315"/>
      <c r="LUT411" s="1315"/>
      <c r="LUU411" s="1315"/>
      <c r="LUV411" s="1315"/>
      <c r="LUW411" s="1315"/>
      <c r="LUX411" s="1315"/>
      <c r="LUY411" s="1315"/>
      <c r="LUZ411" s="1315"/>
      <c r="LVA411" s="1315"/>
      <c r="LVB411" s="1315"/>
      <c r="LVC411" s="1315"/>
      <c r="LVD411" s="1315"/>
      <c r="LVE411" s="1315"/>
      <c r="LVF411" s="1315"/>
      <c r="LVG411" s="1315"/>
      <c r="LVH411" s="1315"/>
      <c r="LVI411" s="1315"/>
      <c r="LVJ411" s="1315"/>
      <c r="LVK411" s="1315"/>
      <c r="LVL411" s="1315"/>
      <c r="LVM411" s="1315"/>
      <c r="LVN411" s="1315"/>
      <c r="LVO411" s="1315"/>
      <c r="LVP411" s="1315"/>
      <c r="LVQ411" s="1315"/>
      <c r="LVR411" s="1315"/>
      <c r="LVS411" s="1315"/>
      <c r="LVT411" s="1315"/>
      <c r="LVU411" s="1315"/>
      <c r="LVV411" s="1315"/>
      <c r="LVW411" s="1315"/>
      <c r="LVX411" s="1315"/>
      <c r="LVY411" s="1315"/>
      <c r="LVZ411" s="1315"/>
      <c r="LWA411" s="1315"/>
      <c r="LWB411" s="1315"/>
      <c r="LWC411" s="1315"/>
      <c r="LWD411" s="1315"/>
      <c r="LWE411" s="1315"/>
      <c r="LWF411" s="1315"/>
      <c r="LWG411" s="1315"/>
      <c r="LWH411" s="1315"/>
      <c r="LWI411" s="1315"/>
      <c r="LWJ411" s="1315"/>
      <c r="LWK411" s="1315"/>
      <c r="LWL411" s="1315"/>
      <c r="LWM411" s="1315"/>
      <c r="LWN411" s="1315"/>
      <c r="LWO411" s="1315"/>
      <c r="LWP411" s="1315"/>
      <c r="LWQ411" s="1315"/>
      <c r="LWR411" s="1315"/>
      <c r="LWS411" s="1315"/>
      <c r="LWT411" s="1315"/>
      <c r="LWU411" s="1315"/>
      <c r="LWV411" s="1315"/>
      <c r="LWW411" s="1315"/>
      <c r="LWX411" s="1315"/>
      <c r="LWY411" s="1315"/>
      <c r="LWZ411" s="1315"/>
      <c r="LXA411" s="1315"/>
      <c r="LXB411" s="1315"/>
      <c r="LXC411" s="1315"/>
      <c r="LXD411" s="1315"/>
      <c r="LXE411" s="1315"/>
      <c r="LXF411" s="1315"/>
      <c r="LXG411" s="1315"/>
      <c r="LXH411" s="1315"/>
      <c r="LXI411" s="1315"/>
      <c r="LXJ411" s="1315"/>
      <c r="LXK411" s="1315"/>
      <c r="LXL411" s="1315"/>
      <c r="LXM411" s="1315"/>
      <c r="LXN411" s="1315"/>
      <c r="LXO411" s="1315"/>
      <c r="LXP411" s="1315"/>
      <c r="LXQ411" s="1315"/>
      <c r="LXR411" s="1315"/>
      <c r="LXS411" s="1315"/>
      <c r="LXT411" s="1315"/>
      <c r="LXU411" s="1315"/>
      <c r="LXV411" s="1315"/>
      <c r="LXW411" s="1315"/>
      <c r="LXX411" s="1315"/>
      <c r="LXY411" s="1315"/>
      <c r="LXZ411" s="1315"/>
      <c r="LYA411" s="1315"/>
      <c r="LYB411" s="1315"/>
      <c r="LYC411" s="1315"/>
      <c r="LYD411" s="1315"/>
      <c r="LYE411" s="1315"/>
      <c r="LYF411" s="1315"/>
      <c r="LYG411" s="1315"/>
      <c r="LYH411" s="1315"/>
      <c r="LYI411" s="1315"/>
      <c r="LYJ411" s="1315"/>
      <c r="LYK411" s="1315"/>
      <c r="LYL411" s="1315"/>
      <c r="LYM411" s="1315"/>
      <c r="LYN411" s="1315"/>
      <c r="LYO411" s="1315"/>
      <c r="LYP411" s="1315"/>
      <c r="LYQ411" s="1315"/>
      <c r="LYR411" s="1315"/>
      <c r="LYS411" s="1315"/>
      <c r="LYT411" s="1315"/>
      <c r="LYU411" s="1315"/>
      <c r="LYV411" s="1315"/>
      <c r="LYW411" s="1315"/>
      <c r="LYX411" s="1315"/>
      <c r="LYY411" s="1315"/>
      <c r="LYZ411" s="1315"/>
      <c r="LZA411" s="1315"/>
      <c r="LZB411" s="1315"/>
      <c r="LZC411" s="1315"/>
      <c r="LZD411" s="1315"/>
      <c r="LZE411" s="1315"/>
      <c r="LZF411" s="1315"/>
      <c r="LZG411" s="1315"/>
      <c r="LZH411" s="1315"/>
      <c r="LZI411" s="1315"/>
      <c r="LZJ411" s="1315"/>
      <c r="LZK411" s="1315"/>
      <c r="LZL411" s="1315"/>
      <c r="LZM411" s="1315"/>
      <c r="LZN411" s="1315"/>
      <c r="LZO411" s="1315"/>
      <c r="LZP411" s="1315"/>
      <c r="LZQ411" s="1315"/>
      <c r="LZR411" s="1315"/>
      <c r="LZS411" s="1315"/>
      <c r="LZT411" s="1315"/>
      <c r="LZU411" s="1315"/>
      <c r="LZV411" s="1315"/>
      <c r="LZW411" s="1315"/>
      <c r="LZX411" s="1315"/>
      <c r="LZY411" s="1315"/>
      <c r="LZZ411" s="1315"/>
      <c r="MAA411" s="1315"/>
      <c r="MAB411" s="1315"/>
      <c r="MAC411" s="1315"/>
      <c r="MAD411" s="1315"/>
      <c r="MAE411" s="1315"/>
      <c r="MAF411" s="1315"/>
      <c r="MAG411" s="1315"/>
      <c r="MAH411" s="1315"/>
      <c r="MAI411" s="1315"/>
      <c r="MAJ411" s="1315"/>
      <c r="MAK411" s="1315"/>
      <c r="MAL411" s="1315"/>
      <c r="MAM411" s="1315"/>
      <c r="MAN411" s="1315"/>
      <c r="MAO411" s="1315"/>
      <c r="MAP411" s="1315"/>
      <c r="MAQ411" s="1315"/>
      <c r="MAR411" s="1315"/>
      <c r="MAS411" s="1315"/>
      <c r="MAT411" s="1315"/>
      <c r="MAU411" s="1315"/>
      <c r="MAV411" s="1315"/>
      <c r="MAW411" s="1315"/>
      <c r="MAX411" s="1315"/>
      <c r="MAY411" s="1315"/>
      <c r="MAZ411" s="1315"/>
      <c r="MBA411" s="1315"/>
      <c r="MBB411" s="1315"/>
      <c r="MBC411" s="1315"/>
      <c r="MBD411" s="1315"/>
      <c r="MBE411" s="1315"/>
      <c r="MBF411" s="1315"/>
      <c r="MBG411" s="1315"/>
      <c r="MBH411" s="1315"/>
      <c r="MBI411" s="1315"/>
      <c r="MBJ411" s="1315"/>
      <c r="MBK411" s="1315"/>
      <c r="MBL411" s="1315"/>
      <c r="MBM411" s="1315"/>
      <c r="MBN411" s="1315"/>
      <c r="MBO411" s="1315"/>
      <c r="MBP411" s="1315"/>
      <c r="MBQ411" s="1315"/>
      <c r="MBR411" s="1315"/>
      <c r="MBS411" s="1315"/>
      <c r="MBT411" s="1315"/>
      <c r="MBU411" s="1315"/>
      <c r="MBV411" s="1315"/>
      <c r="MBW411" s="1315"/>
      <c r="MBX411" s="1315"/>
      <c r="MBY411" s="1315"/>
      <c r="MBZ411" s="1315"/>
      <c r="MCA411" s="1315"/>
      <c r="MCB411" s="1315"/>
      <c r="MCC411" s="1315"/>
      <c r="MCD411" s="1315"/>
      <c r="MCE411" s="1315"/>
      <c r="MCF411" s="1315"/>
      <c r="MCG411" s="1315"/>
      <c r="MCH411" s="1315"/>
      <c r="MCI411" s="1315"/>
      <c r="MCJ411" s="1315"/>
      <c r="MCK411" s="1315"/>
      <c r="MCL411" s="1315"/>
      <c r="MCM411" s="1315"/>
      <c r="MCN411" s="1315"/>
      <c r="MCO411" s="1315"/>
      <c r="MCP411" s="1315"/>
      <c r="MCQ411" s="1315"/>
      <c r="MCR411" s="1315"/>
      <c r="MCS411" s="1315"/>
      <c r="MCT411" s="1315"/>
      <c r="MCU411" s="1315"/>
      <c r="MCV411" s="1315"/>
      <c r="MCW411" s="1315"/>
      <c r="MCX411" s="1315"/>
      <c r="MCY411" s="1315"/>
      <c r="MCZ411" s="1315"/>
      <c r="MDA411" s="1315"/>
      <c r="MDB411" s="1315"/>
      <c r="MDC411" s="1315"/>
      <c r="MDD411" s="1315"/>
      <c r="MDE411" s="1315"/>
      <c r="MDF411" s="1315"/>
      <c r="MDG411" s="1315"/>
      <c r="MDH411" s="1315"/>
      <c r="MDI411" s="1315"/>
      <c r="MDJ411" s="1315"/>
      <c r="MDK411" s="1315"/>
      <c r="MDL411" s="1315"/>
      <c r="MDM411" s="1315"/>
      <c r="MDN411" s="1315"/>
      <c r="MDO411" s="1315"/>
      <c r="MDP411" s="1315"/>
      <c r="MDQ411" s="1315"/>
      <c r="MDR411" s="1315"/>
      <c r="MDS411" s="1315"/>
      <c r="MDT411" s="1315"/>
      <c r="MDU411" s="1315"/>
      <c r="MDV411" s="1315"/>
      <c r="MDW411" s="1315"/>
      <c r="MDX411" s="1315"/>
      <c r="MDY411" s="1315"/>
      <c r="MDZ411" s="1315"/>
      <c r="MEA411" s="1315"/>
      <c r="MEB411" s="1315"/>
      <c r="MEC411" s="1315"/>
      <c r="MED411" s="1315"/>
      <c r="MEE411" s="1315"/>
      <c r="MEF411" s="1315"/>
      <c r="MEG411" s="1315"/>
      <c r="MEH411" s="1315"/>
      <c r="MEI411" s="1315"/>
      <c r="MEJ411" s="1315"/>
      <c r="MEK411" s="1315"/>
      <c r="MEL411" s="1315"/>
      <c r="MEM411" s="1315"/>
      <c r="MEN411" s="1315"/>
      <c r="MEO411" s="1315"/>
      <c r="MEP411" s="1315"/>
      <c r="MEQ411" s="1315"/>
      <c r="MER411" s="1315"/>
      <c r="MES411" s="1315"/>
      <c r="MET411" s="1315"/>
      <c r="MEU411" s="1315"/>
      <c r="MEV411" s="1315"/>
      <c r="MEW411" s="1315"/>
      <c r="MEX411" s="1315"/>
      <c r="MEY411" s="1315"/>
      <c r="MEZ411" s="1315"/>
      <c r="MFA411" s="1315"/>
      <c r="MFB411" s="1315"/>
      <c r="MFC411" s="1315"/>
      <c r="MFD411" s="1315"/>
      <c r="MFE411" s="1315"/>
      <c r="MFF411" s="1315"/>
      <c r="MFG411" s="1315"/>
      <c r="MFH411" s="1315"/>
      <c r="MFI411" s="1315"/>
      <c r="MFJ411" s="1315"/>
      <c r="MFK411" s="1315"/>
      <c r="MFL411" s="1315"/>
      <c r="MFM411" s="1315"/>
      <c r="MFN411" s="1315"/>
      <c r="MFO411" s="1315"/>
      <c r="MFP411" s="1315"/>
      <c r="MFQ411" s="1315"/>
      <c r="MFR411" s="1315"/>
      <c r="MFS411" s="1315"/>
      <c r="MFT411" s="1315"/>
      <c r="MFU411" s="1315"/>
      <c r="MFV411" s="1315"/>
      <c r="MFW411" s="1315"/>
      <c r="MFX411" s="1315"/>
      <c r="MFY411" s="1315"/>
      <c r="MFZ411" s="1315"/>
      <c r="MGA411" s="1315"/>
      <c r="MGB411" s="1315"/>
      <c r="MGC411" s="1315"/>
      <c r="MGD411" s="1315"/>
      <c r="MGE411" s="1315"/>
      <c r="MGF411" s="1315"/>
      <c r="MGG411" s="1315"/>
      <c r="MGH411" s="1315"/>
      <c r="MGI411" s="1315"/>
      <c r="MGJ411" s="1315"/>
      <c r="MGK411" s="1315"/>
      <c r="MGL411" s="1315"/>
      <c r="MGM411" s="1315"/>
      <c r="MGN411" s="1315"/>
      <c r="MGO411" s="1315"/>
      <c r="MGP411" s="1315"/>
      <c r="MGQ411" s="1315"/>
      <c r="MGR411" s="1315"/>
      <c r="MGS411" s="1315"/>
      <c r="MGT411" s="1315"/>
      <c r="MGU411" s="1315"/>
      <c r="MGV411" s="1315"/>
      <c r="MGW411" s="1315"/>
      <c r="MGX411" s="1315"/>
      <c r="MGY411" s="1315"/>
      <c r="MGZ411" s="1315"/>
      <c r="MHA411" s="1315"/>
      <c r="MHB411" s="1315"/>
      <c r="MHC411" s="1315"/>
      <c r="MHD411" s="1315"/>
      <c r="MHE411" s="1315"/>
      <c r="MHF411" s="1315"/>
      <c r="MHG411" s="1315"/>
      <c r="MHH411" s="1315"/>
      <c r="MHI411" s="1315"/>
      <c r="MHJ411" s="1315"/>
      <c r="MHK411" s="1315"/>
      <c r="MHL411" s="1315"/>
      <c r="MHM411" s="1315"/>
      <c r="MHN411" s="1315"/>
      <c r="MHO411" s="1315"/>
      <c r="MHP411" s="1315"/>
      <c r="MHQ411" s="1315"/>
      <c r="MHR411" s="1315"/>
      <c r="MHS411" s="1315"/>
      <c r="MHT411" s="1315"/>
      <c r="MHU411" s="1315"/>
      <c r="MHV411" s="1315"/>
      <c r="MHW411" s="1315"/>
      <c r="MHX411" s="1315"/>
      <c r="MHY411" s="1315"/>
      <c r="MHZ411" s="1315"/>
      <c r="MIA411" s="1315"/>
      <c r="MIB411" s="1315"/>
      <c r="MIC411" s="1315"/>
      <c r="MID411" s="1315"/>
      <c r="MIE411" s="1315"/>
      <c r="MIF411" s="1315"/>
      <c r="MIG411" s="1315"/>
      <c r="MIH411" s="1315"/>
      <c r="MII411" s="1315"/>
      <c r="MIJ411" s="1315"/>
      <c r="MIK411" s="1315"/>
      <c r="MIL411" s="1315"/>
      <c r="MIM411" s="1315"/>
      <c r="MIN411" s="1315"/>
      <c r="MIO411" s="1315"/>
      <c r="MIP411" s="1315"/>
      <c r="MIQ411" s="1315"/>
      <c r="MIR411" s="1315"/>
      <c r="MIS411" s="1315"/>
      <c r="MIT411" s="1315"/>
      <c r="MIU411" s="1315"/>
      <c r="MIV411" s="1315"/>
      <c r="MIW411" s="1315"/>
      <c r="MIX411" s="1315"/>
      <c r="MIY411" s="1315"/>
      <c r="MIZ411" s="1315"/>
      <c r="MJA411" s="1315"/>
      <c r="MJB411" s="1315"/>
      <c r="MJC411" s="1315"/>
      <c r="MJD411" s="1315"/>
      <c r="MJE411" s="1315"/>
      <c r="MJF411" s="1315"/>
      <c r="MJG411" s="1315"/>
      <c r="MJH411" s="1315"/>
      <c r="MJI411" s="1315"/>
      <c r="MJJ411" s="1315"/>
      <c r="MJK411" s="1315"/>
      <c r="MJL411" s="1315"/>
      <c r="MJM411" s="1315"/>
      <c r="MJN411" s="1315"/>
      <c r="MJO411" s="1315"/>
      <c r="MJP411" s="1315"/>
      <c r="MJQ411" s="1315"/>
      <c r="MJR411" s="1315"/>
      <c r="MJS411" s="1315"/>
      <c r="MJT411" s="1315"/>
      <c r="MJU411" s="1315"/>
      <c r="MJV411" s="1315"/>
      <c r="MJW411" s="1315"/>
      <c r="MJX411" s="1315"/>
      <c r="MJY411" s="1315"/>
      <c r="MJZ411" s="1315"/>
      <c r="MKA411" s="1315"/>
      <c r="MKB411" s="1315"/>
      <c r="MKC411" s="1315"/>
      <c r="MKD411" s="1315"/>
      <c r="MKE411" s="1315"/>
      <c r="MKF411" s="1315"/>
      <c r="MKG411" s="1315"/>
      <c r="MKH411" s="1315"/>
      <c r="MKI411" s="1315"/>
      <c r="MKJ411" s="1315"/>
      <c r="MKK411" s="1315"/>
      <c r="MKL411" s="1315"/>
      <c r="MKM411" s="1315"/>
      <c r="MKN411" s="1315"/>
      <c r="MKO411" s="1315"/>
      <c r="MKP411" s="1315"/>
      <c r="MKQ411" s="1315"/>
      <c r="MKR411" s="1315"/>
      <c r="MKS411" s="1315"/>
      <c r="MKT411" s="1315"/>
      <c r="MKU411" s="1315"/>
      <c r="MKV411" s="1315"/>
      <c r="MKW411" s="1315"/>
      <c r="MKX411" s="1315"/>
      <c r="MKY411" s="1315"/>
      <c r="MKZ411" s="1315"/>
      <c r="MLA411" s="1315"/>
      <c r="MLB411" s="1315"/>
      <c r="MLC411" s="1315"/>
      <c r="MLD411" s="1315"/>
      <c r="MLE411" s="1315"/>
      <c r="MLF411" s="1315"/>
      <c r="MLG411" s="1315"/>
      <c r="MLH411" s="1315"/>
      <c r="MLI411" s="1315"/>
      <c r="MLJ411" s="1315"/>
      <c r="MLK411" s="1315"/>
      <c r="MLL411" s="1315"/>
      <c r="MLM411" s="1315"/>
      <c r="MLN411" s="1315"/>
      <c r="MLO411" s="1315"/>
      <c r="MLP411" s="1315"/>
      <c r="MLQ411" s="1315"/>
      <c r="MLR411" s="1315"/>
      <c r="MLS411" s="1315"/>
      <c r="MLT411" s="1315"/>
      <c r="MLU411" s="1315"/>
      <c r="MLV411" s="1315"/>
      <c r="MLW411" s="1315"/>
      <c r="MLX411" s="1315"/>
      <c r="MLY411" s="1315"/>
      <c r="MLZ411" s="1315"/>
      <c r="MMA411" s="1315"/>
      <c r="MMB411" s="1315"/>
      <c r="MMC411" s="1315"/>
      <c r="MMD411" s="1315"/>
      <c r="MME411" s="1315"/>
      <c r="MMF411" s="1315"/>
      <c r="MMG411" s="1315"/>
      <c r="MMH411" s="1315"/>
      <c r="MMI411" s="1315"/>
      <c r="MMJ411" s="1315"/>
      <c r="MMK411" s="1315"/>
      <c r="MML411" s="1315"/>
      <c r="MMM411" s="1315"/>
      <c r="MMN411" s="1315"/>
      <c r="MMO411" s="1315"/>
      <c r="MMP411" s="1315"/>
      <c r="MMQ411" s="1315"/>
      <c r="MMR411" s="1315"/>
      <c r="MMS411" s="1315"/>
      <c r="MMT411" s="1315"/>
      <c r="MMU411" s="1315"/>
      <c r="MMV411" s="1315"/>
      <c r="MMW411" s="1315"/>
      <c r="MMX411" s="1315"/>
      <c r="MMY411" s="1315"/>
      <c r="MMZ411" s="1315"/>
      <c r="MNA411" s="1315"/>
      <c r="MNB411" s="1315"/>
      <c r="MNC411" s="1315"/>
      <c r="MND411" s="1315"/>
      <c r="MNE411" s="1315"/>
      <c r="MNF411" s="1315"/>
      <c r="MNG411" s="1315"/>
      <c r="MNH411" s="1315"/>
      <c r="MNI411" s="1315"/>
      <c r="MNJ411" s="1315"/>
      <c r="MNK411" s="1315"/>
      <c r="MNL411" s="1315"/>
      <c r="MNM411" s="1315"/>
      <c r="MNN411" s="1315"/>
      <c r="MNO411" s="1315"/>
      <c r="MNP411" s="1315"/>
      <c r="MNQ411" s="1315"/>
      <c r="MNR411" s="1315"/>
      <c r="MNS411" s="1315"/>
      <c r="MNT411" s="1315"/>
      <c r="MNU411" s="1315"/>
      <c r="MNV411" s="1315"/>
      <c r="MNW411" s="1315"/>
      <c r="MNX411" s="1315"/>
      <c r="MNY411" s="1315"/>
      <c r="MNZ411" s="1315"/>
      <c r="MOA411" s="1315"/>
      <c r="MOB411" s="1315"/>
      <c r="MOC411" s="1315"/>
      <c r="MOD411" s="1315"/>
      <c r="MOE411" s="1315"/>
      <c r="MOF411" s="1315"/>
      <c r="MOG411" s="1315"/>
      <c r="MOH411" s="1315"/>
      <c r="MOI411" s="1315"/>
      <c r="MOJ411" s="1315"/>
      <c r="MOK411" s="1315"/>
      <c r="MOL411" s="1315"/>
      <c r="MOM411" s="1315"/>
      <c r="MON411" s="1315"/>
      <c r="MOO411" s="1315"/>
      <c r="MOP411" s="1315"/>
      <c r="MOQ411" s="1315"/>
      <c r="MOR411" s="1315"/>
      <c r="MOS411" s="1315"/>
      <c r="MOT411" s="1315"/>
      <c r="MOU411" s="1315"/>
      <c r="MOV411" s="1315"/>
      <c r="MOW411" s="1315"/>
      <c r="MOX411" s="1315"/>
      <c r="MOY411" s="1315"/>
      <c r="MOZ411" s="1315"/>
      <c r="MPA411" s="1315"/>
      <c r="MPB411" s="1315"/>
      <c r="MPC411" s="1315"/>
      <c r="MPD411" s="1315"/>
      <c r="MPE411" s="1315"/>
      <c r="MPF411" s="1315"/>
      <c r="MPG411" s="1315"/>
      <c r="MPH411" s="1315"/>
      <c r="MPI411" s="1315"/>
      <c r="MPJ411" s="1315"/>
      <c r="MPK411" s="1315"/>
      <c r="MPL411" s="1315"/>
      <c r="MPM411" s="1315"/>
      <c r="MPN411" s="1315"/>
      <c r="MPO411" s="1315"/>
      <c r="MPP411" s="1315"/>
      <c r="MPQ411" s="1315"/>
      <c r="MPR411" s="1315"/>
      <c r="MPS411" s="1315"/>
      <c r="MPT411" s="1315"/>
      <c r="MPU411" s="1315"/>
      <c r="MPV411" s="1315"/>
      <c r="MPW411" s="1315"/>
      <c r="MPX411" s="1315"/>
      <c r="MPY411" s="1315"/>
      <c r="MPZ411" s="1315"/>
      <c r="MQA411" s="1315"/>
      <c r="MQB411" s="1315"/>
      <c r="MQC411" s="1315"/>
      <c r="MQD411" s="1315"/>
      <c r="MQE411" s="1315"/>
      <c r="MQF411" s="1315"/>
      <c r="MQG411" s="1315"/>
      <c r="MQH411" s="1315"/>
      <c r="MQI411" s="1315"/>
      <c r="MQJ411" s="1315"/>
      <c r="MQK411" s="1315"/>
      <c r="MQL411" s="1315"/>
      <c r="MQM411" s="1315"/>
      <c r="MQN411" s="1315"/>
      <c r="MQO411" s="1315"/>
      <c r="MQP411" s="1315"/>
      <c r="MQQ411" s="1315"/>
      <c r="MQR411" s="1315"/>
      <c r="MQS411" s="1315"/>
      <c r="MQT411" s="1315"/>
      <c r="MQU411" s="1315"/>
      <c r="MQV411" s="1315"/>
      <c r="MQW411" s="1315"/>
      <c r="MQX411" s="1315"/>
      <c r="MQY411" s="1315"/>
      <c r="MQZ411" s="1315"/>
      <c r="MRA411" s="1315"/>
      <c r="MRB411" s="1315"/>
      <c r="MRC411" s="1315"/>
      <c r="MRD411" s="1315"/>
      <c r="MRE411" s="1315"/>
      <c r="MRF411" s="1315"/>
      <c r="MRG411" s="1315"/>
      <c r="MRH411" s="1315"/>
      <c r="MRI411" s="1315"/>
      <c r="MRJ411" s="1315"/>
      <c r="MRK411" s="1315"/>
      <c r="MRL411" s="1315"/>
      <c r="MRM411" s="1315"/>
      <c r="MRN411" s="1315"/>
      <c r="MRO411" s="1315"/>
      <c r="MRP411" s="1315"/>
      <c r="MRQ411" s="1315"/>
      <c r="MRR411" s="1315"/>
      <c r="MRS411" s="1315"/>
      <c r="MRT411" s="1315"/>
      <c r="MRU411" s="1315"/>
      <c r="MRV411" s="1315"/>
      <c r="MRW411" s="1315"/>
      <c r="MRX411" s="1315"/>
      <c r="MRY411" s="1315"/>
      <c r="MRZ411" s="1315"/>
      <c r="MSA411" s="1315"/>
      <c r="MSB411" s="1315"/>
      <c r="MSC411" s="1315"/>
      <c r="MSD411" s="1315"/>
      <c r="MSE411" s="1315"/>
      <c r="MSF411" s="1315"/>
      <c r="MSG411" s="1315"/>
      <c r="MSH411" s="1315"/>
      <c r="MSI411" s="1315"/>
      <c r="MSJ411" s="1315"/>
      <c r="MSK411" s="1315"/>
      <c r="MSL411" s="1315"/>
      <c r="MSM411" s="1315"/>
      <c r="MSN411" s="1315"/>
      <c r="MSO411" s="1315"/>
      <c r="MSP411" s="1315"/>
      <c r="MSQ411" s="1315"/>
      <c r="MSR411" s="1315"/>
      <c r="MSS411" s="1315"/>
      <c r="MST411" s="1315"/>
      <c r="MSU411" s="1315"/>
      <c r="MSV411" s="1315"/>
      <c r="MSW411" s="1315"/>
      <c r="MSX411" s="1315"/>
      <c r="MSY411" s="1315"/>
      <c r="MSZ411" s="1315"/>
      <c r="MTA411" s="1315"/>
      <c r="MTB411" s="1315"/>
      <c r="MTC411" s="1315"/>
      <c r="MTD411" s="1315"/>
      <c r="MTE411" s="1315"/>
      <c r="MTF411" s="1315"/>
      <c r="MTG411" s="1315"/>
      <c r="MTH411" s="1315"/>
      <c r="MTI411" s="1315"/>
      <c r="MTJ411" s="1315"/>
      <c r="MTK411" s="1315"/>
      <c r="MTL411" s="1315"/>
      <c r="MTM411" s="1315"/>
      <c r="MTN411" s="1315"/>
      <c r="MTO411" s="1315"/>
      <c r="MTP411" s="1315"/>
      <c r="MTQ411" s="1315"/>
      <c r="MTR411" s="1315"/>
      <c r="MTS411" s="1315"/>
      <c r="MTT411" s="1315"/>
      <c r="MTU411" s="1315"/>
      <c r="MTV411" s="1315"/>
      <c r="MTW411" s="1315"/>
      <c r="MTX411" s="1315"/>
      <c r="MTY411" s="1315"/>
      <c r="MTZ411" s="1315"/>
      <c r="MUA411" s="1315"/>
      <c r="MUB411" s="1315"/>
      <c r="MUC411" s="1315"/>
      <c r="MUD411" s="1315"/>
      <c r="MUE411" s="1315"/>
      <c r="MUF411" s="1315"/>
      <c r="MUG411" s="1315"/>
      <c r="MUH411" s="1315"/>
      <c r="MUI411" s="1315"/>
      <c r="MUJ411" s="1315"/>
      <c r="MUK411" s="1315"/>
      <c r="MUL411" s="1315"/>
      <c r="MUM411" s="1315"/>
      <c r="MUN411" s="1315"/>
      <c r="MUO411" s="1315"/>
      <c r="MUP411" s="1315"/>
      <c r="MUQ411" s="1315"/>
      <c r="MUR411" s="1315"/>
      <c r="MUS411" s="1315"/>
      <c r="MUT411" s="1315"/>
      <c r="MUU411" s="1315"/>
      <c r="MUV411" s="1315"/>
      <c r="MUW411" s="1315"/>
      <c r="MUX411" s="1315"/>
      <c r="MUY411" s="1315"/>
      <c r="MUZ411" s="1315"/>
      <c r="MVA411" s="1315"/>
      <c r="MVB411" s="1315"/>
      <c r="MVC411" s="1315"/>
      <c r="MVD411" s="1315"/>
      <c r="MVE411" s="1315"/>
      <c r="MVF411" s="1315"/>
      <c r="MVG411" s="1315"/>
      <c r="MVH411" s="1315"/>
      <c r="MVI411" s="1315"/>
      <c r="MVJ411" s="1315"/>
      <c r="MVK411" s="1315"/>
      <c r="MVL411" s="1315"/>
      <c r="MVM411" s="1315"/>
      <c r="MVN411" s="1315"/>
      <c r="MVO411" s="1315"/>
      <c r="MVP411" s="1315"/>
      <c r="MVQ411" s="1315"/>
      <c r="MVR411" s="1315"/>
      <c r="MVS411" s="1315"/>
      <c r="MVT411" s="1315"/>
      <c r="MVU411" s="1315"/>
      <c r="MVV411" s="1315"/>
      <c r="MVW411" s="1315"/>
      <c r="MVX411" s="1315"/>
      <c r="MVY411" s="1315"/>
      <c r="MVZ411" s="1315"/>
      <c r="MWA411" s="1315"/>
      <c r="MWB411" s="1315"/>
      <c r="MWC411" s="1315"/>
      <c r="MWD411" s="1315"/>
      <c r="MWE411" s="1315"/>
      <c r="MWF411" s="1315"/>
      <c r="MWG411" s="1315"/>
      <c r="MWH411" s="1315"/>
      <c r="MWI411" s="1315"/>
      <c r="MWJ411" s="1315"/>
      <c r="MWK411" s="1315"/>
      <c r="MWL411" s="1315"/>
      <c r="MWM411" s="1315"/>
      <c r="MWN411" s="1315"/>
      <c r="MWO411" s="1315"/>
      <c r="MWP411" s="1315"/>
      <c r="MWQ411" s="1315"/>
      <c r="MWR411" s="1315"/>
      <c r="MWS411" s="1315"/>
      <c r="MWT411" s="1315"/>
      <c r="MWU411" s="1315"/>
      <c r="MWV411" s="1315"/>
      <c r="MWW411" s="1315"/>
      <c r="MWX411" s="1315"/>
      <c r="MWY411" s="1315"/>
      <c r="MWZ411" s="1315"/>
      <c r="MXA411" s="1315"/>
      <c r="MXB411" s="1315"/>
      <c r="MXC411" s="1315"/>
      <c r="MXD411" s="1315"/>
      <c r="MXE411" s="1315"/>
      <c r="MXF411" s="1315"/>
      <c r="MXG411" s="1315"/>
      <c r="MXH411" s="1315"/>
      <c r="MXI411" s="1315"/>
      <c r="MXJ411" s="1315"/>
      <c r="MXK411" s="1315"/>
      <c r="MXL411" s="1315"/>
      <c r="MXM411" s="1315"/>
      <c r="MXN411" s="1315"/>
      <c r="MXO411" s="1315"/>
      <c r="MXP411" s="1315"/>
      <c r="MXQ411" s="1315"/>
      <c r="MXR411" s="1315"/>
      <c r="MXS411" s="1315"/>
      <c r="MXT411" s="1315"/>
      <c r="MXU411" s="1315"/>
      <c r="MXV411" s="1315"/>
      <c r="MXW411" s="1315"/>
      <c r="MXX411" s="1315"/>
      <c r="MXY411" s="1315"/>
      <c r="MXZ411" s="1315"/>
      <c r="MYA411" s="1315"/>
      <c r="MYB411" s="1315"/>
      <c r="MYC411" s="1315"/>
      <c r="MYD411" s="1315"/>
      <c r="MYE411" s="1315"/>
      <c r="MYF411" s="1315"/>
      <c r="MYG411" s="1315"/>
      <c r="MYH411" s="1315"/>
      <c r="MYI411" s="1315"/>
      <c r="MYJ411" s="1315"/>
      <c r="MYK411" s="1315"/>
      <c r="MYL411" s="1315"/>
      <c r="MYM411" s="1315"/>
      <c r="MYN411" s="1315"/>
      <c r="MYO411" s="1315"/>
      <c r="MYP411" s="1315"/>
      <c r="MYQ411" s="1315"/>
      <c r="MYR411" s="1315"/>
      <c r="MYS411" s="1315"/>
      <c r="MYT411" s="1315"/>
      <c r="MYU411" s="1315"/>
      <c r="MYV411" s="1315"/>
      <c r="MYW411" s="1315"/>
      <c r="MYX411" s="1315"/>
      <c r="MYY411" s="1315"/>
      <c r="MYZ411" s="1315"/>
      <c r="MZA411" s="1315"/>
      <c r="MZB411" s="1315"/>
      <c r="MZC411" s="1315"/>
      <c r="MZD411" s="1315"/>
      <c r="MZE411" s="1315"/>
      <c r="MZF411" s="1315"/>
      <c r="MZG411" s="1315"/>
      <c r="MZH411" s="1315"/>
      <c r="MZI411" s="1315"/>
      <c r="MZJ411" s="1315"/>
      <c r="MZK411" s="1315"/>
      <c r="MZL411" s="1315"/>
      <c r="MZM411" s="1315"/>
      <c r="MZN411" s="1315"/>
      <c r="MZO411" s="1315"/>
      <c r="MZP411" s="1315"/>
      <c r="MZQ411" s="1315"/>
      <c r="MZR411" s="1315"/>
      <c r="MZS411" s="1315"/>
      <c r="MZT411" s="1315"/>
      <c r="MZU411" s="1315"/>
      <c r="MZV411" s="1315"/>
      <c r="MZW411" s="1315"/>
      <c r="MZX411" s="1315"/>
      <c r="MZY411" s="1315"/>
      <c r="MZZ411" s="1315"/>
      <c r="NAA411" s="1315"/>
      <c r="NAB411" s="1315"/>
      <c r="NAC411" s="1315"/>
      <c r="NAD411" s="1315"/>
      <c r="NAE411" s="1315"/>
      <c r="NAF411" s="1315"/>
      <c r="NAG411" s="1315"/>
      <c r="NAH411" s="1315"/>
      <c r="NAI411" s="1315"/>
      <c r="NAJ411" s="1315"/>
      <c r="NAK411" s="1315"/>
      <c r="NAL411" s="1315"/>
      <c r="NAM411" s="1315"/>
      <c r="NAN411" s="1315"/>
      <c r="NAO411" s="1315"/>
      <c r="NAP411" s="1315"/>
      <c r="NAQ411" s="1315"/>
      <c r="NAR411" s="1315"/>
      <c r="NAS411" s="1315"/>
      <c r="NAT411" s="1315"/>
      <c r="NAU411" s="1315"/>
      <c r="NAV411" s="1315"/>
      <c r="NAW411" s="1315"/>
      <c r="NAX411" s="1315"/>
      <c r="NAY411" s="1315"/>
      <c r="NAZ411" s="1315"/>
      <c r="NBA411" s="1315"/>
      <c r="NBB411" s="1315"/>
      <c r="NBC411" s="1315"/>
      <c r="NBD411" s="1315"/>
      <c r="NBE411" s="1315"/>
      <c r="NBF411" s="1315"/>
      <c r="NBG411" s="1315"/>
      <c r="NBH411" s="1315"/>
      <c r="NBI411" s="1315"/>
      <c r="NBJ411" s="1315"/>
      <c r="NBK411" s="1315"/>
      <c r="NBL411" s="1315"/>
      <c r="NBM411" s="1315"/>
      <c r="NBN411" s="1315"/>
      <c r="NBO411" s="1315"/>
      <c r="NBP411" s="1315"/>
      <c r="NBQ411" s="1315"/>
      <c r="NBR411" s="1315"/>
      <c r="NBS411" s="1315"/>
      <c r="NBT411" s="1315"/>
      <c r="NBU411" s="1315"/>
      <c r="NBV411" s="1315"/>
      <c r="NBW411" s="1315"/>
      <c r="NBX411" s="1315"/>
      <c r="NBY411" s="1315"/>
      <c r="NBZ411" s="1315"/>
      <c r="NCA411" s="1315"/>
      <c r="NCB411" s="1315"/>
      <c r="NCC411" s="1315"/>
      <c r="NCD411" s="1315"/>
      <c r="NCE411" s="1315"/>
      <c r="NCF411" s="1315"/>
      <c r="NCG411" s="1315"/>
      <c r="NCH411" s="1315"/>
      <c r="NCI411" s="1315"/>
      <c r="NCJ411" s="1315"/>
      <c r="NCK411" s="1315"/>
      <c r="NCL411" s="1315"/>
      <c r="NCM411" s="1315"/>
      <c r="NCN411" s="1315"/>
      <c r="NCO411" s="1315"/>
      <c r="NCP411" s="1315"/>
      <c r="NCQ411" s="1315"/>
      <c r="NCR411" s="1315"/>
      <c r="NCS411" s="1315"/>
      <c r="NCT411" s="1315"/>
      <c r="NCU411" s="1315"/>
      <c r="NCV411" s="1315"/>
      <c r="NCW411" s="1315"/>
      <c r="NCX411" s="1315"/>
      <c r="NCY411" s="1315"/>
      <c r="NCZ411" s="1315"/>
      <c r="NDA411" s="1315"/>
      <c r="NDB411" s="1315"/>
      <c r="NDC411" s="1315"/>
      <c r="NDD411" s="1315"/>
      <c r="NDE411" s="1315"/>
      <c r="NDF411" s="1315"/>
      <c r="NDG411" s="1315"/>
      <c r="NDH411" s="1315"/>
      <c r="NDI411" s="1315"/>
      <c r="NDJ411" s="1315"/>
      <c r="NDK411" s="1315"/>
      <c r="NDL411" s="1315"/>
      <c r="NDM411" s="1315"/>
      <c r="NDN411" s="1315"/>
      <c r="NDO411" s="1315"/>
      <c r="NDP411" s="1315"/>
      <c r="NDQ411" s="1315"/>
      <c r="NDR411" s="1315"/>
      <c r="NDS411" s="1315"/>
      <c r="NDT411" s="1315"/>
      <c r="NDU411" s="1315"/>
      <c r="NDV411" s="1315"/>
      <c r="NDW411" s="1315"/>
      <c r="NDX411" s="1315"/>
      <c r="NDY411" s="1315"/>
      <c r="NDZ411" s="1315"/>
      <c r="NEA411" s="1315"/>
      <c r="NEB411" s="1315"/>
      <c r="NEC411" s="1315"/>
      <c r="NED411" s="1315"/>
      <c r="NEE411" s="1315"/>
      <c r="NEF411" s="1315"/>
      <c r="NEG411" s="1315"/>
      <c r="NEH411" s="1315"/>
      <c r="NEI411" s="1315"/>
      <c r="NEJ411" s="1315"/>
      <c r="NEK411" s="1315"/>
      <c r="NEL411" s="1315"/>
      <c r="NEM411" s="1315"/>
      <c r="NEN411" s="1315"/>
      <c r="NEO411" s="1315"/>
      <c r="NEP411" s="1315"/>
      <c r="NEQ411" s="1315"/>
      <c r="NER411" s="1315"/>
      <c r="NES411" s="1315"/>
      <c r="NET411" s="1315"/>
      <c r="NEU411" s="1315"/>
      <c r="NEV411" s="1315"/>
      <c r="NEW411" s="1315"/>
      <c r="NEX411" s="1315"/>
      <c r="NEY411" s="1315"/>
      <c r="NEZ411" s="1315"/>
      <c r="NFA411" s="1315"/>
      <c r="NFB411" s="1315"/>
      <c r="NFC411" s="1315"/>
      <c r="NFD411" s="1315"/>
      <c r="NFE411" s="1315"/>
      <c r="NFF411" s="1315"/>
      <c r="NFG411" s="1315"/>
      <c r="NFH411" s="1315"/>
      <c r="NFI411" s="1315"/>
      <c r="NFJ411" s="1315"/>
      <c r="NFK411" s="1315"/>
      <c r="NFL411" s="1315"/>
      <c r="NFM411" s="1315"/>
      <c r="NFN411" s="1315"/>
      <c r="NFO411" s="1315"/>
      <c r="NFP411" s="1315"/>
      <c r="NFQ411" s="1315"/>
      <c r="NFR411" s="1315"/>
      <c r="NFS411" s="1315"/>
      <c r="NFT411" s="1315"/>
      <c r="NFU411" s="1315"/>
      <c r="NFV411" s="1315"/>
      <c r="NFW411" s="1315"/>
      <c r="NFX411" s="1315"/>
      <c r="NFY411" s="1315"/>
      <c r="NFZ411" s="1315"/>
      <c r="NGA411" s="1315"/>
      <c r="NGB411" s="1315"/>
      <c r="NGC411" s="1315"/>
      <c r="NGD411" s="1315"/>
      <c r="NGE411" s="1315"/>
      <c r="NGF411" s="1315"/>
      <c r="NGG411" s="1315"/>
      <c r="NGH411" s="1315"/>
      <c r="NGI411" s="1315"/>
      <c r="NGJ411" s="1315"/>
      <c r="NGK411" s="1315"/>
      <c r="NGL411" s="1315"/>
      <c r="NGM411" s="1315"/>
      <c r="NGN411" s="1315"/>
      <c r="NGO411" s="1315"/>
      <c r="NGP411" s="1315"/>
      <c r="NGQ411" s="1315"/>
      <c r="NGR411" s="1315"/>
      <c r="NGS411" s="1315"/>
      <c r="NGT411" s="1315"/>
      <c r="NGU411" s="1315"/>
      <c r="NGV411" s="1315"/>
      <c r="NGW411" s="1315"/>
      <c r="NGX411" s="1315"/>
      <c r="NGY411" s="1315"/>
      <c r="NGZ411" s="1315"/>
      <c r="NHA411" s="1315"/>
      <c r="NHB411" s="1315"/>
      <c r="NHC411" s="1315"/>
      <c r="NHD411" s="1315"/>
      <c r="NHE411" s="1315"/>
      <c r="NHF411" s="1315"/>
      <c r="NHG411" s="1315"/>
      <c r="NHH411" s="1315"/>
      <c r="NHI411" s="1315"/>
      <c r="NHJ411" s="1315"/>
      <c r="NHK411" s="1315"/>
      <c r="NHL411" s="1315"/>
      <c r="NHM411" s="1315"/>
      <c r="NHN411" s="1315"/>
      <c r="NHO411" s="1315"/>
      <c r="NHP411" s="1315"/>
      <c r="NHQ411" s="1315"/>
      <c r="NHR411" s="1315"/>
      <c r="NHS411" s="1315"/>
      <c r="NHT411" s="1315"/>
      <c r="NHU411" s="1315"/>
      <c r="NHV411" s="1315"/>
      <c r="NHW411" s="1315"/>
      <c r="NHX411" s="1315"/>
      <c r="NHY411" s="1315"/>
      <c r="NHZ411" s="1315"/>
      <c r="NIA411" s="1315"/>
      <c r="NIB411" s="1315"/>
      <c r="NIC411" s="1315"/>
      <c r="NID411" s="1315"/>
      <c r="NIE411" s="1315"/>
      <c r="NIF411" s="1315"/>
      <c r="NIG411" s="1315"/>
      <c r="NIH411" s="1315"/>
      <c r="NII411" s="1315"/>
      <c r="NIJ411" s="1315"/>
      <c r="NIK411" s="1315"/>
      <c r="NIL411" s="1315"/>
      <c r="NIM411" s="1315"/>
      <c r="NIN411" s="1315"/>
      <c r="NIO411" s="1315"/>
      <c r="NIP411" s="1315"/>
      <c r="NIQ411" s="1315"/>
      <c r="NIR411" s="1315"/>
      <c r="NIS411" s="1315"/>
      <c r="NIT411" s="1315"/>
      <c r="NIU411" s="1315"/>
      <c r="NIV411" s="1315"/>
      <c r="NIW411" s="1315"/>
      <c r="NIX411" s="1315"/>
      <c r="NIY411" s="1315"/>
      <c r="NIZ411" s="1315"/>
      <c r="NJA411" s="1315"/>
      <c r="NJB411" s="1315"/>
      <c r="NJC411" s="1315"/>
      <c r="NJD411" s="1315"/>
      <c r="NJE411" s="1315"/>
      <c r="NJF411" s="1315"/>
      <c r="NJG411" s="1315"/>
      <c r="NJH411" s="1315"/>
      <c r="NJI411" s="1315"/>
      <c r="NJJ411" s="1315"/>
      <c r="NJK411" s="1315"/>
      <c r="NJL411" s="1315"/>
      <c r="NJM411" s="1315"/>
      <c r="NJN411" s="1315"/>
      <c r="NJO411" s="1315"/>
      <c r="NJP411" s="1315"/>
      <c r="NJQ411" s="1315"/>
      <c r="NJR411" s="1315"/>
      <c r="NJS411" s="1315"/>
      <c r="NJT411" s="1315"/>
      <c r="NJU411" s="1315"/>
      <c r="NJV411" s="1315"/>
      <c r="NJW411" s="1315"/>
      <c r="NJX411" s="1315"/>
      <c r="NJY411" s="1315"/>
      <c r="NJZ411" s="1315"/>
      <c r="NKA411" s="1315"/>
      <c r="NKB411" s="1315"/>
      <c r="NKC411" s="1315"/>
      <c r="NKD411" s="1315"/>
      <c r="NKE411" s="1315"/>
      <c r="NKF411" s="1315"/>
      <c r="NKG411" s="1315"/>
      <c r="NKH411" s="1315"/>
      <c r="NKI411" s="1315"/>
      <c r="NKJ411" s="1315"/>
      <c r="NKK411" s="1315"/>
      <c r="NKL411" s="1315"/>
      <c r="NKM411" s="1315"/>
      <c r="NKN411" s="1315"/>
      <c r="NKO411" s="1315"/>
      <c r="NKP411" s="1315"/>
      <c r="NKQ411" s="1315"/>
      <c r="NKR411" s="1315"/>
      <c r="NKS411" s="1315"/>
      <c r="NKT411" s="1315"/>
      <c r="NKU411" s="1315"/>
      <c r="NKV411" s="1315"/>
      <c r="NKW411" s="1315"/>
      <c r="NKX411" s="1315"/>
      <c r="NKY411" s="1315"/>
      <c r="NKZ411" s="1315"/>
      <c r="NLA411" s="1315"/>
      <c r="NLB411" s="1315"/>
      <c r="NLC411" s="1315"/>
      <c r="NLD411" s="1315"/>
      <c r="NLE411" s="1315"/>
      <c r="NLF411" s="1315"/>
      <c r="NLG411" s="1315"/>
      <c r="NLH411" s="1315"/>
      <c r="NLI411" s="1315"/>
      <c r="NLJ411" s="1315"/>
      <c r="NLK411" s="1315"/>
      <c r="NLL411" s="1315"/>
      <c r="NLM411" s="1315"/>
      <c r="NLN411" s="1315"/>
      <c r="NLO411" s="1315"/>
      <c r="NLP411" s="1315"/>
      <c r="NLQ411" s="1315"/>
      <c r="NLR411" s="1315"/>
      <c r="NLS411" s="1315"/>
      <c r="NLT411" s="1315"/>
      <c r="NLU411" s="1315"/>
      <c r="NLV411" s="1315"/>
      <c r="NLW411" s="1315"/>
      <c r="NLX411" s="1315"/>
      <c r="NLY411" s="1315"/>
      <c r="NLZ411" s="1315"/>
      <c r="NMA411" s="1315"/>
      <c r="NMB411" s="1315"/>
      <c r="NMC411" s="1315"/>
      <c r="NMD411" s="1315"/>
      <c r="NME411" s="1315"/>
      <c r="NMF411" s="1315"/>
      <c r="NMG411" s="1315"/>
      <c r="NMH411" s="1315"/>
      <c r="NMI411" s="1315"/>
      <c r="NMJ411" s="1315"/>
      <c r="NMK411" s="1315"/>
      <c r="NML411" s="1315"/>
      <c r="NMM411" s="1315"/>
      <c r="NMN411" s="1315"/>
      <c r="NMO411" s="1315"/>
      <c r="NMP411" s="1315"/>
      <c r="NMQ411" s="1315"/>
      <c r="NMR411" s="1315"/>
      <c r="NMS411" s="1315"/>
      <c r="NMT411" s="1315"/>
      <c r="NMU411" s="1315"/>
      <c r="NMV411" s="1315"/>
      <c r="NMW411" s="1315"/>
      <c r="NMX411" s="1315"/>
      <c r="NMY411" s="1315"/>
      <c r="NMZ411" s="1315"/>
      <c r="NNA411" s="1315"/>
      <c r="NNB411" s="1315"/>
      <c r="NNC411" s="1315"/>
      <c r="NND411" s="1315"/>
      <c r="NNE411" s="1315"/>
      <c r="NNF411" s="1315"/>
      <c r="NNG411" s="1315"/>
      <c r="NNH411" s="1315"/>
      <c r="NNI411" s="1315"/>
      <c r="NNJ411" s="1315"/>
      <c r="NNK411" s="1315"/>
      <c r="NNL411" s="1315"/>
      <c r="NNM411" s="1315"/>
      <c r="NNN411" s="1315"/>
      <c r="NNO411" s="1315"/>
      <c r="NNP411" s="1315"/>
      <c r="NNQ411" s="1315"/>
      <c r="NNR411" s="1315"/>
      <c r="NNS411" s="1315"/>
      <c r="NNT411" s="1315"/>
      <c r="NNU411" s="1315"/>
      <c r="NNV411" s="1315"/>
      <c r="NNW411" s="1315"/>
      <c r="NNX411" s="1315"/>
      <c r="NNY411" s="1315"/>
      <c r="NNZ411" s="1315"/>
      <c r="NOA411" s="1315"/>
      <c r="NOB411" s="1315"/>
      <c r="NOC411" s="1315"/>
      <c r="NOD411" s="1315"/>
      <c r="NOE411" s="1315"/>
      <c r="NOF411" s="1315"/>
      <c r="NOG411" s="1315"/>
      <c r="NOH411" s="1315"/>
      <c r="NOI411" s="1315"/>
      <c r="NOJ411" s="1315"/>
      <c r="NOK411" s="1315"/>
      <c r="NOL411" s="1315"/>
      <c r="NOM411" s="1315"/>
      <c r="NON411" s="1315"/>
      <c r="NOO411" s="1315"/>
      <c r="NOP411" s="1315"/>
      <c r="NOQ411" s="1315"/>
      <c r="NOR411" s="1315"/>
      <c r="NOS411" s="1315"/>
      <c r="NOT411" s="1315"/>
      <c r="NOU411" s="1315"/>
      <c r="NOV411" s="1315"/>
      <c r="NOW411" s="1315"/>
      <c r="NOX411" s="1315"/>
      <c r="NOY411" s="1315"/>
      <c r="NOZ411" s="1315"/>
      <c r="NPA411" s="1315"/>
      <c r="NPB411" s="1315"/>
      <c r="NPC411" s="1315"/>
      <c r="NPD411" s="1315"/>
      <c r="NPE411" s="1315"/>
      <c r="NPF411" s="1315"/>
      <c r="NPG411" s="1315"/>
      <c r="NPH411" s="1315"/>
      <c r="NPI411" s="1315"/>
      <c r="NPJ411" s="1315"/>
      <c r="NPK411" s="1315"/>
      <c r="NPL411" s="1315"/>
      <c r="NPM411" s="1315"/>
      <c r="NPN411" s="1315"/>
      <c r="NPO411" s="1315"/>
      <c r="NPP411" s="1315"/>
      <c r="NPQ411" s="1315"/>
      <c r="NPR411" s="1315"/>
      <c r="NPS411" s="1315"/>
      <c r="NPT411" s="1315"/>
      <c r="NPU411" s="1315"/>
      <c r="NPV411" s="1315"/>
      <c r="NPW411" s="1315"/>
      <c r="NPX411" s="1315"/>
      <c r="NPY411" s="1315"/>
      <c r="NPZ411" s="1315"/>
      <c r="NQA411" s="1315"/>
      <c r="NQB411" s="1315"/>
      <c r="NQC411" s="1315"/>
      <c r="NQD411" s="1315"/>
      <c r="NQE411" s="1315"/>
      <c r="NQF411" s="1315"/>
      <c r="NQG411" s="1315"/>
      <c r="NQH411" s="1315"/>
      <c r="NQI411" s="1315"/>
      <c r="NQJ411" s="1315"/>
      <c r="NQK411" s="1315"/>
      <c r="NQL411" s="1315"/>
      <c r="NQM411" s="1315"/>
      <c r="NQN411" s="1315"/>
      <c r="NQO411" s="1315"/>
      <c r="NQP411" s="1315"/>
      <c r="NQQ411" s="1315"/>
      <c r="NQR411" s="1315"/>
      <c r="NQS411" s="1315"/>
      <c r="NQT411" s="1315"/>
      <c r="NQU411" s="1315"/>
      <c r="NQV411" s="1315"/>
      <c r="NQW411" s="1315"/>
      <c r="NQX411" s="1315"/>
      <c r="NQY411" s="1315"/>
      <c r="NQZ411" s="1315"/>
      <c r="NRA411" s="1315"/>
      <c r="NRB411" s="1315"/>
      <c r="NRC411" s="1315"/>
      <c r="NRD411" s="1315"/>
      <c r="NRE411" s="1315"/>
      <c r="NRF411" s="1315"/>
      <c r="NRG411" s="1315"/>
      <c r="NRH411" s="1315"/>
      <c r="NRI411" s="1315"/>
      <c r="NRJ411" s="1315"/>
      <c r="NRK411" s="1315"/>
      <c r="NRL411" s="1315"/>
      <c r="NRM411" s="1315"/>
      <c r="NRN411" s="1315"/>
      <c r="NRO411" s="1315"/>
      <c r="NRP411" s="1315"/>
      <c r="NRQ411" s="1315"/>
      <c r="NRR411" s="1315"/>
      <c r="NRS411" s="1315"/>
      <c r="NRT411" s="1315"/>
      <c r="NRU411" s="1315"/>
      <c r="NRV411" s="1315"/>
      <c r="NRW411" s="1315"/>
      <c r="NRX411" s="1315"/>
      <c r="NRY411" s="1315"/>
      <c r="NRZ411" s="1315"/>
      <c r="NSA411" s="1315"/>
      <c r="NSB411" s="1315"/>
      <c r="NSC411" s="1315"/>
      <c r="NSD411" s="1315"/>
      <c r="NSE411" s="1315"/>
      <c r="NSF411" s="1315"/>
      <c r="NSG411" s="1315"/>
      <c r="NSH411" s="1315"/>
      <c r="NSI411" s="1315"/>
      <c r="NSJ411" s="1315"/>
      <c r="NSK411" s="1315"/>
      <c r="NSL411" s="1315"/>
      <c r="NSM411" s="1315"/>
      <c r="NSN411" s="1315"/>
      <c r="NSO411" s="1315"/>
      <c r="NSP411" s="1315"/>
      <c r="NSQ411" s="1315"/>
      <c r="NSR411" s="1315"/>
      <c r="NSS411" s="1315"/>
      <c r="NST411" s="1315"/>
      <c r="NSU411" s="1315"/>
      <c r="NSV411" s="1315"/>
      <c r="NSW411" s="1315"/>
      <c r="NSX411" s="1315"/>
      <c r="NSY411" s="1315"/>
      <c r="NSZ411" s="1315"/>
      <c r="NTA411" s="1315"/>
      <c r="NTB411" s="1315"/>
      <c r="NTC411" s="1315"/>
      <c r="NTD411" s="1315"/>
      <c r="NTE411" s="1315"/>
      <c r="NTF411" s="1315"/>
      <c r="NTG411" s="1315"/>
      <c r="NTH411" s="1315"/>
      <c r="NTI411" s="1315"/>
      <c r="NTJ411" s="1315"/>
      <c r="NTK411" s="1315"/>
      <c r="NTL411" s="1315"/>
      <c r="NTM411" s="1315"/>
      <c r="NTN411" s="1315"/>
      <c r="NTO411" s="1315"/>
      <c r="NTP411" s="1315"/>
      <c r="NTQ411" s="1315"/>
      <c r="NTR411" s="1315"/>
      <c r="NTS411" s="1315"/>
      <c r="NTT411" s="1315"/>
      <c r="NTU411" s="1315"/>
      <c r="NTV411" s="1315"/>
      <c r="NTW411" s="1315"/>
      <c r="NTX411" s="1315"/>
      <c r="NTY411" s="1315"/>
      <c r="NTZ411" s="1315"/>
      <c r="NUA411" s="1315"/>
      <c r="NUB411" s="1315"/>
      <c r="NUC411" s="1315"/>
      <c r="NUD411" s="1315"/>
      <c r="NUE411" s="1315"/>
      <c r="NUF411" s="1315"/>
      <c r="NUG411" s="1315"/>
      <c r="NUH411" s="1315"/>
      <c r="NUI411" s="1315"/>
      <c r="NUJ411" s="1315"/>
      <c r="NUK411" s="1315"/>
      <c r="NUL411" s="1315"/>
      <c r="NUM411" s="1315"/>
      <c r="NUN411" s="1315"/>
      <c r="NUO411" s="1315"/>
      <c r="NUP411" s="1315"/>
      <c r="NUQ411" s="1315"/>
      <c r="NUR411" s="1315"/>
      <c r="NUS411" s="1315"/>
      <c r="NUT411" s="1315"/>
      <c r="NUU411" s="1315"/>
      <c r="NUV411" s="1315"/>
      <c r="NUW411" s="1315"/>
      <c r="NUX411" s="1315"/>
      <c r="NUY411" s="1315"/>
      <c r="NUZ411" s="1315"/>
      <c r="NVA411" s="1315"/>
      <c r="NVB411" s="1315"/>
      <c r="NVC411" s="1315"/>
      <c r="NVD411" s="1315"/>
      <c r="NVE411" s="1315"/>
      <c r="NVF411" s="1315"/>
      <c r="NVG411" s="1315"/>
      <c r="NVH411" s="1315"/>
      <c r="NVI411" s="1315"/>
      <c r="NVJ411" s="1315"/>
      <c r="NVK411" s="1315"/>
      <c r="NVL411" s="1315"/>
      <c r="NVM411" s="1315"/>
      <c r="NVN411" s="1315"/>
      <c r="NVO411" s="1315"/>
      <c r="NVP411" s="1315"/>
      <c r="NVQ411" s="1315"/>
      <c r="NVR411" s="1315"/>
      <c r="NVS411" s="1315"/>
      <c r="NVT411" s="1315"/>
      <c r="NVU411" s="1315"/>
      <c r="NVV411" s="1315"/>
      <c r="NVW411" s="1315"/>
      <c r="NVX411" s="1315"/>
      <c r="NVY411" s="1315"/>
      <c r="NVZ411" s="1315"/>
      <c r="NWA411" s="1315"/>
      <c r="NWB411" s="1315"/>
      <c r="NWC411" s="1315"/>
      <c r="NWD411" s="1315"/>
      <c r="NWE411" s="1315"/>
      <c r="NWF411" s="1315"/>
      <c r="NWG411" s="1315"/>
      <c r="NWH411" s="1315"/>
      <c r="NWI411" s="1315"/>
      <c r="NWJ411" s="1315"/>
      <c r="NWK411" s="1315"/>
      <c r="NWL411" s="1315"/>
      <c r="NWM411" s="1315"/>
      <c r="NWN411" s="1315"/>
      <c r="NWO411" s="1315"/>
      <c r="NWP411" s="1315"/>
      <c r="NWQ411" s="1315"/>
      <c r="NWR411" s="1315"/>
      <c r="NWS411" s="1315"/>
      <c r="NWT411" s="1315"/>
      <c r="NWU411" s="1315"/>
      <c r="NWV411" s="1315"/>
      <c r="NWW411" s="1315"/>
      <c r="NWX411" s="1315"/>
      <c r="NWY411" s="1315"/>
      <c r="NWZ411" s="1315"/>
      <c r="NXA411" s="1315"/>
      <c r="NXB411" s="1315"/>
      <c r="NXC411" s="1315"/>
      <c r="NXD411" s="1315"/>
      <c r="NXE411" s="1315"/>
      <c r="NXF411" s="1315"/>
      <c r="NXG411" s="1315"/>
      <c r="NXH411" s="1315"/>
      <c r="NXI411" s="1315"/>
      <c r="NXJ411" s="1315"/>
      <c r="NXK411" s="1315"/>
      <c r="NXL411" s="1315"/>
      <c r="NXM411" s="1315"/>
      <c r="NXN411" s="1315"/>
      <c r="NXO411" s="1315"/>
      <c r="NXP411" s="1315"/>
      <c r="NXQ411" s="1315"/>
      <c r="NXR411" s="1315"/>
      <c r="NXS411" s="1315"/>
      <c r="NXT411" s="1315"/>
      <c r="NXU411" s="1315"/>
      <c r="NXV411" s="1315"/>
      <c r="NXW411" s="1315"/>
      <c r="NXX411" s="1315"/>
      <c r="NXY411" s="1315"/>
      <c r="NXZ411" s="1315"/>
      <c r="NYA411" s="1315"/>
      <c r="NYB411" s="1315"/>
      <c r="NYC411" s="1315"/>
      <c r="NYD411" s="1315"/>
      <c r="NYE411" s="1315"/>
      <c r="NYF411" s="1315"/>
      <c r="NYG411" s="1315"/>
      <c r="NYH411" s="1315"/>
      <c r="NYI411" s="1315"/>
      <c r="NYJ411" s="1315"/>
      <c r="NYK411" s="1315"/>
      <c r="NYL411" s="1315"/>
      <c r="NYM411" s="1315"/>
      <c r="NYN411" s="1315"/>
      <c r="NYO411" s="1315"/>
      <c r="NYP411" s="1315"/>
      <c r="NYQ411" s="1315"/>
      <c r="NYR411" s="1315"/>
      <c r="NYS411" s="1315"/>
      <c r="NYT411" s="1315"/>
      <c r="NYU411" s="1315"/>
      <c r="NYV411" s="1315"/>
      <c r="NYW411" s="1315"/>
      <c r="NYX411" s="1315"/>
      <c r="NYY411" s="1315"/>
      <c r="NYZ411" s="1315"/>
      <c r="NZA411" s="1315"/>
      <c r="NZB411" s="1315"/>
      <c r="NZC411" s="1315"/>
      <c r="NZD411" s="1315"/>
      <c r="NZE411" s="1315"/>
      <c r="NZF411" s="1315"/>
      <c r="NZG411" s="1315"/>
      <c r="NZH411" s="1315"/>
      <c r="NZI411" s="1315"/>
      <c r="NZJ411" s="1315"/>
      <c r="NZK411" s="1315"/>
      <c r="NZL411" s="1315"/>
      <c r="NZM411" s="1315"/>
      <c r="NZN411" s="1315"/>
      <c r="NZO411" s="1315"/>
      <c r="NZP411" s="1315"/>
      <c r="NZQ411" s="1315"/>
      <c r="NZR411" s="1315"/>
      <c r="NZS411" s="1315"/>
      <c r="NZT411" s="1315"/>
      <c r="NZU411" s="1315"/>
      <c r="NZV411" s="1315"/>
      <c r="NZW411" s="1315"/>
      <c r="NZX411" s="1315"/>
      <c r="NZY411" s="1315"/>
      <c r="NZZ411" s="1315"/>
      <c r="OAA411" s="1315"/>
      <c r="OAB411" s="1315"/>
      <c r="OAC411" s="1315"/>
      <c r="OAD411" s="1315"/>
      <c r="OAE411" s="1315"/>
      <c r="OAF411" s="1315"/>
      <c r="OAG411" s="1315"/>
      <c r="OAH411" s="1315"/>
      <c r="OAI411" s="1315"/>
      <c r="OAJ411" s="1315"/>
      <c r="OAK411" s="1315"/>
      <c r="OAL411" s="1315"/>
      <c r="OAM411" s="1315"/>
      <c r="OAN411" s="1315"/>
      <c r="OAO411" s="1315"/>
      <c r="OAP411" s="1315"/>
      <c r="OAQ411" s="1315"/>
      <c r="OAR411" s="1315"/>
      <c r="OAS411" s="1315"/>
      <c r="OAT411" s="1315"/>
      <c r="OAU411" s="1315"/>
      <c r="OAV411" s="1315"/>
      <c r="OAW411" s="1315"/>
      <c r="OAX411" s="1315"/>
      <c r="OAY411" s="1315"/>
      <c r="OAZ411" s="1315"/>
      <c r="OBA411" s="1315"/>
      <c r="OBB411" s="1315"/>
      <c r="OBC411" s="1315"/>
      <c r="OBD411" s="1315"/>
      <c r="OBE411" s="1315"/>
      <c r="OBF411" s="1315"/>
      <c r="OBG411" s="1315"/>
      <c r="OBH411" s="1315"/>
      <c r="OBI411" s="1315"/>
      <c r="OBJ411" s="1315"/>
      <c r="OBK411" s="1315"/>
      <c r="OBL411" s="1315"/>
      <c r="OBM411" s="1315"/>
      <c r="OBN411" s="1315"/>
      <c r="OBO411" s="1315"/>
      <c r="OBP411" s="1315"/>
      <c r="OBQ411" s="1315"/>
      <c r="OBR411" s="1315"/>
      <c r="OBS411" s="1315"/>
      <c r="OBT411" s="1315"/>
      <c r="OBU411" s="1315"/>
      <c r="OBV411" s="1315"/>
      <c r="OBW411" s="1315"/>
      <c r="OBX411" s="1315"/>
      <c r="OBY411" s="1315"/>
      <c r="OBZ411" s="1315"/>
      <c r="OCA411" s="1315"/>
      <c r="OCB411" s="1315"/>
      <c r="OCC411" s="1315"/>
      <c r="OCD411" s="1315"/>
      <c r="OCE411" s="1315"/>
      <c r="OCF411" s="1315"/>
      <c r="OCG411" s="1315"/>
      <c r="OCH411" s="1315"/>
      <c r="OCI411" s="1315"/>
      <c r="OCJ411" s="1315"/>
      <c r="OCK411" s="1315"/>
      <c r="OCL411" s="1315"/>
      <c r="OCM411" s="1315"/>
      <c r="OCN411" s="1315"/>
      <c r="OCO411" s="1315"/>
      <c r="OCP411" s="1315"/>
      <c r="OCQ411" s="1315"/>
      <c r="OCR411" s="1315"/>
      <c r="OCS411" s="1315"/>
      <c r="OCT411" s="1315"/>
      <c r="OCU411" s="1315"/>
      <c r="OCV411" s="1315"/>
      <c r="OCW411" s="1315"/>
      <c r="OCX411" s="1315"/>
      <c r="OCY411" s="1315"/>
      <c r="OCZ411" s="1315"/>
      <c r="ODA411" s="1315"/>
      <c r="ODB411" s="1315"/>
      <c r="ODC411" s="1315"/>
      <c r="ODD411" s="1315"/>
      <c r="ODE411" s="1315"/>
      <c r="ODF411" s="1315"/>
      <c r="ODG411" s="1315"/>
      <c r="ODH411" s="1315"/>
      <c r="ODI411" s="1315"/>
      <c r="ODJ411" s="1315"/>
      <c r="ODK411" s="1315"/>
      <c r="ODL411" s="1315"/>
      <c r="ODM411" s="1315"/>
      <c r="ODN411" s="1315"/>
      <c r="ODO411" s="1315"/>
      <c r="ODP411" s="1315"/>
      <c r="ODQ411" s="1315"/>
      <c r="ODR411" s="1315"/>
      <c r="ODS411" s="1315"/>
      <c r="ODT411" s="1315"/>
      <c r="ODU411" s="1315"/>
      <c r="ODV411" s="1315"/>
      <c r="ODW411" s="1315"/>
      <c r="ODX411" s="1315"/>
      <c r="ODY411" s="1315"/>
      <c r="ODZ411" s="1315"/>
      <c r="OEA411" s="1315"/>
      <c r="OEB411" s="1315"/>
      <c r="OEC411" s="1315"/>
      <c r="OED411" s="1315"/>
      <c r="OEE411" s="1315"/>
      <c r="OEF411" s="1315"/>
      <c r="OEG411" s="1315"/>
      <c r="OEH411" s="1315"/>
      <c r="OEI411" s="1315"/>
      <c r="OEJ411" s="1315"/>
      <c r="OEK411" s="1315"/>
      <c r="OEL411" s="1315"/>
      <c r="OEM411" s="1315"/>
      <c r="OEN411" s="1315"/>
      <c r="OEO411" s="1315"/>
      <c r="OEP411" s="1315"/>
      <c r="OEQ411" s="1315"/>
      <c r="OER411" s="1315"/>
      <c r="OES411" s="1315"/>
      <c r="OET411" s="1315"/>
      <c r="OEU411" s="1315"/>
      <c r="OEV411" s="1315"/>
      <c r="OEW411" s="1315"/>
      <c r="OEX411" s="1315"/>
      <c r="OEY411" s="1315"/>
      <c r="OEZ411" s="1315"/>
      <c r="OFA411" s="1315"/>
      <c r="OFB411" s="1315"/>
      <c r="OFC411" s="1315"/>
      <c r="OFD411" s="1315"/>
      <c r="OFE411" s="1315"/>
      <c r="OFF411" s="1315"/>
      <c r="OFG411" s="1315"/>
      <c r="OFH411" s="1315"/>
      <c r="OFI411" s="1315"/>
      <c r="OFJ411" s="1315"/>
      <c r="OFK411" s="1315"/>
      <c r="OFL411" s="1315"/>
      <c r="OFM411" s="1315"/>
      <c r="OFN411" s="1315"/>
      <c r="OFO411" s="1315"/>
      <c r="OFP411" s="1315"/>
      <c r="OFQ411" s="1315"/>
      <c r="OFR411" s="1315"/>
      <c r="OFS411" s="1315"/>
      <c r="OFT411" s="1315"/>
      <c r="OFU411" s="1315"/>
      <c r="OFV411" s="1315"/>
      <c r="OFW411" s="1315"/>
      <c r="OFX411" s="1315"/>
      <c r="OFY411" s="1315"/>
      <c r="OFZ411" s="1315"/>
      <c r="OGA411" s="1315"/>
      <c r="OGB411" s="1315"/>
      <c r="OGC411" s="1315"/>
      <c r="OGD411" s="1315"/>
      <c r="OGE411" s="1315"/>
      <c r="OGF411" s="1315"/>
      <c r="OGG411" s="1315"/>
      <c r="OGH411" s="1315"/>
      <c r="OGI411" s="1315"/>
      <c r="OGJ411" s="1315"/>
      <c r="OGK411" s="1315"/>
      <c r="OGL411" s="1315"/>
      <c r="OGM411" s="1315"/>
      <c r="OGN411" s="1315"/>
      <c r="OGO411" s="1315"/>
      <c r="OGP411" s="1315"/>
      <c r="OGQ411" s="1315"/>
      <c r="OGR411" s="1315"/>
      <c r="OGS411" s="1315"/>
      <c r="OGT411" s="1315"/>
      <c r="OGU411" s="1315"/>
      <c r="OGV411" s="1315"/>
      <c r="OGW411" s="1315"/>
      <c r="OGX411" s="1315"/>
      <c r="OGY411" s="1315"/>
      <c r="OGZ411" s="1315"/>
      <c r="OHA411" s="1315"/>
      <c r="OHB411" s="1315"/>
      <c r="OHC411" s="1315"/>
      <c r="OHD411" s="1315"/>
      <c r="OHE411" s="1315"/>
      <c r="OHF411" s="1315"/>
      <c r="OHG411" s="1315"/>
      <c r="OHH411" s="1315"/>
      <c r="OHI411" s="1315"/>
      <c r="OHJ411" s="1315"/>
      <c r="OHK411" s="1315"/>
      <c r="OHL411" s="1315"/>
      <c r="OHM411" s="1315"/>
      <c r="OHN411" s="1315"/>
      <c r="OHO411" s="1315"/>
      <c r="OHP411" s="1315"/>
      <c r="OHQ411" s="1315"/>
      <c r="OHR411" s="1315"/>
      <c r="OHS411" s="1315"/>
      <c r="OHT411" s="1315"/>
      <c r="OHU411" s="1315"/>
      <c r="OHV411" s="1315"/>
      <c r="OHW411" s="1315"/>
      <c r="OHX411" s="1315"/>
      <c r="OHY411" s="1315"/>
      <c r="OHZ411" s="1315"/>
      <c r="OIA411" s="1315"/>
      <c r="OIB411" s="1315"/>
      <c r="OIC411" s="1315"/>
      <c r="OID411" s="1315"/>
      <c r="OIE411" s="1315"/>
      <c r="OIF411" s="1315"/>
      <c r="OIG411" s="1315"/>
      <c r="OIH411" s="1315"/>
      <c r="OII411" s="1315"/>
      <c r="OIJ411" s="1315"/>
      <c r="OIK411" s="1315"/>
      <c r="OIL411" s="1315"/>
      <c r="OIM411" s="1315"/>
      <c r="OIN411" s="1315"/>
      <c r="OIO411" s="1315"/>
      <c r="OIP411" s="1315"/>
      <c r="OIQ411" s="1315"/>
      <c r="OIR411" s="1315"/>
      <c r="OIS411" s="1315"/>
      <c r="OIT411" s="1315"/>
      <c r="OIU411" s="1315"/>
      <c r="OIV411" s="1315"/>
      <c r="OIW411" s="1315"/>
      <c r="OIX411" s="1315"/>
      <c r="OIY411" s="1315"/>
      <c r="OIZ411" s="1315"/>
      <c r="OJA411" s="1315"/>
      <c r="OJB411" s="1315"/>
      <c r="OJC411" s="1315"/>
      <c r="OJD411" s="1315"/>
      <c r="OJE411" s="1315"/>
      <c r="OJF411" s="1315"/>
      <c r="OJG411" s="1315"/>
      <c r="OJH411" s="1315"/>
      <c r="OJI411" s="1315"/>
      <c r="OJJ411" s="1315"/>
      <c r="OJK411" s="1315"/>
      <c r="OJL411" s="1315"/>
      <c r="OJM411" s="1315"/>
      <c r="OJN411" s="1315"/>
      <c r="OJO411" s="1315"/>
      <c r="OJP411" s="1315"/>
      <c r="OJQ411" s="1315"/>
      <c r="OJR411" s="1315"/>
      <c r="OJS411" s="1315"/>
      <c r="OJT411" s="1315"/>
      <c r="OJU411" s="1315"/>
      <c r="OJV411" s="1315"/>
      <c r="OJW411" s="1315"/>
      <c r="OJX411" s="1315"/>
      <c r="OJY411" s="1315"/>
      <c r="OJZ411" s="1315"/>
      <c r="OKA411" s="1315"/>
      <c r="OKB411" s="1315"/>
      <c r="OKC411" s="1315"/>
      <c r="OKD411" s="1315"/>
      <c r="OKE411" s="1315"/>
      <c r="OKF411" s="1315"/>
      <c r="OKG411" s="1315"/>
      <c r="OKH411" s="1315"/>
      <c r="OKI411" s="1315"/>
      <c r="OKJ411" s="1315"/>
      <c r="OKK411" s="1315"/>
      <c r="OKL411" s="1315"/>
      <c r="OKM411" s="1315"/>
      <c r="OKN411" s="1315"/>
      <c r="OKO411" s="1315"/>
      <c r="OKP411" s="1315"/>
      <c r="OKQ411" s="1315"/>
      <c r="OKR411" s="1315"/>
      <c r="OKS411" s="1315"/>
      <c r="OKT411" s="1315"/>
      <c r="OKU411" s="1315"/>
      <c r="OKV411" s="1315"/>
      <c r="OKW411" s="1315"/>
      <c r="OKX411" s="1315"/>
      <c r="OKY411" s="1315"/>
      <c r="OKZ411" s="1315"/>
      <c r="OLA411" s="1315"/>
      <c r="OLB411" s="1315"/>
      <c r="OLC411" s="1315"/>
      <c r="OLD411" s="1315"/>
      <c r="OLE411" s="1315"/>
      <c r="OLF411" s="1315"/>
      <c r="OLG411" s="1315"/>
      <c r="OLH411" s="1315"/>
      <c r="OLI411" s="1315"/>
      <c r="OLJ411" s="1315"/>
      <c r="OLK411" s="1315"/>
      <c r="OLL411" s="1315"/>
      <c r="OLM411" s="1315"/>
      <c r="OLN411" s="1315"/>
      <c r="OLO411" s="1315"/>
      <c r="OLP411" s="1315"/>
      <c r="OLQ411" s="1315"/>
      <c r="OLR411" s="1315"/>
      <c r="OLS411" s="1315"/>
      <c r="OLT411" s="1315"/>
      <c r="OLU411" s="1315"/>
      <c r="OLV411" s="1315"/>
      <c r="OLW411" s="1315"/>
      <c r="OLX411" s="1315"/>
      <c r="OLY411" s="1315"/>
      <c r="OLZ411" s="1315"/>
      <c r="OMA411" s="1315"/>
      <c r="OMB411" s="1315"/>
      <c r="OMC411" s="1315"/>
      <c r="OMD411" s="1315"/>
      <c r="OME411" s="1315"/>
      <c r="OMF411" s="1315"/>
      <c r="OMG411" s="1315"/>
      <c r="OMH411" s="1315"/>
      <c r="OMI411" s="1315"/>
      <c r="OMJ411" s="1315"/>
      <c r="OMK411" s="1315"/>
      <c r="OML411" s="1315"/>
      <c r="OMM411" s="1315"/>
      <c r="OMN411" s="1315"/>
      <c r="OMO411" s="1315"/>
      <c r="OMP411" s="1315"/>
      <c r="OMQ411" s="1315"/>
      <c r="OMR411" s="1315"/>
      <c r="OMS411" s="1315"/>
      <c r="OMT411" s="1315"/>
      <c r="OMU411" s="1315"/>
      <c r="OMV411" s="1315"/>
      <c r="OMW411" s="1315"/>
      <c r="OMX411" s="1315"/>
      <c r="OMY411" s="1315"/>
      <c r="OMZ411" s="1315"/>
      <c r="ONA411" s="1315"/>
      <c r="ONB411" s="1315"/>
      <c r="ONC411" s="1315"/>
      <c r="OND411" s="1315"/>
      <c r="ONE411" s="1315"/>
      <c r="ONF411" s="1315"/>
      <c r="ONG411" s="1315"/>
      <c r="ONH411" s="1315"/>
      <c r="ONI411" s="1315"/>
      <c r="ONJ411" s="1315"/>
      <c r="ONK411" s="1315"/>
      <c r="ONL411" s="1315"/>
      <c r="ONM411" s="1315"/>
      <c r="ONN411" s="1315"/>
      <c r="ONO411" s="1315"/>
      <c r="ONP411" s="1315"/>
      <c r="ONQ411" s="1315"/>
      <c r="ONR411" s="1315"/>
      <c r="ONS411" s="1315"/>
      <c r="ONT411" s="1315"/>
      <c r="ONU411" s="1315"/>
      <c r="ONV411" s="1315"/>
      <c r="ONW411" s="1315"/>
      <c r="ONX411" s="1315"/>
      <c r="ONY411" s="1315"/>
      <c r="ONZ411" s="1315"/>
      <c r="OOA411" s="1315"/>
      <c r="OOB411" s="1315"/>
      <c r="OOC411" s="1315"/>
      <c r="OOD411" s="1315"/>
      <c r="OOE411" s="1315"/>
      <c r="OOF411" s="1315"/>
      <c r="OOG411" s="1315"/>
      <c r="OOH411" s="1315"/>
      <c r="OOI411" s="1315"/>
      <c r="OOJ411" s="1315"/>
      <c r="OOK411" s="1315"/>
      <c r="OOL411" s="1315"/>
      <c r="OOM411" s="1315"/>
      <c r="OON411" s="1315"/>
      <c r="OOO411" s="1315"/>
      <c r="OOP411" s="1315"/>
      <c r="OOQ411" s="1315"/>
      <c r="OOR411" s="1315"/>
      <c r="OOS411" s="1315"/>
      <c r="OOT411" s="1315"/>
      <c r="OOU411" s="1315"/>
      <c r="OOV411" s="1315"/>
      <c r="OOW411" s="1315"/>
      <c r="OOX411" s="1315"/>
      <c r="OOY411" s="1315"/>
      <c r="OOZ411" s="1315"/>
      <c r="OPA411" s="1315"/>
      <c r="OPB411" s="1315"/>
      <c r="OPC411" s="1315"/>
      <c r="OPD411" s="1315"/>
      <c r="OPE411" s="1315"/>
      <c r="OPF411" s="1315"/>
      <c r="OPG411" s="1315"/>
      <c r="OPH411" s="1315"/>
      <c r="OPI411" s="1315"/>
      <c r="OPJ411" s="1315"/>
      <c r="OPK411" s="1315"/>
      <c r="OPL411" s="1315"/>
      <c r="OPM411" s="1315"/>
      <c r="OPN411" s="1315"/>
      <c r="OPO411" s="1315"/>
      <c r="OPP411" s="1315"/>
      <c r="OPQ411" s="1315"/>
      <c r="OPR411" s="1315"/>
      <c r="OPS411" s="1315"/>
      <c r="OPT411" s="1315"/>
      <c r="OPU411" s="1315"/>
      <c r="OPV411" s="1315"/>
      <c r="OPW411" s="1315"/>
      <c r="OPX411" s="1315"/>
      <c r="OPY411" s="1315"/>
      <c r="OPZ411" s="1315"/>
      <c r="OQA411" s="1315"/>
      <c r="OQB411" s="1315"/>
      <c r="OQC411" s="1315"/>
      <c r="OQD411" s="1315"/>
      <c r="OQE411" s="1315"/>
      <c r="OQF411" s="1315"/>
      <c r="OQG411" s="1315"/>
      <c r="OQH411" s="1315"/>
      <c r="OQI411" s="1315"/>
      <c r="OQJ411" s="1315"/>
      <c r="OQK411" s="1315"/>
      <c r="OQL411" s="1315"/>
      <c r="OQM411" s="1315"/>
      <c r="OQN411" s="1315"/>
      <c r="OQO411" s="1315"/>
      <c r="OQP411" s="1315"/>
      <c r="OQQ411" s="1315"/>
      <c r="OQR411" s="1315"/>
      <c r="OQS411" s="1315"/>
      <c r="OQT411" s="1315"/>
      <c r="OQU411" s="1315"/>
      <c r="OQV411" s="1315"/>
      <c r="OQW411" s="1315"/>
      <c r="OQX411" s="1315"/>
      <c r="OQY411" s="1315"/>
      <c r="OQZ411" s="1315"/>
      <c r="ORA411" s="1315"/>
      <c r="ORB411" s="1315"/>
      <c r="ORC411" s="1315"/>
      <c r="ORD411" s="1315"/>
      <c r="ORE411" s="1315"/>
      <c r="ORF411" s="1315"/>
      <c r="ORG411" s="1315"/>
      <c r="ORH411" s="1315"/>
      <c r="ORI411" s="1315"/>
      <c r="ORJ411" s="1315"/>
      <c r="ORK411" s="1315"/>
      <c r="ORL411" s="1315"/>
      <c r="ORM411" s="1315"/>
      <c r="ORN411" s="1315"/>
      <c r="ORO411" s="1315"/>
      <c r="ORP411" s="1315"/>
      <c r="ORQ411" s="1315"/>
      <c r="ORR411" s="1315"/>
      <c r="ORS411" s="1315"/>
      <c r="ORT411" s="1315"/>
      <c r="ORU411" s="1315"/>
      <c r="ORV411" s="1315"/>
      <c r="ORW411" s="1315"/>
      <c r="ORX411" s="1315"/>
      <c r="ORY411" s="1315"/>
      <c r="ORZ411" s="1315"/>
      <c r="OSA411" s="1315"/>
      <c r="OSB411" s="1315"/>
      <c r="OSC411" s="1315"/>
      <c r="OSD411" s="1315"/>
      <c r="OSE411" s="1315"/>
      <c r="OSF411" s="1315"/>
      <c r="OSG411" s="1315"/>
      <c r="OSH411" s="1315"/>
      <c r="OSI411" s="1315"/>
      <c r="OSJ411" s="1315"/>
      <c r="OSK411" s="1315"/>
      <c r="OSL411" s="1315"/>
      <c r="OSM411" s="1315"/>
      <c r="OSN411" s="1315"/>
      <c r="OSO411" s="1315"/>
      <c r="OSP411" s="1315"/>
      <c r="OSQ411" s="1315"/>
      <c r="OSR411" s="1315"/>
      <c r="OSS411" s="1315"/>
      <c r="OST411" s="1315"/>
      <c r="OSU411" s="1315"/>
      <c r="OSV411" s="1315"/>
      <c r="OSW411" s="1315"/>
      <c r="OSX411" s="1315"/>
      <c r="OSY411" s="1315"/>
      <c r="OSZ411" s="1315"/>
      <c r="OTA411" s="1315"/>
      <c r="OTB411" s="1315"/>
      <c r="OTC411" s="1315"/>
      <c r="OTD411" s="1315"/>
      <c r="OTE411" s="1315"/>
      <c r="OTF411" s="1315"/>
      <c r="OTG411" s="1315"/>
      <c r="OTH411" s="1315"/>
      <c r="OTI411" s="1315"/>
      <c r="OTJ411" s="1315"/>
      <c r="OTK411" s="1315"/>
      <c r="OTL411" s="1315"/>
      <c r="OTM411" s="1315"/>
      <c r="OTN411" s="1315"/>
      <c r="OTO411" s="1315"/>
      <c r="OTP411" s="1315"/>
      <c r="OTQ411" s="1315"/>
      <c r="OTR411" s="1315"/>
      <c r="OTS411" s="1315"/>
      <c r="OTT411" s="1315"/>
      <c r="OTU411" s="1315"/>
      <c r="OTV411" s="1315"/>
      <c r="OTW411" s="1315"/>
      <c r="OTX411" s="1315"/>
      <c r="OTY411" s="1315"/>
      <c r="OTZ411" s="1315"/>
      <c r="OUA411" s="1315"/>
      <c r="OUB411" s="1315"/>
      <c r="OUC411" s="1315"/>
      <c r="OUD411" s="1315"/>
      <c r="OUE411" s="1315"/>
      <c r="OUF411" s="1315"/>
      <c r="OUG411" s="1315"/>
      <c r="OUH411" s="1315"/>
      <c r="OUI411" s="1315"/>
      <c r="OUJ411" s="1315"/>
      <c r="OUK411" s="1315"/>
      <c r="OUL411" s="1315"/>
      <c r="OUM411" s="1315"/>
      <c r="OUN411" s="1315"/>
      <c r="OUO411" s="1315"/>
      <c r="OUP411" s="1315"/>
      <c r="OUQ411" s="1315"/>
      <c r="OUR411" s="1315"/>
      <c r="OUS411" s="1315"/>
      <c r="OUT411" s="1315"/>
      <c r="OUU411" s="1315"/>
      <c r="OUV411" s="1315"/>
      <c r="OUW411" s="1315"/>
      <c r="OUX411" s="1315"/>
      <c r="OUY411" s="1315"/>
      <c r="OUZ411" s="1315"/>
      <c r="OVA411" s="1315"/>
      <c r="OVB411" s="1315"/>
      <c r="OVC411" s="1315"/>
      <c r="OVD411" s="1315"/>
      <c r="OVE411" s="1315"/>
      <c r="OVF411" s="1315"/>
      <c r="OVG411" s="1315"/>
      <c r="OVH411" s="1315"/>
      <c r="OVI411" s="1315"/>
      <c r="OVJ411" s="1315"/>
      <c r="OVK411" s="1315"/>
      <c r="OVL411" s="1315"/>
      <c r="OVM411" s="1315"/>
      <c r="OVN411" s="1315"/>
      <c r="OVO411" s="1315"/>
      <c r="OVP411" s="1315"/>
      <c r="OVQ411" s="1315"/>
      <c r="OVR411" s="1315"/>
      <c r="OVS411" s="1315"/>
      <c r="OVT411" s="1315"/>
      <c r="OVU411" s="1315"/>
      <c r="OVV411" s="1315"/>
      <c r="OVW411" s="1315"/>
      <c r="OVX411" s="1315"/>
      <c r="OVY411" s="1315"/>
      <c r="OVZ411" s="1315"/>
      <c r="OWA411" s="1315"/>
      <c r="OWB411" s="1315"/>
      <c r="OWC411" s="1315"/>
      <c r="OWD411" s="1315"/>
      <c r="OWE411" s="1315"/>
      <c r="OWF411" s="1315"/>
      <c r="OWG411" s="1315"/>
      <c r="OWH411" s="1315"/>
      <c r="OWI411" s="1315"/>
      <c r="OWJ411" s="1315"/>
      <c r="OWK411" s="1315"/>
      <c r="OWL411" s="1315"/>
      <c r="OWM411" s="1315"/>
      <c r="OWN411" s="1315"/>
      <c r="OWO411" s="1315"/>
      <c r="OWP411" s="1315"/>
      <c r="OWQ411" s="1315"/>
      <c r="OWR411" s="1315"/>
      <c r="OWS411" s="1315"/>
      <c r="OWT411" s="1315"/>
      <c r="OWU411" s="1315"/>
      <c r="OWV411" s="1315"/>
      <c r="OWW411" s="1315"/>
      <c r="OWX411" s="1315"/>
      <c r="OWY411" s="1315"/>
      <c r="OWZ411" s="1315"/>
      <c r="OXA411" s="1315"/>
      <c r="OXB411" s="1315"/>
      <c r="OXC411" s="1315"/>
      <c r="OXD411" s="1315"/>
      <c r="OXE411" s="1315"/>
      <c r="OXF411" s="1315"/>
      <c r="OXG411" s="1315"/>
      <c r="OXH411" s="1315"/>
      <c r="OXI411" s="1315"/>
      <c r="OXJ411" s="1315"/>
      <c r="OXK411" s="1315"/>
      <c r="OXL411" s="1315"/>
      <c r="OXM411" s="1315"/>
      <c r="OXN411" s="1315"/>
      <c r="OXO411" s="1315"/>
      <c r="OXP411" s="1315"/>
      <c r="OXQ411" s="1315"/>
      <c r="OXR411" s="1315"/>
      <c r="OXS411" s="1315"/>
      <c r="OXT411" s="1315"/>
      <c r="OXU411" s="1315"/>
      <c r="OXV411" s="1315"/>
      <c r="OXW411" s="1315"/>
      <c r="OXX411" s="1315"/>
      <c r="OXY411" s="1315"/>
      <c r="OXZ411" s="1315"/>
      <c r="OYA411" s="1315"/>
      <c r="OYB411" s="1315"/>
      <c r="OYC411" s="1315"/>
      <c r="OYD411" s="1315"/>
      <c r="OYE411" s="1315"/>
      <c r="OYF411" s="1315"/>
      <c r="OYG411" s="1315"/>
      <c r="OYH411" s="1315"/>
      <c r="OYI411" s="1315"/>
      <c r="OYJ411" s="1315"/>
      <c r="OYK411" s="1315"/>
      <c r="OYL411" s="1315"/>
      <c r="OYM411" s="1315"/>
      <c r="OYN411" s="1315"/>
      <c r="OYO411" s="1315"/>
      <c r="OYP411" s="1315"/>
      <c r="OYQ411" s="1315"/>
      <c r="OYR411" s="1315"/>
      <c r="OYS411" s="1315"/>
      <c r="OYT411" s="1315"/>
      <c r="OYU411" s="1315"/>
      <c r="OYV411" s="1315"/>
      <c r="OYW411" s="1315"/>
      <c r="OYX411" s="1315"/>
      <c r="OYY411" s="1315"/>
      <c r="OYZ411" s="1315"/>
      <c r="OZA411" s="1315"/>
      <c r="OZB411" s="1315"/>
      <c r="OZC411" s="1315"/>
      <c r="OZD411" s="1315"/>
      <c r="OZE411" s="1315"/>
      <c r="OZF411" s="1315"/>
      <c r="OZG411" s="1315"/>
      <c r="OZH411" s="1315"/>
      <c r="OZI411" s="1315"/>
      <c r="OZJ411" s="1315"/>
      <c r="OZK411" s="1315"/>
      <c r="OZL411" s="1315"/>
      <c r="OZM411" s="1315"/>
      <c r="OZN411" s="1315"/>
      <c r="OZO411" s="1315"/>
      <c r="OZP411" s="1315"/>
      <c r="OZQ411" s="1315"/>
      <c r="OZR411" s="1315"/>
      <c r="OZS411" s="1315"/>
      <c r="OZT411" s="1315"/>
      <c r="OZU411" s="1315"/>
      <c r="OZV411" s="1315"/>
      <c r="OZW411" s="1315"/>
      <c r="OZX411" s="1315"/>
      <c r="OZY411" s="1315"/>
      <c r="OZZ411" s="1315"/>
      <c r="PAA411" s="1315"/>
      <c r="PAB411" s="1315"/>
      <c r="PAC411" s="1315"/>
      <c r="PAD411" s="1315"/>
      <c r="PAE411" s="1315"/>
      <c r="PAF411" s="1315"/>
      <c r="PAG411" s="1315"/>
      <c r="PAH411" s="1315"/>
      <c r="PAI411" s="1315"/>
      <c r="PAJ411" s="1315"/>
      <c r="PAK411" s="1315"/>
      <c r="PAL411" s="1315"/>
      <c r="PAM411" s="1315"/>
      <c r="PAN411" s="1315"/>
      <c r="PAO411" s="1315"/>
      <c r="PAP411" s="1315"/>
      <c r="PAQ411" s="1315"/>
      <c r="PAR411" s="1315"/>
      <c r="PAS411" s="1315"/>
      <c r="PAT411" s="1315"/>
      <c r="PAU411" s="1315"/>
      <c r="PAV411" s="1315"/>
      <c r="PAW411" s="1315"/>
      <c r="PAX411" s="1315"/>
      <c r="PAY411" s="1315"/>
      <c r="PAZ411" s="1315"/>
      <c r="PBA411" s="1315"/>
      <c r="PBB411" s="1315"/>
      <c r="PBC411" s="1315"/>
      <c r="PBD411" s="1315"/>
      <c r="PBE411" s="1315"/>
      <c r="PBF411" s="1315"/>
      <c r="PBG411" s="1315"/>
      <c r="PBH411" s="1315"/>
      <c r="PBI411" s="1315"/>
      <c r="PBJ411" s="1315"/>
      <c r="PBK411" s="1315"/>
      <c r="PBL411" s="1315"/>
      <c r="PBM411" s="1315"/>
      <c r="PBN411" s="1315"/>
      <c r="PBO411" s="1315"/>
      <c r="PBP411" s="1315"/>
      <c r="PBQ411" s="1315"/>
      <c r="PBR411" s="1315"/>
      <c r="PBS411" s="1315"/>
      <c r="PBT411" s="1315"/>
      <c r="PBU411" s="1315"/>
      <c r="PBV411" s="1315"/>
      <c r="PBW411" s="1315"/>
      <c r="PBX411" s="1315"/>
      <c r="PBY411" s="1315"/>
      <c r="PBZ411" s="1315"/>
      <c r="PCA411" s="1315"/>
      <c r="PCB411" s="1315"/>
      <c r="PCC411" s="1315"/>
      <c r="PCD411" s="1315"/>
      <c r="PCE411" s="1315"/>
      <c r="PCF411" s="1315"/>
      <c r="PCG411" s="1315"/>
      <c r="PCH411" s="1315"/>
      <c r="PCI411" s="1315"/>
      <c r="PCJ411" s="1315"/>
      <c r="PCK411" s="1315"/>
      <c r="PCL411" s="1315"/>
      <c r="PCM411" s="1315"/>
      <c r="PCN411" s="1315"/>
      <c r="PCO411" s="1315"/>
      <c r="PCP411" s="1315"/>
      <c r="PCQ411" s="1315"/>
      <c r="PCR411" s="1315"/>
      <c r="PCS411" s="1315"/>
      <c r="PCT411" s="1315"/>
      <c r="PCU411" s="1315"/>
      <c r="PCV411" s="1315"/>
      <c r="PCW411" s="1315"/>
      <c r="PCX411" s="1315"/>
      <c r="PCY411" s="1315"/>
      <c r="PCZ411" s="1315"/>
      <c r="PDA411" s="1315"/>
      <c r="PDB411" s="1315"/>
      <c r="PDC411" s="1315"/>
      <c r="PDD411" s="1315"/>
      <c r="PDE411" s="1315"/>
      <c r="PDF411" s="1315"/>
      <c r="PDG411" s="1315"/>
      <c r="PDH411" s="1315"/>
      <c r="PDI411" s="1315"/>
      <c r="PDJ411" s="1315"/>
      <c r="PDK411" s="1315"/>
      <c r="PDL411" s="1315"/>
      <c r="PDM411" s="1315"/>
      <c r="PDN411" s="1315"/>
      <c r="PDO411" s="1315"/>
      <c r="PDP411" s="1315"/>
      <c r="PDQ411" s="1315"/>
      <c r="PDR411" s="1315"/>
      <c r="PDS411" s="1315"/>
      <c r="PDT411" s="1315"/>
      <c r="PDU411" s="1315"/>
      <c r="PDV411" s="1315"/>
      <c r="PDW411" s="1315"/>
      <c r="PDX411" s="1315"/>
      <c r="PDY411" s="1315"/>
      <c r="PDZ411" s="1315"/>
      <c r="PEA411" s="1315"/>
      <c r="PEB411" s="1315"/>
      <c r="PEC411" s="1315"/>
      <c r="PED411" s="1315"/>
      <c r="PEE411" s="1315"/>
      <c r="PEF411" s="1315"/>
      <c r="PEG411" s="1315"/>
      <c r="PEH411" s="1315"/>
      <c r="PEI411" s="1315"/>
      <c r="PEJ411" s="1315"/>
      <c r="PEK411" s="1315"/>
      <c r="PEL411" s="1315"/>
      <c r="PEM411" s="1315"/>
      <c r="PEN411" s="1315"/>
      <c r="PEO411" s="1315"/>
      <c r="PEP411" s="1315"/>
      <c r="PEQ411" s="1315"/>
      <c r="PER411" s="1315"/>
      <c r="PES411" s="1315"/>
      <c r="PET411" s="1315"/>
      <c r="PEU411" s="1315"/>
      <c r="PEV411" s="1315"/>
      <c r="PEW411" s="1315"/>
      <c r="PEX411" s="1315"/>
      <c r="PEY411" s="1315"/>
      <c r="PEZ411" s="1315"/>
      <c r="PFA411" s="1315"/>
      <c r="PFB411" s="1315"/>
      <c r="PFC411" s="1315"/>
      <c r="PFD411" s="1315"/>
      <c r="PFE411" s="1315"/>
      <c r="PFF411" s="1315"/>
      <c r="PFG411" s="1315"/>
      <c r="PFH411" s="1315"/>
      <c r="PFI411" s="1315"/>
      <c r="PFJ411" s="1315"/>
      <c r="PFK411" s="1315"/>
      <c r="PFL411" s="1315"/>
      <c r="PFM411" s="1315"/>
      <c r="PFN411" s="1315"/>
      <c r="PFO411" s="1315"/>
      <c r="PFP411" s="1315"/>
      <c r="PFQ411" s="1315"/>
      <c r="PFR411" s="1315"/>
      <c r="PFS411" s="1315"/>
      <c r="PFT411" s="1315"/>
      <c r="PFU411" s="1315"/>
      <c r="PFV411" s="1315"/>
      <c r="PFW411" s="1315"/>
      <c r="PFX411" s="1315"/>
      <c r="PFY411" s="1315"/>
      <c r="PFZ411" s="1315"/>
      <c r="PGA411" s="1315"/>
      <c r="PGB411" s="1315"/>
      <c r="PGC411" s="1315"/>
      <c r="PGD411" s="1315"/>
      <c r="PGE411" s="1315"/>
      <c r="PGF411" s="1315"/>
      <c r="PGG411" s="1315"/>
      <c r="PGH411" s="1315"/>
      <c r="PGI411" s="1315"/>
      <c r="PGJ411" s="1315"/>
      <c r="PGK411" s="1315"/>
      <c r="PGL411" s="1315"/>
      <c r="PGM411" s="1315"/>
      <c r="PGN411" s="1315"/>
      <c r="PGO411" s="1315"/>
      <c r="PGP411" s="1315"/>
      <c r="PGQ411" s="1315"/>
      <c r="PGR411" s="1315"/>
      <c r="PGS411" s="1315"/>
      <c r="PGT411" s="1315"/>
      <c r="PGU411" s="1315"/>
      <c r="PGV411" s="1315"/>
      <c r="PGW411" s="1315"/>
      <c r="PGX411" s="1315"/>
      <c r="PGY411" s="1315"/>
      <c r="PGZ411" s="1315"/>
      <c r="PHA411" s="1315"/>
      <c r="PHB411" s="1315"/>
      <c r="PHC411" s="1315"/>
      <c r="PHD411" s="1315"/>
      <c r="PHE411" s="1315"/>
      <c r="PHF411" s="1315"/>
      <c r="PHG411" s="1315"/>
      <c r="PHH411" s="1315"/>
      <c r="PHI411" s="1315"/>
      <c r="PHJ411" s="1315"/>
      <c r="PHK411" s="1315"/>
      <c r="PHL411" s="1315"/>
      <c r="PHM411" s="1315"/>
      <c r="PHN411" s="1315"/>
      <c r="PHO411" s="1315"/>
      <c r="PHP411" s="1315"/>
      <c r="PHQ411" s="1315"/>
      <c r="PHR411" s="1315"/>
      <c r="PHS411" s="1315"/>
      <c r="PHT411" s="1315"/>
      <c r="PHU411" s="1315"/>
      <c r="PHV411" s="1315"/>
      <c r="PHW411" s="1315"/>
      <c r="PHX411" s="1315"/>
      <c r="PHY411" s="1315"/>
      <c r="PHZ411" s="1315"/>
      <c r="PIA411" s="1315"/>
      <c r="PIB411" s="1315"/>
      <c r="PIC411" s="1315"/>
      <c r="PID411" s="1315"/>
      <c r="PIE411" s="1315"/>
      <c r="PIF411" s="1315"/>
      <c r="PIG411" s="1315"/>
      <c r="PIH411" s="1315"/>
      <c r="PII411" s="1315"/>
      <c r="PIJ411" s="1315"/>
      <c r="PIK411" s="1315"/>
      <c r="PIL411" s="1315"/>
      <c r="PIM411" s="1315"/>
      <c r="PIN411" s="1315"/>
      <c r="PIO411" s="1315"/>
      <c r="PIP411" s="1315"/>
      <c r="PIQ411" s="1315"/>
      <c r="PIR411" s="1315"/>
      <c r="PIS411" s="1315"/>
      <c r="PIT411" s="1315"/>
      <c r="PIU411" s="1315"/>
      <c r="PIV411" s="1315"/>
      <c r="PIW411" s="1315"/>
      <c r="PIX411" s="1315"/>
      <c r="PIY411" s="1315"/>
      <c r="PIZ411" s="1315"/>
      <c r="PJA411" s="1315"/>
      <c r="PJB411" s="1315"/>
      <c r="PJC411" s="1315"/>
      <c r="PJD411" s="1315"/>
      <c r="PJE411" s="1315"/>
      <c r="PJF411" s="1315"/>
      <c r="PJG411" s="1315"/>
      <c r="PJH411" s="1315"/>
      <c r="PJI411" s="1315"/>
      <c r="PJJ411" s="1315"/>
      <c r="PJK411" s="1315"/>
      <c r="PJL411" s="1315"/>
      <c r="PJM411" s="1315"/>
      <c r="PJN411" s="1315"/>
      <c r="PJO411" s="1315"/>
      <c r="PJP411" s="1315"/>
      <c r="PJQ411" s="1315"/>
      <c r="PJR411" s="1315"/>
      <c r="PJS411" s="1315"/>
      <c r="PJT411" s="1315"/>
      <c r="PJU411" s="1315"/>
      <c r="PJV411" s="1315"/>
      <c r="PJW411" s="1315"/>
      <c r="PJX411" s="1315"/>
      <c r="PJY411" s="1315"/>
      <c r="PJZ411" s="1315"/>
      <c r="PKA411" s="1315"/>
      <c r="PKB411" s="1315"/>
      <c r="PKC411" s="1315"/>
      <c r="PKD411" s="1315"/>
      <c r="PKE411" s="1315"/>
      <c r="PKF411" s="1315"/>
      <c r="PKG411" s="1315"/>
      <c r="PKH411" s="1315"/>
      <c r="PKI411" s="1315"/>
      <c r="PKJ411" s="1315"/>
      <c r="PKK411" s="1315"/>
      <c r="PKL411" s="1315"/>
      <c r="PKM411" s="1315"/>
      <c r="PKN411" s="1315"/>
      <c r="PKO411" s="1315"/>
      <c r="PKP411" s="1315"/>
      <c r="PKQ411" s="1315"/>
      <c r="PKR411" s="1315"/>
      <c r="PKS411" s="1315"/>
      <c r="PKT411" s="1315"/>
      <c r="PKU411" s="1315"/>
      <c r="PKV411" s="1315"/>
      <c r="PKW411" s="1315"/>
      <c r="PKX411" s="1315"/>
      <c r="PKY411" s="1315"/>
      <c r="PKZ411" s="1315"/>
      <c r="PLA411" s="1315"/>
      <c r="PLB411" s="1315"/>
      <c r="PLC411" s="1315"/>
      <c r="PLD411" s="1315"/>
      <c r="PLE411" s="1315"/>
      <c r="PLF411" s="1315"/>
      <c r="PLG411" s="1315"/>
      <c r="PLH411" s="1315"/>
      <c r="PLI411" s="1315"/>
      <c r="PLJ411" s="1315"/>
      <c r="PLK411" s="1315"/>
      <c r="PLL411" s="1315"/>
      <c r="PLM411" s="1315"/>
      <c r="PLN411" s="1315"/>
      <c r="PLO411" s="1315"/>
      <c r="PLP411" s="1315"/>
      <c r="PLQ411" s="1315"/>
      <c r="PLR411" s="1315"/>
      <c r="PLS411" s="1315"/>
      <c r="PLT411" s="1315"/>
      <c r="PLU411" s="1315"/>
      <c r="PLV411" s="1315"/>
      <c r="PLW411" s="1315"/>
      <c r="PLX411" s="1315"/>
      <c r="PLY411" s="1315"/>
      <c r="PLZ411" s="1315"/>
      <c r="PMA411" s="1315"/>
      <c r="PMB411" s="1315"/>
      <c r="PMC411" s="1315"/>
      <c r="PMD411" s="1315"/>
      <c r="PME411" s="1315"/>
      <c r="PMF411" s="1315"/>
      <c r="PMG411" s="1315"/>
      <c r="PMH411" s="1315"/>
      <c r="PMI411" s="1315"/>
      <c r="PMJ411" s="1315"/>
      <c r="PMK411" s="1315"/>
      <c r="PML411" s="1315"/>
      <c r="PMM411" s="1315"/>
      <c r="PMN411" s="1315"/>
      <c r="PMO411" s="1315"/>
      <c r="PMP411" s="1315"/>
      <c r="PMQ411" s="1315"/>
      <c r="PMR411" s="1315"/>
      <c r="PMS411" s="1315"/>
      <c r="PMT411" s="1315"/>
      <c r="PMU411" s="1315"/>
      <c r="PMV411" s="1315"/>
      <c r="PMW411" s="1315"/>
      <c r="PMX411" s="1315"/>
      <c r="PMY411" s="1315"/>
      <c r="PMZ411" s="1315"/>
      <c r="PNA411" s="1315"/>
      <c r="PNB411" s="1315"/>
      <c r="PNC411" s="1315"/>
      <c r="PND411" s="1315"/>
      <c r="PNE411" s="1315"/>
      <c r="PNF411" s="1315"/>
      <c r="PNG411" s="1315"/>
      <c r="PNH411" s="1315"/>
      <c r="PNI411" s="1315"/>
      <c r="PNJ411" s="1315"/>
      <c r="PNK411" s="1315"/>
      <c r="PNL411" s="1315"/>
      <c r="PNM411" s="1315"/>
      <c r="PNN411" s="1315"/>
      <c r="PNO411" s="1315"/>
      <c r="PNP411" s="1315"/>
      <c r="PNQ411" s="1315"/>
      <c r="PNR411" s="1315"/>
      <c r="PNS411" s="1315"/>
      <c r="PNT411" s="1315"/>
      <c r="PNU411" s="1315"/>
      <c r="PNV411" s="1315"/>
      <c r="PNW411" s="1315"/>
      <c r="PNX411" s="1315"/>
      <c r="PNY411" s="1315"/>
      <c r="PNZ411" s="1315"/>
      <c r="POA411" s="1315"/>
      <c r="POB411" s="1315"/>
      <c r="POC411" s="1315"/>
      <c r="POD411" s="1315"/>
      <c r="POE411" s="1315"/>
      <c r="POF411" s="1315"/>
      <c r="POG411" s="1315"/>
      <c r="POH411" s="1315"/>
      <c r="POI411" s="1315"/>
      <c r="POJ411" s="1315"/>
      <c r="POK411" s="1315"/>
      <c r="POL411" s="1315"/>
      <c r="POM411" s="1315"/>
      <c r="PON411" s="1315"/>
      <c r="POO411" s="1315"/>
      <c r="POP411" s="1315"/>
      <c r="POQ411" s="1315"/>
      <c r="POR411" s="1315"/>
      <c r="POS411" s="1315"/>
      <c r="POT411" s="1315"/>
      <c r="POU411" s="1315"/>
      <c r="POV411" s="1315"/>
      <c r="POW411" s="1315"/>
      <c r="POX411" s="1315"/>
      <c r="POY411" s="1315"/>
      <c r="POZ411" s="1315"/>
      <c r="PPA411" s="1315"/>
      <c r="PPB411" s="1315"/>
      <c r="PPC411" s="1315"/>
      <c r="PPD411" s="1315"/>
      <c r="PPE411" s="1315"/>
      <c r="PPF411" s="1315"/>
      <c r="PPG411" s="1315"/>
      <c r="PPH411" s="1315"/>
      <c r="PPI411" s="1315"/>
      <c r="PPJ411" s="1315"/>
      <c r="PPK411" s="1315"/>
      <c r="PPL411" s="1315"/>
      <c r="PPM411" s="1315"/>
      <c r="PPN411" s="1315"/>
      <c r="PPO411" s="1315"/>
      <c r="PPP411" s="1315"/>
      <c r="PPQ411" s="1315"/>
      <c r="PPR411" s="1315"/>
      <c r="PPS411" s="1315"/>
      <c r="PPT411" s="1315"/>
      <c r="PPU411" s="1315"/>
      <c r="PPV411" s="1315"/>
      <c r="PPW411" s="1315"/>
      <c r="PPX411" s="1315"/>
      <c r="PPY411" s="1315"/>
      <c r="PPZ411" s="1315"/>
      <c r="PQA411" s="1315"/>
      <c r="PQB411" s="1315"/>
      <c r="PQC411" s="1315"/>
      <c r="PQD411" s="1315"/>
      <c r="PQE411" s="1315"/>
      <c r="PQF411" s="1315"/>
      <c r="PQG411" s="1315"/>
      <c r="PQH411" s="1315"/>
      <c r="PQI411" s="1315"/>
      <c r="PQJ411" s="1315"/>
      <c r="PQK411" s="1315"/>
      <c r="PQL411" s="1315"/>
      <c r="PQM411" s="1315"/>
      <c r="PQN411" s="1315"/>
      <c r="PQO411" s="1315"/>
      <c r="PQP411" s="1315"/>
      <c r="PQQ411" s="1315"/>
      <c r="PQR411" s="1315"/>
      <c r="PQS411" s="1315"/>
      <c r="PQT411" s="1315"/>
      <c r="PQU411" s="1315"/>
      <c r="PQV411" s="1315"/>
      <c r="PQW411" s="1315"/>
      <c r="PQX411" s="1315"/>
      <c r="PQY411" s="1315"/>
      <c r="PQZ411" s="1315"/>
      <c r="PRA411" s="1315"/>
      <c r="PRB411" s="1315"/>
      <c r="PRC411" s="1315"/>
      <c r="PRD411" s="1315"/>
      <c r="PRE411" s="1315"/>
      <c r="PRF411" s="1315"/>
      <c r="PRG411" s="1315"/>
      <c r="PRH411" s="1315"/>
      <c r="PRI411" s="1315"/>
      <c r="PRJ411" s="1315"/>
      <c r="PRK411" s="1315"/>
      <c r="PRL411" s="1315"/>
      <c r="PRM411" s="1315"/>
      <c r="PRN411" s="1315"/>
      <c r="PRO411" s="1315"/>
      <c r="PRP411" s="1315"/>
      <c r="PRQ411" s="1315"/>
      <c r="PRR411" s="1315"/>
      <c r="PRS411" s="1315"/>
      <c r="PRT411" s="1315"/>
      <c r="PRU411" s="1315"/>
      <c r="PRV411" s="1315"/>
      <c r="PRW411" s="1315"/>
      <c r="PRX411" s="1315"/>
      <c r="PRY411" s="1315"/>
      <c r="PRZ411" s="1315"/>
      <c r="PSA411" s="1315"/>
      <c r="PSB411" s="1315"/>
      <c r="PSC411" s="1315"/>
      <c r="PSD411" s="1315"/>
      <c r="PSE411" s="1315"/>
      <c r="PSF411" s="1315"/>
      <c r="PSG411" s="1315"/>
      <c r="PSH411" s="1315"/>
      <c r="PSI411" s="1315"/>
      <c r="PSJ411" s="1315"/>
      <c r="PSK411" s="1315"/>
      <c r="PSL411" s="1315"/>
      <c r="PSM411" s="1315"/>
      <c r="PSN411" s="1315"/>
      <c r="PSO411" s="1315"/>
      <c r="PSP411" s="1315"/>
      <c r="PSQ411" s="1315"/>
      <c r="PSR411" s="1315"/>
      <c r="PSS411" s="1315"/>
      <c r="PST411" s="1315"/>
      <c r="PSU411" s="1315"/>
      <c r="PSV411" s="1315"/>
      <c r="PSW411" s="1315"/>
      <c r="PSX411" s="1315"/>
      <c r="PSY411" s="1315"/>
      <c r="PSZ411" s="1315"/>
      <c r="PTA411" s="1315"/>
      <c r="PTB411" s="1315"/>
      <c r="PTC411" s="1315"/>
      <c r="PTD411" s="1315"/>
      <c r="PTE411" s="1315"/>
      <c r="PTF411" s="1315"/>
      <c r="PTG411" s="1315"/>
      <c r="PTH411" s="1315"/>
      <c r="PTI411" s="1315"/>
      <c r="PTJ411" s="1315"/>
      <c r="PTK411" s="1315"/>
      <c r="PTL411" s="1315"/>
      <c r="PTM411" s="1315"/>
      <c r="PTN411" s="1315"/>
      <c r="PTO411" s="1315"/>
      <c r="PTP411" s="1315"/>
      <c r="PTQ411" s="1315"/>
      <c r="PTR411" s="1315"/>
      <c r="PTS411" s="1315"/>
      <c r="PTT411" s="1315"/>
      <c r="PTU411" s="1315"/>
      <c r="PTV411" s="1315"/>
      <c r="PTW411" s="1315"/>
      <c r="PTX411" s="1315"/>
      <c r="PTY411" s="1315"/>
      <c r="PTZ411" s="1315"/>
      <c r="PUA411" s="1315"/>
      <c r="PUB411" s="1315"/>
      <c r="PUC411" s="1315"/>
      <c r="PUD411" s="1315"/>
      <c r="PUE411" s="1315"/>
      <c r="PUF411" s="1315"/>
      <c r="PUG411" s="1315"/>
      <c r="PUH411" s="1315"/>
      <c r="PUI411" s="1315"/>
      <c r="PUJ411" s="1315"/>
      <c r="PUK411" s="1315"/>
      <c r="PUL411" s="1315"/>
      <c r="PUM411" s="1315"/>
      <c r="PUN411" s="1315"/>
      <c r="PUO411" s="1315"/>
      <c r="PUP411" s="1315"/>
      <c r="PUQ411" s="1315"/>
      <c r="PUR411" s="1315"/>
      <c r="PUS411" s="1315"/>
      <c r="PUT411" s="1315"/>
      <c r="PUU411" s="1315"/>
      <c r="PUV411" s="1315"/>
      <c r="PUW411" s="1315"/>
      <c r="PUX411" s="1315"/>
      <c r="PUY411" s="1315"/>
      <c r="PUZ411" s="1315"/>
      <c r="PVA411" s="1315"/>
      <c r="PVB411" s="1315"/>
      <c r="PVC411" s="1315"/>
      <c r="PVD411" s="1315"/>
      <c r="PVE411" s="1315"/>
      <c r="PVF411" s="1315"/>
      <c r="PVG411" s="1315"/>
      <c r="PVH411" s="1315"/>
      <c r="PVI411" s="1315"/>
      <c r="PVJ411" s="1315"/>
      <c r="PVK411" s="1315"/>
      <c r="PVL411" s="1315"/>
      <c r="PVM411" s="1315"/>
      <c r="PVN411" s="1315"/>
      <c r="PVO411" s="1315"/>
      <c r="PVP411" s="1315"/>
      <c r="PVQ411" s="1315"/>
      <c r="PVR411" s="1315"/>
      <c r="PVS411" s="1315"/>
      <c r="PVT411" s="1315"/>
      <c r="PVU411" s="1315"/>
      <c r="PVV411" s="1315"/>
      <c r="PVW411" s="1315"/>
      <c r="PVX411" s="1315"/>
      <c r="PVY411" s="1315"/>
      <c r="PVZ411" s="1315"/>
      <c r="PWA411" s="1315"/>
      <c r="PWB411" s="1315"/>
      <c r="PWC411" s="1315"/>
      <c r="PWD411" s="1315"/>
      <c r="PWE411" s="1315"/>
      <c r="PWF411" s="1315"/>
      <c r="PWG411" s="1315"/>
      <c r="PWH411" s="1315"/>
      <c r="PWI411" s="1315"/>
      <c r="PWJ411" s="1315"/>
      <c r="PWK411" s="1315"/>
      <c r="PWL411" s="1315"/>
      <c r="PWM411" s="1315"/>
      <c r="PWN411" s="1315"/>
      <c r="PWO411" s="1315"/>
      <c r="PWP411" s="1315"/>
      <c r="PWQ411" s="1315"/>
      <c r="PWR411" s="1315"/>
      <c r="PWS411" s="1315"/>
      <c r="PWT411" s="1315"/>
      <c r="PWU411" s="1315"/>
      <c r="PWV411" s="1315"/>
      <c r="PWW411" s="1315"/>
      <c r="PWX411" s="1315"/>
      <c r="PWY411" s="1315"/>
      <c r="PWZ411" s="1315"/>
      <c r="PXA411" s="1315"/>
      <c r="PXB411" s="1315"/>
      <c r="PXC411" s="1315"/>
      <c r="PXD411" s="1315"/>
      <c r="PXE411" s="1315"/>
      <c r="PXF411" s="1315"/>
      <c r="PXG411" s="1315"/>
      <c r="PXH411" s="1315"/>
      <c r="PXI411" s="1315"/>
      <c r="PXJ411" s="1315"/>
      <c r="PXK411" s="1315"/>
      <c r="PXL411" s="1315"/>
      <c r="PXM411" s="1315"/>
      <c r="PXN411" s="1315"/>
      <c r="PXO411" s="1315"/>
      <c r="PXP411" s="1315"/>
      <c r="PXQ411" s="1315"/>
      <c r="PXR411" s="1315"/>
      <c r="PXS411" s="1315"/>
      <c r="PXT411" s="1315"/>
      <c r="PXU411" s="1315"/>
      <c r="PXV411" s="1315"/>
      <c r="PXW411" s="1315"/>
      <c r="PXX411" s="1315"/>
      <c r="PXY411" s="1315"/>
      <c r="PXZ411" s="1315"/>
      <c r="PYA411" s="1315"/>
      <c r="PYB411" s="1315"/>
      <c r="PYC411" s="1315"/>
      <c r="PYD411" s="1315"/>
      <c r="PYE411" s="1315"/>
      <c r="PYF411" s="1315"/>
      <c r="PYG411" s="1315"/>
      <c r="PYH411" s="1315"/>
      <c r="PYI411" s="1315"/>
      <c r="PYJ411" s="1315"/>
      <c r="PYK411" s="1315"/>
      <c r="PYL411" s="1315"/>
      <c r="PYM411" s="1315"/>
      <c r="PYN411" s="1315"/>
      <c r="PYO411" s="1315"/>
      <c r="PYP411" s="1315"/>
      <c r="PYQ411" s="1315"/>
      <c r="PYR411" s="1315"/>
      <c r="PYS411" s="1315"/>
      <c r="PYT411" s="1315"/>
      <c r="PYU411" s="1315"/>
      <c r="PYV411" s="1315"/>
      <c r="PYW411" s="1315"/>
      <c r="PYX411" s="1315"/>
      <c r="PYY411" s="1315"/>
      <c r="PYZ411" s="1315"/>
      <c r="PZA411" s="1315"/>
      <c r="PZB411" s="1315"/>
      <c r="PZC411" s="1315"/>
      <c r="PZD411" s="1315"/>
      <c r="PZE411" s="1315"/>
      <c r="PZF411" s="1315"/>
      <c r="PZG411" s="1315"/>
      <c r="PZH411" s="1315"/>
      <c r="PZI411" s="1315"/>
      <c r="PZJ411" s="1315"/>
      <c r="PZK411" s="1315"/>
      <c r="PZL411" s="1315"/>
      <c r="PZM411" s="1315"/>
      <c r="PZN411" s="1315"/>
      <c r="PZO411" s="1315"/>
      <c r="PZP411" s="1315"/>
      <c r="PZQ411" s="1315"/>
      <c r="PZR411" s="1315"/>
      <c r="PZS411" s="1315"/>
      <c r="PZT411" s="1315"/>
      <c r="PZU411" s="1315"/>
      <c r="PZV411" s="1315"/>
      <c r="PZW411" s="1315"/>
      <c r="PZX411" s="1315"/>
      <c r="PZY411" s="1315"/>
      <c r="PZZ411" s="1315"/>
      <c r="QAA411" s="1315"/>
      <c r="QAB411" s="1315"/>
      <c r="QAC411" s="1315"/>
      <c r="QAD411" s="1315"/>
      <c r="QAE411" s="1315"/>
      <c r="QAF411" s="1315"/>
      <c r="QAG411" s="1315"/>
      <c r="QAH411" s="1315"/>
      <c r="QAI411" s="1315"/>
      <c r="QAJ411" s="1315"/>
      <c r="QAK411" s="1315"/>
      <c r="QAL411" s="1315"/>
      <c r="QAM411" s="1315"/>
      <c r="QAN411" s="1315"/>
      <c r="QAO411" s="1315"/>
      <c r="QAP411" s="1315"/>
      <c r="QAQ411" s="1315"/>
      <c r="QAR411" s="1315"/>
      <c r="QAS411" s="1315"/>
      <c r="QAT411" s="1315"/>
      <c r="QAU411" s="1315"/>
      <c r="QAV411" s="1315"/>
      <c r="QAW411" s="1315"/>
      <c r="QAX411" s="1315"/>
      <c r="QAY411" s="1315"/>
      <c r="QAZ411" s="1315"/>
      <c r="QBA411" s="1315"/>
      <c r="QBB411" s="1315"/>
      <c r="QBC411" s="1315"/>
      <c r="QBD411" s="1315"/>
      <c r="QBE411" s="1315"/>
      <c r="QBF411" s="1315"/>
      <c r="QBG411" s="1315"/>
      <c r="QBH411" s="1315"/>
      <c r="QBI411" s="1315"/>
      <c r="QBJ411" s="1315"/>
      <c r="QBK411" s="1315"/>
      <c r="QBL411" s="1315"/>
      <c r="QBM411" s="1315"/>
      <c r="QBN411" s="1315"/>
      <c r="QBO411" s="1315"/>
      <c r="QBP411" s="1315"/>
      <c r="QBQ411" s="1315"/>
      <c r="QBR411" s="1315"/>
      <c r="QBS411" s="1315"/>
      <c r="QBT411" s="1315"/>
      <c r="QBU411" s="1315"/>
      <c r="QBV411" s="1315"/>
      <c r="QBW411" s="1315"/>
      <c r="QBX411" s="1315"/>
      <c r="QBY411" s="1315"/>
      <c r="QBZ411" s="1315"/>
      <c r="QCA411" s="1315"/>
      <c r="QCB411" s="1315"/>
      <c r="QCC411" s="1315"/>
      <c r="QCD411" s="1315"/>
      <c r="QCE411" s="1315"/>
      <c r="QCF411" s="1315"/>
      <c r="QCG411" s="1315"/>
      <c r="QCH411" s="1315"/>
      <c r="QCI411" s="1315"/>
      <c r="QCJ411" s="1315"/>
      <c r="QCK411" s="1315"/>
      <c r="QCL411" s="1315"/>
      <c r="QCM411" s="1315"/>
      <c r="QCN411" s="1315"/>
      <c r="QCO411" s="1315"/>
      <c r="QCP411" s="1315"/>
      <c r="QCQ411" s="1315"/>
      <c r="QCR411" s="1315"/>
      <c r="QCS411" s="1315"/>
      <c r="QCT411" s="1315"/>
      <c r="QCU411" s="1315"/>
      <c r="QCV411" s="1315"/>
      <c r="QCW411" s="1315"/>
      <c r="QCX411" s="1315"/>
      <c r="QCY411" s="1315"/>
      <c r="QCZ411" s="1315"/>
      <c r="QDA411" s="1315"/>
      <c r="QDB411" s="1315"/>
      <c r="QDC411" s="1315"/>
      <c r="QDD411" s="1315"/>
      <c r="QDE411" s="1315"/>
      <c r="QDF411" s="1315"/>
      <c r="QDG411" s="1315"/>
      <c r="QDH411" s="1315"/>
      <c r="QDI411" s="1315"/>
      <c r="QDJ411" s="1315"/>
      <c r="QDK411" s="1315"/>
      <c r="QDL411" s="1315"/>
      <c r="QDM411" s="1315"/>
      <c r="QDN411" s="1315"/>
      <c r="QDO411" s="1315"/>
      <c r="QDP411" s="1315"/>
      <c r="QDQ411" s="1315"/>
      <c r="QDR411" s="1315"/>
      <c r="QDS411" s="1315"/>
      <c r="QDT411" s="1315"/>
      <c r="QDU411" s="1315"/>
      <c r="QDV411" s="1315"/>
      <c r="QDW411" s="1315"/>
      <c r="QDX411" s="1315"/>
      <c r="QDY411" s="1315"/>
      <c r="QDZ411" s="1315"/>
      <c r="QEA411" s="1315"/>
      <c r="QEB411" s="1315"/>
      <c r="QEC411" s="1315"/>
      <c r="QED411" s="1315"/>
      <c r="QEE411" s="1315"/>
      <c r="QEF411" s="1315"/>
      <c r="QEG411" s="1315"/>
      <c r="QEH411" s="1315"/>
      <c r="QEI411" s="1315"/>
      <c r="QEJ411" s="1315"/>
      <c r="QEK411" s="1315"/>
      <c r="QEL411" s="1315"/>
      <c r="QEM411" s="1315"/>
      <c r="QEN411" s="1315"/>
      <c r="QEO411" s="1315"/>
      <c r="QEP411" s="1315"/>
      <c r="QEQ411" s="1315"/>
      <c r="QER411" s="1315"/>
      <c r="QES411" s="1315"/>
      <c r="QET411" s="1315"/>
      <c r="QEU411" s="1315"/>
      <c r="QEV411" s="1315"/>
      <c r="QEW411" s="1315"/>
      <c r="QEX411" s="1315"/>
      <c r="QEY411" s="1315"/>
      <c r="QEZ411" s="1315"/>
      <c r="QFA411" s="1315"/>
      <c r="QFB411" s="1315"/>
      <c r="QFC411" s="1315"/>
      <c r="QFD411" s="1315"/>
      <c r="QFE411" s="1315"/>
      <c r="QFF411" s="1315"/>
      <c r="QFG411" s="1315"/>
      <c r="QFH411" s="1315"/>
      <c r="QFI411" s="1315"/>
      <c r="QFJ411" s="1315"/>
      <c r="QFK411" s="1315"/>
      <c r="QFL411" s="1315"/>
      <c r="QFM411" s="1315"/>
      <c r="QFN411" s="1315"/>
      <c r="QFO411" s="1315"/>
      <c r="QFP411" s="1315"/>
      <c r="QFQ411" s="1315"/>
      <c r="QFR411" s="1315"/>
      <c r="QFS411" s="1315"/>
      <c r="QFT411" s="1315"/>
      <c r="QFU411" s="1315"/>
      <c r="QFV411" s="1315"/>
      <c r="QFW411" s="1315"/>
      <c r="QFX411" s="1315"/>
      <c r="QFY411" s="1315"/>
      <c r="QFZ411" s="1315"/>
      <c r="QGA411" s="1315"/>
      <c r="QGB411" s="1315"/>
      <c r="QGC411" s="1315"/>
      <c r="QGD411" s="1315"/>
      <c r="QGE411" s="1315"/>
      <c r="QGF411" s="1315"/>
      <c r="QGG411" s="1315"/>
      <c r="QGH411" s="1315"/>
      <c r="QGI411" s="1315"/>
      <c r="QGJ411" s="1315"/>
      <c r="QGK411" s="1315"/>
      <c r="QGL411" s="1315"/>
      <c r="QGM411" s="1315"/>
      <c r="QGN411" s="1315"/>
      <c r="QGO411" s="1315"/>
      <c r="QGP411" s="1315"/>
      <c r="QGQ411" s="1315"/>
      <c r="QGR411" s="1315"/>
      <c r="QGS411" s="1315"/>
      <c r="QGT411" s="1315"/>
      <c r="QGU411" s="1315"/>
      <c r="QGV411" s="1315"/>
      <c r="QGW411" s="1315"/>
      <c r="QGX411" s="1315"/>
      <c r="QGY411" s="1315"/>
      <c r="QGZ411" s="1315"/>
      <c r="QHA411" s="1315"/>
      <c r="QHB411" s="1315"/>
      <c r="QHC411" s="1315"/>
      <c r="QHD411" s="1315"/>
      <c r="QHE411" s="1315"/>
      <c r="QHF411" s="1315"/>
      <c r="QHG411" s="1315"/>
      <c r="QHH411" s="1315"/>
      <c r="QHI411" s="1315"/>
      <c r="QHJ411" s="1315"/>
      <c r="QHK411" s="1315"/>
      <c r="QHL411" s="1315"/>
      <c r="QHM411" s="1315"/>
      <c r="QHN411" s="1315"/>
      <c r="QHO411" s="1315"/>
      <c r="QHP411" s="1315"/>
      <c r="QHQ411" s="1315"/>
      <c r="QHR411" s="1315"/>
      <c r="QHS411" s="1315"/>
      <c r="QHT411" s="1315"/>
      <c r="QHU411" s="1315"/>
      <c r="QHV411" s="1315"/>
      <c r="QHW411" s="1315"/>
      <c r="QHX411" s="1315"/>
      <c r="QHY411" s="1315"/>
      <c r="QHZ411" s="1315"/>
      <c r="QIA411" s="1315"/>
      <c r="QIB411" s="1315"/>
      <c r="QIC411" s="1315"/>
      <c r="QID411" s="1315"/>
      <c r="QIE411" s="1315"/>
      <c r="QIF411" s="1315"/>
      <c r="QIG411" s="1315"/>
      <c r="QIH411" s="1315"/>
      <c r="QII411" s="1315"/>
      <c r="QIJ411" s="1315"/>
      <c r="QIK411" s="1315"/>
      <c r="QIL411" s="1315"/>
      <c r="QIM411" s="1315"/>
      <c r="QIN411" s="1315"/>
      <c r="QIO411" s="1315"/>
      <c r="QIP411" s="1315"/>
      <c r="QIQ411" s="1315"/>
      <c r="QIR411" s="1315"/>
      <c r="QIS411" s="1315"/>
      <c r="QIT411" s="1315"/>
      <c r="QIU411" s="1315"/>
      <c r="QIV411" s="1315"/>
      <c r="QIW411" s="1315"/>
      <c r="QIX411" s="1315"/>
      <c r="QIY411" s="1315"/>
      <c r="QIZ411" s="1315"/>
      <c r="QJA411" s="1315"/>
      <c r="QJB411" s="1315"/>
      <c r="QJC411" s="1315"/>
      <c r="QJD411" s="1315"/>
      <c r="QJE411" s="1315"/>
      <c r="QJF411" s="1315"/>
      <c r="QJG411" s="1315"/>
      <c r="QJH411" s="1315"/>
      <c r="QJI411" s="1315"/>
      <c r="QJJ411" s="1315"/>
      <c r="QJK411" s="1315"/>
      <c r="QJL411" s="1315"/>
      <c r="QJM411" s="1315"/>
      <c r="QJN411" s="1315"/>
      <c r="QJO411" s="1315"/>
      <c r="QJP411" s="1315"/>
      <c r="QJQ411" s="1315"/>
      <c r="QJR411" s="1315"/>
      <c r="QJS411" s="1315"/>
      <c r="QJT411" s="1315"/>
      <c r="QJU411" s="1315"/>
      <c r="QJV411" s="1315"/>
      <c r="QJW411" s="1315"/>
      <c r="QJX411" s="1315"/>
      <c r="QJY411" s="1315"/>
      <c r="QJZ411" s="1315"/>
      <c r="QKA411" s="1315"/>
      <c r="QKB411" s="1315"/>
      <c r="QKC411" s="1315"/>
      <c r="QKD411" s="1315"/>
      <c r="QKE411" s="1315"/>
      <c r="QKF411" s="1315"/>
      <c r="QKG411" s="1315"/>
      <c r="QKH411" s="1315"/>
      <c r="QKI411" s="1315"/>
      <c r="QKJ411" s="1315"/>
      <c r="QKK411" s="1315"/>
      <c r="QKL411" s="1315"/>
      <c r="QKM411" s="1315"/>
      <c r="QKN411" s="1315"/>
      <c r="QKO411" s="1315"/>
      <c r="QKP411" s="1315"/>
      <c r="QKQ411" s="1315"/>
      <c r="QKR411" s="1315"/>
      <c r="QKS411" s="1315"/>
      <c r="QKT411" s="1315"/>
      <c r="QKU411" s="1315"/>
      <c r="QKV411" s="1315"/>
      <c r="QKW411" s="1315"/>
      <c r="QKX411" s="1315"/>
      <c r="QKY411" s="1315"/>
      <c r="QKZ411" s="1315"/>
      <c r="QLA411" s="1315"/>
      <c r="QLB411" s="1315"/>
      <c r="QLC411" s="1315"/>
      <c r="QLD411" s="1315"/>
      <c r="QLE411" s="1315"/>
      <c r="QLF411" s="1315"/>
      <c r="QLG411" s="1315"/>
      <c r="QLH411" s="1315"/>
      <c r="QLI411" s="1315"/>
      <c r="QLJ411" s="1315"/>
      <c r="QLK411" s="1315"/>
      <c r="QLL411" s="1315"/>
      <c r="QLM411" s="1315"/>
      <c r="QLN411" s="1315"/>
      <c r="QLO411" s="1315"/>
      <c r="QLP411" s="1315"/>
      <c r="QLQ411" s="1315"/>
      <c r="QLR411" s="1315"/>
      <c r="QLS411" s="1315"/>
      <c r="QLT411" s="1315"/>
      <c r="QLU411" s="1315"/>
      <c r="QLV411" s="1315"/>
      <c r="QLW411" s="1315"/>
      <c r="QLX411" s="1315"/>
      <c r="QLY411" s="1315"/>
      <c r="QLZ411" s="1315"/>
      <c r="QMA411" s="1315"/>
      <c r="QMB411" s="1315"/>
      <c r="QMC411" s="1315"/>
      <c r="QMD411" s="1315"/>
      <c r="QME411" s="1315"/>
      <c r="QMF411" s="1315"/>
      <c r="QMG411" s="1315"/>
      <c r="QMH411" s="1315"/>
      <c r="QMI411" s="1315"/>
      <c r="QMJ411" s="1315"/>
      <c r="QMK411" s="1315"/>
      <c r="QML411" s="1315"/>
      <c r="QMM411" s="1315"/>
      <c r="QMN411" s="1315"/>
      <c r="QMO411" s="1315"/>
      <c r="QMP411" s="1315"/>
      <c r="QMQ411" s="1315"/>
      <c r="QMR411" s="1315"/>
      <c r="QMS411" s="1315"/>
      <c r="QMT411" s="1315"/>
      <c r="QMU411" s="1315"/>
      <c r="QMV411" s="1315"/>
      <c r="QMW411" s="1315"/>
      <c r="QMX411" s="1315"/>
      <c r="QMY411" s="1315"/>
      <c r="QMZ411" s="1315"/>
      <c r="QNA411" s="1315"/>
      <c r="QNB411" s="1315"/>
      <c r="QNC411" s="1315"/>
      <c r="QND411" s="1315"/>
      <c r="QNE411" s="1315"/>
      <c r="QNF411" s="1315"/>
      <c r="QNG411" s="1315"/>
      <c r="QNH411" s="1315"/>
      <c r="QNI411" s="1315"/>
      <c r="QNJ411" s="1315"/>
      <c r="QNK411" s="1315"/>
      <c r="QNL411" s="1315"/>
      <c r="QNM411" s="1315"/>
      <c r="QNN411" s="1315"/>
      <c r="QNO411" s="1315"/>
      <c r="QNP411" s="1315"/>
      <c r="QNQ411" s="1315"/>
      <c r="QNR411" s="1315"/>
      <c r="QNS411" s="1315"/>
      <c r="QNT411" s="1315"/>
      <c r="QNU411" s="1315"/>
      <c r="QNV411" s="1315"/>
      <c r="QNW411" s="1315"/>
      <c r="QNX411" s="1315"/>
      <c r="QNY411" s="1315"/>
      <c r="QNZ411" s="1315"/>
      <c r="QOA411" s="1315"/>
      <c r="QOB411" s="1315"/>
      <c r="QOC411" s="1315"/>
      <c r="QOD411" s="1315"/>
      <c r="QOE411" s="1315"/>
      <c r="QOF411" s="1315"/>
      <c r="QOG411" s="1315"/>
      <c r="QOH411" s="1315"/>
      <c r="QOI411" s="1315"/>
      <c r="QOJ411" s="1315"/>
      <c r="QOK411" s="1315"/>
      <c r="QOL411" s="1315"/>
      <c r="QOM411" s="1315"/>
      <c r="QON411" s="1315"/>
      <c r="QOO411" s="1315"/>
      <c r="QOP411" s="1315"/>
      <c r="QOQ411" s="1315"/>
      <c r="QOR411" s="1315"/>
      <c r="QOS411" s="1315"/>
      <c r="QOT411" s="1315"/>
      <c r="QOU411" s="1315"/>
      <c r="QOV411" s="1315"/>
      <c r="QOW411" s="1315"/>
      <c r="QOX411" s="1315"/>
      <c r="QOY411" s="1315"/>
      <c r="QOZ411" s="1315"/>
      <c r="QPA411" s="1315"/>
      <c r="QPB411" s="1315"/>
      <c r="QPC411" s="1315"/>
      <c r="QPD411" s="1315"/>
      <c r="QPE411" s="1315"/>
      <c r="QPF411" s="1315"/>
      <c r="QPG411" s="1315"/>
      <c r="QPH411" s="1315"/>
      <c r="QPI411" s="1315"/>
      <c r="QPJ411" s="1315"/>
      <c r="QPK411" s="1315"/>
      <c r="QPL411" s="1315"/>
      <c r="QPM411" s="1315"/>
      <c r="QPN411" s="1315"/>
      <c r="QPO411" s="1315"/>
      <c r="QPP411" s="1315"/>
      <c r="QPQ411" s="1315"/>
      <c r="QPR411" s="1315"/>
      <c r="QPS411" s="1315"/>
      <c r="QPT411" s="1315"/>
      <c r="QPU411" s="1315"/>
      <c r="QPV411" s="1315"/>
      <c r="QPW411" s="1315"/>
      <c r="QPX411" s="1315"/>
      <c r="QPY411" s="1315"/>
      <c r="QPZ411" s="1315"/>
      <c r="QQA411" s="1315"/>
      <c r="QQB411" s="1315"/>
      <c r="QQC411" s="1315"/>
      <c r="QQD411" s="1315"/>
      <c r="QQE411" s="1315"/>
      <c r="QQF411" s="1315"/>
      <c r="QQG411" s="1315"/>
      <c r="QQH411" s="1315"/>
      <c r="QQI411" s="1315"/>
      <c r="QQJ411" s="1315"/>
      <c r="QQK411" s="1315"/>
      <c r="QQL411" s="1315"/>
      <c r="QQM411" s="1315"/>
      <c r="QQN411" s="1315"/>
      <c r="QQO411" s="1315"/>
      <c r="QQP411" s="1315"/>
      <c r="QQQ411" s="1315"/>
      <c r="QQR411" s="1315"/>
      <c r="QQS411" s="1315"/>
      <c r="QQT411" s="1315"/>
      <c r="QQU411" s="1315"/>
      <c r="QQV411" s="1315"/>
      <c r="QQW411" s="1315"/>
      <c r="QQX411" s="1315"/>
      <c r="QQY411" s="1315"/>
      <c r="QQZ411" s="1315"/>
      <c r="QRA411" s="1315"/>
      <c r="QRB411" s="1315"/>
      <c r="QRC411" s="1315"/>
      <c r="QRD411" s="1315"/>
      <c r="QRE411" s="1315"/>
      <c r="QRF411" s="1315"/>
      <c r="QRG411" s="1315"/>
      <c r="QRH411" s="1315"/>
      <c r="QRI411" s="1315"/>
      <c r="QRJ411" s="1315"/>
      <c r="QRK411" s="1315"/>
      <c r="QRL411" s="1315"/>
      <c r="QRM411" s="1315"/>
      <c r="QRN411" s="1315"/>
      <c r="QRO411" s="1315"/>
      <c r="QRP411" s="1315"/>
      <c r="QRQ411" s="1315"/>
      <c r="QRR411" s="1315"/>
      <c r="QRS411" s="1315"/>
      <c r="QRT411" s="1315"/>
      <c r="QRU411" s="1315"/>
      <c r="QRV411" s="1315"/>
      <c r="QRW411" s="1315"/>
      <c r="QRX411" s="1315"/>
      <c r="QRY411" s="1315"/>
      <c r="QRZ411" s="1315"/>
      <c r="QSA411" s="1315"/>
      <c r="QSB411" s="1315"/>
      <c r="QSC411" s="1315"/>
      <c r="QSD411" s="1315"/>
      <c r="QSE411" s="1315"/>
      <c r="QSF411" s="1315"/>
      <c r="QSG411" s="1315"/>
      <c r="QSH411" s="1315"/>
      <c r="QSI411" s="1315"/>
      <c r="QSJ411" s="1315"/>
      <c r="QSK411" s="1315"/>
      <c r="QSL411" s="1315"/>
      <c r="QSM411" s="1315"/>
      <c r="QSN411" s="1315"/>
      <c r="QSO411" s="1315"/>
      <c r="QSP411" s="1315"/>
      <c r="QSQ411" s="1315"/>
      <c r="QSR411" s="1315"/>
      <c r="QSS411" s="1315"/>
      <c r="QST411" s="1315"/>
      <c r="QSU411" s="1315"/>
      <c r="QSV411" s="1315"/>
      <c r="QSW411" s="1315"/>
      <c r="QSX411" s="1315"/>
      <c r="QSY411" s="1315"/>
      <c r="QSZ411" s="1315"/>
      <c r="QTA411" s="1315"/>
      <c r="QTB411" s="1315"/>
      <c r="QTC411" s="1315"/>
      <c r="QTD411" s="1315"/>
      <c r="QTE411" s="1315"/>
      <c r="QTF411" s="1315"/>
      <c r="QTG411" s="1315"/>
      <c r="QTH411" s="1315"/>
      <c r="QTI411" s="1315"/>
      <c r="QTJ411" s="1315"/>
      <c r="QTK411" s="1315"/>
      <c r="QTL411" s="1315"/>
      <c r="QTM411" s="1315"/>
      <c r="QTN411" s="1315"/>
      <c r="QTO411" s="1315"/>
      <c r="QTP411" s="1315"/>
      <c r="QTQ411" s="1315"/>
      <c r="QTR411" s="1315"/>
      <c r="QTS411" s="1315"/>
      <c r="QTT411" s="1315"/>
      <c r="QTU411" s="1315"/>
      <c r="QTV411" s="1315"/>
      <c r="QTW411" s="1315"/>
      <c r="QTX411" s="1315"/>
      <c r="QTY411" s="1315"/>
      <c r="QTZ411" s="1315"/>
      <c r="QUA411" s="1315"/>
      <c r="QUB411" s="1315"/>
      <c r="QUC411" s="1315"/>
      <c r="QUD411" s="1315"/>
      <c r="QUE411" s="1315"/>
      <c r="QUF411" s="1315"/>
      <c r="QUG411" s="1315"/>
      <c r="QUH411" s="1315"/>
      <c r="QUI411" s="1315"/>
      <c r="QUJ411" s="1315"/>
      <c r="QUK411" s="1315"/>
      <c r="QUL411" s="1315"/>
      <c r="QUM411" s="1315"/>
      <c r="QUN411" s="1315"/>
      <c r="QUO411" s="1315"/>
      <c r="QUP411" s="1315"/>
      <c r="QUQ411" s="1315"/>
      <c r="QUR411" s="1315"/>
      <c r="QUS411" s="1315"/>
      <c r="QUT411" s="1315"/>
      <c r="QUU411" s="1315"/>
      <c r="QUV411" s="1315"/>
      <c r="QUW411" s="1315"/>
      <c r="QUX411" s="1315"/>
      <c r="QUY411" s="1315"/>
      <c r="QUZ411" s="1315"/>
      <c r="QVA411" s="1315"/>
      <c r="QVB411" s="1315"/>
      <c r="QVC411" s="1315"/>
      <c r="QVD411" s="1315"/>
      <c r="QVE411" s="1315"/>
      <c r="QVF411" s="1315"/>
      <c r="QVG411" s="1315"/>
      <c r="QVH411" s="1315"/>
      <c r="QVI411" s="1315"/>
      <c r="QVJ411" s="1315"/>
      <c r="QVK411" s="1315"/>
      <c r="QVL411" s="1315"/>
      <c r="QVM411" s="1315"/>
      <c r="QVN411" s="1315"/>
      <c r="QVO411" s="1315"/>
      <c r="QVP411" s="1315"/>
      <c r="QVQ411" s="1315"/>
      <c r="QVR411" s="1315"/>
      <c r="QVS411" s="1315"/>
      <c r="QVT411" s="1315"/>
      <c r="QVU411" s="1315"/>
      <c r="QVV411" s="1315"/>
      <c r="QVW411" s="1315"/>
      <c r="QVX411" s="1315"/>
      <c r="QVY411" s="1315"/>
      <c r="QVZ411" s="1315"/>
      <c r="QWA411" s="1315"/>
      <c r="QWB411" s="1315"/>
      <c r="QWC411" s="1315"/>
      <c r="QWD411" s="1315"/>
      <c r="QWE411" s="1315"/>
      <c r="QWF411" s="1315"/>
      <c r="QWG411" s="1315"/>
      <c r="QWH411" s="1315"/>
      <c r="QWI411" s="1315"/>
      <c r="QWJ411" s="1315"/>
      <c r="QWK411" s="1315"/>
      <c r="QWL411" s="1315"/>
      <c r="QWM411" s="1315"/>
      <c r="QWN411" s="1315"/>
      <c r="QWO411" s="1315"/>
      <c r="QWP411" s="1315"/>
      <c r="QWQ411" s="1315"/>
      <c r="QWR411" s="1315"/>
      <c r="QWS411" s="1315"/>
      <c r="QWT411" s="1315"/>
      <c r="QWU411" s="1315"/>
      <c r="QWV411" s="1315"/>
      <c r="QWW411" s="1315"/>
      <c r="QWX411" s="1315"/>
      <c r="QWY411" s="1315"/>
      <c r="QWZ411" s="1315"/>
      <c r="QXA411" s="1315"/>
      <c r="QXB411" s="1315"/>
      <c r="QXC411" s="1315"/>
      <c r="QXD411" s="1315"/>
      <c r="QXE411" s="1315"/>
      <c r="QXF411" s="1315"/>
      <c r="QXG411" s="1315"/>
      <c r="QXH411" s="1315"/>
      <c r="QXI411" s="1315"/>
      <c r="QXJ411" s="1315"/>
      <c r="QXK411" s="1315"/>
      <c r="QXL411" s="1315"/>
      <c r="QXM411" s="1315"/>
      <c r="QXN411" s="1315"/>
      <c r="QXO411" s="1315"/>
      <c r="QXP411" s="1315"/>
      <c r="QXQ411" s="1315"/>
      <c r="QXR411" s="1315"/>
      <c r="QXS411" s="1315"/>
      <c r="QXT411" s="1315"/>
      <c r="QXU411" s="1315"/>
      <c r="QXV411" s="1315"/>
      <c r="QXW411" s="1315"/>
      <c r="QXX411" s="1315"/>
      <c r="QXY411" s="1315"/>
      <c r="QXZ411" s="1315"/>
      <c r="QYA411" s="1315"/>
      <c r="QYB411" s="1315"/>
      <c r="QYC411" s="1315"/>
      <c r="QYD411" s="1315"/>
      <c r="QYE411" s="1315"/>
      <c r="QYF411" s="1315"/>
      <c r="QYG411" s="1315"/>
      <c r="QYH411" s="1315"/>
      <c r="QYI411" s="1315"/>
      <c r="QYJ411" s="1315"/>
      <c r="QYK411" s="1315"/>
      <c r="QYL411" s="1315"/>
      <c r="QYM411" s="1315"/>
      <c r="QYN411" s="1315"/>
      <c r="QYO411" s="1315"/>
      <c r="QYP411" s="1315"/>
      <c r="QYQ411" s="1315"/>
      <c r="QYR411" s="1315"/>
      <c r="QYS411" s="1315"/>
      <c r="QYT411" s="1315"/>
      <c r="QYU411" s="1315"/>
      <c r="QYV411" s="1315"/>
      <c r="QYW411" s="1315"/>
      <c r="QYX411" s="1315"/>
      <c r="QYY411" s="1315"/>
      <c r="QYZ411" s="1315"/>
      <c r="QZA411" s="1315"/>
      <c r="QZB411" s="1315"/>
      <c r="QZC411" s="1315"/>
      <c r="QZD411" s="1315"/>
      <c r="QZE411" s="1315"/>
      <c r="QZF411" s="1315"/>
      <c r="QZG411" s="1315"/>
      <c r="QZH411" s="1315"/>
      <c r="QZI411" s="1315"/>
      <c r="QZJ411" s="1315"/>
      <c r="QZK411" s="1315"/>
      <c r="QZL411" s="1315"/>
      <c r="QZM411" s="1315"/>
      <c r="QZN411" s="1315"/>
      <c r="QZO411" s="1315"/>
      <c r="QZP411" s="1315"/>
      <c r="QZQ411" s="1315"/>
      <c r="QZR411" s="1315"/>
      <c r="QZS411" s="1315"/>
      <c r="QZT411" s="1315"/>
      <c r="QZU411" s="1315"/>
      <c r="QZV411" s="1315"/>
      <c r="QZW411" s="1315"/>
      <c r="QZX411" s="1315"/>
      <c r="QZY411" s="1315"/>
      <c r="QZZ411" s="1315"/>
      <c r="RAA411" s="1315"/>
      <c r="RAB411" s="1315"/>
      <c r="RAC411" s="1315"/>
      <c r="RAD411" s="1315"/>
      <c r="RAE411" s="1315"/>
      <c r="RAF411" s="1315"/>
      <c r="RAG411" s="1315"/>
      <c r="RAH411" s="1315"/>
      <c r="RAI411" s="1315"/>
      <c r="RAJ411" s="1315"/>
      <c r="RAK411" s="1315"/>
      <c r="RAL411" s="1315"/>
      <c r="RAM411" s="1315"/>
      <c r="RAN411" s="1315"/>
      <c r="RAO411" s="1315"/>
      <c r="RAP411" s="1315"/>
      <c r="RAQ411" s="1315"/>
      <c r="RAR411" s="1315"/>
      <c r="RAS411" s="1315"/>
      <c r="RAT411" s="1315"/>
      <c r="RAU411" s="1315"/>
      <c r="RAV411" s="1315"/>
      <c r="RAW411" s="1315"/>
      <c r="RAX411" s="1315"/>
      <c r="RAY411" s="1315"/>
      <c r="RAZ411" s="1315"/>
      <c r="RBA411" s="1315"/>
      <c r="RBB411" s="1315"/>
      <c r="RBC411" s="1315"/>
      <c r="RBD411" s="1315"/>
      <c r="RBE411" s="1315"/>
      <c r="RBF411" s="1315"/>
      <c r="RBG411" s="1315"/>
      <c r="RBH411" s="1315"/>
      <c r="RBI411" s="1315"/>
      <c r="RBJ411" s="1315"/>
      <c r="RBK411" s="1315"/>
      <c r="RBL411" s="1315"/>
      <c r="RBM411" s="1315"/>
      <c r="RBN411" s="1315"/>
      <c r="RBO411" s="1315"/>
      <c r="RBP411" s="1315"/>
      <c r="RBQ411" s="1315"/>
      <c r="RBR411" s="1315"/>
      <c r="RBS411" s="1315"/>
      <c r="RBT411" s="1315"/>
      <c r="RBU411" s="1315"/>
      <c r="RBV411" s="1315"/>
      <c r="RBW411" s="1315"/>
      <c r="RBX411" s="1315"/>
      <c r="RBY411" s="1315"/>
      <c r="RBZ411" s="1315"/>
      <c r="RCA411" s="1315"/>
      <c r="RCB411" s="1315"/>
      <c r="RCC411" s="1315"/>
      <c r="RCD411" s="1315"/>
      <c r="RCE411" s="1315"/>
      <c r="RCF411" s="1315"/>
      <c r="RCG411" s="1315"/>
      <c r="RCH411" s="1315"/>
      <c r="RCI411" s="1315"/>
      <c r="RCJ411" s="1315"/>
      <c r="RCK411" s="1315"/>
      <c r="RCL411" s="1315"/>
      <c r="RCM411" s="1315"/>
      <c r="RCN411" s="1315"/>
      <c r="RCO411" s="1315"/>
      <c r="RCP411" s="1315"/>
      <c r="RCQ411" s="1315"/>
      <c r="RCR411" s="1315"/>
      <c r="RCS411" s="1315"/>
      <c r="RCT411" s="1315"/>
      <c r="RCU411" s="1315"/>
      <c r="RCV411" s="1315"/>
      <c r="RCW411" s="1315"/>
      <c r="RCX411" s="1315"/>
      <c r="RCY411" s="1315"/>
      <c r="RCZ411" s="1315"/>
      <c r="RDA411" s="1315"/>
      <c r="RDB411" s="1315"/>
      <c r="RDC411" s="1315"/>
      <c r="RDD411" s="1315"/>
      <c r="RDE411" s="1315"/>
      <c r="RDF411" s="1315"/>
      <c r="RDG411" s="1315"/>
      <c r="RDH411" s="1315"/>
      <c r="RDI411" s="1315"/>
      <c r="RDJ411" s="1315"/>
      <c r="RDK411" s="1315"/>
      <c r="RDL411" s="1315"/>
      <c r="RDM411" s="1315"/>
      <c r="RDN411" s="1315"/>
      <c r="RDO411" s="1315"/>
      <c r="RDP411" s="1315"/>
      <c r="RDQ411" s="1315"/>
      <c r="RDR411" s="1315"/>
      <c r="RDS411" s="1315"/>
      <c r="RDT411" s="1315"/>
      <c r="RDU411" s="1315"/>
      <c r="RDV411" s="1315"/>
      <c r="RDW411" s="1315"/>
      <c r="RDX411" s="1315"/>
      <c r="RDY411" s="1315"/>
      <c r="RDZ411" s="1315"/>
      <c r="REA411" s="1315"/>
      <c r="REB411" s="1315"/>
      <c r="REC411" s="1315"/>
      <c r="RED411" s="1315"/>
      <c r="REE411" s="1315"/>
      <c r="REF411" s="1315"/>
      <c r="REG411" s="1315"/>
      <c r="REH411" s="1315"/>
      <c r="REI411" s="1315"/>
      <c r="REJ411" s="1315"/>
      <c r="REK411" s="1315"/>
      <c r="REL411" s="1315"/>
      <c r="REM411" s="1315"/>
      <c r="REN411" s="1315"/>
      <c r="REO411" s="1315"/>
      <c r="REP411" s="1315"/>
      <c r="REQ411" s="1315"/>
      <c r="RER411" s="1315"/>
      <c r="RES411" s="1315"/>
      <c r="RET411" s="1315"/>
      <c r="REU411" s="1315"/>
      <c r="REV411" s="1315"/>
      <c r="REW411" s="1315"/>
      <c r="REX411" s="1315"/>
      <c r="REY411" s="1315"/>
      <c r="REZ411" s="1315"/>
      <c r="RFA411" s="1315"/>
      <c r="RFB411" s="1315"/>
      <c r="RFC411" s="1315"/>
      <c r="RFD411" s="1315"/>
      <c r="RFE411" s="1315"/>
      <c r="RFF411" s="1315"/>
      <c r="RFG411" s="1315"/>
      <c r="RFH411" s="1315"/>
      <c r="RFI411" s="1315"/>
      <c r="RFJ411" s="1315"/>
      <c r="RFK411" s="1315"/>
      <c r="RFL411" s="1315"/>
      <c r="RFM411" s="1315"/>
      <c r="RFN411" s="1315"/>
      <c r="RFO411" s="1315"/>
      <c r="RFP411" s="1315"/>
      <c r="RFQ411" s="1315"/>
      <c r="RFR411" s="1315"/>
      <c r="RFS411" s="1315"/>
      <c r="RFT411" s="1315"/>
      <c r="RFU411" s="1315"/>
      <c r="RFV411" s="1315"/>
      <c r="RFW411" s="1315"/>
      <c r="RFX411" s="1315"/>
      <c r="RFY411" s="1315"/>
      <c r="RFZ411" s="1315"/>
      <c r="RGA411" s="1315"/>
      <c r="RGB411" s="1315"/>
      <c r="RGC411" s="1315"/>
      <c r="RGD411" s="1315"/>
      <c r="RGE411" s="1315"/>
      <c r="RGF411" s="1315"/>
      <c r="RGG411" s="1315"/>
      <c r="RGH411" s="1315"/>
      <c r="RGI411" s="1315"/>
      <c r="RGJ411" s="1315"/>
      <c r="RGK411" s="1315"/>
      <c r="RGL411" s="1315"/>
      <c r="RGM411" s="1315"/>
      <c r="RGN411" s="1315"/>
      <c r="RGO411" s="1315"/>
      <c r="RGP411" s="1315"/>
      <c r="RGQ411" s="1315"/>
      <c r="RGR411" s="1315"/>
      <c r="RGS411" s="1315"/>
      <c r="RGT411" s="1315"/>
      <c r="RGU411" s="1315"/>
      <c r="RGV411" s="1315"/>
      <c r="RGW411" s="1315"/>
      <c r="RGX411" s="1315"/>
      <c r="RGY411" s="1315"/>
      <c r="RGZ411" s="1315"/>
      <c r="RHA411" s="1315"/>
      <c r="RHB411" s="1315"/>
      <c r="RHC411" s="1315"/>
      <c r="RHD411" s="1315"/>
      <c r="RHE411" s="1315"/>
      <c r="RHF411" s="1315"/>
      <c r="RHG411" s="1315"/>
      <c r="RHH411" s="1315"/>
      <c r="RHI411" s="1315"/>
      <c r="RHJ411" s="1315"/>
      <c r="RHK411" s="1315"/>
      <c r="RHL411" s="1315"/>
      <c r="RHM411" s="1315"/>
      <c r="RHN411" s="1315"/>
      <c r="RHO411" s="1315"/>
      <c r="RHP411" s="1315"/>
      <c r="RHQ411" s="1315"/>
      <c r="RHR411" s="1315"/>
      <c r="RHS411" s="1315"/>
      <c r="RHT411" s="1315"/>
      <c r="RHU411" s="1315"/>
      <c r="RHV411" s="1315"/>
      <c r="RHW411" s="1315"/>
      <c r="RHX411" s="1315"/>
      <c r="RHY411" s="1315"/>
      <c r="RHZ411" s="1315"/>
      <c r="RIA411" s="1315"/>
      <c r="RIB411" s="1315"/>
      <c r="RIC411" s="1315"/>
      <c r="RID411" s="1315"/>
      <c r="RIE411" s="1315"/>
      <c r="RIF411" s="1315"/>
      <c r="RIG411" s="1315"/>
      <c r="RIH411" s="1315"/>
      <c r="RII411" s="1315"/>
      <c r="RIJ411" s="1315"/>
      <c r="RIK411" s="1315"/>
      <c r="RIL411" s="1315"/>
      <c r="RIM411" s="1315"/>
      <c r="RIN411" s="1315"/>
      <c r="RIO411" s="1315"/>
      <c r="RIP411" s="1315"/>
      <c r="RIQ411" s="1315"/>
      <c r="RIR411" s="1315"/>
      <c r="RIS411" s="1315"/>
      <c r="RIT411" s="1315"/>
      <c r="RIU411" s="1315"/>
      <c r="RIV411" s="1315"/>
      <c r="RIW411" s="1315"/>
      <c r="RIX411" s="1315"/>
      <c r="RIY411" s="1315"/>
      <c r="RIZ411" s="1315"/>
      <c r="RJA411" s="1315"/>
      <c r="RJB411" s="1315"/>
      <c r="RJC411" s="1315"/>
      <c r="RJD411" s="1315"/>
      <c r="RJE411" s="1315"/>
      <c r="RJF411" s="1315"/>
      <c r="RJG411" s="1315"/>
      <c r="RJH411" s="1315"/>
      <c r="RJI411" s="1315"/>
      <c r="RJJ411" s="1315"/>
      <c r="RJK411" s="1315"/>
      <c r="RJL411" s="1315"/>
      <c r="RJM411" s="1315"/>
      <c r="RJN411" s="1315"/>
      <c r="RJO411" s="1315"/>
      <c r="RJP411" s="1315"/>
      <c r="RJQ411" s="1315"/>
      <c r="RJR411" s="1315"/>
      <c r="RJS411" s="1315"/>
      <c r="RJT411" s="1315"/>
      <c r="RJU411" s="1315"/>
      <c r="RJV411" s="1315"/>
      <c r="RJW411" s="1315"/>
      <c r="RJX411" s="1315"/>
      <c r="RJY411" s="1315"/>
      <c r="RJZ411" s="1315"/>
      <c r="RKA411" s="1315"/>
      <c r="RKB411" s="1315"/>
      <c r="RKC411" s="1315"/>
      <c r="RKD411" s="1315"/>
      <c r="RKE411" s="1315"/>
      <c r="RKF411" s="1315"/>
      <c r="RKG411" s="1315"/>
      <c r="RKH411" s="1315"/>
      <c r="RKI411" s="1315"/>
      <c r="RKJ411" s="1315"/>
      <c r="RKK411" s="1315"/>
      <c r="RKL411" s="1315"/>
      <c r="RKM411" s="1315"/>
      <c r="RKN411" s="1315"/>
      <c r="RKO411" s="1315"/>
      <c r="RKP411" s="1315"/>
      <c r="RKQ411" s="1315"/>
      <c r="RKR411" s="1315"/>
      <c r="RKS411" s="1315"/>
      <c r="RKT411" s="1315"/>
      <c r="RKU411" s="1315"/>
      <c r="RKV411" s="1315"/>
      <c r="RKW411" s="1315"/>
      <c r="RKX411" s="1315"/>
      <c r="RKY411" s="1315"/>
      <c r="RKZ411" s="1315"/>
      <c r="RLA411" s="1315"/>
      <c r="RLB411" s="1315"/>
      <c r="RLC411" s="1315"/>
      <c r="RLD411" s="1315"/>
      <c r="RLE411" s="1315"/>
      <c r="RLF411" s="1315"/>
      <c r="RLG411" s="1315"/>
      <c r="RLH411" s="1315"/>
      <c r="RLI411" s="1315"/>
      <c r="RLJ411" s="1315"/>
      <c r="RLK411" s="1315"/>
      <c r="RLL411" s="1315"/>
      <c r="RLM411" s="1315"/>
      <c r="RLN411" s="1315"/>
      <c r="RLO411" s="1315"/>
      <c r="RLP411" s="1315"/>
      <c r="RLQ411" s="1315"/>
      <c r="RLR411" s="1315"/>
      <c r="RLS411" s="1315"/>
      <c r="RLT411" s="1315"/>
      <c r="RLU411" s="1315"/>
      <c r="RLV411" s="1315"/>
      <c r="RLW411" s="1315"/>
      <c r="RLX411" s="1315"/>
      <c r="RLY411" s="1315"/>
      <c r="RLZ411" s="1315"/>
      <c r="RMA411" s="1315"/>
      <c r="RMB411" s="1315"/>
      <c r="RMC411" s="1315"/>
      <c r="RMD411" s="1315"/>
      <c r="RME411" s="1315"/>
      <c r="RMF411" s="1315"/>
      <c r="RMG411" s="1315"/>
      <c r="RMH411" s="1315"/>
      <c r="RMI411" s="1315"/>
      <c r="RMJ411" s="1315"/>
      <c r="RMK411" s="1315"/>
      <c r="RML411" s="1315"/>
      <c r="RMM411" s="1315"/>
      <c r="RMN411" s="1315"/>
      <c r="RMO411" s="1315"/>
      <c r="RMP411" s="1315"/>
      <c r="RMQ411" s="1315"/>
      <c r="RMR411" s="1315"/>
      <c r="RMS411" s="1315"/>
      <c r="RMT411" s="1315"/>
      <c r="RMU411" s="1315"/>
      <c r="RMV411" s="1315"/>
      <c r="RMW411" s="1315"/>
      <c r="RMX411" s="1315"/>
      <c r="RMY411" s="1315"/>
      <c r="RMZ411" s="1315"/>
      <c r="RNA411" s="1315"/>
      <c r="RNB411" s="1315"/>
      <c r="RNC411" s="1315"/>
      <c r="RND411" s="1315"/>
      <c r="RNE411" s="1315"/>
      <c r="RNF411" s="1315"/>
      <c r="RNG411" s="1315"/>
      <c r="RNH411" s="1315"/>
      <c r="RNI411" s="1315"/>
      <c r="RNJ411" s="1315"/>
      <c r="RNK411" s="1315"/>
      <c r="RNL411" s="1315"/>
      <c r="RNM411" s="1315"/>
      <c r="RNN411" s="1315"/>
      <c r="RNO411" s="1315"/>
      <c r="RNP411" s="1315"/>
      <c r="RNQ411" s="1315"/>
      <c r="RNR411" s="1315"/>
      <c r="RNS411" s="1315"/>
      <c r="RNT411" s="1315"/>
      <c r="RNU411" s="1315"/>
      <c r="RNV411" s="1315"/>
      <c r="RNW411" s="1315"/>
      <c r="RNX411" s="1315"/>
      <c r="RNY411" s="1315"/>
      <c r="RNZ411" s="1315"/>
      <c r="ROA411" s="1315"/>
      <c r="ROB411" s="1315"/>
      <c r="ROC411" s="1315"/>
      <c r="ROD411" s="1315"/>
      <c r="ROE411" s="1315"/>
      <c r="ROF411" s="1315"/>
      <c r="ROG411" s="1315"/>
      <c r="ROH411" s="1315"/>
      <c r="ROI411" s="1315"/>
      <c r="ROJ411" s="1315"/>
      <c r="ROK411" s="1315"/>
      <c r="ROL411" s="1315"/>
      <c r="ROM411" s="1315"/>
      <c r="RON411" s="1315"/>
      <c r="ROO411" s="1315"/>
      <c r="ROP411" s="1315"/>
      <c r="ROQ411" s="1315"/>
      <c r="ROR411" s="1315"/>
      <c r="ROS411" s="1315"/>
      <c r="ROT411" s="1315"/>
      <c r="ROU411" s="1315"/>
      <c r="ROV411" s="1315"/>
      <c r="ROW411" s="1315"/>
      <c r="ROX411" s="1315"/>
      <c r="ROY411" s="1315"/>
      <c r="ROZ411" s="1315"/>
      <c r="RPA411" s="1315"/>
      <c r="RPB411" s="1315"/>
      <c r="RPC411" s="1315"/>
      <c r="RPD411" s="1315"/>
      <c r="RPE411" s="1315"/>
      <c r="RPF411" s="1315"/>
      <c r="RPG411" s="1315"/>
      <c r="RPH411" s="1315"/>
      <c r="RPI411" s="1315"/>
      <c r="RPJ411" s="1315"/>
      <c r="RPK411" s="1315"/>
      <c r="RPL411" s="1315"/>
      <c r="RPM411" s="1315"/>
      <c r="RPN411" s="1315"/>
      <c r="RPO411" s="1315"/>
      <c r="RPP411" s="1315"/>
      <c r="RPQ411" s="1315"/>
      <c r="RPR411" s="1315"/>
      <c r="RPS411" s="1315"/>
      <c r="RPT411" s="1315"/>
      <c r="RPU411" s="1315"/>
      <c r="RPV411" s="1315"/>
      <c r="RPW411" s="1315"/>
      <c r="RPX411" s="1315"/>
      <c r="RPY411" s="1315"/>
      <c r="RPZ411" s="1315"/>
      <c r="RQA411" s="1315"/>
      <c r="RQB411" s="1315"/>
      <c r="RQC411" s="1315"/>
      <c r="RQD411" s="1315"/>
      <c r="RQE411" s="1315"/>
      <c r="RQF411" s="1315"/>
      <c r="RQG411" s="1315"/>
      <c r="RQH411" s="1315"/>
      <c r="RQI411" s="1315"/>
      <c r="RQJ411" s="1315"/>
      <c r="RQK411" s="1315"/>
      <c r="RQL411" s="1315"/>
      <c r="RQM411" s="1315"/>
      <c r="RQN411" s="1315"/>
      <c r="RQO411" s="1315"/>
      <c r="RQP411" s="1315"/>
      <c r="RQQ411" s="1315"/>
      <c r="RQR411" s="1315"/>
      <c r="RQS411" s="1315"/>
      <c r="RQT411" s="1315"/>
      <c r="RQU411" s="1315"/>
      <c r="RQV411" s="1315"/>
      <c r="RQW411" s="1315"/>
      <c r="RQX411" s="1315"/>
      <c r="RQY411" s="1315"/>
      <c r="RQZ411" s="1315"/>
      <c r="RRA411" s="1315"/>
      <c r="RRB411" s="1315"/>
      <c r="RRC411" s="1315"/>
      <c r="RRD411" s="1315"/>
      <c r="RRE411" s="1315"/>
      <c r="RRF411" s="1315"/>
      <c r="RRG411" s="1315"/>
      <c r="RRH411" s="1315"/>
      <c r="RRI411" s="1315"/>
      <c r="RRJ411" s="1315"/>
      <c r="RRK411" s="1315"/>
      <c r="RRL411" s="1315"/>
      <c r="RRM411" s="1315"/>
      <c r="RRN411" s="1315"/>
      <c r="RRO411" s="1315"/>
      <c r="RRP411" s="1315"/>
      <c r="RRQ411" s="1315"/>
      <c r="RRR411" s="1315"/>
      <c r="RRS411" s="1315"/>
      <c r="RRT411" s="1315"/>
      <c r="RRU411" s="1315"/>
      <c r="RRV411" s="1315"/>
      <c r="RRW411" s="1315"/>
      <c r="RRX411" s="1315"/>
      <c r="RRY411" s="1315"/>
      <c r="RRZ411" s="1315"/>
      <c r="RSA411" s="1315"/>
      <c r="RSB411" s="1315"/>
      <c r="RSC411" s="1315"/>
      <c r="RSD411" s="1315"/>
      <c r="RSE411" s="1315"/>
      <c r="RSF411" s="1315"/>
      <c r="RSG411" s="1315"/>
      <c r="RSH411" s="1315"/>
      <c r="RSI411" s="1315"/>
      <c r="RSJ411" s="1315"/>
      <c r="RSK411" s="1315"/>
      <c r="RSL411" s="1315"/>
      <c r="RSM411" s="1315"/>
      <c r="RSN411" s="1315"/>
      <c r="RSO411" s="1315"/>
      <c r="RSP411" s="1315"/>
      <c r="RSQ411" s="1315"/>
      <c r="RSR411" s="1315"/>
      <c r="RSS411" s="1315"/>
      <c r="RST411" s="1315"/>
      <c r="RSU411" s="1315"/>
      <c r="RSV411" s="1315"/>
      <c r="RSW411" s="1315"/>
      <c r="RSX411" s="1315"/>
      <c r="RSY411" s="1315"/>
      <c r="RSZ411" s="1315"/>
      <c r="RTA411" s="1315"/>
      <c r="RTB411" s="1315"/>
      <c r="RTC411" s="1315"/>
      <c r="RTD411" s="1315"/>
      <c r="RTE411" s="1315"/>
      <c r="RTF411" s="1315"/>
      <c r="RTG411" s="1315"/>
      <c r="RTH411" s="1315"/>
      <c r="RTI411" s="1315"/>
      <c r="RTJ411" s="1315"/>
      <c r="RTK411" s="1315"/>
      <c r="RTL411" s="1315"/>
      <c r="RTM411" s="1315"/>
      <c r="RTN411" s="1315"/>
      <c r="RTO411" s="1315"/>
      <c r="RTP411" s="1315"/>
      <c r="RTQ411" s="1315"/>
      <c r="RTR411" s="1315"/>
      <c r="RTS411" s="1315"/>
      <c r="RTT411" s="1315"/>
      <c r="RTU411" s="1315"/>
      <c r="RTV411" s="1315"/>
      <c r="RTW411" s="1315"/>
      <c r="RTX411" s="1315"/>
      <c r="RTY411" s="1315"/>
      <c r="RTZ411" s="1315"/>
      <c r="RUA411" s="1315"/>
      <c r="RUB411" s="1315"/>
      <c r="RUC411" s="1315"/>
      <c r="RUD411" s="1315"/>
      <c r="RUE411" s="1315"/>
      <c r="RUF411" s="1315"/>
      <c r="RUG411" s="1315"/>
      <c r="RUH411" s="1315"/>
      <c r="RUI411" s="1315"/>
      <c r="RUJ411" s="1315"/>
      <c r="RUK411" s="1315"/>
      <c r="RUL411" s="1315"/>
      <c r="RUM411" s="1315"/>
      <c r="RUN411" s="1315"/>
      <c r="RUO411" s="1315"/>
      <c r="RUP411" s="1315"/>
      <c r="RUQ411" s="1315"/>
      <c r="RUR411" s="1315"/>
      <c r="RUS411" s="1315"/>
      <c r="RUT411" s="1315"/>
      <c r="RUU411" s="1315"/>
      <c r="RUV411" s="1315"/>
      <c r="RUW411" s="1315"/>
      <c r="RUX411" s="1315"/>
      <c r="RUY411" s="1315"/>
      <c r="RUZ411" s="1315"/>
      <c r="RVA411" s="1315"/>
      <c r="RVB411" s="1315"/>
      <c r="RVC411" s="1315"/>
      <c r="RVD411" s="1315"/>
      <c r="RVE411" s="1315"/>
      <c r="RVF411" s="1315"/>
      <c r="RVG411" s="1315"/>
      <c r="RVH411" s="1315"/>
      <c r="RVI411" s="1315"/>
      <c r="RVJ411" s="1315"/>
      <c r="RVK411" s="1315"/>
      <c r="RVL411" s="1315"/>
      <c r="RVM411" s="1315"/>
      <c r="RVN411" s="1315"/>
      <c r="RVO411" s="1315"/>
      <c r="RVP411" s="1315"/>
      <c r="RVQ411" s="1315"/>
      <c r="RVR411" s="1315"/>
      <c r="RVS411" s="1315"/>
      <c r="RVT411" s="1315"/>
      <c r="RVU411" s="1315"/>
      <c r="RVV411" s="1315"/>
      <c r="RVW411" s="1315"/>
      <c r="RVX411" s="1315"/>
      <c r="RVY411" s="1315"/>
      <c r="RVZ411" s="1315"/>
      <c r="RWA411" s="1315"/>
      <c r="RWB411" s="1315"/>
      <c r="RWC411" s="1315"/>
      <c r="RWD411" s="1315"/>
      <c r="RWE411" s="1315"/>
      <c r="RWF411" s="1315"/>
      <c r="RWG411" s="1315"/>
      <c r="RWH411" s="1315"/>
      <c r="RWI411" s="1315"/>
      <c r="RWJ411" s="1315"/>
      <c r="RWK411" s="1315"/>
      <c r="RWL411" s="1315"/>
      <c r="RWM411" s="1315"/>
      <c r="RWN411" s="1315"/>
      <c r="RWO411" s="1315"/>
      <c r="RWP411" s="1315"/>
      <c r="RWQ411" s="1315"/>
      <c r="RWR411" s="1315"/>
      <c r="RWS411" s="1315"/>
      <c r="RWT411" s="1315"/>
      <c r="RWU411" s="1315"/>
      <c r="RWV411" s="1315"/>
      <c r="RWW411" s="1315"/>
      <c r="RWX411" s="1315"/>
      <c r="RWY411" s="1315"/>
      <c r="RWZ411" s="1315"/>
      <c r="RXA411" s="1315"/>
      <c r="RXB411" s="1315"/>
      <c r="RXC411" s="1315"/>
      <c r="RXD411" s="1315"/>
      <c r="RXE411" s="1315"/>
      <c r="RXF411" s="1315"/>
      <c r="RXG411" s="1315"/>
      <c r="RXH411" s="1315"/>
      <c r="RXI411" s="1315"/>
      <c r="RXJ411" s="1315"/>
      <c r="RXK411" s="1315"/>
      <c r="RXL411" s="1315"/>
      <c r="RXM411" s="1315"/>
      <c r="RXN411" s="1315"/>
      <c r="RXO411" s="1315"/>
      <c r="RXP411" s="1315"/>
      <c r="RXQ411" s="1315"/>
      <c r="RXR411" s="1315"/>
      <c r="RXS411" s="1315"/>
      <c r="RXT411" s="1315"/>
      <c r="RXU411" s="1315"/>
      <c r="RXV411" s="1315"/>
      <c r="RXW411" s="1315"/>
      <c r="RXX411" s="1315"/>
      <c r="RXY411" s="1315"/>
      <c r="RXZ411" s="1315"/>
      <c r="RYA411" s="1315"/>
      <c r="RYB411" s="1315"/>
      <c r="RYC411" s="1315"/>
      <c r="RYD411" s="1315"/>
      <c r="RYE411" s="1315"/>
      <c r="RYF411" s="1315"/>
      <c r="RYG411" s="1315"/>
      <c r="RYH411" s="1315"/>
      <c r="RYI411" s="1315"/>
      <c r="RYJ411" s="1315"/>
      <c r="RYK411" s="1315"/>
      <c r="RYL411" s="1315"/>
      <c r="RYM411" s="1315"/>
      <c r="RYN411" s="1315"/>
      <c r="RYO411" s="1315"/>
      <c r="RYP411" s="1315"/>
      <c r="RYQ411" s="1315"/>
      <c r="RYR411" s="1315"/>
      <c r="RYS411" s="1315"/>
      <c r="RYT411" s="1315"/>
      <c r="RYU411" s="1315"/>
      <c r="RYV411" s="1315"/>
      <c r="RYW411" s="1315"/>
      <c r="RYX411" s="1315"/>
      <c r="RYY411" s="1315"/>
      <c r="RYZ411" s="1315"/>
      <c r="RZA411" s="1315"/>
      <c r="RZB411" s="1315"/>
      <c r="RZC411" s="1315"/>
      <c r="RZD411" s="1315"/>
      <c r="RZE411" s="1315"/>
      <c r="RZF411" s="1315"/>
      <c r="RZG411" s="1315"/>
      <c r="RZH411" s="1315"/>
      <c r="RZI411" s="1315"/>
      <c r="RZJ411" s="1315"/>
      <c r="RZK411" s="1315"/>
      <c r="RZL411" s="1315"/>
      <c r="RZM411" s="1315"/>
      <c r="RZN411" s="1315"/>
      <c r="RZO411" s="1315"/>
      <c r="RZP411" s="1315"/>
      <c r="RZQ411" s="1315"/>
      <c r="RZR411" s="1315"/>
      <c r="RZS411" s="1315"/>
      <c r="RZT411" s="1315"/>
      <c r="RZU411" s="1315"/>
      <c r="RZV411" s="1315"/>
      <c r="RZW411" s="1315"/>
      <c r="RZX411" s="1315"/>
      <c r="RZY411" s="1315"/>
      <c r="RZZ411" s="1315"/>
      <c r="SAA411" s="1315"/>
      <c r="SAB411" s="1315"/>
      <c r="SAC411" s="1315"/>
      <c r="SAD411" s="1315"/>
      <c r="SAE411" s="1315"/>
      <c r="SAF411" s="1315"/>
      <c r="SAG411" s="1315"/>
      <c r="SAH411" s="1315"/>
      <c r="SAI411" s="1315"/>
      <c r="SAJ411" s="1315"/>
      <c r="SAK411" s="1315"/>
      <c r="SAL411" s="1315"/>
      <c r="SAM411" s="1315"/>
      <c r="SAN411" s="1315"/>
      <c r="SAO411" s="1315"/>
      <c r="SAP411" s="1315"/>
      <c r="SAQ411" s="1315"/>
      <c r="SAR411" s="1315"/>
      <c r="SAS411" s="1315"/>
      <c r="SAT411" s="1315"/>
      <c r="SAU411" s="1315"/>
      <c r="SAV411" s="1315"/>
      <c r="SAW411" s="1315"/>
      <c r="SAX411" s="1315"/>
      <c r="SAY411" s="1315"/>
      <c r="SAZ411" s="1315"/>
      <c r="SBA411" s="1315"/>
      <c r="SBB411" s="1315"/>
      <c r="SBC411" s="1315"/>
      <c r="SBD411" s="1315"/>
      <c r="SBE411" s="1315"/>
      <c r="SBF411" s="1315"/>
      <c r="SBG411" s="1315"/>
      <c r="SBH411" s="1315"/>
      <c r="SBI411" s="1315"/>
      <c r="SBJ411" s="1315"/>
      <c r="SBK411" s="1315"/>
      <c r="SBL411" s="1315"/>
      <c r="SBM411" s="1315"/>
      <c r="SBN411" s="1315"/>
      <c r="SBO411" s="1315"/>
      <c r="SBP411" s="1315"/>
      <c r="SBQ411" s="1315"/>
      <c r="SBR411" s="1315"/>
      <c r="SBS411" s="1315"/>
      <c r="SBT411" s="1315"/>
      <c r="SBU411" s="1315"/>
      <c r="SBV411" s="1315"/>
      <c r="SBW411" s="1315"/>
      <c r="SBX411" s="1315"/>
      <c r="SBY411" s="1315"/>
      <c r="SBZ411" s="1315"/>
      <c r="SCA411" s="1315"/>
      <c r="SCB411" s="1315"/>
      <c r="SCC411" s="1315"/>
      <c r="SCD411" s="1315"/>
      <c r="SCE411" s="1315"/>
      <c r="SCF411" s="1315"/>
      <c r="SCG411" s="1315"/>
      <c r="SCH411" s="1315"/>
      <c r="SCI411" s="1315"/>
      <c r="SCJ411" s="1315"/>
      <c r="SCK411" s="1315"/>
      <c r="SCL411" s="1315"/>
      <c r="SCM411" s="1315"/>
      <c r="SCN411" s="1315"/>
      <c r="SCO411" s="1315"/>
      <c r="SCP411" s="1315"/>
      <c r="SCQ411" s="1315"/>
      <c r="SCR411" s="1315"/>
      <c r="SCS411" s="1315"/>
      <c r="SCT411" s="1315"/>
      <c r="SCU411" s="1315"/>
      <c r="SCV411" s="1315"/>
      <c r="SCW411" s="1315"/>
      <c r="SCX411" s="1315"/>
      <c r="SCY411" s="1315"/>
      <c r="SCZ411" s="1315"/>
      <c r="SDA411" s="1315"/>
      <c r="SDB411" s="1315"/>
      <c r="SDC411" s="1315"/>
      <c r="SDD411" s="1315"/>
      <c r="SDE411" s="1315"/>
      <c r="SDF411" s="1315"/>
      <c r="SDG411" s="1315"/>
      <c r="SDH411" s="1315"/>
      <c r="SDI411" s="1315"/>
      <c r="SDJ411" s="1315"/>
      <c r="SDK411" s="1315"/>
      <c r="SDL411" s="1315"/>
      <c r="SDM411" s="1315"/>
      <c r="SDN411" s="1315"/>
      <c r="SDO411" s="1315"/>
      <c r="SDP411" s="1315"/>
      <c r="SDQ411" s="1315"/>
      <c r="SDR411" s="1315"/>
      <c r="SDS411" s="1315"/>
      <c r="SDT411" s="1315"/>
      <c r="SDU411" s="1315"/>
      <c r="SDV411" s="1315"/>
      <c r="SDW411" s="1315"/>
      <c r="SDX411" s="1315"/>
      <c r="SDY411" s="1315"/>
      <c r="SDZ411" s="1315"/>
      <c r="SEA411" s="1315"/>
      <c r="SEB411" s="1315"/>
      <c r="SEC411" s="1315"/>
      <c r="SED411" s="1315"/>
      <c r="SEE411" s="1315"/>
      <c r="SEF411" s="1315"/>
      <c r="SEG411" s="1315"/>
      <c r="SEH411" s="1315"/>
      <c r="SEI411" s="1315"/>
      <c r="SEJ411" s="1315"/>
      <c r="SEK411" s="1315"/>
      <c r="SEL411" s="1315"/>
      <c r="SEM411" s="1315"/>
      <c r="SEN411" s="1315"/>
      <c r="SEO411" s="1315"/>
      <c r="SEP411" s="1315"/>
      <c r="SEQ411" s="1315"/>
      <c r="SER411" s="1315"/>
      <c r="SES411" s="1315"/>
      <c r="SET411" s="1315"/>
      <c r="SEU411" s="1315"/>
      <c r="SEV411" s="1315"/>
      <c r="SEW411" s="1315"/>
      <c r="SEX411" s="1315"/>
      <c r="SEY411" s="1315"/>
      <c r="SEZ411" s="1315"/>
      <c r="SFA411" s="1315"/>
      <c r="SFB411" s="1315"/>
      <c r="SFC411" s="1315"/>
      <c r="SFD411" s="1315"/>
      <c r="SFE411" s="1315"/>
      <c r="SFF411" s="1315"/>
      <c r="SFG411" s="1315"/>
      <c r="SFH411" s="1315"/>
      <c r="SFI411" s="1315"/>
      <c r="SFJ411" s="1315"/>
      <c r="SFK411" s="1315"/>
      <c r="SFL411" s="1315"/>
      <c r="SFM411" s="1315"/>
      <c r="SFN411" s="1315"/>
      <c r="SFO411" s="1315"/>
      <c r="SFP411" s="1315"/>
      <c r="SFQ411" s="1315"/>
      <c r="SFR411" s="1315"/>
      <c r="SFS411" s="1315"/>
      <c r="SFT411" s="1315"/>
      <c r="SFU411" s="1315"/>
      <c r="SFV411" s="1315"/>
      <c r="SFW411" s="1315"/>
      <c r="SFX411" s="1315"/>
      <c r="SFY411" s="1315"/>
      <c r="SFZ411" s="1315"/>
      <c r="SGA411" s="1315"/>
      <c r="SGB411" s="1315"/>
      <c r="SGC411" s="1315"/>
      <c r="SGD411" s="1315"/>
      <c r="SGE411" s="1315"/>
      <c r="SGF411" s="1315"/>
      <c r="SGG411" s="1315"/>
      <c r="SGH411" s="1315"/>
      <c r="SGI411" s="1315"/>
      <c r="SGJ411" s="1315"/>
      <c r="SGK411" s="1315"/>
      <c r="SGL411" s="1315"/>
      <c r="SGM411" s="1315"/>
      <c r="SGN411" s="1315"/>
      <c r="SGO411" s="1315"/>
      <c r="SGP411" s="1315"/>
      <c r="SGQ411" s="1315"/>
      <c r="SGR411" s="1315"/>
      <c r="SGS411" s="1315"/>
      <c r="SGT411" s="1315"/>
      <c r="SGU411" s="1315"/>
      <c r="SGV411" s="1315"/>
      <c r="SGW411" s="1315"/>
      <c r="SGX411" s="1315"/>
      <c r="SGY411" s="1315"/>
      <c r="SGZ411" s="1315"/>
      <c r="SHA411" s="1315"/>
      <c r="SHB411" s="1315"/>
      <c r="SHC411" s="1315"/>
      <c r="SHD411" s="1315"/>
      <c r="SHE411" s="1315"/>
      <c r="SHF411" s="1315"/>
      <c r="SHG411" s="1315"/>
      <c r="SHH411" s="1315"/>
      <c r="SHI411" s="1315"/>
      <c r="SHJ411" s="1315"/>
      <c r="SHK411" s="1315"/>
      <c r="SHL411" s="1315"/>
      <c r="SHM411" s="1315"/>
      <c r="SHN411" s="1315"/>
      <c r="SHO411" s="1315"/>
      <c r="SHP411" s="1315"/>
      <c r="SHQ411" s="1315"/>
      <c r="SHR411" s="1315"/>
      <c r="SHS411" s="1315"/>
      <c r="SHT411" s="1315"/>
      <c r="SHU411" s="1315"/>
      <c r="SHV411" s="1315"/>
      <c r="SHW411" s="1315"/>
      <c r="SHX411" s="1315"/>
      <c r="SHY411" s="1315"/>
      <c r="SHZ411" s="1315"/>
      <c r="SIA411" s="1315"/>
      <c r="SIB411" s="1315"/>
      <c r="SIC411" s="1315"/>
      <c r="SID411" s="1315"/>
      <c r="SIE411" s="1315"/>
      <c r="SIF411" s="1315"/>
      <c r="SIG411" s="1315"/>
      <c r="SIH411" s="1315"/>
      <c r="SII411" s="1315"/>
      <c r="SIJ411" s="1315"/>
      <c r="SIK411" s="1315"/>
      <c r="SIL411" s="1315"/>
      <c r="SIM411" s="1315"/>
      <c r="SIN411" s="1315"/>
      <c r="SIO411" s="1315"/>
      <c r="SIP411" s="1315"/>
      <c r="SIQ411" s="1315"/>
      <c r="SIR411" s="1315"/>
      <c r="SIS411" s="1315"/>
      <c r="SIT411" s="1315"/>
      <c r="SIU411" s="1315"/>
      <c r="SIV411" s="1315"/>
      <c r="SIW411" s="1315"/>
      <c r="SIX411" s="1315"/>
      <c r="SIY411" s="1315"/>
      <c r="SIZ411" s="1315"/>
      <c r="SJA411" s="1315"/>
      <c r="SJB411" s="1315"/>
      <c r="SJC411" s="1315"/>
      <c r="SJD411" s="1315"/>
      <c r="SJE411" s="1315"/>
      <c r="SJF411" s="1315"/>
      <c r="SJG411" s="1315"/>
      <c r="SJH411" s="1315"/>
      <c r="SJI411" s="1315"/>
      <c r="SJJ411" s="1315"/>
      <c r="SJK411" s="1315"/>
      <c r="SJL411" s="1315"/>
      <c r="SJM411" s="1315"/>
      <c r="SJN411" s="1315"/>
      <c r="SJO411" s="1315"/>
      <c r="SJP411" s="1315"/>
      <c r="SJQ411" s="1315"/>
      <c r="SJR411" s="1315"/>
      <c r="SJS411" s="1315"/>
      <c r="SJT411" s="1315"/>
      <c r="SJU411" s="1315"/>
      <c r="SJV411" s="1315"/>
      <c r="SJW411" s="1315"/>
      <c r="SJX411" s="1315"/>
      <c r="SJY411" s="1315"/>
      <c r="SJZ411" s="1315"/>
      <c r="SKA411" s="1315"/>
      <c r="SKB411" s="1315"/>
      <c r="SKC411" s="1315"/>
      <c r="SKD411" s="1315"/>
      <c r="SKE411" s="1315"/>
      <c r="SKF411" s="1315"/>
      <c r="SKG411" s="1315"/>
      <c r="SKH411" s="1315"/>
      <c r="SKI411" s="1315"/>
      <c r="SKJ411" s="1315"/>
      <c r="SKK411" s="1315"/>
      <c r="SKL411" s="1315"/>
      <c r="SKM411" s="1315"/>
      <c r="SKN411" s="1315"/>
      <c r="SKO411" s="1315"/>
      <c r="SKP411" s="1315"/>
      <c r="SKQ411" s="1315"/>
      <c r="SKR411" s="1315"/>
      <c r="SKS411" s="1315"/>
      <c r="SKT411" s="1315"/>
      <c r="SKU411" s="1315"/>
      <c r="SKV411" s="1315"/>
      <c r="SKW411" s="1315"/>
      <c r="SKX411" s="1315"/>
      <c r="SKY411" s="1315"/>
      <c r="SKZ411" s="1315"/>
      <c r="SLA411" s="1315"/>
      <c r="SLB411" s="1315"/>
      <c r="SLC411" s="1315"/>
      <c r="SLD411" s="1315"/>
      <c r="SLE411" s="1315"/>
      <c r="SLF411" s="1315"/>
      <c r="SLG411" s="1315"/>
      <c r="SLH411" s="1315"/>
      <c r="SLI411" s="1315"/>
      <c r="SLJ411" s="1315"/>
      <c r="SLK411" s="1315"/>
      <c r="SLL411" s="1315"/>
      <c r="SLM411" s="1315"/>
      <c r="SLN411" s="1315"/>
      <c r="SLO411" s="1315"/>
      <c r="SLP411" s="1315"/>
      <c r="SLQ411" s="1315"/>
      <c r="SLR411" s="1315"/>
      <c r="SLS411" s="1315"/>
      <c r="SLT411" s="1315"/>
      <c r="SLU411" s="1315"/>
      <c r="SLV411" s="1315"/>
      <c r="SLW411" s="1315"/>
      <c r="SLX411" s="1315"/>
      <c r="SLY411" s="1315"/>
      <c r="SLZ411" s="1315"/>
      <c r="SMA411" s="1315"/>
      <c r="SMB411" s="1315"/>
      <c r="SMC411" s="1315"/>
      <c r="SMD411" s="1315"/>
      <c r="SME411" s="1315"/>
      <c r="SMF411" s="1315"/>
      <c r="SMG411" s="1315"/>
      <c r="SMH411" s="1315"/>
      <c r="SMI411" s="1315"/>
      <c r="SMJ411" s="1315"/>
      <c r="SMK411" s="1315"/>
      <c r="SML411" s="1315"/>
      <c r="SMM411" s="1315"/>
      <c r="SMN411" s="1315"/>
      <c r="SMO411" s="1315"/>
      <c r="SMP411" s="1315"/>
      <c r="SMQ411" s="1315"/>
      <c r="SMR411" s="1315"/>
      <c r="SMS411" s="1315"/>
      <c r="SMT411" s="1315"/>
      <c r="SMU411" s="1315"/>
      <c r="SMV411" s="1315"/>
      <c r="SMW411" s="1315"/>
      <c r="SMX411" s="1315"/>
      <c r="SMY411" s="1315"/>
      <c r="SMZ411" s="1315"/>
      <c r="SNA411" s="1315"/>
      <c r="SNB411" s="1315"/>
      <c r="SNC411" s="1315"/>
      <c r="SND411" s="1315"/>
      <c r="SNE411" s="1315"/>
      <c r="SNF411" s="1315"/>
      <c r="SNG411" s="1315"/>
      <c r="SNH411" s="1315"/>
      <c r="SNI411" s="1315"/>
      <c r="SNJ411" s="1315"/>
      <c r="SNK411" s="1315"/>
      <c r="SNL411" s="1315"/>
      <c r="SNM411" s="1315"/>
      <c r="SNN411" s="1315"/>
      <c r="SNO411" s="1315"/>
      <c r="SNP411" s="1315"/>
      <c r="SNQ411" s="1315"/>
      <c r="SNR411" s="1315"/>
      <c r="SNS411" s="1315"/>
      <c r="SNT411" s="1315"/>
      <c r="SNU411" s="1315"/>
      <c r="SNV411" s="1315"/>
      <c r="SNW411" s="1315"/>
      <c r="SNX411" s="1315"/>
      <c r="SNY411" s="1315"/>
      <c r="SNZ411" s="1315"/>
      <c r="SOA411" s="1315"/>
      <c r="SOB411" s="1315"/>
      <c r="SOC411" s="1315"/>
      <c r="SOD411" s="1315"/>
      <c r="SOE411" s="1315"/>
      <c r="SOF411" s="1315"/>
      <c r="SOG411" s="1315"/>
      <c r="SOH411" s="1315"/>
      <c r="SOI411" s="1315"/>
      <c r="SOJ411" s="1315"/>
      <c r="SOK411" s="1315"/>
      <c r="SOL411" s="1315"/>
      <c r="SOM411" s="1315"/>
      <c r="SON411" s="1315"/>
      <c r="SOO411" s="1315"/>
      <c r="SOP411" s="1315"/>
      <c r="SOQ411" s="1315"/>
      <c r="SOR411" s="1315"/>
      <c r="SOS411" s="1315"/>
      <c r="SOT411" s="1315"/>
      <c r="SOU411" s="1315"/>
      <c r="SOV411" s="1315"/>
      <c r="SOW411" s="1315"/>
      <c r="SOX411" s="1315"/>
      <c r="SOY411" s="1315"/>
      <c r="SOZ411" s="1315"/>
      <c r="SPA411" s="1315"/>
      <c r="SPB411" s="1315"/>
      <c r="SPC411" s="1315"/>
      <c r="SPD411" s="1315"/>
      <c r="SPE411" s="1315"/>
      <c r="SPF411" s="1315"/>
      <c r="SPG411" s="1315"/>
      <c r="SPH411" s="1315"/>
      <c r="SPI411" s="1315"/>
      <c r="SPJ411" s="1315"/>
      <c r="SPK411" s="1315"/>
      <c r="SPL411" s="1315"/>
      <c r="SPM411" s="1315"/>
      <c r="SPN411" s="1315"/>
      <c r="SPO411" s="1315"/>
      <c r="SPP411" s="1315"/>
      <c r="SPQ411" s="1315"/>
      <c r="SPR411" s="1315"/>
      <c r="SPS411" s="1315"/>
      <c r="SPT411" s="1315"/>
      <c r="SPU411" s="1315"/>
      <c r="SPV411" s="1315"/>
      <c r="SPW411" s="1315"/>
      <c r="SPX411" s="1315"/>
      <c r="SPY411" s="1315"/>
      <c r="SPZ411" s="1315"/>
      <c r="SQA411" s="1315"/>
      <c r="SQB411" s="1315"/>
      <c r="SQC411" s="1315"/>
      <c r="SQD411" s="1315"/>
      <c r="SQE411" s="1315"/>
      <c r="SQF411" s="1315"/>
      <c r="SQG411" s="1315"/>
      <c r="SQH411" s="1315"/>
      <c r="SQI411" s="1315"/>
      <c r="SQJ411" s="1315"/>
      <c r="SQK411" s="1315"/>
      <c r="SQL411" s="1315"/>
      <c r="SQM411" s="1315"/>
      <c r="SQN411" s="1315"/>
      <c r="SQO411" s="1315"/>
      <c r="SQP411" s="1315"/>
      <c r="SQQ411" s="1315"/>
      <c r="SQR411" s="1315"/>
      <c r="SQS411" s="1315"/>
      <c r="SQT411" s="1315"/>
      <c r="SQU411" s="1315"/>
      <c r="SQV411" s="1315"/>
      <c r="SQW411" s="1315"/>
      <c r="SQX411" s="1315"/>
      <c r="SQY411" s="1315"/>
      <c r="SQZ411" s="1315"/>
      <c r="SRA411" s="1315"/>
      <c r="SRB411" s="1315"/>
      <c r="SRC411" s="1315"/>
      <c r="SRD411" s="1315"/>
      <c r="SRE411" s="1315"/>
      <c r="SRF411" s="1315"/>
      <c r="SRG411" s="1315"/>
      <c r="SRH411" s="1315"/>
      <c r="SRI411" s="1315"/>
      <c r="SRJ411" s="1315"/>
      <c r="SRK411" s="1315"/>
      <c r="SRL411" s="1315"/>
      <c r="SRM411" s="1315"/>
      <c r="SRN411" s="1315"/>
      <c r="SRO411" s="1315"/>
      <c r="SRP411" s="1315"/>
      <c r="SRQ411" s="1315"/>
      <c r="SRR411" s="1315"/>
      <c r="SRS411" s="1315"/>
      <c r="SRT411" s="1315"/>
      <c r="SRU411" s="1315"/>
      <c r="SRV411" s="1315"/>
      <c r="SRW411" s="1315"/>
      <c r="SRX411" s="1315"/>
      <c r="SRY411" s="1315"/>
      <c r="SRZ411" s="1315"/>
      <c r="SSA411" s="1315"/>
      <c r="SSB411" s="1315"/>
      <c r="SSC411" s="1315"/>
      <c r="SSD411" s="1315"/>
      <c r="SSE411" s="1315"/>
      <c r="SSF411" s="1315"/>
      <c r="SSG411" s="1315"/>
      <c r="SSH411" s="1315"/>
      <c r="SSI411" s="1315"/>
      <c r="SSJ411" s="1315"/>
      <c r="SSK411" s="1315"/>
      <c r="SSL411" s="1315"/>
      <c r="SSM411" s="1315"/>
      <c r="SSN411" s="1315"/>
      <c r="SSO411" s="1315"/>
      <c r="SSP411" s="1315"/>
      <c r="SSQ411" s="1315"/>
      <c r="SSR411" s="1315"/>
      <c r="SSS411" s="1315"/>
      <c r="SST411" s="1315"/>
      <c r="SSU411" s="1315"/>
      <c r="SSV411" s="1315"/>
      <c r="SSW411" s="1315"/>
      <c r="SSX411" s="1315"/>
      <c r="SSY411" s="1315"/>
      <c r="SSZ411" s="1315"/>
      <c r="STA411" s="1315"/>
      <c r="STB411" s="1315"/>
      <c r="STC411" s="1315"/>
      <c r="STD411" s="1315"/>
      <c r="STE411" s="1315"/>
      <c r="STF411" s="1315"/>
      <c r="STG411" s="1315"/>
      <c r="STH411" s="1315"/>
      <c r="STI411" s="1315"/>
      <c r="STJ411" s="1315"/>
      <c r="STK411" s="1315"/>
      <c r="STL411" s="1315"/>
      <c r="STM411" s="1315"/>
      <c r="STN411" s="1315"/>
      <c r="STO411" s="1315"/>
      <c r="STP411" s="1315"/>
      <c r="STQ411" s="1315"/>
      <c r="STR411" s="1315"/>
      <c r="STS411" s="1315"/>
      <c r="STT411" s="1315"/>
      <c r="STU411" s="1315"/>
      <c r="STV411" s="1315"/>
      <c r="STW411" s="1315"/>
      <c r="STX411" s="1315"/>
      <c r="STY411" s="1315"/>
      <c r="STZ411" s="1315"/>
      <c r="SUA411" s="1315"/>
      <c r="SUB411" s="1315"/>
      <c r="SUC411" s="1315"/>
      <c r="SUD411" s="1315"/>
      <c r="SUE411" s="1315"/>
      <c r="SUF411" s="1315"/>
      <c r="SUG411" s="1315"/>
      <c r="SUH411" s="1315"/>
      <c r="SUI411" s="1315"/>
      <c r="SUJ411" s="1315"/>
      <c r="SUK411" s="1315"/>
      <c r="SUL411" s="1315"/>
      <c r="SUM411" s="1315"/>
      <c r="SUN411" s="1315"/>
      <c r="SUO411" s="1315"/>
      <c r="SUP411" s="1315"/>
      <c r="SUQ411" s="1315"/>
      <c r="SUR411" s="1315"/>
      <c r="SUS411" s="1315"/>
      <c r="SUT411" s="1315"/>
      <c r="SUU411" s="1315"/>
      <c r="SUV411" s="1315"/>
      <c r="SUW411" s="1315"/>
      <c r="SUX411" s="1315"/>
      <c r="SUY411" s="1315"/>
      <c r="SUZ411" s="1315"/>
      <c r="SVA411" s="1315"/>
      <c r="SVB411" s="1315"/>
      <c r="SVC411" s="1315"/>
      <c r="SVD411" s="1315"/>
      <c r="SVE411" s="1315"/>
      <c r="SVF411" s="1315"/>
      <c r="SVG411" s="1315"/>
      <c r="SVH411" s="1315"/>
      <c r="SVI411" s="1315"/>
      <c r="SVJ411" s="1315"/>
      <c r="SVK411" s="1315"/>
      <c r="SVL411" s="1315"/>
      <c r="SVM411" s="1315"/>
      <c r="SVN411" s="1315"/>
      <c r="SVO411" s="1315"/>
      <c r="SVP411" s="1315"/>
      <c r="SVQ411" s="1315"/>
      <c r="SVR411" s="1315"/>
      <c r="SVS411" s="1315"/>
      <c r="SVT411" s="1315"/>
      <c r="SVU411" s="1315"/>
      <c r="SVV411" s="1315"/>
      <c r="SVW411" s="1315"/>
      <c r="SVX411" s="1315"/>
      <c r="SVY411" s="1315"/>
      <c r="SVZ411" s="1315"/>
      <c r="SWA411" s="1315"/>
      <c r="SWB411" s="1315"/>
      <c r="SWC411" s="1315"/>
      <c r="SWD411" s="1315"/>
      <c r="SWE411" s="1315"/>
      <c r="SWF411" s="1315"/>
      <c r="SWG411" s="1315"/>
      <c r="SWH411" s="1315"/>
      <c r="SWI411" s="1315"/>
      <c r="SWJ411" s="1315"/>
      <c r="SWK411" s="1315"/>
      <c r="SWL411" s="1315"/>
      <c r="SWM411" s="1315"/>
      <c r="SWN411" s="1315"/>
      <c r="SWO411" s="1315"/>
      <c r="SWP411" s="1315"/>
      <c r="SWQ411" s="1315"/>
      <c r="SWR411" s="1315"/>
      <c r="SWS411" s="1315"/>
      <c r="SWT411" s="1315"/>
      <c r="SWU411" s="1315"/>
      <c r="SWV411" s="1315"/>
      <c r="SWW411" s="1315"/>
      <c r="SWX411" s="1315"/>
      <c r="SWY411" s="1315"/>
      <c r="SWZ411" s="1315"/>
      <c r="SXA411" s="1315"/>
      <c r="SXB411" s="1315"/>
      <c r="SXC411" s="1315"/>
      <c r="SXD411" s="1315"/>
      <c r="SXE411" s="1315"/>
      <c r="SXF411" s="1315"/>
      <c r="SXG411" s="1315"/>
      <c r="SXH411" s="1315"/>
      <c r="SXI411" s="1315"/>
      <c r="SXJ411" s="1315"/>
      <c r="SXK411" s="1315"/>
      <c r="SXL411" s="1315"/>
      <c r="SXM411" s="1315"/>
      <c r="SXN411" s="1315"/>
      <c r="SXO411" s="1315"/>
      <c r="SXP411" s="1315"/>
      <c r="SXQ411" s="1315"/>
      <c r="SXR411" s="1315"/>
      <c r="SXS411" s="1315"/>
      <c r="SXT411" s="1315"/>
      <c r="SXU411" s="1315"/>
      <c r="SXV411" s="1315"/>
      <c r="SXW411" s="1315"/>
      <c r="SXX411" s="1315"/>
      <c r="SXY411" s="1315"/>
      <c r="SXZ411" s="1315"/>
      <c r="SYA411" s="1315"/>
      <c r="SYB411" s="1315"/>
      <c r="SYC411" s="1315"/>
      <c r="SYD411" s="1315"/>
      <c r="SYE411" s="1315"/>
      <c r="SYF411" s="1315"/>
      <c r="SYG411" s="1315"/>
      <c r="SYH411" s="1315"/>
      <c r="SYI411" s="1315"/>
      <c r="SYJ411" s="1315"/>
      <c r="SYK411" s="1315"/>
      <c r="SYL411" s="1315"/>
      <c r="SYM411" s="1315"/>
      <c r="SYN411" s="1315"/>
      <c r="SYO411" s="1315"/>
      <c r="SYP411" s="1315"/>
      <c r="SYQ411" s="1315"/>
      <c r="SYR411" s="1315"/>
      <c r="SYS411" s="1315"/>
      <c r="SYT411" s="1315"/>
      <c r="SYU411" s="1315"/>
      <c r="SYV411" s="1315"/>
      <c r="SYW411" s="1315"/>
      <c r="SYX411" s="1315"/>
      <c r="SYY411" s="1315"/>
      <c r="SYZ411" s="1315"/>
      <c r="SZA411" s="1315"/>
      <c r="SZB411" s="1315"/>
      <c r="SZC411" s="1315"/>
      <c r="SZD411" s="1315"/>
      <c r="SZE411" s="1315"/>
      <c r="SZF411" s="1315"/>
      <c r="SZG411" s="1315"/>
      <c r="SZH411" s="1315"/>
      <c r="SZI411" s="1315"/>
      <c r="SZJ411" s="1315"/>
      <c r="SZK411" s="1315"/>
      <c r="SZL411" s="1315"/>
      <c r="SZM411" s="1315"/>
      <c r="SZN411" s="1315"/>
      <c r="SZO411" s="1315"/>
      <c r="SZP411" s="1315"/>
      <c r="SZQ411" s="1315"/>
      <c r="SZR411" s="1315"/>
      <c r="SZS411" s="1315"/>
      <c r="SZT411" s="1315"/>
      <c r="SZU411" s="1315"/>
      <c r="SZV411" s="1315"/>
      <c r="SZW411" s="1315"/>
      <c r="SZX411" s="1315"/>
      <c r="SZY411" s="1315"/>
      <c r="SZZ411" s="1315"/>
      <c r="TAA411" s="1315"/>
      <c r="TAB411" s="1315"/>
      <c r="TAC411" s="1315"/>
      <c r="TAD411" s="1315"/>
      <c r="TAE411" s="1315"/>
      <c r="TAF411" s="1315"/>
      <c r="TAG411" s="1315"/>
      <c r="TAH411" s="1315"/>
      <c r="TAI411" s="1315"/>
      <c r="TAJ411" s="1315"/>
      <c r="TAK411" s="1315"/>
      <c r="TAL411" s="1315"/>
      <c r="TAM411" s="1315"/>
      <c r="TAN411" s="1315"/>
      <c r="TAO411" s="1315"/>
      <c r="TAP411" s="1315"/>
      <c r="TAQ411" s="1315"/>
      <c r="TAR411" s="1315"/>
      <c r="TAS411" s="1315"/>
      <c r="TAT411" s="1315"/>
      <c r="TAU411" s="1315"/>
      <c r="TAV411" s="1315"/>
      <c r="TAW411" s="1315"/>
      <c r="TAX411" s="1315"/>
      <c r="TAY411" s="1315"/>
      <c r="TAZ411" s="1315"/>
      <c r="TBA411" s="1315"/>
      <c r="TBB411" s="1315"/>
      <c r="TBC411" s="1315"/>
      <c r="TBD411" s="1315"/>
      <c r="TBE411" s="1315"/>
      <c r="TBF411" s="1315"/>
      <c r="TBG411" s="1315"/>
      <c r="TBH411" s="1315"/>
      <c r="TBI411" s="1315"/>
      <c r="TBJ411" s="1315"/>
      <c r="TBK411" s="1315"/>
      <c r="TBL411" s="1315"/>
      <c r="TBM411" s="1315"/>
      <c r="TBN411" s="1315"/>
      <c r="TBO411" s="1315"/>
      <c r="TBP411" s="1315"/>
      <c r="TBQ411" s="1315"/>
      <c r="TBR411" s="1315"/>
      <c r="TBS411" s="1315"/>
      <c r="TBT411" s="1315"/>
      <c r="TBU411" s="1315"/>
      <c r="TBV411" s="1315"/>
      <c r="TBW411" s="1315"/>
      <c r="TBX411" s="1315"/>
      <c r="TBY411" s="1315"/>
      <c r="TBZ411" s="1315"/>
      <c r="TCA411" s="1315"/>
      <c r="TCB411" s="1315"/>
      <c r="TCC411" s="1315"/>
      <c r="TCD411" s="1315"/>
      <c r="TCE411" s="1315"/>
      <c r="TCF411" s="1315"/>
      <c r="TCG411" s="1315"/>
      <c r="TCH411" s="1315"/>
      <c r="TCI411" s="1315"/>
      <c r="TCJ411" s="1315"/>
      <c r="TCK411" s="1315"/>
      <c r="TCL411" s="1315"/>
      <c r="TCM411" s="1315"/>
      <c r="TCN411" s="1315"/>
      <c r="TCO411" s="1315"/>
      <c r="TCP411" s="1315"/>
      <c r="TCQ411" s="1315"/>
      <c r="TCR411" s="1315"/>
      <c r="TCS411" s="1315"/>
      <c r="TCT411" s="1315"/>
      <c r="TCU411" s="1315"/>
      <c r="TCV411" s="1315"/>
      <c r="TCW411" s="1315"/>
      <c r="TCX411" s="1315"/>
      <c r="TCY411" s="1315"/>
      <c r="TCZ411" s="1315"/>
      <c r="TDA411" s="1315"/>
      <c r="TDB411" s="1315"/>
      <c r="TDC411" s="1315"/>
      <c r="TDD411" s="1315"/>
      <c r="TDE411" s="1315"/>
      <c r="TDF411" s="1315"/>
      <c r="TDG411" s="1315"/>
      <c r="TDH411" s="1315"/>
      <c r="TDI411" s="1315"/>
      <c r="TDJ411" s="1315"/>
      <c r="TDK411" s="1315"/>
      <c r="TDL411" s="1315"/>
      <c r="TDM411" s="1315"/>
      <c r="TDN411" s="1315"/>
      <c r="TDO411" s="1315"/>
      <c r="TDP411" s="1315"/>
      <c r="TDQ411" s="1315"/>
      <c r="TDR411" s="1315"/>
      <c r="TDS411" s="1315"/>
      <c r="TDT411" s="1315"/>
      <c r="TDU411" s="1315"/>
      <c r="TDV411" s="1315"/>
      <c r="TDW411" s="1315"/>
      <c r="TDX411" s="1315"/>
      <c r="TDY411" s="1315"/>
      <c r="TDZ411" s="1315"/>
      <c r="TEA411" s="1315"/>
      <c r="TEB411" s="1315"/>
      <c r="TEC411" s="1315"/>
      <c r="TED411" s="1315"/>
      <c r="TEE411" s="1315"/>
      <c r="TEF411" s="1315"/>
      <c r="TEG411" s="1315"/>
      <c r="TEH411" s="1315"/>
      <c r="TEI411" s="1315"/>
      <c r="TEJ411" s="1315"/>
      <c r="TEK411" s="1315"/>
      <c r="TEL411" s="1315"/>
      <c r="TEM411" s="1315"/>
      <c r="TEN411" s="1315"/>
      <c r="TEO411" s="1315"/>
      <c r="TEP411" s="1315"/>
      <c r="TEQ411" s="1315"/>
      <c r="TER411" s="1315"/>
      <c r="TES411" s="1315"/>
      <c r="TET411" s="1315"/>
      <c r="TEU411" s="1315"/>
      <c r="TEV411" s="1315"/>
      <c r="TEW411" s="1315"/>
      <c r="TEX411" s="1315"/>
      <c r="TEY411" s="1315"/>
      <c r="TEZ411" s="1315"/>
      <c r="TFA411" s="1315"/>
      <c r="TFB411" s="1315"/>
      <c r="TFC411" s="1315"/>
      <c r="TFD411" s="1315"/>
      <c r="TFE411" s="1315"/>
      <c r="TFF411" s="1315"/>
      <c r="TFG411" s="1315"/>
      <c r="TFH411" s="1315"/>
      <c r="TFI411" s="1315"/>
      <c r="TFJ411" s="1315"/>
      <c r="TFK411" s="1315"/>
      <c r="TFL411" s="1315"/>
      <c r="TFM411" s="1315"/>
      <c r="TFN411" s="1315"/>
      <c r="TFO411" s="1315"/>
      <c r="TFP411" s="1315"/>
      <c r="TFQ411" s="1315"/>
      <c r="TFR411" s="1315"/>
      <c r="TFS411" s="1315"/>
      <c r="TFT411" s="1315"/>
      <c r="TFU411" s="1315"/>
      <c r="TFV411" s="1315"/>
      <c r="TFW411" s="1315"/>
      <c r="TFX411" s="1315"/>
      <c r="TFY411" s="1315"/>
      <c r="TFZ411" s="1315"/>
      <c r="TGA411" s="1315"/>
      <c r="TGB411" s="1315"/>
      <c r="TGC411" s="1315"/>
      <c r="TGD411" s="1315"/>
      <c r="TGE411" s="1315"/>
      <c r="TGF411" s="1315"/>
      <c r="TGG411" s="1315"/>
      <c r="TGH411" s="1315"/>
      <c r="TGI411" s="1315"/>
      <c r="TGJ411" s="1315"/>
      <c r="TGK411" s="1315"/>
      <c r="TGL411" s="1315"/>
      <c r="TGM411" s="1315"/>
      <c r="TGN411" s="1315"/>
      <c r="TGO411" s="1315"/>
      <c r="TGP411" s="1315"/>
      <c r="TGQ411" s="1315"/>
      <c r="TGR411" s="1315"/>
      <c r="TGS411" s="1315"/>
      <c r="TGT411" s="1315"/>
      <c r="TGU411" s="1315"/>
      <c r="TGV411" s="1315"/>
      <c r="TGW411" s="1315"/>
      <c r="TGX411" s="1315"/>
      <c r="TGY411" s="1315"/>
      <c r="TGZ411" s="1315"/>
      <c r="THA411" s="1315"/>
      <c r="THB411" s="1315"/>
      <c r="THC411" s="1315"/>
      <c r="THD411" s="1315"/>
      <c r="THE411" s="1315"/>
      <c r="THF411" s="1315"/>
      <c r="THG411" s="1315"/>
      <c r="THH411" s="1315"/>
      <c r="THI411" s="1315"/>
      <c r="THJ411" s="1315"/>
      <c r="THK411" s="1315"/>
      <c r="THL411" s="1315"/>
      <c r="THM411" s="1315"/>
      <c r="THN411" s="1315"/>
      <c r="THO411" s="1315"/>
      <c r="THP411" s="1315"/>
      <c r="THQ411" s="1315"/>
      <c r="THR411" s="1315"/>
      <c r="THS411" s="1315"/>
      <c r="THT411" s="1315"/>
      <c r="THU411" s="1315"/>
      <c r="THV411" s="1315"/>
      <c r="THW411" s="1315"/>
      <c r="THX411" s="1315"/>
      <c r="THY411" s="1315"/>
      <c r="THZ411" s="1315"/>
      <c r="TIA411" s="1315"/>
      <c r="TIB411" s="1315"/>
      <c r="TIC411" s="1315"/>
      <c r="TID411" s="1315"/>
      <c r="TIE411" s="1315"/>
      <c r="TIF411" s="1315"/>
      <c r="TIG411" s="1315"/>
      <c r="TIH411" s="1315"/>
      <c r="TII411" s="1315"/>
      <c r="TIJ411" s="1315"/>
      <c r="TIK411" s="1315"/>
      <c r="TIL411" s="1315"/>
      <c r="TIM411" s="1315"/>
      <c r="TIN411" s="1315"/>
      <c r="TIO411" s="1315"/>
      <c r="TIP411" s="1315"/>
      <c r="TIQ411" s="1315"/>
      <c r="TIR411" s="1315"/>
      <c r="TIS411" s="1315"/>
      <c r="TIT411" s="1315"/>
      <c r="TIU411" s="1315"/>
      <c r="TIV411" s="1315"/>
      <c r="TIW411" s="1315"/>
      <c r="TIX411" s="1315"/>
      <c r="TIY411" s="1315"/>
      <c r="TIZ411" s="1315"/>
      <c r="TJA411" s="1315"/>
      <c r="TJB411" s="1315"/>
      <c r="TJC411" s="1315"/>
      <c r="TJD411" s="1315"/>
      <c r="TJE411" s="1315"/>
      <c r="TJF411" s="1315"/>
      <c r="TJG411" s="1315"/>
      <c r="TJH411" s="1315"/>
      <c r="TJI411" s="1315"/>
      <c r="TJJ411" s="1315"/>
      <c r="TJK411" s="1315"/>
      <c r="TJL411" s="1315"/>
      <c r="TJM411" s="1315"/>
      <c r="TJN411" s="1315"/>
      <c r="TJO411" s="1315"/>
      <c r="TJP411" s="1315"/>
      <c r="TJQ411" s="1315"/>
      <c r="TJR411" s="1315"/>
      <c r="TJS411" s="1315"/>
      <c r="TJT411" s="1315"/>
      <c r="TJU411" s="1315"/>
      <c r="TJV411" s="1315"/>
      <c r="TJW411" s="1315"/>
      <c r="TJX411" s="1315"/>
      <c r="TJY411" s="1315"/>
      <c r="TJZ411" s="1315"/>
      <c r="TKA411" s="1315"/>
      <c r="TKB411" s="1315"/>
      <c r="TKC411" s="1315"/>
      <c r="TKD411" s="1315"/>
      <c r="TKE411" s="1315"/>
      <c r="TKF411" s="1315"/>
      <c r="TKG411" s="1315"/>
      <c r="TKH411" s="1315"/>
      <c r="TKI411" s="1315"/>
      <c r="TKJ411" s="1315"/>
      <c r="TKK411" s="1315"/>
      <c r="TKL411" s="1315"/>
      <c r="TKM411" s="1315"/>
      <c r="TKN411" s="1315"/>
      <c r="TKO411" s="1315"/>
      <c r="TKP411" s="1315"/>
      <c r="TKQ411" s="1315"/>
      <c r="TKR411" s="1315"/>
      <c r="TKS411" s="1315"/>
      <c r="TKT411" s="1315"/>
      <c r="TKU411" s="1315"/>
      <c r="TKV411" s="1315"/>
      <c r="TKW411" s="1315"/>
      <c r="TKX411" s="1315"/>
      <c r="TKY411" s="1315"/>
      <c r="TKZ411" s="1315"/>
      <c r="TLA411" s="1315"/>
      <c r="TLB411" s="1315"/>
      <c r="TLC411" s="1315"/>
      <c r="TLD411" s="1315"/>
      <c r="TLE411" s="1315"/>
      <c r="TLF411" s="1315"/>
      <c r="TLG411" s="1315"/>
      <c r="TLH411" s="1315"/>
      <c r="TLI411" s="1315"/>
      <c r="TLJ411" s="1315"/>
      <c r="TLK411" s="1315"/>
      <c r="TLL411" s="1315"/>
      <c r="TLM411" s="1315"/>
      <c r="TLN411" s="1315"/>
      <c r="TLO411" s="1315"/>
      <c r="TLP411" s="1315"/>
      <c r="TLQ411" s="1315"/>
      <c r="TLR411" s="1315"/>
      <c r="TLS411" s="1315"/>
      <c r="TLT411" s="1315"/>
      <c r="TLU411" s="1315"/>
      <c r="TLV411" s="1315"/>
      <c r="TLW411" s="1315"/>
      <c r="TLX411" s="1315"/>
      <c r="TLY411" s="1315"/>
      <c r="TLZ411" s="1315"/>
      <c r="TMA411" s="1315"/>
      <c r="TMB411" s="1315"/>
      <c r="TMC411" s="1315"/>
      <c r="TMD411" s="1315"/>
      <c r="TME411" s="1315"/>
      <c r="TMF411" s="1315"/>
      <c r="TMG411" s="1315"/>
      <c r="TMH411" s="1315"/>
      <c r="TMI411" s="1315"/>
      <c r="TMJ411" s="1315"/>
      <c r="TMK411" s="1315"/>
      <c r="TML411" s="1315"/>
      <c r="TMM411" s="1315"/>
      <c r="TMN411" s="1315"/>
      <c r="TMO411" s="1315"/>
      <c r="TMP411" s="1315"/>
      <c r="TMQ411" s="1315"/>
      <c r="TMR411" s="1315"/>
      <c r="TMS411" s="1315"/>
      <c r="TMT411" s="1315"/>
      <c r="TMU411" s="1315"/>
      <c r="TMV411" s="1315"/>
      <c r="TMW411" s="1315"/>
      <c r="TMX411" s="1315"/>
      <c r="TMY411" s="1315"/>
      <c r="TMZ411" s="1315"/>
      <c r="TNA411" s="1315"/>
      <c r="TNB411" s="1315"/>
      <c r="TNC411" s="1315"/>
      <c r="TND411" s="1315"/>
      <c r="TNE411" s="1315"/>
      <c r="TNF411" s="1315"/>
      <c r="TNG411" s="1315"/>
      <c r="TNH411" s="1315"/>
      <c r="TNI411" s="1315"/>
      <c r="TNJ411" s="1315"/>
      <c r="TNK411" s="1315"/>
      <c r="TNL411" s="1315"/>
      <c r="TNM411" s="1315"/>
      <c r="TNN411" s="1315"/>
      <c r="TNO411" s="1315"/>
      <c r="TNP411" s="1315"/>
      <c r="TNQ411" s="1315"/>
      <c r="TNR411" s="1315"/>
      <c r="TNS411" s="1315"/>
      <c r="TNT411" s="1315"/>
      <c r="TNU411" s="1315"/>
      <c r="TNV411" s="1315"/>
      <c r="TNW411" s="1315"/>
      <c r="TNX411" s="1315"/>
      <c r="TNY411" s="1315"/>
      <c r="TNZ411" s="1315"/>
      <c r="TOA411" s="1315"/>
      <c r="TOB411" s="1315"/>
      <c r="TOC411" s="1315"/>
      <c r="TOD411" s="1315"/>
      <c r="TOE411" s="1315"/>
      <c r="TOF411" s="1315"/>
      <c r="TOG411" s="1315"/>
      <c r="TOH411" s="1315"/>
      <c r="TOI411" s="1315"/>
      <c r="TOJ411" s="1315"/>
      <c r="TOK411" s="1315"/>
      <c r="TOL411" s="1315"/>
      <c r="TOM411" s="1315"/>
      <c r="TON411" s="1315"/>
      <c r="TOO411" s="1315"/>
      <c r="TOP411" s="1315"/>
      <c r="TOQ411" s="1315"/>
      <c r="TOR411" s="1315"/>
      <c r="TOS411" s="1315"/>
      <c r="TOT411" s="1315"/>
      <c r="TOU411" s="1315"/>
      <c r="TOV411" s="1315"/>
      <c r="TOW411" s="1315"/>
      <c r="TOX411" s="1315"/>
      <c r="TOY411" s="1315"/>
      <c r="TOZ411" s="1315"/>
      <c r="TPA411" s="1315"/>
      <c r="TPB411" s="1315"/>
      <c r="TPC411" s="1315"/>
      <c r="TPD411" s="1315"/>
      <c r="TPE411" s="1315"/>
      <c r="TPF411" s="1315"/>
      <c r="TPG411" s="1315"/>
      <c r="TPH411" s="1315"/>
      <c r="TPI411" s="1315"/>
      <c r="TPJ411" s="1315"/>
      <c r="TPK411" s="1315"/>
      <c r="TPL411" s="1315"/>
      <c r="TPM411" s="1315"/>
      <c r="TPN411" s="1315"/>
      <c r="TPO411" s="1315"/>
      <c r="TPP411" s="1315"/>
      <c r="TPQ411" s="1315"/>
      <c r="TPR411" s="1315"/>
      <c r="TPS411" s="1315"/>
      <c r="TPT411" s="1315"/>
      <c r="TPU411" s="1315"/>
      <c r="TPV411" s="1315"/>
      <c r="TPW411" s="1315"/>
      <c r="TPX411" s="1315"/>
      <c r="TPY411" s="1315"/>
      <c r="TPZ411" s="1315"/>
      <c r="TQA411" s="1315"/>
      <c r="TQB411" s="1315"/>
      <c r="TQC411" s="1315"/>
      <c r="TQD411" s="1315"/>
      <c r="TQE411" s="1315"/>
      <c r="TQF411" s="1315"/>
      <c r="TQG411" s="1315"/>
      <c r="TQH411" s="1315"/>
      <c r="TQI411" s="1315"/>
      <c r="TQJ411" s="1315"/>
      <c r="TQK411" s="1315"/>
      <c r="TQL411" s="1315"/>
      <c r="TQM411" s="1315"/>
      <c r="TQN411" s="1315"/>
      <c r="TQO411" s="1315"/>
      <c r="TQP411" s="1315"/>
      <c r="TQQ411" s="1315"/>
      <c r="TQR411" s="1315"/>
      <c r="TQS411" s="1315"/>
      <c r="TQT411" s="1315"/>
      <c r="TQU411" s="1315"/>
      <c r="TQV411" s="1315"/>
      <c r="TQW411" s="1315"/>
      <c r="TQX411" s="1315"/>
      <c r="TQY411" s="1315"/>
      <c r="TQZ411" s="1315"/>
      <c r="TRA411" s="1315"/>
      <c r="TRB411" s="1315"/>
      <c r="TRC411" s="1315"/>
      <c r="TRD411" s="1315"/>
      <c r="TRE411" s="1315"/>
      <c r="TRF411" s="1315"/>
      <c r="TRG411" s="1315"/>
      <c r="TRH411" s="1315"/>
      <c r="TRI411" s="1315"/>
      <c r="TRJ411" s="1315"/>
      <c r="TRK411" s="1315"/>
      <c r="TRL411" s="1315"/>
      <c r="TRM411" s="1315"/>
      <c r="TRN411" s="1315"/>
      <c r="TRO411" s="1315"/>
      <c r="TRP411" s="1315"/>
      <c r="TRQ411" s="1315"/>
      <c r="TRR411" s="1315"/>
      <c r="TRS411" s="1315"/>
      <c r="TRT411" s="1315"/>
      <c r="TRU411" s="1315"/>
      <c r="TRV411" s="1315"/>
      <c r="TRW411" s="1315"/>
      <c r="TRX411" s="1315"/>
      <c r="TRY411" s="1315"/>
      <c r="TRZ411" s="1315"/>
      <c r="TSA411" s="1315"/>
      <c r="TSB411" s="1315"/>
      <c r="TSC411" s="1315"/>
      <c r="TSD411" s="1315"/>
      <c r="TSE411" s="1315"/>
      <c r="TSF411" s="1315"/>
      <c r="TSG411" s="1315"/>
      <c r="TSH411" s="1315"/>
      <c r="TSI411" s="1315"/>
      <c r="TSJ411" s="1315"/>
      <c r="TSK411" s="1315"/>
      <c r="TSL411" s="1315"/>
      <c r="TSM411" s="1315"/>
      <c r="TSN411" s="1315"/>
      <c r="TSO411" s="1315"/>
      <c r="TSP411" s="1315"/>
      <c r="TSQ411" s="1315"/>
      <c r="TSR411" s="1315"/>
      <c r="TSS411" s="1315"/>
      <c r="TST411" s="1315"/>
      <c r="TSU411" s="1315"/>
      <c r="TSV411" s="1315"/>
      <c r="TSW411" s="1315"/>
      <c r="TSX411" s="1315"/>
      <c r="TSY411" s="1315"/>
      <c r="TSZ411" s="1315"/>
      <c r="TTA411" s="1315"/>
      <c r="TTB411" s="1315"/>
      <c r="TTC411" s="1315"/>
      <c r="TTD411" s="1315"/>
      <c r="TTE411" s="1315"/>
      <c r="TTF411" s="1315"/>
      <c r="TTG411" s="1315"/>
      <c r="TTH411" s="1315"/>
      <c r="TTI411" s="1315"/>
      <c r="TTJ411" s="1315"/>
      <c r="TTK411" s="1315"/>
      <c r="TTL411" s="1315"/>
      <c r="TTM411" s="1315"/>
      <c r="TTN411" s="1315"/>
      <c r="TTO411" s="1315"/>
      <c r="TTP411" s="1315"/>
      <c r="TTQ411" s="1315"/>
      <c r="TTR411" s="1315"/>
      <c r="TTS411" s="1315"/>
      <c r="TTT411" s="1315"/>
      <c r="TTU411" s="1315"/>
      <c r="TTV411" s="1315"/>
      <c r="TTW411" s="1315"/>
      <c r="TTX411" s="1315"/>
      <c r="TTY411" s="1315"/>
      <c r="TTZ411" s="1315"/>
      <c r="TUA411" s="1315"/>
      <c r="TUB411" s="1315"/>
      <c r="TUC411" s="1315"/>
      <c r="TUD411" s="1315"/>
      <c r="TUE411" s="1315"/>
      <c r="TUF411" s="1315"/>
      <c r="TUG411" s="1315"/>
      <c r="TUH411" s="1315"/>
      <c r="TUI411" s="1315"/>
      <c r="TUJ411" s="1315"/>
      <c r="TUK411" s="1315"/>
      <c r="TUL411" s="1315"/>
      <c r="TUM411" s="1315"/>
      <c r="TUN411" s="1315"/>
      <c r="TUO411" s="1315"/>
      <c r="TUP411" s="1315"/>
      <c r="TUQ411" s="1315"/>
      <c r="TUR411" s="1315"/>
      <c r="TUS411" s="1315"/>
      <c r="TUT411" s="1315"/>
      <c r="TUU411" s="1315"/>
      <c r="TUV411" s="1315"/>
      <c r="TUW411" s="1315"/>
      <c r="TUX411" s="1315"/>
      <c r="TUY411" s="1315"/>
      <c r="TUZ411" s="1315"/>
      <c r="TVA411" s="1315"/>
      <c r="TVB411" s="1315"/>
      <c r="TVC411" s="1315"/>
      <c r="TVD411" s="1315"/>
      <c r="TVE411" s="1315"/>
      <c r="TVF411" s="1315"/>
      <c r="TVG411" s="1315"/>
      <c r="TVH411" s="1315"/>
      <c r="TVI411" s="1315"/>
      <c r="TVJ411" s="1315"/>
      <c r="TVK411" s="1315"/>
      <c r="TVL411" s="1315"/>
      <c r="TVM411" s="1315"/>
      <c r="TVN411" s="1315"/>
      <c r="TVO411" s="1315"/>
      <c r="TVP411" s="1315"/>
      <c r="TVQ411" s="1315"/>
      <c r="TVR411" s="1315"/>
      <c r="TVS411" s="1315"/>
      <c r="TVT411" s="1315"/>
      <c r="TVU411" s="1315"/>
      <c r="TVV411" s="1315"/>
      <c r="TVW411" s="1315"/>
      <c r="TVX411" s="1315"/>
      <c r="TVY411" s="1315"/>
      <c r="TVZ411" s="1315"/>
      <c r="TWA411" s="1315"/>
      <c r="TWB411" s="1315"/>
      <c r="TWC411" s="1315"/>
      <c r="TWD411" s="1315"/>
      <c r="TWE411" s="1315"/>
      <c r="TWF411" s="1315"/>
      <c r="TWG411" s="1315"/>
      <c r="TWH411" s="1315"/>
      <c r="TWI411" s="1315"/>
      <c r="TWJ411" s="1315"/>
      <c r="TWK411" s="1315"/>
      <c r="TWL411" s="1315"/>
      <c r="TWM411" s="1315"/>
      <c r="TWN411" s="1315"/>
      <c r="TWO411" s="1315"/>
      <c r="TWP411" s="1315"/>
      <c r="TWQ411" s="1315"/>
      <c r="TWR411" s="1315"/>
      <c r="TWS411" s="1315"/>
      <c r="TWT411" s="1315"/>
      <c r="TWU411" s="1315"/>
      <c r="TWV411" s="1315"/>
      <c r="TWW411" s="1315"/>
      <c r="TWX411" s="1315"/>
      <c r="TWY411" s="1315"/>
      <c r="TWZ411" s="1315"/>
      <c r="TXA411" s="1315"/>
      <c r="TXB411" s="1315"/>
      <c r="TXC411" s="1315"/>
      <c r="TXD411" s="1315"/>
      <c r="TXE411" s="1315"/>
      <c r="TXF411" s="1315"/>
      <c r="TXG411" s="1315"/>
      <c r="TXH411" s="1315"/>
      <c r="TXI411" s="1315"/>
      <c r="TXJ411" s="1315"/>
      <c r="TXK411" s="1315"/>
      <c r="TXL411" s="1315"/>
      <c r="TXM411" s="1315"/>
      <c r="TXN411" s="1315"/>
      <c r="TXO411" s="1315"/>
      <c r="TXP411" s="1315"/>
      <c r="TXQ411" s="1315"/>
      <c r="TXR411" s="1315"/>
      <c r="TXS411" s="1315"/>
      <c r="TXT411" s="1315"/>
      <c r="TXU411" s="1315"/>
      <c r="TXV411" s="1315"/>
      <c r="TXW411" s="1315"/>
      <c r="TXX411" s="1315"/>
      <c r="TXY411" s="1315"/>
      <c r="TXZ411" s="1315"/>
      <c r="TYA411" s="1315"/>
      <c r="TYB411" s="1315"/>
      <c r="TYC411" s="1315"/>
      <c r="TYD411" s="1315"/>
      <c r="TYE411" s="1315"/>
      <c r="TYF411" s="1315"/>
      <c r="TYG411" s="1315"/>
      <c r="TYH411" s="1315"/>
      <c r="TYI411" s="1315"/>
      <c r="TYJ411" s="1315"/>
      <c r="TYK411" s="1315"/>
      <c r="TYL411" s="1315"/>
      <c r="TYM411" s="1315"/>
      <c r="TYN411" s="1315"/>
      <c r="TYO411" s="1315"/>
      <c r="TYP411" s="1315"/>
      <c r="TYQ411" s="1315"/>
      <c r="TYR411" s="1315"/>
      <c r="TYS411" s="1315"/>
      <c r="TYT411" s="1315"/>
      <c r="TYU411" s="1315"/>
      <c r="TYV411" s="1315"/>
      <c r="TYW411" s="1315"/>
      <c r="TYX411" s="1315"/>
      <c r="TYY411" s="1315"/>
      <c r="TYZ411" s="1315"/>
      <c r="TZA411" s="1315"/>
      <c r="TZB411" s="1315"/>
      <c r="TZC411" s="1315"/>
      <c r="TZD411" s="1315"/>
      <c r="TZE411" s="1315"/>
      <c r="TZF411" s="1315"/>
      <c r="TZG411" s="1315"/>
      <c r="TZH411" s="1315"/>
      <c r="TZI411" s="1315"/>
      <c r="TZJ411" s="1315"/>
      <c r="TZK411" s="1315"/>
      <c r="TZL411" s="1315"/>
      <c r="TZM411" s="1315"/>
      <c r="TZN411" s="1315"/>
      <c r="TZO411" s="1315"/>
      <c r="TZP411" s="1315"/>
      <c r="TZQ411" s="1315"/>
      <c r="TZR411" s="1315"/>
      <c r="TZS411" s="1315"/>
      <c r="TZT411" s="1315"/>
      <c r="TZU411" s="1315"/>
      <c r="TZV411" s="1315"/>
      <c r="TZW411" s="1315"/>
      <c r="TZX411" s="1315"/>
      <c r="TZY411" s="1315"/>
      <c r="TZZ411" s="1315"/>
      <c r="UAA411" s="1315"/>
      <c r="UAB411" s="1315"/>
      <c r="UAC411" s="1315"/>
      <c r="UAD411" s="1315"/>
      <c r="UAE411" s="1315"/>
      <c r="UAF411" s="1315"/>
      <c r="UAG411" s="1315"/>
      <c r="UAH411" s="1315"/>
      <c r="UAI411" s="1315"/>
      <c r="UAJ411" s="1315"/>
      <c r="UAK411" s="1315"/>
      <c r="UAL411" s="1315"/>
      <c r="UAM411" s="1315"/>
      <c r="UAN411" s="1315"/>
      <c r="UAO411" s="1315"/>
      <c r="UAP411" s="1315"/>
      <c r="UAQ411" s="1315"/>
      <c r="UAR411" s="1315"/>
      <c r="UAS411" s="1315"/>
      <c r="UAT411" s="1315"/>
      <c r="UAU411" s="1315"/>
      <c r="UAV411" s="1315"/>
      <c r="UAW411" s="1315"/>
      <c r="UAX411" s="1315"/>
      <c r="UAY411" s="1315"/>
      <c r="UAZ411" s="1315"/>
      <c r="UBA411" s="1315"/>
      <c r="UBB411" s="1315"/>
      <c r="UBC411" s="1315"/>
      <c r="UBD411" s="1315"/>
      <c r="UBE411" s="1315"/>
      <c r="UBF411" s="1315"/>
      <c r="UBG411" s="1315"/>
      <c r="UBH411" s="1315"/>
      <c r="UBI411" s="1315"/>
      <c r="UBJ411" s="1315"/>
      <c r="UBK411" s="1315"/>
      <c r="UBL411" s="1315"/>
      <c r="UBM411" s="1315"/>
      <c r="UBN411" s="1315"/>
      <c r="UBO411" s="1315"/>
      <c r="UBP411" s="1315"/>
      <c r="UBQ411" s="1315"/>
      <c r="UBR411" s="1315"/>
      <c r="UBS411" s="1315"/>
      <c r="UBT411" s="1315"/>
      <c r="UBU411" s="1315"/>
      <c r="UBV411" s="1315"/>
      <c r="UBW411" s="1315"/>
      <c r="UBX411" s="1315"/>
      <c r="UBY411" s="1315"/>
      <c r="UBZ411" s="1315"/>
      <c r="UCA411" s="1315"/>
      <c r="UCB411" s="1315"/>
      <c r="UCC411" s="1315"/>
      <c r="UCD411" s="1315"/>
      <c r="UCE411" s="1315"/>
      <c r="UCF411" s="1315"/>
      <c r="UCG411" s="1315"/>
      <c r="UCH411" s="1315"/>
      <c r="UCI411" s="1315"/>
      <c r="UCJ411" s="1315"/>
      <c r="UCK411" s="1315"/>
      <c r="UCL411" s="1315"/>
      <c r="UCM411" s="1315"/>
      <c r="UCN411" s="1315"/>
      <c r="UCO411" s="1315"/>
      <c r="UCP411" s="1315"/>
      <c r="UCQ411" s="1315"/>
      <c r="UCR411" s="1315"/>
      <c r="UCS411" s="1315"/>
      <c r="UCT411" s="1315"/>
      <c r="UCU411" s="1315"/>
      <c r="UCV411" s="1315"/>
      <c r="UCW411" s="1315"/>
      <c r="UCX411" s="1315"/>
      <c r="UCY411" s="1315"/>
      <c r="UCZ411" s="1315"/>
      <c r="UDA411" s="1315"/>
      <c r="UDB411" s="1315"/>
      <c r="UDC411" s="1315"/>
      <c r="UDD411" s="1315"/>
      <c r="UDE411" s="1315"/>
      <c r="UDF411" s="1315"/>
      <c r="UDG411" s="1315"/>
      <c r="UDH411" s="1315"/>
      <c r="UDI411" s="1315"/>
      <c r="UDJ411" s="1315"/>
      <c r="UDK411" s="1315"/>
      <c r="UDL411" s="1315"/>
      <c r="UDM411" s="1315"/>
      <c r="UDN411" s="1315"/>
      <c r="UDO411" s="1315"/>
      <c r="UDP411" s="1315"/>
      <c r="UDQ411" s="1315"/>
      <c r="UDR411" s="1315"/>
      <c r="UDS411" s="1315"/>
      <c r="UDT411" s="1315"/>
      <c r="UDU411" s="1315"/>
      <c r="UDV411" s="1315"/>
      <c r="UDW411" s="1315"/>
      <c r="UDX411" s="1315"/>
      <c r="UDY411" s="1315"/>
      <c r="UDZ411" s="1315"/>
      <c r="UEA411" s="1315"/>
      <c r="UEB411" s="1315"/>
      <c r="UEC411" s="1315"/>
      <c r="UED411" s="1315"/>
      <c r="UEE411" s="1315"/>
      <c r="UEF411" s="1315"/>
      <c r="UEG411" s="1315"/>
      <c r="UEH411" s="1315"/>
      <c r="UEI411" s="1315"/>
      <c r="UEJ411" s="1315"/>
      <c r="UEK411" s="1315"/>
      <c r="UEL411" s="1315"/>
      <c r="UEM411" s="1315"/>
      <c r="UEN411" s="1315"/>
      <c r="UEO411" s="1315"/>
      <c r="UEP411" s="1315"/>
      <c r="UEQ411" s="1315"/>
      <c r="UER411" s="1315"/>
      <c r="UES411" s="1315"/>
      <c r="UET411" s="1315"/>
      <c r="UEU411" s="1315"/>
      <c r="UEV411" s="1315"/>
      <c r="UEW411" s="1315"/>
      <c r="UEX411" s="1315"/>
      <c r="UEY411" s="1315"/>
      <c r="UEZ411" s="1315"/>
      <c r="UFA411" s="1315"/>
      <c r="UFB411" s="1315"/>
      <c r="UFC411" s="1315"/>
      <c r="UFD411" s="1315"/>
      <c r="UFE411" s="1315"/>
      <c r="UFF411" s="1315"/>
      <c r="UFG411" s="1315"/>
      <c r="UFH411" s="1315"/>
      <c r="UFI411" s="1315"/>
      <c r="UFJ411" s="1315"/>
      <c r="UFK411" s="1315"/>
      <c r="UFL411" s="1315"/>
      <c r="UFM411" s="1315"/>
      <c r="UFN411" s="1315"/>
      <c r="UFO411" s="1315"/>
      <c r="UFP411" s="1315"/>
      <c r="UFQ411" s="1315"/>
      <c r="UFR411" s="1315"/>
      <c r="UFS411" s="1315"/>
      <c r="UFT411" s="1315"/>
      <c r="UFU411" s="1315"/>
      <c r="UFV411" s="1315"/>
      <c r="UFW411" s="1315"/>
      <c r="UFX411" s="1315"/>
      <c r="UFY411" s="1315"/>
      <c r="UFZ411" s="1315"/>
      <c r="UGA411" s="1315"/>
      <c r="UGB411" s="1315"/>
      <c r="UGC411" s="1315"/>
      <c r="UGD411" s="1315"/>
      <c r="UGE411" s="1315"/>
      <c r="UGF411" s="1315"/>
      <c r="UGG411" s="1315"/>
      <c r="UGH411" s="1315"/>
      <c r="UGI411" s="1315"/>
      <c r="UGJ411" s="1315"/>
      <c r="UGK411" s="1315"/>
      <c r="UGL411" s="1315"/>
      <c r="UGM411" s="1315"/>
      <c r="UGN411" s="1315"/>
      <c r="UGO411" s="1315"/>
      <c r="UGP411" s="1315"/>
      <c r="UGQ411" s="1315"/>
      <c r="UGR411" s="1315"/>
      <c r="UGS411" s="1315"/>
      <c r="UGT411" s="1315"/>
      <c r="UGU411" s="1315"/>
      <c r="UGV411" s="1315"/>
      <c r="UGW411" s="1315"/>
      <c r="UGX411" s="1315"/>
      <c r="UGY411" s="1315"/>
      <c r="UGZ411" s="1315"/>
      <c r="UHA411" s="1315"/>
      <c r="UHB411" s="1315"/>
      <c r="UHC411" s="1315"/>
      <c r="UHD411" s="1315"/>
      <c r="UHE411" s="1315"/>
      <c r="UHF411" s="1315"/>
      <c r="UHG411" s="1315"/>
      <c r="UHH411" s="1315"/>
      <c r="UHI411" s="1315"/>
      <c r="UHJ411" s="1315"/>
      <c r="UHK411" s="1315"/>
      <c r="UHL411" s="1315"/>
      <c r="UHM411" s="1315"/>
      <c r="UHN411" s="1315"/>
      <c r="UHO411" s="1315"/>
      <c r="UHP411" s="1315"/>
      <c r="UHQ411" s="1315"/>
      <c r="UHR411" s="1315"/>
      <c r="UHS411" s="1315"/>
      <c r="UHT411" s="1315"/>
      <c r="UHU411" s="1315"/>
      <c r="UHV411" s="1315"/>
      <c r="UHW411" s="1315"/>
      <c r="UHX411" s="1315"/>
      <c r="UHY411" s="1315"/>
      <c r="UHZ411" s="1315"/>
      <c r="UIA411" s="1315"/>
      <c r="UIB411" s="1315"/>
      <c r="UIC411" s="1315"/>
      <c r="UID411" s="1315"/>
      <c r="UIE411" s="1315"/>
      <c r="UIF411" s="1315"/>
      <c r="UIG411" s="1315"/>
      <c r="UIH411" s="1315"/>
      <c r="UII411" s="1315"/>
      <c r="UIJ411" s="1315"/>
      <c r="UIK411" s="1315"/>
      <c r="UIL411" s="1315"/>
      <c r="UIM411" s="1315"/>
      <c r="UIN411" s="1315"/>
      <c r="UIO411" s="1315"/>
      <c r="UIP411" s="1315"/>
      <c r="UIQ411" s="1315"/>
      <c r="UIR411" s="1315"/>
      <c r="UIS411" s="1315"/>
      <c r="UIT411" s="1315"/>
      <c r="UIU411" s="1315"/>
      <c r="UIV411" s="1315"/>
      <c r="UIW411" s="1315"/>
      <c r="UIX411" s="1315"/>
      <c r="UIY411" s="1315"/>
      <c r="UIZ411" s="1315"/>
      <c r="UJA411" s="1315"/>
      <c r="UJB411" s="1315"/>
      <c r="UJC411" s="1315"/>
      <c r="UJD411" s="1315"/>
      <c r="UJE411" s="1315"/>
      <c r="UJF411" s="1315"/>
      <c r="UJG411" s="1315"/>
      <c r="UJH411" s="1315"/>
      <c r="UJI411" s="1315"/>
      <c r="UJJ411" s="1315"/>
      <c r="UJK411" s="1315"/>
      <c r="UJL411" s="1315"/>
      <c r="UJM411" s="1315"/>
      <c r="UJN411" s="1315"/>
      <c r="UJO411" s="1315"/>
      <c r="UJP411" s="1315"/>
      <c r="UJQ411" s="1315"/>
      <c r="UJR411" s="1315"/>
      <c r="UJS411" s="1315"/>
      <c r="UJT411" s="1315"/>
      <c r="UJU411" s="1315"/>
      <c r="UJV411" s="1315"/>
      <c r="UJW411" s="1315"/>
      <c r="UJX411" s="1315"/>
      <c r="UJY411" s="1315"/>
      <c r="UJZ411" s="1315"/>
      <c r="UKA411" s="1315"/>
      <c r="UKB411" s="1315"/>
      <c r="UKC411" s="1315"/>
      <c r="UKD411" s="1315"/>
      <c r="UKE411" s="1315"/>
      <c r="UKF411" s="1315"/>
      <c r="UKG411" s="1315"/>
      <c r="UKH411" s="1315"/>
      <c r="UKI411" s="1315"/>
      <c r="UKJ411" s="1315"/>
      <c r="UKK411" s="1315"/>
      <c r="UKL411" s="1315"/>
      <c r="UKM411" s="1315"/>
      <c r="UKN411" s="1315"/>
      <c r="UKO411" s="1315"/>
      <c r="UKP411" s="1315"/>
      <c r="UKQ411" s="1315"/>
      <c r="UKR411" s="1315"/>
      <c r="UKS411" s="1315"/>
      <c r="UKT411" s="1315"/>
      <c r="UKU411" s="1315"/>
      <c r="UKV411" s="1315"/>
      <c r="UKW411" s="1315"/>
      <c r="UKX411" s="1315"/>
      <c r="UKY411" s="1315"/>
      <c r="UKZ411" s="1315"/>
      <c r="ULA411" s="1315"/>
      <c r="ULB411" s="1315"/>
      <c r="ULC411" s="1315"/>
      <c r="ULD411" s="1315"/>
      <c r="ULE411" s="1315"/>
      <c r="ULF411" s="1315"/>
      <c r="ULG411" s="1315"/>
      <c r="ULH411" s="1315"/>
      <c r="ULI411" s="1315"/>
      <c r="ULJ411" s="1315"/>
      <c r="ULK411" s="1315"/>
      <c r="ULL411" s="1315"/>
      <c r="ULM411" s="1315"/>
      <c r="ULN411" s="1315"/>
      <c r="ULO411" s="1315"/>
      <c r="ULP411" s="1315"/>
      <c r="ULQ411" s="1315"/>
      <c r="ULR411" s="1315"/>
      <c r="ULS411" s="1315"/>
      <c r="ULT411" s="1315"/>
      <c r="ULU411" s="1315"/>
      <c r="ULV411" s="1315"/>
      <c r="ULW411" s="1315"/>
      <c r="ULX411" s="1315"/>
      <c r="ULY411" s="1315"/>
      <c r="ULZ411" s="1315"/>
      <c r="UMA411" s="1315"/>
      <c r="UMB411" s="1315"/>
      <c r="UMC411" s="1315"/>
      <c r="UMD411" s="1315"/>
      <c r="UME411" s="1315"/>
      <c r="UMF411" s="1315"/>
      <c r="UMG411" s="1315"/>
      <c r="UMH411" s="1315"/>
      <c r="UMI411" s="1315"/>
      <c r="UMJ411" s="1315"/>
      <c r="UMK411" s="1315"/>
      <c r="UML411" s="1315"/>
      <c r="UMM411" s="1315"/>
      <c r="UMN411" s="1315"/>
      <c r="UMO411" s="1315"/>
      <c r="UMP411" s="1315"/>
      <c r="UMQ411" s="1315"/>
      <c r="UMR411" s="1315"/>
      <c r="UMS411" s="1315"/>
      <c r="UMT411" s="1315"/>
      <c r="UMU411" s="1315"/>
      <c r="UMV411" s="1315"/>
      <c r="UMW411" s="1315"/>
      <c r="UMX411" s="1315"/>
      <c r="UMY411" s="1315"/>
      <c r="UMZ411" s="1315"/>
      <c r="UNA411" s="1315"/>
      <c r="UNB411" s="1315"/>
      <c r="UNC411" s="1315"/>
      <c r="UND411" s="1315"/>
      <c r="UNE411" s="1315"/>
      <c r="UNF411" s="1315"/>
      <c r="UNG411" s="1315"/>
      <c r="UNH411" s="1315"/>
      <c r="UNI411" s="1315"/>
      <c r="UNJ411" s="1315"/>
      <c r="UNK411" s="1315"/>
      <c r="UNL411" s="1315"/>
      <c r="UNM411" s="1315"/>
      <c r="UNN411" s="1315"/>
      <c r="UNO411" s="1315"/>
      <c r="UNP411" s="1315"/>
      <c r="UNQ411" s="1315"/>
      <c r="UNR411" s="1315"/>
      <c r="UNS411" s="1315"/>
      <c r="UNT411" s="1315"/>
      <c r="UNU411" s="1315"/>
      <c r="UNV411" s="1315"/>
      <c r="UNW411" s="1315"/>
      <c r="UNX411" s="1315"/>
      <c r="UNY411" s="1315"/>
      <c r="UNZ411" s="1315"/>
      <c r="UOA411" s="1315"/>
      <c r="UOB411" s="1315"/>
      <c r="UOC411" s="1315"/>
      <c r="UOD411" s="1315"/>
      <c r="UOE411" s="1315"/>
      <c r="UOF411" s="1315"/>
      <c r="UOG411" s="1315"/>
      <c r="UOH411" s="1315"/>
      <c r="UOI411" s="1315"/>
      <c r="UOJ411" s="1315"/>
      <c r="UOK411" s="1315"/>
      <c r="UOL411" s="1315"/>
      <c r="UOM411" s="1315"/>
      <c r="UON411" s="1315"/>
      <c r="UOO411" s="1315"/>
      <c r="UOP411" s="1315"/>
      <c r="UOQ411" s="1315"/>
      <c r="UOR411" s="1315"/>
      <c r="UOS411" s="1315"/>
      <c r="UOT411" s="1315"/>
      <c r="UOU411" s="1315"/>
      <c r="UOV411" s="1315"/>
      <c r="UOW411" s="1315"/>
      <c r="UOX411" s="1315"/>
      <c r="UOY411" s="1315"/>
      <c r="UOZ411" s="1315"/>
      <c r="UPA411" s="1315"/>
      <c r="UPB411" s="1315"/>
      <c r="UPC411" s="1315"/>
      <c r="UPD411" s="1315"/>
      <c r="UPE411" s="1315"/>
      <c r="UPF411" s="1315"/>
      <c r="UPG411" s="1315"/>
      <c r="UPH411" s="1315"/>
      <c r="UPI411" s="1315"/>
      <c r="UPJ411" s="1315"/>
      <c r="UPK411" s="1315"/>
      <c r="UPL411" s="1315"/>
      <c r="UPM411" s="1315"/>
      <c r="UPN411" s="1315"/>
      <c r="UPO411" s="1315"/>
      <c r="UPP411" s="1315"/>
      <c r="UPQ411" s="1315"/>
      <c r="UPR411" s="1315"/>
      <c r="UPS411" s="1315"/>
      <c r="UPT411" s="1315"/>
      <c r="UPU411" s="1315"/>
      <c r="UPV411" s="1315"/>
      <c r="UPW411" s="1315"/>
      <c r="UPX411" s="1315"/>
      <c r="UPY411" s="1315"/>
      <c r="UPZ411" s="1315"/>
      <c r="UQA411" s="1315"/>
      <c r="UQB411" s="1315"/>
      <c r="UQC411" s="1315"/>
      <c r="UQD411" s="1315"/>
      <c r="UQE411" s="1315"/>
      <c r="UQF411" s="1315"/>
      <c r="UQG411" s="1315"/>
      <c r="UQH411" s="1315"/>
      <c r="UQI411" s="1315"/>
      <c r="UQJ411" s="1315"/>
      <c r="UQK411" s="1315"/>
      <c r="UQL411" s="1315"/>
      <c r="UQM411" s="1315"/>
      <c r="UQN411" s="1315"/>
      <c r="UQO411" s="1315"/>
      <c r="UQP411" s="1315"/>
      <c r="UQQ411" s="1315"/>
      <c r="UQR411" s="1315"/>
      <c r="UQS411" s="1315"/>
      <c r="UQT411" s="1315"/>
      <c r="UQU411" s="1315"/>
      <c r="UQV411" s="1315"/>
      <c r="UQW411" s="1315"/>
      <c r="UQX411" s="1315"/>
      <c r="UQY411" s="1315"/>
      <c r="UQZ411" s="1315"/>
      <c r="URA411" s="1315"/>
      <c r="URB411" s="1315"/>
      <c r="URC411" s="1315"/>
      <c r="URD411" s="1315"/>
      <c r="URE411" s="1315"/>
      <c r="URF411" s="1315"/>
      <c r="URG411" s="1315"/>
      <c r="URH411" s="1315"/>
      <c r="URI411" s="1315"/>
      <c r="URJ411" s="1315"/>
      <c r="URK411" s="1315"/>
      <c r="URL411" s="1315"/>
      <c r="URM411" s="1315"/>
      <c r="URN411" s="1315"/>
      <c r="URO411" s="1315"/>
      <c r="URP411" s="1315"/>
      <c r="URQ411" s="1315"/>
      <c r="URR411" s="1315"/>
      <c r="URS411" s="1315"/>
      <c r="URT411" s="1315"/>
      <c r="URU411" s="1315"/>
      <c r="URV411" s="1315"/>
      <c r="URW411" s="1315"/>
      <c r="URX411" s="1315"/>
      <c r="URY411" s="1315"/>
      <c r="URZ411" s="1315"/>
      <c r="USA411" s="1315"/>
      <c r="USB411" s="1315"/>
      <c r="USC411" s="1315"/>
      <c r="USD411" s="1315"/>
      <c r="USE411" s="1315"/>
      <c r="USF411" s="1315"/>
      <c r="USG411" s="1315"/>
      <c r="USH411" s="1315"/>
      <c r="USI411" s="1315"/>
      <c r="USJ411" s="1315"/>
      <c r="USK411" s="1315"/>
      <c r="USL411" s="1315"/>
      <c r="USM411" s="1315"/>
      <c r="USN411" s="1315"/>
      <c r="USO411" s="1315"/>
      <c r="USP411" s="1315"/>
      <c r="USQ411" s="1315"/>
      <c r="USR411" s="1315"/>
      <c r="USS411" s="1315"/>
      <c r="UST411" s="1315"/>
      <c r="USU411" s="1315"/>
      <c r="USV411" s="1315"/>
      <c r="USW411" s="1315"/>
      <c r="USX411" s="1315"/>
      <c r="USY411" s="1315"/>
      <c r="USZ411" s="1315"/>
      <c r="UTA411" s="1315"/>
      <c r="UTB411" s="1315"/>
      <c r="UTC411" s="1315"/>
      <c r="UTD411" s="1315"/>
      <c r="UTE411" s="1315"/>
      <c r="UTF411" s="1315"/>
      <c r="UTG411" s="1315"/>
      <c r="UTH411" s="1315"/>
      <c r="UTI411" s="1315"/>
      <c r="UTJ411" s="1315"/>
      <c r="UTK411" s="1315"/>
      <c r="UTL411" s="1315"/>
      <c r="UTM411" s="1315"/>
      <c r="UTN411" s="1315"/>
      <c r="UTO411" s="1315"/>
      <c r="UTP411" s="1315"/>
      <c r="UTQ411" s="1315"/>
      <c r="UTR411" s="1315"/>
      <c r="UTS411" s="1315"/>
      <c r="UTT411" s="1315"/>
      <c r="UTU411" s="1315"/>
      <c r="UTV411" s="1315"/>
      <c r="UTW411" s="1315"/>
      <c r="UTX411" s="1315"/>
      <c r="UTY411" s="1315"/>
      <c r="UTZ411" s="1315"/>
      <c r="UUA411" s="1315"/>
      <c r="UUB411" s="1315"/>
      <c r="UUC411" s="1315"/>
      <c r="UUD411" s="1315"/>
      <c r="UUE411" s="1315"/>
      <c r="UUF411" s="1315"/>
      <c r="UUG411" s="1315"/>
      <c r="UUH411" s="1315"/>
      <c r="UUI411" s="1315"/>
      <c r="UUJ411" s="1315"/>
      <c r="UUK411" s="1315"/>
      <c r="UUL411" s="1315"/>
      <c r="UUM411" s="1315"/>
      <c r="UUN411" s="1315"/>
      <c r="UUO411" s="1315"/>
      <c r="UUP411" s="1315"/>
      <c r="UUQ411" s="1315"/>
      <c r="UUR411" s="1315"/>
      <c r="UUS411" s="1315"/>
      <c r="UUT411" s="1315"/>
      <c r="UUU411" s="1315"/>
      <c r="UUV411" s="1315"/>
      <c r="UUW411" s="1315"/>
      <c r="UUX411" s="1315"/>
      <c r="UUY411" s="1315"/>
      <c r="UUZ411" s="1315"/>
      <c r="UVA411" s="1315"/>
      <c r="UVB411" s="1315"/>
      <c r="UVC411" s="1315"/>
      <c r="UVD411" s="1315"/>
      <c r="UVE411" s="1315"/>
      <c r="UVF411" s="1315"/>
      <c r="UVG411" s="1315"/>
      <c r="UVH411" s="1315"/>
      <c r="UVI411" s="1315"/>
      <c r="UVJ411" s="1315"/>
      <c r="UVK411" s="1315"/>
      <c r="UVL411" s="1315"/>
      <c r="UVM411" s="1315"/>
      <c r="UVN411" s="1315"/>
      <c r="UVO411" s="1315"/>
      <c r="UVP411" s="1315"/>
      <c r="UVQ411" s="1315"/>
      <c r="UVR411" s="1315"/>
      <c r="UVS411" s="1315"/>
      <c r="UVT411" s="1315"/>
      <c r="UVU411" s="1315"/>
      <c r="UVV411" s="1315"/>
      <c r="UVW411" s="1315"/>
      <c r="UVX411" s="1315"/>
      <c r="UVY411" s="1315"/>
      <c r="UVZ411" s="1315"/>
      <c r="UWA411" s="1315"/>
      <c r="UWB411" s="1315"/>
      <c r="UWC411" s="1315"/>
      <c r="UWD411" s="1315"/>
      <c r="UWE411" s="1315"/>
      <c r="UWF411" s="1315"/>
      <c r="UWG411" s="1315"/>
      <c r="UWH411" s="1315"/>
      <c r="UWI411" s="1315"/>
      <c r="UWJ411" s="1315"/>
      <c r="UWK411" s="1315"/>
      <c r="UWL411" s="1315"/>
      <c r="UWM411" s="1315"/>
      <c r="UWN411" s="1315"/>
      <c r="UWO411" s="1315"/>
      <c r="UWP411" s="1315"/>
      <c r="UWQ411" s="1315"/>
      <c r="UWR411" s="1315"/>
      <c r="UWS411" s="1315"/>
      <c r="UWT411" s="1315"/>
      <c r="UWU411" s="1315"/>
      <c r="UWV411" s="1315"/>
      <c r="UWW411" s="1315"/>
      <c r="UWX411" s="1315"/>
      <c r="UWY411" s="1315"/>
      <c r="UWZ411" s="1315"/>
      <c r="UXA411" s="1315"/>
      <c r="UXB411" s="1315"/>
      <c r="UXC411" s="1315"/>
      <c r="UXD411" s="1315"/>
      <c r="UXE411" s="1315"/>
      <c r="UXF411" s="1315"/>
      <c r="UXG411" s="1315"/>
      <c r="UXH411" s="1315"/>
      <c r="UXI411" s="1315"/>
      <c r="UXJ411" s="1315"/>
      <c r="UXK411" s="1315"/>
      <c r="UXL411" s="1315"/>
      <c r="UXM411" s="1315"/>
      <c r="UXN411" s="1315"/>
      <c r="UXO411" s="1315"/>
      <c r="UXP411" s="1315"/>
      <c r="UXQ411" s="1315"/>
      <c r="UXR411" s="1315"/>
      <c r="UXS411" s="1315"/>
      <c r="UXT411" s="1315"/>
      <c r="UXU411" s="1315"/>
      <c r="UXV411" s="1315"/>
      <c r="UXW411" s="1315"/>
      <c r="UXX411" s="1315"/>
      <c r="UXY411" s="1315"/>
      <c r="UXZ411" s="1315"/>
      <c r="UYA411" s="1315"/>
      <c r="UYB411" s="1315"/>
      <c r="UYC411" s="1315"/>
      <c r="UYD411" s="1315"/>
      <c r="UYE411" s="1315"/>
      <c r="UYF411" s="1315"/>
      <c r="UYG411" s="1315"/>
      <c r="UYH411" s="1315"/>
      <c r="UYI411" s="1315"/>
      <c r="UYJ411" s="1315"/>
      <c r="UYK411" s="1315"/>
      <c r="UYL411" s="1315"/>
      <c r="UYM411" s="1315"/>
      <c r="UYN411" s="1315"/>
      <c r="UYO411" s="1315"/>
      <c r="UYP411" s="1315"/>
      <c r="UYQ411" s="1315"/>
      <c r="UYR411" s="1315"/>
      <c r="UYS411" s="1315"/>
      <c r="UYT411" s="1315"/>
      <c r="UYU411" s="1315"/>
      <c r="UYV411" s="1315"/>
      <c r="UYW411" s="1315"/>
      <c r="UYX411" s="1315"/>
      <c r="UYY411" s="1315"/>
      <c r="UYZ411" s="1315"/>
      <c r="UZA411" s="1315"/>
      <c r="UZB411" s="1315"/>
      <c r="UZC411" s="1315"/>
      <c r="UZD411" s="1315"/>
      <c r="UZE411" s="1315"/>
      <c r="UZF411" s="1315"/>
      <c r="UZG411" s="1315"/>
      <c r="UZH411" s="1315"/>
      <c r="UZI411" s="1315"/>
      <c r="UZJ411" s="1315"/>
      <c r="UZK411" s="1315"/>
      <c r="UZL411" s="1315"/>
      <c r="UZM411" s="1315"/>
      <c r="UZN411" s="1315"/>
      <c r="UZO411" s="1315"/>
      <c r="UZP411" s="1315"/>
      <c r="UZQ411" s="1315"/>
      <c r="UZR411" s="1315"/>
      <c r="UZS411" s="1315"/>
      <c r="UZT411" s="1315"/>
      <c r="UZU411" s="1315"/>
      <c r="UZV411" s="1315"/>
      <c r="UZW411" s="1315"/>
      <c r="UZX411" s="1315"/>
      <c r="UZY411" s="1315"/>
      <c r="UZZ411" s="1315"/>
      <c r="VAA411" s="1315"/>
      <c r="VAB411" s="1315"/>
      <c r="VAC411" s="1315"/>
      <c r="VAD411" s="1315"/>
      <c r="VAE411" s="1315"/>
      <c r="VAF411" s="1315"/>
      <c r="VAG411" s="1315"/>
      <c r="VAH411" s="1315"/>
      <c r="VAI411" s="1315"/>
      <c r="VAJ411" s="1315"/>
      <c r="VAK411" s="1315"/>
      <c r="VAL411" s="1315"/>
      <c r="VAM411" s="1315"/>
      <c r="VAN411" s="1315"/>
      <c r="VAO411" s="1315"/>
      <c r="VAP411" s="1315"/>
      <c r="VAQ411" s="1315"/>
      <c r="VAR411" s="1315"/>
      <c r="VAS411" s="1315"/>
      <c r="VAT411" s="1315"/>
      <c r="VAU411" s="1315"/>
      <c r="VAV411" s="1315"/>
      <c r="VAW411" s="1315"/>
      <c r="VAX411" s="1315"/>
      <c r="VAY411" s="1315"/>
      <c r="VAZ411" s="1315"/>
      <c r="VBA411" s="1315"/>
      <c r="VBB411" s="1315"/>
      <c r="VBC411" s="1315"/>
      <c r="VBD411" s="1315"/>
      <c r="VBE411" s="1315"/>
      <c r="VBF411" s="1315"/>
      <c r="VBG411" s="1315"/>
      <c r="VBH411" s="1315"/>
      <c r="VBI411" s="1315"/>
      <c r="VBJ411" s="1315"/>
      <c r="VBK411" s="1315"/>
      <c r="VBL411" s="1315"/>
      <c r="VBM411" s="1315"/>
      <c r="VBN411" s="1315"/>
      <c r="VBO411" s="1315"/>
      <c r="VBP411" s="1315"/>
      <c r="VBQ411" s="1315"/>
      <c r="VBR411" s="1315"/>
      <c r="VBS411" s="1315"/>
      <c r="VBT411" s="1315"/>
      <c r="VBU411" s="1315"/>
      <c r="VBV411" s="1315"/>
      <c r="VBW411" s="1315"/>
      <c r="VBX411" s="1315"/>
      <c r="VBY411" s="1315"/>
      <c r="VBZ411" s="1315"/>
      <c r="VCA411" s="1315"/>
      <c r="VCB411" s="1315"/>
      <c r="VCC411" s="1315"/>
      <c r="VCD411" s="1315"/>
      <c r="VCE411" s="1315"/>
      <c r="VCF411" s="1315"/>
      <c r="VCG411" s="1315"/>
      <c r="VCH411" s="1315"/>
      <c r="VCI411" s="1315"/>
      <c r="VCJ411" s="1315"/>
      <c r="VCK411" s="1315"/>
      <c r="VCL411" s="1315"/>
      <c r="VCM411" s="1315"/>
      <c r="VCN411" s="1315"/>
      <c r="VCO411" s="1315"/>
      <c r="VCP411" s="1315"/>
      <c r="VCQ411" s="1315"/>
      <c r="VCR411" s="1315"/>
      <c r="VCS411" s="1315"/>
      <c r="VCT411" s="1315"/>
      <c r="VCU411" s="1315"/>
      <c r="VCV411" s="1315"/>
      <c r="VCW411" s="1315"/>
      <c r="VCX411" s="1315"/>
      <c r="VCY411" s="1315"/>
      <c r="VCZ411" s="1315"/>
      <c r="VDA411" s="1315"/>
      <c r="VDB411" s="1315"/>
      <c r="VDC411" s="1315"/>
      <c r="VDD411" s="1315"/>
      <c r="VDE411" s="1315"/>
      <c r="VDF411" s="1315"/>
      <c r="VDG411" s="1315"/>
      <c r="VDH411" s="1315"/>
      <c r="VDI411" s="1315"/>
      <c r="VDJ411" s="1315"/>
      <c r="VDK411" s="1315"/>
      <c r="VDL411" s="1315"/>
      <c r="VDM411" s="1315"/>
      <c r="VDN411" s="1315"/>
      <c r="VDO411" s="1315"/>
      <c r="VDP411" s="1315"/>
      <c r="VDQ411" s="1315"/>
      <c r="VDR411" s="1315"/>
      <c r="VDS411" s="1315"/>
      <c r="VDT411" s="1315"/>
      <c r="VDU411" s="1315"/>
      <c r="VDV411" s="1315"/>
      <c r="VDW411" s="1315"/>
      <c r="VDX411" s="1315"/>
      <c r="VDY411" s="1315"/>
      <c r="VDZ411" s="1315"/>
      <c r="VEA411" s="1315"/>
      <c r="VEB411" s="1315"/>
      <c r="VEC411" s="1315"/>
      <c r="VED411" s="1315"/>
      <c r="VEE411" s="1315"/>
      <c r="VEF411" s="1315"/>
      <c r="VEG411" s="1315"/>
      <c r="VEH411" s="1315"/>
      <c r="VEI411" s="1315"/>
      <c r="VEJ411" s="1315"/>
      <c r="VEK411" s="1315"/>
      <c r="VEL411" s="1315"/>
      <c r="VEM411" s="1315"/>
      <c r="VEN411" s="1315"/>
      <c r="VEO411" s="1315"/>
      <c r="VEP411" s="1315"/>
      <c r="VEQ411" s="1315"/>
      <c r="VER411" s="1315"/>
      <c r="VES411" s="1315"/>
      <c r="VET411" s="1315"/>
      <c r="VEU411" s="1315"/>
      <c r="VEV411" s="1315"/>
      <c r="VEW411" s="1315"/>
      <c r="VEX411" s="1315"/>
      <c r="VEY411" s="1315"/>
      <c r="VEZ411" s="1315"/>
      <c r="VFA411" s="1315"/>
      <c r="VFB411" s="1315"/>
      <c r="VFC411" s="1315"/>
      <c r="VFD411" s="1315"/>
      <c r="VFE411" s="1315"/>
      <c r="VFF411" s="1315"/>
      <c r="VFG411" s="1315"/>
      <c r="VFH411" s="1315"/>
      <c r="VFI411" s="1315"/>
      <c r="VFJ411" s="1315"/>
      <c r="VFK411" s="1315"/>
      <c r="VFL411" s="1315"/>
      <c r="VFM411" s="1315"/>
      <c r="VFN411" s="1315"/>
      <c r="VFO411" s="1315"/>
      <c r="VFP411" s="1315"/>
      <c r="VFQ411" s="1315"/>
      <c r="VFR411" s="1315"/>
      <c r="VFS411" s="1315"/>
      <c r="VFT411" s="1315"/>
      <c r="VFU411" s="1315"/>
      <c r="VFV411" s="1315"/>
      <c r="VFW411" s="1315"/>
      <c r="VFX411" s="1315"/>
      <c r="VFY411" s="1315"/>
      <c r="VFZ411" s="1315"/>
      <c r="VGA411" s="1315"/>
      <c r="VGB411" s="1315"/>
      <c r="VGC411" s="1315"/>
      <c r="VGD411" s="1315"/>
      <c r="VGE411" s="1315"/>
      <c r="VGF411" s="1315"/>
      <c r="VGG411" s="1315"/>
      <c r="VGH411" s="1315"/>
      <c r="VGI411" s="1315"/>
      <c r="VGJ411" s="1315"/>
      <c r="VGK411" s="1315"/>
      <c r="VGL411" s="1315"/>
      <c r="VGM411" s="1315"/>
      <c r="VGN411" s="1315"/>
      <c r="VGO411" s="1315"/>
      <c r="VGP411" s="1315"/>
      <c r="VGQ411" s="1315"/>
      <c r="VGR411" s="1315"/>
      <c r="VGS411" s="1315"/>
      <c r="VGT411" s="1315"/>
      <c r="VGU411" s="1315"/>
      <c r="VGV411" s="1315"/>
      <c r="VGW411" s="1315"/>
      <c r="VGX411" s="1315"/>
      <c r="VGY411" s="1315"/>
      <c r="VGZ411" s="1315"/>
      <c r="VHA411" s="1315"/>
      <c r="VHB411" s="1315"/>
      <c r="VHC411" s="1315"/>
      <c r="VHD411" s="1315"/>
      <c r="VHE411" s="1315"/>
      <c r="VHF411" s="1315"/>
      <c r="VHG411" s="1315"/>
      <c r="VHH411" s="1315"/>
      <c r="VHI411" s="1315"/>
      <c r="VHJ411" s="1315"/>
      <c r="VHK411" s="1315"/>
      <c r="VHL411" s="1315"/>
      <c r="VHM411" s="1315"/>
      <c r="VHN411" s="1315"/>
      <c r="VHO411" s="1315"/>
      <c r="VHP411" s="1315"/>
      <c r="VHQ411" s="1315"/>
      <c r="VHR411" s="1315"/>
      <c r="VHS411" s="1315"/>
      <c r="VHT411" s="1315"/>
      <c r="VHU411" s="1315"/>
      <c r="VHV411" s="1315"/>
      <c r="VHW411" s="1315"/>
      <c r="VHX411" s="1315"/>
      <c r="VHY411" s="1315"/>
      <c r="VHZ411" s="1315"/>
      <c r="VIA411" s="1315"/>
      <c r="VIB411" s="1315"/>
      <c r="VIC411" s="1315"/>
      <c r="VID411" s="1315"/>
      <c r="VIE411" s="1315"/>
      <c r="VIF411" s="1315"/>
      <c r="VIG411" s="1315"/>
      <c r="VIH411" s="1315"/>
      <c r="VII411" s="1315"/>
      <c r="VIJ411" s="1315"/>
      <c r="VIK411" s="1315"/>
      <c r="VIL411" s="1315"/>
      <c r="VIM411" s="1315"/>
      <c r="VIN411" s="1315"/>
      <c r="VIO411" s="1315"/>
      <c r="VIP411" s="1315"/>
      <c r="VIQ411" s="1315"/>
      <c r="VIR411" s="1315"/>
      <c r="VIS411" s="1315"/>
      <c r="VIT411" s="1315"/>
      <c r="VIU411" s="1315"/>
      <c r="VIV411" s="1315"/>
      <c r="VIW411" s="1315"/>
      <c r="VIX411" s="1315"/>
      <c r="VIY411" s="1315"/>
      <c r="VIZ411" s="1315"/>
      <c r="VJA411" s="1315"/>
      <c r="VJB411" s="1315"/>
      <c r="VJC411" s="1315"/>
      <c r="VJD411" s="1315"/>
      <c r="VJE411" s="1315"/>
      <c r="VJF411" s="1315"/>
      <c r="VJG411" s="1315"/>
      <c r="VJH411" s="1315"/>
      <c r="VJI411" s="1315"/>
      <c r="VJJ411" s="1315"/>
      <c r="VJK411" s="1315"/>
      <c r="VJL411" s="1315"/>
      <c r="VJM411" s="1315"/>
      <c r="VJN411" s="1315"/>
      <c r="VJO411" s="1315"/>
      <c r="VJP411" s="1315"/>
      <c r="VJQ411" s="1315"/>
      <c r="VJR411" s="1315"/>
      <c r="VJS411" s="1315"/>
      <c r="VJT411" s="1315"/>
      <c r="VJU411" s="1315"/>
      <c r="VJV411" s="1315"/>
      <c r="VJW411" s="1315"/>
      <c r="VJX411" s="1315"/>
      <c r="VJY411" s="1315"/>
      <c r="VJZ411" s="1315"/>
      <c r="VKA411" s="1315"/>
      <c r="VKB411" s="1315"/>
      <c r="VKC411" s="1315"/>
      <c r="VKD411" s="1315"/>
      <c r="VKE411" s="1315"/>
      <c r="VKF411" s="1315"/>
      <c r="VKG411" s="1315"/>
      <c r="VKH411" s="1315"/>
      <c r="VKI411" s="1315"/>
      <c r="VKJ411" s="1315"/>
      <c r="VKK411" s="1315"/>
      <c r="VKL411" s="1315"/>
      <c r="VKM411" s="1315"/>
      <c r="VKN411" s="1315"/>
      <c r="VKO411" s="1315"/>
      <c r="VKP411" s="1315"/>
      <c r="VKQ411" s="1315"/>
      <c r="VKR411" s="1315"/>
      <c r="VKS411" s="1315"/>
      <c r="VKT411" s="1315"/>
      <c r="VKU411" s="1315"/>
      <c r="VKV411" s="1315"/>
      <c r="VKW411" s="1315"/>
      <c r="VKX411" s="1315"/>
      <c r="VKY411" s="1315"/>
      <c r="VKZ411" s="1315"/>
      <c r="VLA411" s="1315"/>
      <c r="VLB411" s="1315"/>
      <c r="VLC411" s="1315"/>
      <c r="VLD411" s="1315"/>
      <c r="VLE411" s="1315"/>
      <c r="VLF411" s="1315"/>
      <c r="VLG411" s="1315"/>
      <c r="VLH411" s="1315"/>
      <c r="VLI411" s="1315"/>
      <c r="VLJ411" s="1315"/>
      <c r="VLK411" s="1315"/>
      <c r="VLL411" s="1315"/>
      <c r="VLM411" s="1315"/>
      <c r="VLN411" s="1315"/>
      <c r="VLO411" s="1315"/>
      <c r="VLP411" s="1315"/>
      <c r="VLQ411" s="1315"/>
      <c r="VLR411" s="1315"/>
      <c r="VLS411" s="1315"/>
      <c r="VLT411" s="1315"/>
      <c r="VLU411" s="1315"/>
      <c r="VLV411" s="1315"/>
      <c r="VLW411" s="1315"/>
      <c r="VLX411" s="1315"/>
      <c r="VLY411" s="1315"/>
      <c r="VLZ411" s="1315"/>
      <c r="VMA411" s="1315"/>
      <c r="VMB411" s="1315"/>
      <c r="VMC411" s="1315"/>
      <c r="VMD411" s="1315"/>
      <c r="VME411" s="1315"/>
      <c r="VMF411" s="1315"/>
      <c r="VMG411" s="1315"/>
      <c r="VMH411" s="1315"/>
      <c r="VMI411" s="1315"/>
      <c r="VMJ411" s="1315"/>
      <c r="VMK411" s="1315"/>
      <c r="VML411" s="1315"/>
      <c r="VMM411" s="1315"/>
      <c r="VMN411" s="1315"/>
      <c r="VMO411" s="1315"/>
      <c r="VMP411" s="1315"/>
      <c r="VMQ411" s="1315"/>
      <c r="VMR411" s="1315"/>
      <c r="VMS411" s="1315"/>
      <c r="VMT411" s="1315"/>
      <c r="VMU411" s="1315"/>
      <c r="VMV411" s="1315"/>
      <c r="VMW411" s="1315"/>
      <c r="VMX411" s="1315"/>
      <c r="VMY411" s="1315"/>
      <c r="VMZ411" s="1315"/>
      <c r="VNA411" s="1315"/>
      <c r="VNB411" s="1315"/>
      <c r="VNC411" s="1315"/>
      <c r="VND411" s="1315"/>
      <c r="VNE411" s="1315"/>
      <c r="VNF411" s="1315"/>
      <c r="VNG411" s="1315"/>
      <c r="VNH411" s="1315"/>
      <c r="VNI411" s="1315"/>
      <c r="VNJ411" s="1315"/>
      <c r="VNK411" s="1315"/>
      <c r="VNL411" s="1315"/>
      <c r="VNM411" s="1315"/>
      <c r="VNN411" s="1315"/>
      <c r="VNO411" s="1315"/>
      <c r="VNP411" s="1315"/>
      <c r="VNQ411" s="1315"/>
      <c r="VNR411" s="1315"/>
      <c r="VNS411" s="1315"/>
      <c r="VNT411" s="1315"/>
      <c r="VNU411" s="1315"/>
      <c r="VNV411" s="1315"/>
      <c r="VNW411" s="1315"/>
      <c r="VNX411" s="1315"/>
      <c r="VNY411" s="1315"/>
      <c r="VNZ411" s="1315"/>
      <c r="VOA411" s="1315"/>
      <c r="VOB411" s="1315"/>
      <c r="VOC411" s="1315"/>
      <c r="VOD411" s="1315"/>
      <c r="VOE411" s="1315"/>
      <c r="VOF411" s="1315"/>
      <c r="VOG411" s="1315"/>
      <c r="VOH411" s="1315"/>
      <c r="VOI411" s="1315"/>
      <c r="VOJ411" s="1315"/>
      <c r="VOK411" s="1315"/>
      <c r="VOL411" s="1315"/>
      <c r="VOM411" s="1315"/>
      <c r="VON411" s="1315"/>
      <c r="VOO411" s="1315"/>
      <c r="VOP411" s="1315"/>
      <c r="VOQ411" s="1315"/>
      <c r="VOR411" s="1315"/>
      <c r="VOS411" s="1315"/>
      <c r="VOT411" s="1315"/>
      <c r="VOU411" s="1315"/>
      <c r="VOV411" s="1315"/>
      <c r="VOW411" s="1315"/>
      <c r="VOX411" s="1315"/>
      <c r="VOY411" s="1315"/>
      <c r="VOZ411" s="1315"/>
      <c r="VPA411" s="1315"/>
      <c r="VPB411" s="1315"/>
      <c r="VPC411" s="1315"/>
      <c r="VPD411" s="1315"/>
      <c r="VPE411" s="1315"/>
      <c r="VPF411" s="1315"/>
      <c r="VPG411" s="1315"/>
      <c r="VPH411" s="1315"/>
      <c r="VPI411" s="1315"/>
      <c r="VPJ411" s="1315"/>
      <c r="VPK411" s="1315"/>
      <c r="VPL411" s="1315"/>
      <c r="VPM411" s="1315"/>
      <c r="VPN411" s="1315"/>
      <c r="VPO411" s="1315"/>
      <c r="VPP411" s="1315"/>
      <c r="VPQ411" s="1315"/>
      <c r="VPR411" s="1315"/>
      <c r="VPS411" s="1315"/>
      <c r="VPT411" s="1315"/>
      <c r="VPU411" s="1315"/>
      <c r="VPV411" s="1315"/>
      <c r="VPW411" s="1315"/>
      <c r="VPX411" s="1315"/>
      <c r="VPY411" s="1315"/>
      <c r="VPZ411" s="1315"/>
      <c r="VQA411" s="1315"/>
      <c r="VQB411" s="1315"/>
      <c r="VQC411" s="1315"/>
      <c r="VQD411" s="1315"/>
      <c r="VQE411" s="1315"/>
      <c r="VQF411" s="1315"/>
      <c r="VQG411" s="1315"/>
      <c r="VQH411" s="1315"/>
      <c r="VQI411" s="1315"/>
      <c r="VQJ411" s="1315"/>
      <c r="VQK411" s="1315"/>
      <c r="VQL411" s="1315"/>
      <c r="VQM411" s="1315"/>
      <c r="VQN411" s="1315"/>
      <c r="VQO411" s="1315"/>
      <c r="VQP411" s="1315"/>
      <c r="VQQ411" s="1315"/>
      <c r="VQR411" s="1315"/>
      <c r="VQS411" s="1315"/>
      <c r="VQT411" s="1315"/>
      <c r="VQU411" s="1315"/>
      <c r="VQV411" s="1315"/>
      <c r="VQW411" s="1315"/>
      <c r="VQX411" s="1315"/>
      <c r="VQY411" s="1315"/>
      <c r="VQZ411" s="1315"/>
      <c r="VRA411" s="1315"/>
      <c r="VRB411" s="1315"/>
      <c r="VRC411" s="1315"/>
      <c r="VRD411" s="1315"/>
      <c r="VRE411" s="1315"/>
      <c r="VRF411" s="1315"/>
      <c r="VRG411" s="1315"/>
      <c r="VRH411" s="1315"/>
      <c r="VRI411" s="1315"/>
      <c r="VRJ411" s="1315"/>
      <c r="VRK411" s="1315"/>
      <c r="VRL411" s="1315"/>
      <c r="VRM411" s="1315"/>
      <c r="VRN411" s="1315"/>
      <c r="VRO411" s="1315"/>
      <c r="VRP411" s="1315"/>
      <c r="VRQ411" s="1315"/>
      <c r="VRR411" s="1315"/>
      <c r="VRS411" s="1315"/>
      <c r="VRT411" s="1315"/>
      <c r="VRU411" s="1315"/>
      <c r="VRV411" s="1315"/>
      <c r="VRW411" s="1315"/>
      <c r="VRX411" s="1315"/>
      <c r="VRY411" s="1315"/>
      <c r="VRZ411" s="1315"/>
      <c r="VSA411" s="1315"/>
      <c r="VSB411" s="1315"/>
      <c r="VSC411" s="1315"/>
      <c r="VSD411" s="1315"/>
      <c r="VSE411" s="1315"/>
      <c r="VSF411" s="1315"/>
      <c r="VSG411" s="1315"/>
      <c r="VSH411" s="1315"/>
      <c r="VSI411" s="1315"/>
      <c r="VSJ411" s="1315"/>
      <c r="VSK411" s="1315"/>
      <c r="VSL411" s="1315"/>
      <c r="VSM411" s="1315"/>
      <c r="VSN411" s="1315"/>
      <c r="VSO411" s="1315"/>
      <c r="VSP411" s="1315"/>
      <c r="VSQ411" s="1315"/>
      <c r="VSR411" s="1315"/>
      <c r="VSS411" s="1315"/>
      <c r="VST411" s="1315"/>
      <c r="VSU411" s="1315"/>
      <c r="VSV411" s="1315"/>
      <c r="VSW411" s="1315"/>
      <c r="VSX411" s="1315"/>
      <c r="VSY411" s="1315"/>
      <c r="VSZ411" s="1315"/>
      <c r="VTA411" s="1315"/>
      <c r="VTB411" s="1315"/>
      <c r="VTC411" s="1315"/>
      <c r="VTD411" s="1315"/>
      <c r="VTE411" s="1315"/>
      <c r="VTF411" s="1315"/>
      <c r="VTG411" s="1315"/>
      <c r="VTH411" s="1315"/>
      <c r="VTI411" s="1315"/>
      <c r="VTJ411" s="1315"/>
      <c r="VTK411" s="1315"/>
      <c r="VTL411" s="1315"/>
      <c r="VTM411" s="1315"/>
      <c r="VTN411" s="1315"/>
      <c r="VTO411" s="1315"/>
      <c r="VTP411" s="1315"/>
      <c r="VTQ411" s="1315"/>
      <c r="VTR411" s="1315"/>
      <c r="VTS411" s="1315"/>
      <c r="VTT411" s="1315"/>
      <c r="VTU411" s="1315"/>
      <c r="VTV411" s="1315"/>
      <c r="VTW411" s="1315"/>
      <c r="VTX411" s="1315"/>
      <c r="VTY411" s="1315"/>
      <c r="VTZ411" s="1315"/>
      <c r="VUA411" s="1315"/>
      <c r="VUB411" s="1315"/>
      <c r="VUC411" s="1315"/>
      <c r="VUD411" s="1315"/>
      <c r="VUE411" s="1315"/>
      <c r="VUF411" s="1315"/>
      <c r="VUG411" s="1315"/>
      <c r="VUH411" s="1315"/>
      <c r="VUI411" s="1315"/>
      <c r="VUJ411" s="1315"/>
      <c r="VUK411" s="1315"/>
      <c r="VUL411" s="1315"/>
      <c r="VUM411" s="1315"/>
      <c r="VUN411" s="1315"/>
      <c r="VUO411" s="1315"/>
      <c r="VUP411" s="1315"/>
      <c r="VUQ411" s="1315"/>
      <c r="VUR411" s="1315"/>
      <c r="VUS411" s="1315"/>
      <c r="VUT411" s="1315"/>
      <c r="VUU411" s="1315"/>
      <c r="VUV411" s="1315"/>
      <c r="VUW411" s="1315"/>
      <c r="VUX411" s="1315"/>
      <c r="VUY411" s="1315"/>
      <c r="VUZ411" s="1315"/>
      <c r="VVA411" s="1315"/>
      <c r="VVB411" s="1315"/>
      <c r="VVC411" s="1315"/>
      <c r="VVD411" s="1315"/>
      <c r="VVE411" s="1315"/>
      <c r="VVF411" s="1315"/>
      <c r="VVG411" s="1315"/>
      <c r="VVH411" s="1315"/>
      <c r="VVI411" s="1315"/>
      <c r="VVJ411" s="1315"/>
      <c r="VVK411" s="1315"/>
      <c r="VVL411" s="1315"/>
      <c r="VVM411" s="1315"/>
      <c r="VVN411" s="1315"/>
      <c r="VVO411" s="1315"/>
      <c r="VVP411" s="1315"/>
      <c r="VVQ411" s="1315"/>
      <c r="VVR411" s="1315"/>
      <c r="VVS411" s="1315"/>
      <c r="VVT411" s="1315"/>
      <c r="VVU411" s="1315"/>
      <c r="VVV411" s="1315"/>
      <c r="VVW411" s="1315"/>
      <c r="VVX411" s="1315"/>
      <c r="VVY411" s="1315"/>
      <c r="VVZ411" s="1315"/>
      <c r="VWA411" s="1315"/>
      <c r="VWB411" s="1315"/>
      <c r="VWC411" s="1315"/>
      <c r="VWD411" s="1315"/>
      <c r="VWE411" s="1315"/>
      <c r="VWF411" s="1315"/>
      <c r="VWG411" s="1315"/>
      <c r="VWH411" s="1315"/>
      <c r="VWI411" s="1315"/>
      <c r="VWJ411" s="1315"/>
      <c r="VWK411" s="1315"/>
      <c r="VWL411" s="1315"/>
      <c r="VWM411" s="1315"/>
      <c r="VWN411" s="1315"/>
      <c r="VWO411" s="1315"/>
      <c r="VWP411" s="1315"/>
      <c r="VWQ411" s="1315"/>
      <c r="VWR411" s="1315"/>
      <c r="VWS411" s="1315"/>
      <c r="VWT411" s="1315"/>
      <c r="VWU411" s="1315"/>
      <c r="VWV411" s="1315"/>
      <c r="VWW411" s="1315"/>
      <c r="VWX411" s="1315"/>
      <c r="VWY411" s="1315"/>
      <c r="VWZ411" s="1315"/>
      <c r="VXA411" s="1315"/>
      <c r="VXB411" s="1315"/>
      <c r="VXC411" s="1315"/>
      <c r="VXD411" s="1315"/>
      <c r="VXE411" s="1315"/>
      <c r="VXF411" s="1315"/>
      <c r="VXG411" s="1315"/>
      <c r="VXH411" s="1315"/>
      <c r="VXI411" s="1315"/>
      <c r="VXJ411" s="1315"/>
      <c r="VXK411" s="1315"/>
      <c r="VXL411" s="1315"/>
      <c r="VXM411" s="1315"/>
      <c r="VXN411" s="1315"/>
      <c r="VXO411" s="1315"/>
      <c r="VXP411" s="1315"/>
      <c r="VXQ411" s="1315"/>
      <c r="VXR411" s="1315"/>
      <c r="VXS411" s="1315"/>
      <c r="VXT411" s="1315"/>
      <c r="VXU411" s="1315"/>
      <c r="VXV411" s="1315"/>
      <c r="VXW411" s="1315"/>
      <c r="VXX411" s="1315"/>
      <c r="VXY411" s="1315"/>
      <c r="VXZ411" s="1315"/>
      <c r="VYA411" s="1315"/>
      <c r="VYB411" s="1315"/>
      <c r="VYC411" s="1315"/>
      <c r="VYD411" s="1315"/>
      <c r="VYE411" s="1315"/>
      <c r="VYF411" s="1315"/>
      <c r="VYG411" s="1315"/>
      <c r="VYH411" s="1315"/>
      <c r="VYI411" s="1315"/>
      <c r="VYJ411" s="1315"/>
      <c r="VYK411" s="1315"/>
      <c r="VYL411" s="1315"/>
      <c r="VYM411" s="1315"/>
      <c r="VYN411" s="1315"/>
      <c r="VYO411" s="1315"/>
      <c r="VYP411" s="1315"/>
      <c r="VYQ411" s="1315"/>
      <c r="VYR411" s="1315"/>
      <c r="VYS411" s="1315"/>
      <c r="VYT411" s="1315"/>
      <c r="VYU411" s="1315"/>
      <c r="VYV411" s="1315"/>
      <c r="VYW411" s="1315"/>
      <c r="VYX411" s="1315"/>
      <c r="VYY411" s="1315"/>
      <c r="VYZ411" s="1315"/>
      <c r="VZA411" s="1315"/>
      <c r="VZB411" s="1315"/>
      <c r="VZC411" s="1315"/>
      <c r="VZD411" s="1315"/>
      <c r="VZE411" s="1315"/>
      <c r="VZF411" s="1315"/>
      <c r="VZG411" s="1315"/>
      <c r="VZH411" s="1315"/>
      <c r="VZI411" s="1315"/>
      <c r="VZJ411" s="1315"/>
      <c r="VZK411" s="1315"/>
      <c r="VZL411" s="1315"/>
      <c r="VZM411" s="1315"/>
      <c r="VZN411" s="1315"/>
      <c r="VZO411" s="1315"/>
      <c r="VZP411" s="1315"/>
      <c r="VZQ411" s="1315"/>
      <c r="VZR411" s="1315"/>
      <c r="VZS411" s="1315"/>
      <c r="VZT411" s="1315"/>
      <c r="VZU411" s="1315"/>
      <c r="VZV411" s="1315"/>
      <c r="VZW411" s="1315"/>
      <c r="VZX411" s="1315"/>
      <c r="VZY411" s="1315"/>
      <c r="VZZ411" s="1315"/>
      <c r="WAA411" s="1315"/>
      <c r="WAB411" s="1315"/>
      <c r="WAC411" s="1315"/>
      <c r="WAD411" s="1315"/>
      <c r="WAE411" s="1315"/>
      <c r="WAF411" s="1315"/>
      <c r="WAG411" s="1315"/>
      <c r="WAH411" s="1315"/>
      <c r="WAI411" s="1315"/>
      <c r="WAJ411" s="1315"/>
      <c r="WAK411" s="1315"/>
      <c r="WAL411" s="1315"/>
      <c r="WAM411" s="1315"/>
      <c r="WAN411" s="1315"/>
      <c r="WAO411" s="1315"/>
      <c r="WAP411" s="1315"/>
      <c r="WAQ411" s="1315"/>
      <c r="WAR411" s="1315"/>
      <c r="WAS411" s="1315"/>
      <c r="WAT411" s="1315"/>
      <c r="WAU411" s="1315"/>
      <c r="WAV411" s="1315"/>
      <c r="WAW411" s="1315"/>
      <c r="WAX411" s="1315"/>
      <c r="WAY411" s="1315"/>
      <c r="WAZ411" s="1315"/>
      <c r="WBA411" s="1315"/>
      <c r="WBB411" s="1315"/>
      <c r="WBC411" s="1315"/>
      <c r="WBD411" s="1315"/>
      <c r="WBE411" s="1315"/>
      <c r="WBF411" s="1315"/>
      <c r="WBG411" s="1315"/>
      <c r="WBH411" s="1315"/>
      <c r="WBI411" s="1315"/>
      <c r="WBJ411" s="1315"/>
      <c r="WBK411" s="1315"/>
      <c r="WBL411" s="1315"/>
      <c r="WBM411" s="1315"/>
      <c r="WBN411" s="1315"/>
      <c r="WBO411" s="1315"/>
      <c r="WBP411" s="1315"/>
      <c r="WBQ411" s="1315"/>
      <c r="WBR411" s="1315"/>
      <c r="WBS411" s="1315"/>
      <c r="WBT411" s="1315"/>
      <c r="WBU411" s="1315"/>
      <c r="WBV411" s="1315"/>
      <c r="WBW411" s="1315"/>
      <c r="WBX411" s="1315"/>
      <c r="WBY411" s="1315"/>
      <c r="WBZ411" s="1315"/>
      <c r="WCA411" s="1315"/>
      <c r="WCB411" s="1315"/>
      <c r="WCC411" s="1315"/>
      <c r="WCD411" s="1315"/>
      <c r="WCE411" s="1315"/>
      <c r="WCF411" s="1315"/>
      <c r="WCG411" s="1315"/>
      <c r="WCH411" s="1315"/>
      <c r="WCI411" s="1315"/>
      <c r="WCJ411" s="1315"/>
      <c r="WCK411" s="1315"/>
      <c r="WCL411" s="1315"/>
      <c r="WCM411" s="1315"/>
      <c r="WCN411" s="1315"/>
      <c r="WCO411" s="1315"/>
      <c r="WCP411" s="1315"/>
      <c r="WCQ411" s="1315"/>
      <c r="WCR411" s="1315"/>
      <c r="WCS411" s="1315"/>
      <c r="WCT411" s="1315"/>
      <c r="WCU411" s="1315"/>
      <c r="WCV411" s="1315"/>
      <c r="WCW411" s="1315"/>
      <c r="WCX411" s="1315"/>
      <c r="WCY411" s="1315"/>
      <c r="WCZ411" s="1315"/>
      <c r="WDA411" s="1315"/>
      <c r="WDB411" s="1315"/>
      <c r="WDC411" s="1315"/>
      <c r="WDD411" s="1315"/>
      <c r="WDE411" s="1315"/>
      <c r="WDF411" s="1315"/>
      <c r="WDG411" s="1315"/>
      <c r="WDH411" s="1315"/>
      <c r="WDI411" s="1315"/>
      <c r="WDJ411" s="1315"/>
      <c r="WDK411" s="1315"/>
      <c r="WDL411" s="1315"/>
      <c r="WDM411" s="1315"/>
      <c r="WDN411" s="1315"/>
      <c r="WDO411" s="1315"/>
      <c r="WDP411" s="1315"/>
      <c r="WDQ411" s="1315"/>
      <c r="WDR411" s="1315"/>
      <c r="WDS411" s="1315"/>
      <c r="WDT411" s="1315"/>
      <c r="WDU411" s="1315"/>
      <c r="WDV411" s="1315"/>
      <c r="WDW411" s="1315"/>
      <c r="WDX411" s="1315"/>
      <c r="WDY411" s="1315"/>
      <c r="WDZ411" s="1315"/>
      <c r="WEA411" s="1315"/>
      <c r="WEB411" s="1315"/>
      <c r="WEC411" s="1315"/>
      <c r="WED411" s="1315"/>
      <c r="WEE411" s="1315"/>
      <c r="WEF411" s="1315"/>
      <c r="WEG411" s="1315"/>
      <c r="WEH411" s="1315"/>
      <c r="WEI411" s="1315"/>
      <c r="WEJ411" s="1315"/>
      <c r="WEK411" s="1315"/>
      <c r="WEL411" s="1315"/>
      <c r="WEM411" s="1315"/>
      <c r="WEN411" s="1315"/>
      <c r="WEO411" s="1315"/>
      <c r="WEP411" s="1315"/>
      <c r="WEQ411" s="1315"/>
      <c r="WER411" s="1315"/>
      <c r="WES411" s="1315"/>
      <c r="WET411" s="1315"/>
      <c r="WEU411" s="1315"/>
      <c r="WEV411" s="1315"/>
      <c r="WEW411" s="1315"/>
      <c r="WEX411" s="1315"/>
      <c r="WEY411" s="1315"/>
      <c r="WEZ411" s="1315"/>
      <c r="WFA411" s="1315"/>
      <c r="WFB411" s="1315"/>
      <c r="WFC411" s="1315"/>
      <c r="WFD411" s="1315"/>
      <c r="WFE411" s="1315"/>
      <c r="WFF411" s="1315"/>
      <c r="WFG411" s="1315"/>
      <c r="WFH411" s="1315"/>
      <c r="WFI411" s="1315"/>
      <c r="WFJ411" s="1315"/>
      <c r="WFK411" s="1315"/>
      <c r="WFL411" s="1315"/>
      <c r="WFM411" s="1315"/>
      <c r="WFN411" s="1315"/>
      <c r="WFO411" s="1315"/>
      <c r="WFP411" s="1315"/>
      <c r="WFQ411" s="1315"/>
      <c r="WFR411" s="1315"/>
      <c r="WFS411" s="1315"/>
      <c r="WFT411" s="1315"/>
      <c r="WFU411" s="1315"/>
      <c r="WFV411" s="1315"/>
      <c r="WFW411" s="1315"/>
      <c r="WFX411" s="1315"/>
      <c r="WFY411" s="1315"/>
      <c r="WFZ411" s="1315"/>
      <c r="WGA411" s="1315"/>
      <c r="WGB411" s="1315"/>
      <c r="WGC411" s="1315"/>
      <c r="WGD411" s="1315"/>
      <c r="WGE411" s="1315"/>
      <c r="WGF411" s="1315"/>
      <c r="WGG411" s="1315"/>
      <c r="WGH411" s="1315"/>
      <c r="WGI411" s="1315"/>
      <c r="WGJ411" s="1315"/>
      <c r="WGK411" s="1315"/>
      <c r="WGL411" s="1315"/>
      <c r="WGM411" s="1315"/>
      <c r="WGN411" s="1315"/>
      <c r="WGO411" s="1315"/>
      <c r="WGP411" s="1315"/>
      <c r="WGQ411" s="1315"/>
      <c r="WGR411" s="1315"/>
      <c r="WGS411" s="1315"/>
      <c r="WGT411" s="1315"/>
      <c r="WGU411" s="1315"/>
      <c r="WGV411" s="1315"/>
      <c r="WGW411" s="1315"/>
      <c r="WGX411" s="1315"/>
      <c r="WGY411" s="1315"/>
      <c r="WGZ411" s="1315"/>
      <c r="WHA411" s="1315"/>
      <c r="WHB411" s="1315"/>
      <c r="WHC411" s="1315"/>
      <c r="WHD411" s="1315"/>
      <c r="WHE411" s="1315"/>
      <c r="WHF411" s="1315"/>
      <c r="WHG411" s="1315"/>
      <c r="WHH411" s="1315"/>
      <c r="WHI411" s="1315"/>
      <c r="WHJ411" s="1315"/>
      <c r="WHK411" s="1315"/>
      <c r="WHL411" s="1315"/>
      <c r="WHM411" s="1315"/>
      <c r="WHN411" s="1315"/>
      <c r="WHO411" s="1315"/>
      <c r="WHP411" s="1315"/>
      <c r="WHQ411" s="1315"/>
      <c r="WHR411" s="1315"/>
      <c r="WHS411" s="1315"/>
      <c r="WHT411" s="1315"/>
      <c r="WHU411" s="1315"/>
      <c r="WHV411" s="1315"/>
      <c r="WHW411" s="1315"/>
      <c r="WHX411" s="1315"/>
      <c r="WHY411" s="1315"/>
      <c r="WHZ411" s="1315"/>
      <c r="WIA411" s="1315"/>
      <c r="WIB411" s="1315"/>
      <c r="WIC411" s="1315"/>
      <c r="WID411" s="1315"/>
      <c r="WIE411" s="1315"/>
      <c r="WIF411" s="1315"/>
      <c r="WIG411" s="1315"/>
      <c r="WIH411" s="1315"/>
      <c r="WII411" s="1315"/>
      <c r="WIJ411" s="1315"/>
      <c r="WIK411" s="1315"/>
      <c r="WIL411" s="1315"/>
      <c r="WIM411" s="1315"/>
      <c r="WIN411" s="1315"/>
      <c r="WIO411" s="1315"/>
      <c r="WIP411" s="1315"/>
      <c r="WIQ411" s="1315"/>
      <c r="WIR411" s="1315"/>
      <c r="WIS411" s="1315"/>
      <c r="WIT411" s="1315"/>
      <c r="WIU411" s="1315"/>
      <c r="WIV411" s="1315"/>
      <c r="WIW411" s="1315"/>
      <c r="WIX411" s="1315"/>
      <c r="WIY411" s="1315"/>
      <c r="WIZ411" s="1315"/>
      <c r="WJA411" s="1315"/>
      <c r="WJB411" s="1315"/>
      <c r="WJC411" s="1315"/>
      <c r="WJD411" s="1315"/>
      <c r="WJE411" s="1315"/>
      <c r="WJF411" s="1315"/>
      <c r="WJG411" s="1315"/>
      <c r="WJH411" s="1315"/>
      <c r="WJI411" s="1315"/>
      <c r="WJJ411" s="1315"/>
      <c r="WJK411" s="1315"/>
      <c r="WJL411" s="1315"/>
      <c r="WJM411" s="1315"/>
      <c r="WJN411" s="1315"/>
      <c r="WJO411" s="1315"/>
      <c r="WJP411" s="1315"/>
      <c r="WJQ411" s="1315"/>
      <c r="WJR411" s="1315"/>
      <c r="WJS411" s="1315"/>
      <c r="WJT411" s="1315"/>
      <c r="WJU411" s="1315"/>
      <c r="WJV411" s="1315"/>
      <c r="WJW411" s="1315"/>
      <c r="WJX411" s="1315"/>
      <c r="WJY411" s="1315"/>
      <c r="WJZ411" s="1315"/>
      <c r="WKA411" s="1315"/>
      <c r="WKB411" s="1315"/>
      <c r="WKC411" s="1315"/>
      <c r="WKD411" s="1315"/>
      <c r="WKE411" s="1315"/>
      <c r="WKF411" s="1315"/>
      <c r="WKG411" s="1315"/>
      <c r="WKH411" s="1315"/>
      <c r="WKI411" s="1315"/>
      <c r="WKJ411" s="1315"/>
      <c r="WKK411" s="1315"/>
      <c r="WKL411" s="1315"/>
      <c r="WKM411" s="1315"/>
      <c r="WKN411" s="1315"/>
      <c r="WKO411" s="1315"/>
      <c r="WKP411" s="1315"/>
      <c r="WKQ411" s="1315"/>
      <c r="WKR411" s="1315"/>
      <c r="WKS411" s="1315"/>
      <c r="WKT411" s="1315"/>
      <c r="WKU411" s="1315"/>
      <c r="WKV411" s="1315"/>
      <c r="WKW411" s="1315"/>
      <c r="WKX411" s="1315"/>
      <c r="WKY411" s="1315"/>
      <c r="WKZ411" s="1315"/>
      <c r="WLA411" s="1315"/>
      <c r="WLB411" s="1315"/>
      <c r="WLC411" s="1315"/>
      <c r="WLD411" s="1315"/>
      <c r="WLE411" s="1315"/>
      <c r="WLF411" s="1315"/>
      <c r="WLG411" s="1315"/>
      <c r="WLH411" s="1315"/>
      <c r="WLI411" s="1315"/>
      <c r="WLJ411" s="1315"/>
      <c r="WLK411" s="1315"/>
      <c r="WLL411" s="1315"/>
      <c r="WLM411" s="1315"/>
      <c r="WLN411" s="1315"/>
      <c r="WLO411" s="1315"/>
      <c r="WLP411" s="1315"/>
      <c r="WLQ411" s="1315"/>
      <c r="WLR411" s="1315"/>
      <c r="WLS411" s="1315"/>
      <c r="WLT411" s="1315"/>
      <c r="WLU411" s="1315"/>
      <c r="WLV411" s="1315"/>
      <c r="WLW411" s="1315"/>
      <c r="WLX411" s="1315"/>
      <c r="WLY411" s="1315"/>
      <c r="WLZ411" s="1315"/>
      <c r="WMA411" s="1315"/>
      <c r="WMB411" s="1315"/>
      <c r="WMC411" s="1315"/>
      <c r="WMD411" s="1315"/>
      <c r="WME411" s="1315"/>
      <c r="WMF411" s="1315"/>
      <c r="WMG411" s="1315"/>
      <c r="WMH411" s="1315"/>
      <c r="WMI411" s="1315"/>
      <c r="WMJ411" s="1315"/>
      <c r="WMK411" s="1315"/>
      <c r="WML411" s="1315"/>
      <c r="WMM411" s="1315"/>
      <c r="WMN411" s="1315"/>
      <c r="WMO411" s="1315"/>
      <c r="WMP411" s="1315"/>
      <c r="WMQ411" s="1315"/>
      <c r="WMR411" s="1315"/>
      <c r="WMS411" s="1315"/>
      <c r="WMT411" s="1315"/>
      <c r="WMU411" s="1315"/>
      <c r="WMV411" s="1315"/>
      <c r="WMW411" s="1315"/>
      <c r="WMX411" s="1315"/>
      <c r="WMY411" s="1315"/>
      <c r="WMZ411" s="1315"/>
      <c r="WNA411" s="1315"/>
      <c r="WNB411" s="1315"/>
      <c r="WNC411" s="1315"/>
      <c r="WND411" s="1315"/>
      <c r="WNE411" s="1315"/>
      <c r="WNF411" s="1315"/>
      <c r="WNG411" s="1315"/>
      <c r="WNH411" s="1315"/>
      <c r="WNI411" s="1315"/>
      <c r="WNJ411" s="1315"/>
      <c r="WNK411" s="1315"/>
      <c r="WNL411" s="1315"/>
      <c r="WNM411" s="1315"/>
      <c r="WNN411" s="1315"/>
      <c r="WNO411" s="1315"/>
      <c r="WNP411" s="1315"/>
      <c r="WNQ411" s="1315"/>
      <c r="WNR411" s="1315"/>
      <c r="WNS411" s="1315"/>
      <c r="WNT411" s="1315"/>
      <c r="WNU411" s="1315"/>
      <c r="WNV411" s="1315"/>
      <c r="WNW411" s="1315"/>
      <c r="WNX411" s="1315"/>
      <c r="WNY411" s="1315"/>
      <c r="WNZ411" s="1315"/>
      <c r="WOA411" s="1315"/>
      <c r="WOB411" s="1315"/>
      <c r="WOC411" s="1315"/>
      <c r="WOD411" s="1315"/>
      <c r="WOE411" s="1315"/>
      <c r="WOF411" s="1315"/>
      <c r="WOG411" s="1315"/>
      <c r="WOH411" s="1315"/>
      <c r="WOI411" s="1315"/>
      <c r="WOJ411" s="1315"/>
      <c r="WOK411" s="1315"/>
      <c r="WOL411" s="1315"/>
      <c r="WOM411" s="1315"/>
      <c r="WON411" s="1315"/>
      <c r="WOO411" s="1315"/>
      <c r="WOP411" s="1315"/>
      <c r="WOQ411" s="1315"/>
      <c r="WOR411" s="1315"/>
      <c r="WOS411" s="1315"/>
      <c r="WOT411" s="1315"/>
      <c r="WOU411" s="1315"/>
      <c r="WOV411" s="1315"/>
      <c r="WOW411" s="1315"/>
      <c r="WOX411" s="1315"/>
      <c r="WOY411" s="1315"/>
      <c r="WOZ411" s="1315"/>
      <c r="WPA411" s="1315"/>
      <c r="WPB411" s="1315"/>
      <c r="WPC411" s="1315"/>
      <c r="WPD411" s="1315"/>
      <c r="WPE411" s="1315"/>
      <c r="WPF411" s="1315"/>
      <c r="WPG411" s="1315"/>
      <c r="WPH411" s="1315"/>
      <c r="WPI411" s="1315"/>
      <c r="WPJ411" s="1315"/>
      <c r="WPK411" s="1315"/>
      <c r="WPL411" s="1315"/>
      <c r="WPM411" s="1315"/>
      <c r="WPN411" s="1315"/>
      <c r="WPO411" s="1315"/>
      <c r="WPP411" s="1315"/>
      <c r="WPQ411" s="1315"/>
      <c r="WPR411" s="1315"/>
      <c r="WPS411" s="1315"/>
      <c r="WPT411" s="1315"/>
      <c r="WPU411" s="1315"/>
      <c r="WPV411" s="1315"/>
      <c r="WPW411" s="1315"/>
      <c r="WPX411" s="1315"/>
      <c r="WPY411" s="1315"/>
      <c r="WPZ411" s="1315"/>
      <c r="WQA411" s="1315"/>
      <c r="WQB411" s="1315"/>
      <c r="WQC411" s="1315"/>
      <c r="WQD411" s="1315"/>
      <c r="WQE411" s="1315"/>
      <c r="WQF411" s="1315"/>
      <c r="WQG411" s="1315"/>
      <c r="WQH411" s="1315"/>
      <c r="WQI411" s="1315"/>
      <c r="WQJ411" s="1315"/>
      <c r="WQK411" s="1315"/>
      <c r="WQL411" s="1315"/>
      <c r="WQM411" s="1315"/>
      <c r="WQN411" s="1315"/>
      <c r="WQO411" s="1315"/>
      <c r="WQP411" s="1315"/>
      <c r="WQQ411" s="1315"/>
      <c r="WQR411" s="1315"/>
      <c r="WQS411" s="1315"/>
      <c r="WQT411" s="1315"/>
      <c r="WQU411" s="1315"/>
      <c r="WQV411" s="1315"/>
      <c r="WQW411" s="1315"/>
      <c r="WQX411" s="1315"/>
      <c r="WQY411" s="1315"/>
      <c r="WQZ411" s="1315"/>
      <c r="WRA411" s="1315"/>
      <c r="WRB411" s="1315"/>
      <c r="WRC411" s="1315"/>
      <c r="WRD411" s="1315"/>
      <c r="WRE411" s="1315"/>
      <c r="WRF411" s="1315"/>
      <c r="WRG411" s="1315"/>
      <c r="WRH411" s="1315"/>
      <c r="WRI411" s="1315"/>
      <c r="WRJ411" s="1315"/>
      <c r="WRK411" s="1315"/>
      <c r="WRL411" s="1315"/>
      <c r="WRM411" s="1315"/>
      <c r="WRN411" s="1315"/>
      <c r="WRO411" s="1315"/>
      <c r="WRP411" s="1315"/>
      <c r="WRQ411" s="1315"/>
      <c r="WRR411" s="1315"/>
      <c r="WRS411" s="1315"/>
      <c r="WRT411" s="1315"/>
      <c r="WRU411" s="1315"/>
      <c r="WRV411" s="1315"/>
      <c r="WRW411" s="1315"/>
      <c r="WRX411" s="1315"/>
      <c r="WRY411" s="1315"/>
      <c r="WRZ411" s="1315"/>
      <c r="WSA411" s="1315"/>
      <c r="WSB411" s="1315"/>
      <c r="WSC411" s="1315"/>
      <c r="WSD411" s="1315"/>
      <c r="WSE411" s="1315"/>
      <c r="WSF411" s="1315"/>
      <c r="WSG411" s="1315"/>
      <c r="WSH411" s="1315"/>
      <c r="WSI411" s="1315"/>
      <c r="WSJ411" s="1315"/>
      <c r="WSK411" s="1315"/>
      <c r="WSL411" s="1315"/>
      <c r="WSM411" s="1315"/>
      <c r="WSN411" s="1315"/>
      <c r="WSO411" s="1315"/>
      <c r="WSP411" s="1315"/>
      <c r="WSQ411" s="1315"/>
      <c r="WSR411" s="1315"/>
      <c r="WSS411" s="1315"/>
      <c r="WST411" s="1315"/>
      <c r="WSU411" s="1315"/>
      <c r="WSV411" s="1315"/>
      <c r="WSW411" s="1315"/>
      <c r="WSX411" s="1315"/>
      <c r="WSY411" s="1315"/>
      <c r="WSZ411" s="1315"/>
      <c r="WTA411" s="1315"/>
      <c r="WTB411" s="1315"/>
      <c r="WTC411" s="1315"/>
      <c r="WTD411" s="1315"/>
      <c r="WTE411" s="1315"/>
      <c r="WTF411" s="1315"/>
      <c r="WTG411" s="1315"/>
      <c r="WTH411" s="1315"/>
      <c r="WTI411" s="1315"/>
      <c r="WTJ411" s="1315"/>
      <c r="WTK411" s="1315"/>
      <c r="WTL411" s="1315"/>
      <c r="WTM411" s="1315"/>
      <c r="WTN411" s="1315"/>
      <c r="WTO411" s="1315"/>
      <c r="WTP411" s="1315"/>
      <c r="WTQ411" s="1315"/>
      <c r="WTR411" s="1315"/>
      <c r="WTS411" s="1315"/>
      <c r="WTT411" s="1315"/>
      <c r="WTU411" s="1315"/>
      <c r="WTV411" s="1315"/>
      <c r="WTW411" s="1315"/>
      <c r="WTX411" s="1315"/>
      <c r="WTY411" s="1315"/>
      <c r="WTZ411" s="1315"/>
      <c r="WUA411" s="1315"/>
      <c r="WUB411" s="1315"/>
      <c r="WUC411" s="1315"/>
      <c r="WUD411" s="1315"/>
      <c r="WUE411" s="1315"/>
      <c r="WUF411" s="1315"/>
      <c r="WUG411" s="1315"/>
      <c r="WUH411" s="1315"/>
      <c r="WUI411" s="1315"/>
      <c r="WUJ411" s="1315"/>
      <c r="WUK411" s="1315"/>
      <c r="WUL411" s="1315"/>
      <c r="WUM411" s="1315"/>
      <c r="WUN411" s="1315"/>
      <c r="WUO411" s="1315"/>
      <c r="WUP411" s="1315"/>
      <c r="WUQ411" s="1315"/>
      <c r="WUR411" s="1315"/>
      <c r="WUS411" s="1315"/>
      <c r="WUT411" s="1315"/>
      <c r="WUU411" s="1315"/>
      <c r="WUV411" s="1315"/>
      <c r="WUW411" s="1315"/>
      <c r="WUX411" s="1315"/>
      <c r="WUY411" s="1315"/>
      <c r="WUZ411" s="1315"/>
      <c r="WVA411" s="1315"/>
      <c r="WVB411" s="1315"/>
      <c r="WVC411" s="1315"/>
      <c r="WVD411" s="1315"/>
      <c r="WVE411" s="1315"/>
      <c r="WVF411" s="1315"/>
      <c r="WVG411" s="1315"/>
      <c r="WVH411" s="1315"/>
      <c r="WVI411" s="1315"/>
      <c r="WVJ411" s="1315"/>
      <c r="WVK411" s="1315"/>
      <c r="WVL411" s="1315"/>
      <c r="WVM411" s="1315"/>
      <c r="WVN411" s="1315"/>
      <c r="WVO411" s="1315"/>
      <c r="WVP411" s="1315"/>
      <c r="WVQ411" s="1315"/>
      <c r="WVR411" s="1315"/>
      <c r="WVS411" s="1315"/>
      <c r="WVT411" s="1315"/>
      <c r="WVU411" s="1315"/>
      <c r="WVV411" s="1315"/>
      <c r="WVW411" s="1315"/>
      <c r="WVX411" s="1315"/>
      <c r="WVY411" s="1315"/>
      <c r="WVZ411" s="1315"/>
      <c r="WWA411" s="1315"/>
      <c r="WWB411" s="1315"/>
      <c r="WWC411" s="1315"/>
      <c r="WWD411" s="1315"/>
      <c r="WWE411" s="1315"/>
      <c r="WWF411" s="1315"/>
      <c r="WWG411" s="1315"/>
      <c r="WWH411" s="1315"/>
      <c r="WWI411" s="1315"/>
      <c r="WWJ411" s="1315"/>
      <c r="WWK411" s="1315"/>
      <c r="WWL411" s="1315"/>
      <c r="WWM411" s="1315"/>
      <c r="WWN411" s="1315"/>
      <c r="WWO411" s="1315"/>
      <c r="WWP411" s="1315"/>
      <c r="WWQ411" s="1315"/>
      <c r="WWR411" s="1315"/>
      <c r="WWS411" s="1315"/>
      <c r="WWT411" s="1315"/>
      <c r="WWU411" s="1315"/>
      <c r="WWV411" s="1315"/>
      <c r="WWW411" s="1315"/>
      <c r="WWX411" s="1315"/>
      <c r="WWY411" s="1315"/>
      <c r="WWZ411" s="1315"/>
      <c r="WXA411" s="1315"/>
      <c r="WXB411" s="1315"/>
      <c r="WXC411" s="1315"/>
      <c r="WXD411" s="1315"/>
      <c r="WXE411" s="1315"/>
      <c r="WXF411" s="1315"/>
      <c r="WXG411" s="1315"/>
      <c r="WXH411" s="1315"/>
      <c r="WXI411" s="1315"/>
      <c r="WXJ411" s="1315"/>
      <c r="WXK411" s="1315"/>
      <c r="WXL411" s="1315"/>
      <c r="WXM411" s="1315"/>
      <c r="WXN411" s="1315"/>
      <c r="WXO411" s="1315"/>
      <c r="WXP411" s="1315"/>
      <c r="WXQ411" s="1315"/>
      <c r="WXR411" s="1315"/>
      <c r="WXS411" s="1315"/>
      <c r="WXT411" s="1315"/>
      <c r="WXU411" s="1315"/>
      <c r="WXV411" s="1315"/>
      <c r="WXW411" s="1315"/>
      <c r="WXX411" s="1315"/>
      <c r="WXY411" s="1315"/>
      <c r="WXZ411" s="1315"/>
      <c r="WYA411" s="1315"/>
      <c r="WYB411" s="1315"/>
      <c r="WYC411" s="1315"/>
      <c r="WYD411" s="1315"/>
      <c r="WYE411" s="1315"/>
      <c r="WYF411" s="1315"/>
      <c r="WYG411" s="1315"/>
      <c r="WYH411" s="1315"/>
      <c r="WYI411" s="1315"/>
      <c r="WYJ411" s="1315"/>
      <c r="WYK411" s="1315"/>
      <c r="WYL411" s="1315"/>
      <c r="WYM411" s="1315"/>
      <c r="WYN411" s="1315"/>
      <c r="WYO411" s="1315"/>
      <c r="WYP411" s="1315"/>
      <c r="WYQ411" s="1315"/>
      <c r="WYR411" s="1315"/>
      <c r="WYS411" s="1315"/>
      <c r="WYT411" s="1315"/>
      <c r="WYU411" s="1315"/>
      <c r="WYV411" s="1315"/>
      <c r="WYW411" s="1315"/>
      <c r="WYX411" s="1315"/>
      <c r="WYY411" s="1315"/>
      <c r="WYZ411" s="1315"/>
      <c r="WZA411" s="1315"/>
      <c r="WZB411" s="1315"/>
      <c r="WZC411" s="1315"/>
      <c r="WZD411" s="1315"/>
      <c r="WZE411" s="1315"/>
      <c r="WZF411" s="1315"/>
      <c r="WZG411" s="1315"/>
      <c r="WZH411" s="1315"/>
      <c r="WZI411" s="1315"/>
      <c r="WZJ411" s="1315"/>
      <c r="WZK411" s="1315"/>
      <c r="WZL411" s="1315"/>
      <c r="WZM411" s="1315"/>
      <c r="WZN411" s="1315"/>
      <c r="WZO411" s="1315"/>
      <c r="WZP411" s="1315"/>
      <c r="WZQ411" s="1315"/>
      <c r="WZR411" s="1315"/>
      <c r="WZS411" s="1315"/>
      <c r="WZT411" s="1315"/>
      <c r="WZU411" s="1315"/>
      <c r="WZV411" s="1315"/>
      <c r="WZW411" s="1315"/>
      <c r="WZX411" s="1315"/>
      <c r="WZY411" s="1315"/>
      <c r="WZZ411" s="1315"/>
      <c r="XAA411" s="1315"/>
      <c r="XAB411" s="1315"/>
      <c r="XAC411" s="1315"/>
      <c r="XAD411" s="1315"/>
      <c r="XAE411" s="1315"/>
      <c r="XAF411" s="1315"/>
      <c r="XAG411" s="1315"/>
      <c r="XAH411" s="1315"/>
      <c r="XAI411" s="1315"/>
      <c r="XAJ411" s="1315"/>
      <c r="XAK411" s="1315"/>
      <c r="XAL411" s="1315"/>
      <c r="XAM411" s="1315"/>
      <c r="XAN411" s="1315"/>
      <c r="XAO411" s="1315"/>
      <c r="XAP411" s="1315"/>
      <c r="XAQ411" s="1315"/>
      <c r="XAR411" s="1315"/>
      <c r="XAS411" s="1315"/>
      <c r="XAT411" s="1315"/>
      <c r="XAU411" s="1315"/>
      <c r="XAV411" s="1315"/>
      <c r="XAW411" s="1315"/>
      <c r="XAX411" s="1315"/>
      <c r="XAY411" s="1315"/>
      <c r="XAZ411" s="1315"/>
      <c r="XBA411" s="1315"/>
      <c r="XBB411" s="1315"/>
      <c r="XBC411" s="1315"/>
      <c r="XBD411" s="1315"/>
      <c r="XBE411" s="1315"/>
      <c r="XBF411" s="1315"/>
      <c r="XBG411" s="1315"/>
      <c r="XBH411" s="1315"/>
      <c r="XBI411" s="1315"/>
      <c r="XBJ411" s="1315"/>
      <c r="XBK411" s="1315"/>
      <c r="XBL411" s="1315"/>
      <c r="XBM411" s="1315"/>
      <c r="XBN411" s="1315"/>
      <c r="XBO411" s="1315"/>
      <c r="XBP411" s="1315"/>
      <c r="XBQ411" s="1315"/>
      <c r="XBR411" s="1315"/>
      <c r="XBS411" s="1315"/>
      <c r="XBT411" s="1315"/>
      <c r="XBU411" s="1315"/>
      <c r="XBV411" s="1315"/>
      <c r="XBW411" s="1315"/>
      <c r="XBX411" s="1315"/>
      <c r="XBY411" s="1315"/>
      <c r="XBZ411" s="1315"/>
      <c r="XCA411" s="1315"/>
      <c r="XCB411" s="1315"/>
      <c r="XCC411" s="1315"/>
      <c r="XCD411" s="1315"/>
      <c r="XCE411" s="1315"/>
      <c r="XCF411" s="1315"/>
      <c r="XCG411" s="1315"/>
      <c r="XCH411" s="1315"/>
      <c r="XCI411" s="1315"/>
      <c r="XCJ411" s="1315"/>
      <c r="XCK411" s="1315"/>
      <c r="XCL411" s="1315"/>
      <c r="XCM411" s="1315"/>
      <c r="XCN411" s="1315"/>
      <c r="XCO411" s="1315"/>
      <c r="XCP411" s="1315"/>
      <c r="XCQ411" s="1315"/>
      <c r="XCR411" s="1315"/>
      <c r="XCS411" s="1315"/>
      <c r="XCT411" s="1315"/>
      <c r="XCU411" s="1315"/>
      <c r="XCV411" s="1315"/>
      <c r="XCW411" s="1315"/>
      <c r="XCX411" s="1315"/>
      <c r="XCY411" s="1315"/>
      <c r="XCZ411" s="1315"/>
      <c r="XDA411" s="1315"/>
      <c r="XDB411" s="1315"/>
      <c r="XDC411" s="1315"/>
      <c r="XDD411" s="1315"/>
      <c r="XDE411" s="1315"/>
      <c r="XDF411" s="1315"/>
      <c r="XDG411" s="1315"/>
      <c r="XDH411" s="1315"/>
      <c r="XDI411" s="1315"/>
      <c r="XDJ411" s="1315"/>
      <c r="XDK411" s="1315"/>
      <c r="XDL411" s="1315"/>
      <c r="XDM411" s="1315"/>
      <c r="XDN411" s="1315"/>
      <c r="XDO411" s="1315"/>
      <c r="XDP411" s="1315"/>
      <c r="XDQ411" s="1315"/>
      <c r="XDR411" s="1315"/>
      <c r="XDS411" s="1315"/>
      <c r="XDT411" s="1315"/>
      <c r="XDU411" s="1315"/>
      <c r="XDV411" s="1315"/>
      <c r="XDW411" s="1315"/>
      <c r="XDX411" s="1315"/>
      <c r="XDY411" s="1315"/>
      <c r="XDZ411" s="1315"/>
      <c r="XEA411" s="1315"/>
      <c r="XEB411" s="1315"/>
      <c r="XEC411" s="1315"/>
      <c r="XED411" s="1315"/>
      <c r="XEE411" s="1315"/>
      <c r="XEF411" s="1315"/>
      <c r="XEG411" s="1315"/>
      <c r="XEH411" s="1315"/>
      <c r="XEI411" s="1315"/>
      <c r="XEJ411" s="1315"/>
      <c r="XEK411" s="1315"/>
      <c r="XEL411" s="1315"/>
      <c r="XEM411" s="1315"/>
      <c r="XEN411" s="1315"/>
      <c r="XEO411" s="1315"/>
      <c r="XEP411" s="1315"/>
      <c r="XEQ411" s="1315"/>
      <c r="XER411" s="1315"/>
    </row>
    <row r="412" spans="1:16372" ht="19.5" customHeight="1" x14ac:dyDescent="0.2">
      <c r="F412" s="60"/>
      <c r="G412" s="97"/>
    </row>
    <row r="413" spans="1:16372" ht="35.1" customHeight="1" x14ac:dyDescent="0.2">
      <c r="B413" s="216" t="s">
        <v>867</v>
      </c>
      <c r="C413" s="216" t="s">
        <v>68</v>
      </c>
      <c r="D413" s="65" t="s">
        <v>42</v>
      </c>
      <c r="E413" s="65" t="s">
        <v>123</v>
      </c>
      <c r="F413" s="60"/>
      <c r="G413" s="97"/>
    </row>
    <row r="414" spans="1:16372" ht="19.5" customHeight="1" x14ac:dyDescent="0.2">
      <c r="B414" s="304" t="s">
        <v>868</v>
      </c>
      <c r="C414" s="82">
        <v>0</v>
      </c>
      <c r="D414" s="82">
        <v>0</v>
      </c>
      <c r="E414" s="481">
        <v>0</v>
      </c>
      <c r="F414" s="60"/>
      <c r="G414" s="97"/>
    </row>
    <row r="415" spans="1:16372" ht="44.45" customHeight="1" x14ac:dyDescent="0.2">
      <c r="B415" s="931" t="s">
        <v>869</v>
      </c>
      <c r="C415" s="929">
        <v>0</v>
      </c>
      <c r="D415" s="929">
        <v>0</v>
      </c>
      <c r="E415" s="932">
        <v>0</v>
      </c>
      <c r="F415" s="60"/>
      <c r="G415" s="97"/>
    </row>
    <row r="416" spans="1:16372" ht="19.5" customHeight="1" x14ac:dyDescent="0.2">
      <c r="F416" s="60"/>
      <c r="G416" s="97"/>
    </row>
    <row r="417" spans="1:8" ht="25.5" customHeight="1" x14ac:dyDescent="0.2">
      <c r="A417" s="214"/>
      <c r="B417" s="1820" t="s">
        <v>870</v>
      </c>
      <c r="C417" s="1820"/>
      <c r="D417" s="1820"/>
      <c r="E417" s="1820"/>
      <c r="F417" s="1820"/>
      <c r="G417" s="1820"/>
      <c r="H417" s="1820"/>
    </row>
    <row r="418" spans="1:8" ht="19.5" customHeight="1" x14ac:dyDescent="0.2">
      <c r="F418" s="60"/>
      <c r="G418" s="97"/>
    </row>
    <row r="419" spans="1:8" ht="19.5" customHeight="1" x14ac:dyDescent="0.2">
      <c r="B419" s="1317" t="s">
        <v>143</v>
      </c>
      <c r="C419" s="1318">
        <v>0</v>
      </c>
      <c r="D419" s="1318">
        <v>0</v>
      </c>
      <c r="E419" s="1319">
        <v>0</v>
      </c>
      <c r="F419" s="60"/>
      <c r="G419" s="97"/>
    </row>
    <row r="420" spans="1:8" ht="19.5" customHeight="1" x14ac:dyDescent="0.2">
      <c r="B420" s="1321" t="s">
        <v>175</v>
      </c>
      <c r="C420" s="1322">
        <v>0</v>
      </c>
      <c r="D420" s="1322">
        <v>0</v>
      </c>
      <c r="E420" s="1323">
        <v>0</v>
      </c>
      <c r="F420" s="60"/>
      <c r="G420" s="97"/>
    </row>
    <row r="421" spans="1:8" ht="19.5" customHeight="1" x14ac:dyDescent="0.2">
      <c r="B421" s="1321" t="s">
        <v>871</v>
      </c>
      <c r="C421" s="1322">
        <v>0</v>
      </c>
      <c r="D421" s="1322">
        <v>0</v>
      </c>
      <c r="E421" s="1323">
        <v>0</v>
      </c>
      <c r="F421" s="60"/>
      <c r="G421" s="97"/>
    </row>
    <row r="422" spans="1:8" ht="19.5" customHeight="1" x14ac:dyDescent="0.2">
      <c r="F422" s="60"/>
      <c r="G422" s="97"/>
    </row>
    <row r="423" spans="1:8" ht="25.5" customHeight="1" x14ac:dyDescent="0.2">
      <c r="A423" s="214"/>
      <c r="B423" s="1820" t="s">
        <v>1015</v>
      </c>
      <c r="C423" s="1820"/>
      <c r="D423" s="1820"/>
      <c r="E423" s="1820"/>
      <c r="F423" s="1820"/>
      <c r="G423" s="1820"/>
      <c r="H423" s="1820"/>
    </row>
    <row r="424" spans="1:8" ht="19.5" customHeight="1" x14ac:dyDescent="0.2">
      <c r="F424" s="60"/>
      <c r="G424" s="97"/>
    </row>
    <row r="425" spans="1:8" ht="19.5" customHeight="1" x14ac:dyDescent="0.2">
      <c r="B425" s="1324" t="s">
        <v>175</v>
      </c>
      <c r="C425" s="1318"/>
      <c r="D425" s="1318"/>
      <c r="E425" s="1319"/>
      <c r="F425" s="60"/>
      <c r="G425" s="97"/>
    </row>
    <row r="426" spans="1:8" ht="19.5" customHeight="1" x14ac:dyDescent="0.2">
      <c r="B426" s="1324" t="s">
        <v>143</v>
      </c>
      <c r="C426" s="1325">
        <v>0</v>
      </c>
      <c r="D426" s="1325">
        <v>0</v>
      </c>
      <c r="E426" s="1323">
        <v>0</v>
      </c>
      <c r="F426" s="60"/>
      <c r="G426" s="97"/>
    </row>
    <row r="427" spans="1:8" ht="19.5" customHeight="1" x14ac:dyDescent="0.2">
      <c r="B427" s="1321" t="s">
        <v>872</v>
      </c>
      <c r="C427" s="1322">
        <v>0</v>
      </c>
      <c r="D427" s="1322">
        <v>0</v>
      </c>
      <c r="E427" s="1323">
        <v>0</v>
      </c>
      <c r="F427" s="60"/>
      <c r="G427" s="97"/>
    </row>
    <row r="428" spans="1:8" ht="33.950000000000003" customHeight="1" x14ac:dyDescent="0.2">
      <c r="B428" s="1321" t="s">
        <v>873</v>
      </c>
      <c r="C428" s="1322">
        <v>0</v>
      </c>
      <c r="D428" s="1322">
        <v>0</v>
      </c>
      <c r="E428" s="1323">
        <v>0</v>
      </c>
      <c r="F428" s="60"/>
      <c r="G428" s="97"/>
    </row>
    <row r="429" spans="1:8" ht="19.5" customHeight="1" x14ac:dyDescent="0.2">
      <c r="F429" s="60"/>
      <c r="G429" s="97"/>
    </row>
    <row r="430" spans="1:8" ht="25.5" customHeight="1" x14ac:dyDescent="0.2">
      <c r="A430" s="214"/>
      <c r="B430" s="1820" t="s">
        <v>874</v>
      </c>
      <c r="C430" s="1820"/>
      <c r="D430" s="1820"/>
      <c r="E430" s="1820"/>
      <c r="F430" s="1820"/>
      <c r="G430" s="1820"/>
      <c r="H430" s="1820"/>
    </row>
    <row r="431" spans="1:8" ht="19.5" customHeight="1" x14ac:dyDescent="0.2">
      <c r="F431" s="60"/>
      <c r="G431" s="97"/>
    </row>
    <row r="432" spans="1:8" ht="19.5" customHeight="1" x14ac:dyDescent="0.2">
      <c r="B432" s="1324" t="s">
        <v>143</v>
      </c>
      <c r="C432" s="1325">
        <v>0</v>
      </c>
      <c r="D432" s="1325">
        <v>0</v>
      </c>
      <c r="E432" s="1323">
        <v>0</v>
      </c>
      <c r="F432" s="60"/>
      <c r="G432" s="97"/>
    </row>
    <row r="433" spans="1:8" ht="19.5" customHeight="1" x14ac:dyDescent="0.2">
      <c r="B433" s="1321" t="s">
        <v>875</v>
      </c>
      <c r="C433" s="1322">
        <v>0</v>
      </c>
      <c r="D433" s="1322">
        <v>0</v>
      </c>
      <c r="E433" s="1323">
        <v>0</v>
      </c>
      <c r="F433" s="60"/>
      <c r="G433" s="97"/>
    </row>
    <row r="434" spans="1:8" ht="19.5" customHeight="1" x14ac:dyDescent="0.2">
      <c r="F434" s="60"/>
      <c r="G434" s="97"/>
    </row>
    <row r="435" spans="1:8" ht="25.5" customHeight="1" x14ac:dyDescent="0.2">
      <c r="A435" s="214"/>
      <c r="B435" s="1820" t="s">
        <v>876</v>
      </c>
      <c r="C435" s="1820"/>
      <c r="D435" s="1820"/>
      <c r="E435" s="1820"/>
      <c r="F435" s="1820"/>
      <c r="G435" s="1820"/>
      <c r="H435" s="1820"/>
    </row>
    <row r="436" spans="1:8" ht="19.5" customHeight="1" x14ac:dyDescent="0.2">
      <c r="F436" s="60"/>
      <c r="G436" s="97"/>
    </row>
    <row r="437" spans="1:8" ht="19.5" customHeight="1" x14ac:dyDescent="0.2">
      <c r="B437" s="1324" t="s">
        <v>143</v>
      </c>
      <c r="C437" s="1325">
        <v>0</v>
      </c>
      <c r="D437" s="1325">
        <v>0</v>
      </c>
      <c r="E437" s="1323">
        <v>0</v>
      </c>
      <c r="F437" s="60"/>
      <c r="G437" s="97"/>
    </row>
    <row r="438" spans="1:8" ht="19.5" customHeight="1" x14ac:dyDescent="0.2">
      <c r="B438" s="1321" t="s">
        <v>877</v>
      </c>
      <c r="C438" s="1322">
        <v>0</v>
      </c>
      <c r="D438" s="1322">
        <v>0</v>
      </c>
      <c r="E438" s="1323">
        <v>0</v>
      </c>
      <c r="F438" s="60"/>
      <c r="G438" s="97"/>
    </row>
    <row r="439" spans="1:8" ht="38.450000000000003" customHeight="1" x14ac:dyDescent="0.2">
      <c r="B439" s="1321" t="s">
        <v>873</v>
      </c>
      <c r="C439" s="1322">
        <v>0</v>
      </c>
      <c r="D439" s="1322">
        <v>0</v>
      </c>
      <c r="E439" s="1323">
        <v>0</v>
      </c>
      <c r="F439" s="60"/>
      <c r="G439" s="97"/>
    </row>
    <row r="440" spans="1:8" ht="15.75" customHeight="1" x14ac:dyDescent="0.2">
      <c r="B440" s="277"/>
      <c r="C440" s="86"/>
      <c r="D440" s="86"/>
      <c r="E440" s="87"/>
    </row>
    <row r="441" spans="1:8" ht="19.5" customHeight="1" x14ac:dyDescent="0.2">
      <c r="B441" s="235" t="s">
        <v>798</v>
      </c>
      <c r="C441" s="593">
        <f>+C239++C330+C405+C390</f>
        <v>432</v>
      </c>
      <c r="D441" s="593">
        <f>+D239+D330+D405+D390</f>
        <v>315</v>
      </c>
      <c r="E441" s="494">
        <f>+E239+E330+E390+E405+E302</f>
        <v>10113.415806389998</v>
      </c>
      <c r="F441" s="539"/>
      <c r="G441" s="97"/>
    </row>
    <row r="442" spans="1:8" ht="19.5" customHeight="1" x14ac:dyDescent="0.2">
      <c r="F442" s="60"/>
      <c r="G442" s="97"/>
    </row>
    <row r="443" spans="1:8" ht="25.5" customHeight="1" x14ac:dyDescent="0.2">
      <c r="A443" s="214"/>
      <c r="B443" s="1820" t="s">
        <v>1246</v>
      </c>
      <c r="C443" s="1820"/>
      <c r="D443" s="1820"/>
      <c r="E443" s="1820"/>
      <c r="F443" s="1820"/>
      <c r="G443" s="1820"/>
      <c r="H443" s="1820"/>
    </row>
    <row r="444" spans="1:8" ht="14.25" customHeight="1" x14ac:dyDescent="0.2">
      <c r="A444" s="214"/>
      <c r="B444" s="233"/>
      <c r="C444" s="307"/>
      <c r="E444" s="95"/>
    </row>
    <row r="445" spans="1:8" ht="31.5" x14ac:dyDescent="0.2">
      <c r="A445" s="214"/>
      <c r="B445" s="216" t="s">
        <v>243</v>
      </c>
      <c r="C445" s="216" t="s">
        <v>68</v>
      </c>
      <c r="D445" s="65" t="s">
        <v>42</v>
      </c>
      <c r="E445" s="1511" t="s">
        <v>123</v>
      </c>
      <c r="F445" s="64"/>
      <c r="G445" s="64"/>
      <c r="H445" s="64"/>
    </row>
    <row r="446" spans="1:8" ht="31.5" hidden="1" x14ac:dyDescent="0.2">
      <c r="A446" s="214"/>
      <c r="B446" s="199" t="s">
        <v>1245</v>
      </c>
      <c r="C446" s="82"/>
      <c r="D446" s="82"/>
      <c r="E446" s="1512"/>
      <c r="G446" s="517"/>
      <c r="H446" s="517"/>
    </row>
    <row r="447" spans="1:8" ht="15.75" hidden="1" x14ac:dyDescent="0.2">
      <c r="A447" s="214"/>
      <c r="B447" s="199" t="s">
        <v>365</v>
      </c>
      <c r="C447" s="82">
        <v>0</v>
      </c>
      <c r="D447" s="82">
        <v>0</v>
      </c>
      <c r="E447" s="481">
        <v>0</v>
      </c>
      <c r="H447" s="213"/>
    </row>
    <row r="448" spans="1:8" ht="15.75" hidden="1" x14ac:dyDescent="0.2">
      <c r="A448" s="214"/>
      <c r="B448" s="199" t="s">
        <v>366</v>
      </c>
      <c r="C448" s="82">
        <v>0</v>
      </c>
      <c r="D448" s="82">
        <v>0</v>
      </c>
      <c r="E448" s="481">
        <v>0</v>
      </c>
      <c r="H448" s="213"/>
    </row>
    <row r="449" spans="1:8" ht="15.75" hidden="1" x14ac:dyDescent="0.2">
      <c r="A449" s="214"/>
      <c r="B449" s="199" t="s">
        <v>370</v>
      </c>
      <c r="C449" s="82">
        <v>0</v>
      </c>
      <c r="D449" s="82">
        <v>0</v>
      </c>
      <c r="E449" s="481">
        <v>0</v>
      </c>
      <c r="H449" s="213"/>
    </row>
    <row r="450" spans="1:8" ht="31.5" hidden="1" x14ac:dyDescent="0.2">
      <c r="A450" s="214"/>
      <c r="B450" s="199" t="s">
        <v>407</v>
      </c>
      <c r="C450" s="82">
        <v>0</v>
      </c>
      <c r="D450" s="82">
        <v>0</v>
      </c>
      <c r="E450" s="481">
        <v>0</v>
      </c>
      <c r="H450" s="213"/>
    </row>
    <row r="451" spans="1:8" ht="15.75" hidden="1" x14ac:dyDescent="0.2">
      <c r="A451" s="214"/>
      <c r="B451" s="199" t="s">
        <v>410</v>
      </c>
      <c r="C451" s="82">
        <v>0</v>
      </c>
      <c r="D451" s="82">
        <v>0</v>
      </c>
      <c r="E451" s="481">
        <v>0</v>
      </c>
      <c r="H451" s="213"/>
    </row>
    <row r="452" spans="1:8" ht="15.75" hidden="1" x14ac:dyDescent="0.2">
      <c r="A452" s="214"/>
      <c r="B452" s="199" t="s">
        <v>408</v>
      </c>
      <c r="C452" s="82">
        <v>0</v>
      </c>
      <c r="D452" s="82">
        <v>0</v>
      </c>
      <c r="E452" s="481">
        <v>0</v>
      </c>
      <c r="H452" s="213"/>
    </row>
    <row r="453" spans="1:8" ht="15.75" hidden="1" x14ac:dyDescent="0.2">
      <c r="A453" s="214"/>
      <c r="B453" s="199" t="s">
        <v>489</v>
      </c>
      <c r="C453" s="82">
        <v>0</v>
      </c>
      <c r="D453" s="82">
        <v>0</v>
      </c>
      <c r="E453" s="481">
        <v>0</v>
      </c>
      <c r="F453" s="534"/>
      <c r="H453" s="213"/>
    </row>
    <row r="454" spans="1:8" ht="15.75" hidden="1" x14ac:dyDescent="0.2">
      <c r="A454" s="214"/>
      <c r="B454" s="235"/>
      <c r="C454" s="85"/>
      <c r="D454" s="85"/>
      <c r="E454" s="281"/>
      <c r="F454" s="926"/>
      <c r="G454" s="934"/>
      <c r="H454" s="934"/>
    </row>
    <row r="455" spans="1:8" ht="15.75" hidden="1" x14ac:dyDescent="0.2">
      <c r="B455" s="235"/>
      <c r="C455" s="926"/>
      <c r="D455" s="926"/>
      <c r="E455" s="933"/>
      <c r="F455" s="926"/>
      <c r="G455" s="934"/>
      <c r="H455" s="934"/>
    </row>
    <row r="456" spans="1:8" ht="15.75" x14ac:dyDescent="0.2">
      <c r="E456" s="95"/>
    </row>
    <row r="457" spans="1:8" ht="15" customHeight="1" x14ac:dyDescent="0.2">
      <c r="B457" s="926" t="s">
        <v>534</v>
      </c>
      <c r="C457" s="935">
        <f>SUM(C445:C455)</f>
        <v>0</v>
      </c>
      <c r="D457" s="935">
        <f>SUM(D445:D455)</f>
        <v>0</v>
      </c>
      <c r="E457" s="936">
        <f>SUM(E445:E455)</f>
        <v>0</v>
      </c>
    </row>
    <row r="458" spans="1:8" ht="15" customHeight="1" x14ac:dyDescent="0.2">
      <c r="E458" s="95"/>
    </row>
    <row r="459" spans="1:8" ht="15" customHeight="1" x14ac:dyDescent="0.2">
      <c r="B459" s="1820" t="s">
        <v>1247</v>
      </c>
      <c r="C459" s="1820"/>
      <c r="D459" s="1820"/>
      <c r="E459" s="1820"/>
      <c r="F459" s="1820"/>
      <c r="G459" s="1820"/>
      <c r="H459" s="1820"/>
    </row>
    <row r="460" spans="1:8" ht="15" customHeight="1" x14ac:dyDescent="0.2">
      <c r="E460" s="95"/>
    </row>
    <row r="461" spans="1:8" ht="15" customHeight="1" x14ac:dyDescent="0.2">
      <c r="E461" s="95"/>
    </row>
    <row r="462" spans="1:8" customFormat="1" ht="12.75" customHeight="1" x14ac:dyDescent="0.2">
      <c r="B462" s="537" t="s">
        <v>1248</v>
      </c>
      <c r="C462" s="538">
        <v>0</v>
      </c>
      <c r="D462" s="538">
        <v>0</v>
      </c>
      <c r="E462" s="700">
        <v>0</v>
      </c>
    </row>
    <row r="463" spans="1:8" ht="15" customHeight="1" x14ac:dyDescent="0.2">
      <c r="E463" s="95"/>
    </row>
    <row r="464" spans="1:8" ht="15" customHeight="1" x14ac:dyDescent="0.2">
      <c r="B464" s="262" t="s">
        <v>399</v>
      </c>
      <c r="C464" s="263">
        <f>C457</f>
        <v>0</v>
      </c>
      <c r="D464" s="263">
        <f t="shared" ref="D464:E464" si="0">D457</f>
        <v>0</v>
      </c>
      <c r="E464" s="263">
        <f t="shared" si="0"/>
        <v>0</v>
      </c>
      <c r="G464" s="534">
        <f>E454*1000000</f>
        <v>0</v>
      </c>
    </row>
    <row r="465" spans="2:7" ht="15" customHeight="1" x14ac:dyDescent="0.2">
      <c r="E465" s="95"/>
      <c r="F465" s="592"/>
    </row>
    <row r="466" spans="2:7" ht="15" customHeight="1" x14ac:dyDescent="0.2">
      <c r="E466" s="95"/>
      <c r="G466" s="534"/>
    </row>
    <row r="467" spans="2:7" ht="46.5" customHeight="1" x14ac:dyDescent="0.2">
      <c r="C467" s="65" t="s">
        <v>68</v>
      </c>
      <c r="D467" s="65" t="s">
        <v>246</v>
      </c>
      <c r="E467" s="65" t="s">
        <v>123</v>
      </c>
    </row>
    <row r="468" spans="2:7" ht="22.5" customHeight="1" x14ac:dyDescent="0.2">
      <c r="B468" s="283" t="s">
        <v>309</v>
      </c>
      <c r="C468" s="284">
        <f>C464+C441</f>
        <v>432</v>
      </c>
      <c r="D468" s="284">
        <f>D464+D441</f>
        <v>315</v>
      </c>
      <c r="E468" s="306">
        <f>E464+E441</f>
        <v>10113.415806389998</v>
      </c>
      <c r="F468" s="97"/>
      <c r="G468" s="97"/>
    </row>
    <row r="498" spans="4:6" ht="37.5" customHeight="1" x14ac:dyDescent="0.2">
      <c r="D498" s="505">
        <f>D63+D99+D123+D163+D336+D456</f>
        <v>0</v>
      </c>
      <c r="E498" s="505">
        <f>E63+E99+E123+E163+E336+E456</f>
        <v>2271.6260808299999</v>
      </c>
      <c r="F498" s="1827"/>
    </row>
    <row r="499" spans="4:6" ht="8.25" customHeight="1" x14ac:dyDescent="0.2">
      <c r="E499" s="231"/>
      <c r="F499" s="1828"/>
    </row>
    <row r="500" spans="4:6" ht="23.25" customHeight="1" x14ac:dyDescent="0.2">
      <c r="F500" s="1828"/>
    </row>
    <row r="501" spans="4:6" ht="35.25" customHeight="1" thickBot="1" x14ac:dyDescent="0.25">
      <c r="E501" s="534">
        <f>E497*1000000</f>
        <v>0</v>
      </c>
      <c r="F501" s="1829"/>
    </row>
  </sheetData>
  <mergeCells count="30">
    <mergeCell ref="B443:H443"/>
    <mergeCell ref="B322:H322"/>
    <mergeCell ref="F498:F501"/>
    <mergeCell ref="B338:H338"/>
    <mergeCell ref="B347:H347"/>
    <mergeCell ref="B356:H356"/>
    <mergeCell ref="B392:H392"/>
    <mergeCell ref="B459:H459"/>
    <mergeCell ref="B407:H407"/>
    <mergeCell ref="B417:H417"/>
    <mergeCell ref="B423:H423"/>
    <mergeCell ref="B430:H430"/>
    <mergeCell ref="B435:H435"/>
    <mergeCell ref="B369:H369"/>
    <mergeCell ref="A1:H1"/>
    <mergeCell ref="A2:H2"/>
    <mergeCell ref="A3:H3"/>
    <mergeCell ref="A4:H4"/>
    <mergeCell ref="B6:H6"/>
    <mergeCell ref="B8:H8"/>
    <mergeCell ref="B101:H101"/>
    <mergeCell ref="B106:H106"/>
    <mergeCell ref="B66:H66"/>
    <mergeCell ref="B333:H333"/>
    <mergeCell ref="B126:H126"/>
    <mergeCell ref="B138:H138"/>
    <mergeCell ref="B242:H242"/>
    <mergeCell ref="B180:H180"/>
    <mergeCell ref="B244:E244"/>
    <mergeCell ref="B165:H165"/>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64" max="7" man="1"/>
    <brk id="178" max="7" man="1"/>
    <brk id="265" max="7" man="1"/>
    <brk id="319"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13"/>
  <sheetViews>
    <sheetView showGridLines="0" zoomScale="80" zoomScaleNormal="80" zoomScalePageLayoutView="60" workbookViewId="0">
      <selection activeCell="G92" sqref="G92"/>
    </sheetView>
  </sheetViews>
  <sheetFormatPr baseColWidth="10" defaultColWidth="11.42578125" defaultRowHeight="12.75" x14ac:dyDescent="0.2"/>
  <cols>
    <col min="1" max="1" width="62.5703125" style="683" customWidth="1"/>
    <col min="2" max="2" width="19.42578125" style="759" customWidth="1"/>
    <col min="3" max="3" width="12.85546875" style="683" customWidth="1"/>
    <col min="4" max="4" width="17.5703125" style="683" customWidth="1"/>
    <col min="5" max="5" width="17.85546875" style="683" customWidth="1"/>
    <col min="6" max="6" width="12.5703125" style="683" customWidth="1"/>
    <col min="7" max="7" width="16.42578125" style="683" customWidth="1"/>
    <col min="8" max="8" width="11.42578125" style="683" customWidth="1"/>
    <col min="9" max="9" width="10.85546875" style="683" customWidth="1"/>
    <col min="10" max="10" width="9.5703125" style="683" customWidth="1"/>
    <col min="11" max="11" width="9.85546875" style="683" customWidth="1"/>
    <col min="12" max="12" width="11.42578125" style="683"/>
    <col min="13" max="13" width="11.140625" style="683" customWidth="1"/>
    <col min="14" max="14" width="9.28515625" style="683" customWidth="1"/>
    <col min="15" max="15" width="11.42578125" style="683"/>
    <col min="16" max="17" width="8.42578125" style="683" customWidth="1"/>
    <col min="18" max="16384" width="11.42578125" style="683"/>
  </cols>
  <sheetData>
    <row r="1" spans="1:25" s="126" customFormat="1" ht="20.45" customHeight="1" x14ac:dyDescent="0.2">
      <c r="A1" s="1852" t="s">
        <v>597</v>
      </c>
      <c r="B1" s="1853"/>
      <c r="C1" s="1853"/>
      <c r="D1" s="1853"/>
      <c r="E1" s="1853"/>
      <c r="F1" s="1853"/>
      <c r="G1" s="1853"/>
      <c r="H1" s="1853"/>
      <c r="I1" s="1853"/>
      <c r="J1" s="1853"/>
      <c r="K1" s="1853"/>
      <c r="L1" s="1853"/>
      <c r="M1" s="1853"/>
      <c r="N1" s="314"/>
      <c r="O1" s="314"/>
      <c r="P1" s="314"/>
      <c r="Q1" s="314"/>
      <c r="R1" s="314"/>
      <c r="S1" s="314"/>
      <c r="T1" s="608"/>
      <c r="U1" s="608"/>
      <c r="V1" s="608"/>
      <c r="W1" s="608"/>
      <c r="X1" s="608"/>
      <c r="Y1" s="608"/>
    </row>
    <row r="2" spans="1:25" s="126" customFormat="1" ht="1.5" customHeight="1" x14ac:dyDescent="0.2">
      <c r="A2" s="1404"/>
      <c r="B2" s="1405"/>
      <c r="C2" s="1405"/>
      <c r="D2" s="1405"/>
      <c r="E2" s="1405"/>
      <c r="F2" s="1405"/>
      <c r="G2" s="1405"/>
      <c r="H2" s="1405"/>
      <c r="I2" s="1405"/>
      <c r="J2" s="1405"/>
      <c r="K2" s="1405"/>
      <c r="L2" s="1405"/>
      <c r="M2" s="1405"/>
      <c r="N2" s="314"/>
      <c r="O2" s="314"/>
      <c r="P2" s="314"/>
      <c r="Q2" s="314"/>
      <c r="R2" s="314"/>
      <c r="S2" s="314"/>
      <c r="T2" s="608"/>
      <c r="U2" s="608"/>
      <c r="V2" s="608"/>
      <c r="W2" s="608"/>
      <c r="X2" s="608"/>
      <c r="Y2" s="608"/>
    </row>
    <row r="3" spans="1:25" s="607" customFormat="1" ht="12.95" customHeight="1" x14ac:dyDescent="0.2">
      <c r="A3" s="1813" t="s">
        <v>1722</v>
      </c>
      <c r="B3" s="1813"/>
      <c r="C3" s="1813"/>
      <c r="D3" s="1813"/>
      <c r="E3" s="1813"/>
      <c r="F3" s="1813"/>
      <c r="G3" s="1813"/>
      <c r="H3" s="1813"/>
      <c r="I3" s="1813"/>
      <c r="J3" s="1813"/>
      <c r="K3" s="1813"/>
      <c r="L3" s="1813"/>
      <c r="M3" s="1813"/>
      <c r="N3" s="314"/>
      <c r="O3" s="314"/>
      <c r="P3" s="314"/>
      <c r="Q3" s="314"/>
      <c r="R3" s="314"/>
      <c r="S3" s="314"/>
    </row>
    <row r="4" spans="1:25" s="607" customFormat="1" ht="12.95" customHeight="1" x14ac:dyDescent="0.2">
      <c r="A4" s="1854" t="s">
        <v>1</v>
      </c>
      <c r="B4" s="1854"/>
      <c r="C4" s="1854"/>
      <c r="D4" s="1854"/>
      <c r="E4" s="1854"/>
      <c r="F4" s="1854"/>
      <c r="G4" s="1854"/>
      <c r="H4" s="1854"/>
      <c r="I4" s="1854"/>
      <c r="J4" s="1854"/>
      <c r="K4" s="1854"/>
      <c r="L4" s="1854"/>
      <c r="M4" s="1854"/>
      <c r="N4" s="1406"/>
      <c r="O4" s="1406"/>
      <c r="P4" s="1406"/>
      <c r="Q4" s="1406"/>
      <c r="R4" s="1406"/>
      <c r="S4" s="1406"/>
    </row>
    <row r="5" spans="1:25" s="607" customFormat="1" ht="12.95" customHeight="1" x14ac:dyDescent="0.2">
      <c r="A5" s="960"/>
      <c r="B5" s="960"/>
      <c r="C5" s="960"/>
      <c r="D5" s="960"/>
      <c r="E5" s="960"/>
      <c r="F5" s="960"/>
      <c r="G5" s="960"/>
      <c r="H5" s="960"/>
      <c r="I5" s="960"/>
      <c r="J5" s="960"/>
      <c r="K5" s="960"/>
      <c r="L5" s="960"/>
      <c r="M5" s="960"/>
      <c r="N5" s="960"/>
      <c r="O5" s="960"/>
      <c r="P5" s="960"/>
      <c r="Q5" s="960"/>
      <c r="R5" s="960"/>
      <c r="S5" s="960"/>
    </row>
    <row r="6" spans="1:25" ht="13.35" customHeight="1" x14ac:dyDescent="0.2">
      <c r="A6" s="1855" t="s">
        <v>598</v>
      </c>
      <c r="B6" s="1855"/>
      <c r="C6" s="1855"/>
      <c r="D6" s="1855"/>
      <c r="E6" s="1855"/>
      <c r="F6" s="1855"/>
      <c r="G6" s="1855"/>
      <c r="H6" s="1855"/>
      <c r="I6" s="1855"/>
      <c r="J6" s="1855"/>
      <c r="K6" s="1855"/>
      <c r="L6" s="1855"/>
      <c r="M6" s="1855"/>
      <c r="N6" s="1371"/>
      <c r="O6" s="1371"/>
      <c r="P6" s="1371"/>
      <c r="Q6" s="1371"/>
      <c r="R6" s="1371"/>
      <c r="S6" s="1371"/>
    </row>
    <row r="7" spans="1:25" ht="13.35" customHeight="1" x14ac:dyDescent="0.2">
      <c r="A7" s="993"/>
      <c r="B7" s="994"/>
      <c r="C7" s="994"/>
      <c r="D7" s="994"/>
      <c r="E7" s="994"/>
      <c r="F7" s="994"/>
      <c r="G7" s="994"/>
      <c r="H7" s="994"/>
      <c r="I7" s="994"/>
      <c r="J7" s="994"/>
      <c r="K7" s="994"/>
      <c r="L7" s="994"/>
      <c r="M7" s="994"/>
    </row>
    <row r="8" spans="1:25" ht="13.35" customHeight="1" x14ac:dyDescent="0.2">
      <c r="A8" s="1856" t="s">
        <v>28</v>
      </c>
      <c r="B8" s="961">
        <v>2025</v>
      </c>
      <c r="C8" s="1116"/>
      <c r="D8" s="1116"/>
      <c r="E8" s="1116"/>
      <c r="F8" s="1116"/>
      <c r="G8" s="1116"/>
      <c r="H8" s="961">
        <v>2026</v>
      </c>
      <c r="I8" s="1116"/>
      <c r="J8" s="1116"/>
      <c r="K8" s="1116"/>
      <c r="L8" s="1116"/>
      <c r="M8" s="1116"/>
    </row>
    <row r="9" spans="1:25" ht="25.5" x14ac:dyDescent="0.2">
      <c r="A9" s="1857"/>
      <c r="B9" s="1117" t="s">
        <v>567</v>
      </c>
      <c r="C9" s="1118" t="s">
        <v>568</v>
      </c>
      <c r="D9" s="1118" t="s">
        <v>569</v>
      </c>
      <c r="E9" s="1118" t="s">
        <v>570</v>
      </c>
      <c r="F9" s="1118" t="s">
        <v>571</v>
      </c>
      <c r="G9" s="1118" t="s">
        <v>805</v>
      </c>
      <c r="H9" s="1117" t="s">
        <v>567</v>
      </c>
      <c r="I9" s="1118" t="s">
        <v>568</v>
      </c>
      <c r="J9" s="1118" t="s">
        <v>569</v>
      </c>
      <c r="K9" s="1118" t="s">
        <v>570</v>
      </c>
      <c r="L9" s="1118" t="s">
        <v>571</v>
      </c>
      <c r="M9" s="1118" t="s">
        <v>1723</v>
      </c>
    </row>
    <row r="10" spans="1:25" ht="13.35" customHeight="1" x14ac:dyDescent="0.2">
      <c r="A10" s="962" t="s">
        <v>572</v>
      </c>
      <c r="B10" s="1120">
        <v>0</v>
      </c>
      <c r="C10" s="1121">
        <v>0</v>
      </c>
      <c r="D10" s="1121">
        <v>385.23555149999999</v>
      </c>
      <c r="E10" s="1121">
        <v>0</v>
      </c>
      <c r="F10" s="1121">
        <v>0</v>
      </c>
      <c r="G10" s="1122">
        <v>385.23555149999999</v>
      </c>
      <c r="H10" s="967">
        <v>46565.631200249998</v>
      </c>
      <c r="I10" s="963">
        <v>0</v>
      </c>
      <c r="J10" s="963">
        <v>0</v>
      </c>
      <c r="K10" s="963">
        <v>0</v>
      </c>
      <c r="L10" s="963">
        <v>0</v>
      </c>
      <c r="M10" s="964">
        <v>46565.631200249998</v>
      </c>
    </row>
    <row r="11" spans="1:25" ht="13.35" customHeight="1" x14ac:dyDescent="0.2">
      <c r="A11" s="965" t="s">
        <v>573</v>
      </c>
      <c r="B11" s="1120">
        <v>25099.681504330001</v>
      </c>
      <c r="C11" s="1120">
        <v>0</v>
      </c>
      <c r="D11" s="1120">
        <v>0</v>
      </c>
      <c r="E11" s="1120">
        <v>0</v>
      </c>
      <c r="F11" s="1120">
        <v>0</v>
      </c>
      <c r="G11" s="1123">
        <v>25099.681504330001</v>
      </c>
      <c r="H11" s="967">
        <v>0</v>
      </c>
      <c r="I11" s="967">
        <v>0</v>
      </c>
      <c r="J11" s="967">
        <v>0</v>
      </c>
      <c r="K11" s="967">
        <v>0</v>
      </c>
      <c r="L11" s="967">
        <v>0</v>
      </c>
      <c r="M11" s="966">
        <v>0</v>
      </c>
    </row>
    <row r="12" spans="1:25" ht="13.35" customHeight="1" x14ac:dyDescent="0.2">
      <c r="A12" s="965" t="s">
        <v>574</v>
      </c>
      <c r="B12" s="1120">
        <v>12549.840752169999</v>
      </c>
      <c r="C12" s="1120">
        <v>0</v>
      </c>
      <c r="D12" s="1120">
        <v>0</v>
      </c>
      <c r="E12" s="1120">
        <v>0</v>
      </c>
      <c r="F12" s="1120">
        <v>0</v>
      </c>
      <c r="G12" s="1123">
        <v>12549.840752169999</v>
      </c>
      <c r="H12" s="967">
        <v>0</v>
      </c>
      <c r="I12" s="967">
        <v>0</v>
      </c>
      <c r="J12" s="967">
        <v>0</v>
      </c>
      <c r="K12" s="967">
        <v>0</v>
      </c>
      <c r="L12" s="967">
        <v>0</v>
      </c>
      <c r="M12" s="966">
        <v>0</v>
      </c>
    </row>
    <row r="13" spans="1:25" ht="13.35" customHeight="1" x14ac:dyDescent="0.2">
      <c r="A13" s="965" t="s">
        <v>575</v>
      </c>
      <c r="B13" s="1120">
        <v>12549.840752169999</v>
      </c>
      <c r="C13" s="1120">
        <v>0</v>
      </c>
      <c r="D13" s="1120">
        <v>0</v>
      </c>
      <c r="E13" s="1120">
        <v>0</v>
      </c>
      <c r="F13" s="1120">
        <v>0</v>
      </c>
      <c r="G13" s="1123">
        <v>12549.840752169999</v>
      </c>
      <c r="H13" s="967">
        <v>0</v>
      </c>
      <c r="I13" s="967">
        <v>0</v>
      </c>
      <c r="J13" s="967">
        <v>0</v>
      </c>
      <c r="K13" s="967">
        <v>0</v>
      </c>
      <c r="L13" s="967">
        <v>0</v>
      </c>
      <c r="M13" s="966">
        <v>0</v>
      </c>
    </row>
    <row r="14" spans="1:25" ht="13.35" customHeight="1" x14ac:dyDescent="0.2">
      <c r="A14" s="965" t="s">
        <v>576</v>
      </c>
      <c r="B14" s="1120">
        <v>12549.840752169999</v>
      </c>
      <c r="C14" s="1120">
        <v>0</v>
      </c>
      <c r="D14" s="1120">
        <v>0</v>
      </c>
      <c r="E14" s="1120">
        <v>0</v>
      </c>
      <c r="F14" s="1120">
        <v>0</v>
      </c>
      <c r="G14" s="1123">
        <v>12549.840752169999</v>
      </c>
      <c r="H14" s="967">
        <v>0</v>
      </c>
      <c r="I14" s="967">
        <v>0</v>
      </c>
      <c r="J14" s="967">
        <v>0</v>
      </c>
      <c r="K14" s="967">
        <v>0</v>
      </c>
      <c r="L14" s="967">
        <v>0</v>
      </c>
      <c r="M14" s="966">
        <v>0</v>
      </c>
    </row>
    <row r="15" spans="1:25" ht="13.35" customHeight="1" x14ac:dyDescent="0.2">
      <c r="A15" s="965" t="s">
        <v>577</v>
      </c>
      <c r="B15" s="1120">
        <v>12549.840752169999</v>
      </c>
      <c r="C15" s="1120">
        <v>0</v>
      </c>
      <c r="D15" s="1120">
        <v>0</v>
      </c>
      <c r="E15" s="1120">
        <v>0</v>
      </c>
      <c r="F15" s="1120">
        <v>0</v>
      </c>
      <c r="G15" s="1123">
        <v>12549.840752169999</v>
      </c>
      <c r="H15" s="967">
        <v>0</v>
      </c>
      <c r="I15" s="967">
        <v>0</v>
      </c>
      <c r="J15" s="967">
        <v>0</v>
      </c>
      <c r="K15" s="967">
        <v>0</v>
      </c>
      <c r="L15" s="967">
        <v>0</v>
      </c>
      <c r="M15" s="966">
        <v>0</v>
      </c>
    </row>
    <row r="16" spans="1:25" ht="13.35" customHeight="1" x14ac:dyDescent="0.2">
      <c r="A16" s="965" t="s">
        <v>578</v>
      </c>
      <c r="B16" s="1120">
        <v>12549.84075216</v>
      </c>
      <c r="C16" s="1120">
        <v>0</v>
      </c>
      <c r="D16" s="1120">
        <v>0</v>
      </c>
      <c r="E16" s="1120">
        <v>0</v>
      </c>
      <c r="F16" s="1120">
        <v>0</v>
      </c>
      <c r="G16" s="1123">
        <v>12549.84075216</v>
      </c>
      <c r="H16" s="967">
        <v>0</v>
      </c>
      <c r="I16" s="967">
        <v>0</v>
      </c>
      <c r="J16" s="967">
        <v>0</v>
      </c>
      <c r="K16" s="967">
        <v>0</v>
      </c>
      <c r="L16" s="967">
        <v>0</v>
      </c>
      <c r="M16" s="966">
        <v>0</v>
      </c>
    </row>
    <row r="17" spans="1:13" ht="13.35" customHeight="1" x14ac:dyDescent="0.2">
      <c r="A17" s="965" t="s">
        <v>579</v>
      </c>
      <c r="B17" s="1120">
        <v>12549.84075216</v>
      </c>
      <c r="C17" s="1120">
        <v>432.86666666999997</v>
      </c>
      <c r="D17" s="1120">
        <v>0</v>
      </c>
      <c r="E17" s="1120">
        <v>0</v>
      </c>
      <c r="F17" s="1120">
        <v>1615.06</v>
      </c>
      <c r="G17" s="1123">
        <v>14597.767418829999</v>
      </c>
      <c r="H17" s="967">
        <v>0</v>
      </c>
      <c r="I17" s="967">
        <v>0</v>
      </c>
      <c r="J17" s="967">
        <v>0</v>
      </c>
      <c r="K17" s="967">
        <v>0</v>
      </c>
      <c r="L17" s="967">
        <v>0</v>
      </c>
      <c r="M17" s="966">
        <v>0</v>
      </c>
    </row>
    <row r="18" spans="1:13" ht="13.35" customHeight="1" x14ac:dyDescent="0.2">
      <c r="A18" s="965" t="s">
        <v>580</v>
      </c>
      <c r="B18" s="1120">
        <v>12549.84075218</v>
      </c>
      <c r="C18" s="1120">
        <v>54.108333330000001</v>
      </c>
      <c r="D18" s="1120">
        <v>0</v>
      </c>
      <c r="E18" s="1120">
        <v>0</v>
      </c>
      <c r="F18" s="1120">
        <v>201.88249999999999</v>
      </c>
      <c r="G18" s="1123">
        <v>12805.831585509999</v>
      </c>
      <c r="H18" s="967">
        <v>0</v>
      </c>
      <c r="I18" s="967">
        <v>0</v>
      </c>
      <c r="J18" s="967">
        <v>0</v>
      </c>
      <c r="K18" s="967">
        <v>0</v>
      </c>
      <c r="L18" s="967">
        <v>0</v>
      </c>
      <c r="M18" s="966">
        <v>0</v>
      </c>
    </row>
    <row r="19" spans="1:13" ht="13.35" customHeight="1" x14ac:dyDescent="0.2">
      <c r="A19" s="965" t="s">
        <v>581</v>
      </c>
      <c r="B19" s="1120">
        <v>12549.84075216</v>
      </c>
      <c r="C19" s="1120">
        <v>54.108333330000001</v>
      </c>
      <c r="D19" s="1120">
        <v>0</v>
      </c>
      <c r="E19" s="1120">
        <v>0</v>
      </c>
      <c r="F19" s="1120">
        <v>201.88249999999999</v>
      </c>
      <c r="G19" s="1123">
        <v>12805.831585489999</v>
      </c>
      <c r="H19" s="967">
        <v>0</v>
      </c>
      <c r="I19" s="967">
        <v>0</v>
      </c>
      <c r="J19" s="967">
        <v>0</v>
      </c>
      <c r="K19" s="967">
        <v>0</v>
      </c>
      <c r="L19" s="967">
        <v>0</v>
      </c>
      <c r="M19" s="966">
        <v>0</v>
      </c>
    </row>
    <row r="20" spans="1:13" ht="13.35" customHeight="1" x14ac:dyDescent="0.2">
      <c r="A20" s="965" t="s">
        <v>582</v>
      </c>
      <c r="B20" s="1120">
        <v>12549.840752169999</v>
      </c>
      <c r="C20" s="1120">
        <v>54.108334329999998</v>
      </c>
      <c r="D20" s="1120">
        <v>0</v>
      </c>
      <c r="E20" s="1120">
        <v>0</v>
      </c>
      <c r="F20" s="1120">
        <v>201.88249999999999</v>
      </c>
      <c r="G20" s="1123">
        <v>12805.831586499999</v>
      </c>
      <c r="H20" s="967">
        <v>0</v>
      </c>
      <c r="I20" s="967">
        <v>0</v>
      </c>
      <c r="J20" s="967">
        <v>0</v>
      </c>
      <c r="K20" s="967">
        <v>0</v>
      </c>
      <c r="L20" s="967">
        <v>0</v>
      </c>
      <c r="M20" s="966">
        <v>0</v>
      </c>
    </row>
    <row r="21" spans="1:13" ht="13.35" customHeight="1" x14ac:dyDescent="0.2">
      <c r="A21" s="968" t="s">
        <v>583</v>
      </c>
      <c r="B21" s="1120">
        <v>14823.675392159999</v>
      </c>
      <c r="C21" s="1120">
        <v>32.421713339999997</v>
      </c>
      <c r="D21" s="1120">
        <v>304.01490200000001</v>
      </c>
      <c r="E21" s="1120">
        <v>0</v>
      </c>
      <c r="F21" s="1120">
        <v>201.88249999999999</v>
      </c>
      <c r="G21" s="1124">
        <v>15361.9945075</v>
      </c>
      <c r="H21" s="967">
        <v>0</v>
      </c>
      <c r="I21" s="967">
        <v>0</v>
      </c>
      <c r="J21" s="967">
        <v>0</v>
      </c>
      <c r="K21" s="967">
        <v>0</v>
      </c>
      <c r="L21" s="967">
        <v>0</v>
      </c>
      <c r="M21" s="969">
        <v>0</v>
      </c>
    </row>
    <row r="22" spans="1:13" ht="15" x14ac:dyDescent="0.25">
      <c r="A22" s="1119" t="s">
        <v>6</v>
      </c>
      <c r="B22" s="1299">
        <v>152871.92366599999</v>
      </c>
      <c r="C22" s="1297">
        <v>627.613381</v>
      </c>
      <c r="D22" s="1297">
        <v>689.25045350000005</v>
      </c>
      <c r="E22" s="1297">
        <v>0</v>
      </c>
      <c r="F22" s="1297">
        <v>2422.59</v>
      </c>
      <c r="G22" s="1300">
        <v>156611.37750050001</v>
      </c>
      <c r="H22" s="1296">
        <v>46565.631200249998</v>
      </c>
      <c r="I22" s="1297">
        <v>0</v>
      </c>
      <c r="J22" s="1297">
        <v>0</v>
      </c>
      <c r="K22" s="1297">
        <v>0</v>
      </c>
      <c r="L22" s="1297">
        <v>0</v>
      </c>
      <c r="M22" s="1298">
        <v>46565.631200249998</v>
      </c>
    </row>
    <row r="23" spans="1:13" ht="13.35" customHeight="1" x14ac:dyDescent="0.2"/>
    <row r="24" spans="1:13" ht="13.35" customHeight="1" x14ac:dyDescent="0.2">
      <c r="A24" s="683" t="s">
        <v>584</v>
      </c>
    </row>
    <row r="25" spans="1:13" ht="14.1" customHeight="1" x14ac:dyDescent="0.25">
      <c r="A25" s="1219" t="s">
        <v>1724</v>
      </c>
    </row>
    <row r="26" spans="1:13" ht="12.75" hidden="1" customHeight="1" x14ac:dyDescent="0.2">
      <c r="A26"/>
    </row>
    <row r="27" spans="1:13" ht="12.75" hidden="1" customHeight="1" x14ac:dyDescent="0.2">
      <c r="A27"/>
    </row>
    <row r="28" spans="1:13" x14ac:dyDescent="0.2">
      <c r="A28"/>
    </row>
    <row r="29" spans="1:13" ht="13.35" customHeight="1" x14ac:dyDescent="0.2"/>
    <row r="30" spans="1:13" ht="13.35" customHeight="1" x14ac:dyDescent="0.25">
      <c r="A30" s="1370" t="s">
        <v>599</v>
      </c>
      <c r="B30" s="970"/>
      <c r="C30" s="971"/>
    </row>
    <row r="31" spans="1:13" ht="13.35" customHeight="1" x14ac:dyDescent="0.25">
      <c r="A31" s="973"/>
      <c r="B31" s="970"/>
      <c r="C31" s="971"/>
    </row>
    <row r="32" spans="1:13" ht="43.5" customHeight="1" x14ac:dyDescent="0.2">
      <c r="A32" s="1223" t="s">
        <v>458</v>
      </c>
      <c r="B32" s="1223" t="s">
        <v>585</v>
      </c>
      <c r="C32" s="1223" t="s">
        <v>586</v>
      </c>
    </row>
    <row r="33" spans="1:7" ht="13.35" customHeight="1" x14ac:dyDescent="0.2">
      <c r="A33" s="1220">
        <v>2017</v>
      </c>
      <c r="B33" s="1221">
        <v>146433.07681112029</v>
      </c>
      <c r="C33" s="1224"/>
    </row>
    <row r="34" spans="1:7" ht="13.35" customHeight="1" x14ac:dyDescent="0.2">
      <c r="A34" s="1220">
        <v>2018</v>
      </c>
      <c r="B34" s="1221">
        <v>145588.92271893</v>
      </c>
      <c r="C34" s="1222">
        <v>-5.7647774025750831E-3</v>
      </c>
    </row>
    <row r="35" spans="1:7" ht="13.35" customHeight="1" x14ac:dyDescent="0.2">
      <c r="A35" s="1220">
        <v>2019</v>
      </c>
      <c r="B35" s="1221">
        <v>133681.29726118999</v>
      </c>
      <c r="C35" s="1222">
        <v>-8.1789364433505374E-2</v>
      </c>
    </row>
    <row r="36" spans="1:7" ht="13.35" customHeight="1" x14ac:dyDescent="0.2">
      <c r="A36" s="1220">
        <v>2020</v>
      </c>
      <c r="B36" s="1221">
        <v>109936.03024020999</v>
      </c>
      <c r="C36" s="1222">
        <v>-0.17762594699081857</v>
      </c>
    </row>
    <row r="37" spans="1:7" ht="13.35" customHeight="1" x14ac:dyDescent="0.2">
      <c r="A37" s="1220">
        <v>2021</v>
      </c>
      <c r="B37" s="1221">
        <v>102856.86521532002</v>
      </c>
      <c r="C37" s="1222">
        <v>-6.4393493283521397E-2</v>
      </c>
    </row>
    <row r="38" spans="1:7" ht="13.35" customHeight="1" x14ac:dyDescent="0.2">
      <c r="A38" s="1220">
        <v>2022</v>
      </c>
      <c r="B38" s="1221">
        <v>104885.722788741</v>
      </c>
      <c r="C38" s="1222">
        <v>1.9725057429796022E-2</v>
      </c>
    </row>
    <row r="39" spans="1:7" ht="12.75" customHeight="1" x14ac:dyDescent="0.2">
      <c r="A39" s="1220">
        <v>2023</v>
      </c>
      <c r="B39" s="1221">
        <v>114850.94407439997</v>
      </c>
      <c r="C39" s="1222">
        <v>9.5010274236568382E-2</v>
      </c>
    </row>
    <row r="40" spans="1:7" ht="13.35" customHeight="1" x14ac:dyDescent="0.2">
      <c r="A40" s="1220">
        <v>2024</v>
      </c>
      <c r="B40" s="1221">
        <v>130851.90757143995</v>
      </c>
      <c r="C40" s="1222">
        <v>0.13931939024092488</v>
      </c>
    </row>
    <row r="41" spans="1:7" ht="13.35" customHeight="1" x14ac:dyDescent="0.2">
      <c r="A41" s="1220">
        <v>2025</v>
      </c>
      <c r="B41" s="1221">
        <v>136143.10781980297</v>
      </c>
      <c r="C41" s="1222">
        <v>4.0436554166963345E-2</v>
      </c>
    </row>
    <row r="42" spans="1:7" ht="13.35" customHeight="1" x14ac:dyDescent="0.2">
      <c r="A42" s="1220">
        <v>2026</v>
      </c>
      <c r="B42" s="1221">
        <v>167909.53997433299</v>
      </c>
      <c r="C42" s="1222">
        <v>0.23333118116104412</v>
      </c>
    </row>
    <row r="43" spans="1:7" ht="13.35" customHeight="1" x14ac:dyDescent="0.2">
      <c r="A43" t="s">
        <v>587</v>
      </c>
      <c r="B43" s="972"/>
      <c r="C43"/>
    </row>
    <row r="44" spans="1:7" ht="61.15" customHeight="1" x14ac:dyDescent="0.2">
      <c r="A44" s="1858" t="s">
        <v>693</v>
      </c>
      <c r="B44" s="1858"/>
      <c r="C44" s="1858"/>
      <c r="D44" s="1858"/>
      <c r="E44" s="1858"/>
      <c r="F44" s="1858"/>
      <c r="G44" s="1858"/>
    </row>
    <row r="45" spans="1:7" ht="15" x14ac:dyDescent="0.2">
      <c r="A45" s="1858" t="s">
        <v>799</v>
      </c>
      <c r="B45" s="1858"/>
      <c r="C45" s="1858"/>
      <c r="D45" s="1858"/>
      <c r="E45" s="1858"/>
      <c r="F45" s="1858"/>
      <c r="G45" s="1858"/>
    </row>
    <row r="46" spans="1:7" ht="66" hidden="1" customHeight="1" x14ac:dyDescent="0.2">
      <c r="A46" s="1858"/>
      <c r="B46" s="1858"/>
      <c r="C46" s="1858"/>
      <c r="D46" s="1858"/>
      <c r="E46" s="1858"/>
      <c r="F46" s="1858"/>
      <c r="G46" s="1858"/>
    </row>
    <row r="47" spans="1:7" ht="13.35" customHeight="1" x14ac:dyDescent="0.2"/>
    <row r="48" spans="1:7" ht="13.35" customHeight="1" x14ac:dyDescent="0.2">
      <c r="A48" s="1521" t="s">
        <v>1725</v>
      </c>
      <c r="B48" s="974"/>
      <c r="C48" s="975"/>
      <c r="D48" s="976"/>
      <c r="E48" s="976"/>
      <c r="F48" s="971"/>
    </row>
    <row r="49" spans="1:6" ht="13.35" customHeight="1" x14ac:dyDescent="0.2">
      <c r="A49" s="974"/>
      <c r="B49" s="974"/>
      <c r="C49" s="975"/>
      <c r="D49" s="976"/>
      <c r="E49" s="976"/>
      <c r="F49" s="971"/>
    </row>
    <row r="50" spans="1:6" ht="13.35" customHeight="1" x14ac:dyDescent="0.2">
      <c r="A50" s="977" t="s">
        <v>588</v>
      </c>
      <c r="B50" s="978"/>
      <c r="C50" s="979"/>
      <c r="D50" s="980"/>
      <c r="E50" s="980"/>
      <c r="F50" s="961"/>
    </row>
    <row r="51" spans="1:6" ht="13.35" customHeight="1" x14ac:dyDescent="0.2">
      <c r="A51" s="785"/>
      <c r="B51" s="785"/>
      <c r="C51" s="785"/>
      <c r="D51" s="981"/>
      <c r="E51" s="981"/>
      <c r="F51"/>
    </row>
    <row r="52" spans="1:6" ht="13.35" customHeight="1" x14ac:dyDescent="0.2">
      <c r="A52" s="1096" t="s">
        <v>589</v>
      </c>
      <c r="B52" s="1097"/>
      <c r="C52" s="1098"/>
      <c r="D52" s="1187" t="s">
        <v>1257</v>
      </c>
      <c r="E52" s="1187" t="s">
        <v>1726</v>
      </c>
      <c r="F52" s="1187" t="s">
        <v>586</v>
      </c>
    </row>
    <row r="53" spans="1:6" ht="13.35" customHeight="1" x14ac:dyDescent="0.2">
      <c r="A53" s="982" t="s">
        <v>590</v>
      </c>
      <c r="B53" s="983"/>
      <c r="C53" s="984"/>
      <c r="D53" s="1227">
        <v>35660.748101489997</v>
      </c>
      <c r="E53" s="1227">
        <v>30016.126101489997</v>
      </c>
      <c r="F53" s="1188">
        <v>-0.15828669617181002</v>
      </c>
    </row>
    <row r="54" spans="1:6" ht="13.35" customHeight="1" x14ac:dyDescent="0.2">
      <c r="A54" s="985" t="s">
        <v>591</v>
      </c>
      <c r="B54" s="986"/>
      <c r="C54" s="987"/>
      <c r="D54" s="1227">
        <v>53713.499906588571</v>
      </c>
      <c r="E54" s="1227">
        <v>56047.689016008575</v>
      </c>
      <c r="F54" s="1188">
        <v>4.3456284052972194E-2</v>
      </c>
    </row>
    <row r="55" spans="1:6" ht="13.35" customHeight="1" x14ac:dyDescent="0.2">
      <c r="A55" s="985" t="s">
        <v>592</v>
      </c>
      <c r="B55" s="986"/>
      <c r="C55" s="987"/>
      <c r="D55" s="1227">
        <v>11972.025363261002</v>
      </c>
      <c r="E55" s="1227">
        <v>11902.823786311003</v>
      </c>
      <c r="F55" s="1188">
        <v>-5.7802731660059337E-3</v>
      </c>
    </row>
    <row r="56" spans="1:6" ht="13.35" customHeight="1" x14ac:dyDescent="0.2">
      <c r="A56" s="985" t="s">
        <v>593</v>
      </c>
      <c r="B56" s="986"/>
      <c r="C56" s="987"/>
      <c r="D56" s="1227">
        <v>6493.3544550186461</v>
      </c>
      <c r="E56" s="1227">
        <v>6341.0630048251169</v>
      </c>
      <c r="F56" s="1188">
        <v>-2.3453432466762236E-2</v>
      </c>
    </row>
    <row r="57" spans="1:6" ht="13.35" customHeight="1" x14ac:dyDescent="0.2">
      <c r="A57" s="985" t="s">
        <v>501</v>
      </c>
      <c r="B57" s="986"/>
      <c r="C57" s="987"/>
      <c r="D57" s="1227">
        <v>712.74005684000008</v>
      </c>
      <c r="E57" s="1227">
        <v>712.74005684000008</v>
      </c>
      <c r="F57" s="1188">
        <v>0</v>
      </c>
    </row>
    <row r="58" spans="1:6" ht="13.35" hidden="1" customHeight="1" x14ac:dyDescent="0.2">
      <c r="A58" s="988" t="s">
        <v>594</v>
      </c>
      <c r="B58" s="989"/>
      <c r="C58" s="990"/>
      <c r="D58" s="1189">
        <v>108552.36788319823</v>
      </c>
      <c r="E58" s="1190">
        <v>105020.44196547469</v>
      </c>
      <c r="F58" s="1188">
        <v>-3.2536608704140546E-2</v>
      </c>
    </row>
    <row r="59" spans="1:6" ht="13.35" customHeight="1" x14ac:dyDescent="0.2">
      <c r="A59" s="1301" t="s">
        <v>595</v>
      </c>
      <c r="B59" s="1099"/>
      <c r="C59" s="1100"/>
      <c r="D59" s="1225">
        <v>108552.36788319823</v>
      </c>
      <c r="E59" s="1226">
        <v>105020.44196547469</v>
      </c>
      <c r="F59" s="1191">
        <v>-3.2536608704140546E-2</v>
      </c>
    </row>
    <row r="60" spans="1:6" ht="13.35" customHeight="1" x14ac:dyDescent="0.2">
      <c r="A60" s="991"/>
      <c r="B60" s="991"/>
      <c r="C60" s="992"/>
      <c r="D60" s="1066"/>
      <c r="E60" s="1066"/>
      <c r="F60"/>
    </row>
    <row r="61" spans="1:6" ht="13.35" customHeight="1" x14ac:dyDescent="0.2">
      <c r="A61" s="1303" t="s">
        <v>596</v>
      </c>
      <c r="B61" s="1303"/>
      <c r="C61" s="1304"/>
      <c r="D61" s="1187" t="s">
        <v>1257</v>
      </c>
      <c r="E61" s="1187" t="s">
        <v>1726</v>
      </c>
      <c r="F61" s="1305" t="s">
        <v>586</v>
      </c>
    </row>
    <row r="62" spans="1:6" ht="15" x14ac:dyDescent="0.2">
      <c r="A62" s="1841" t="s">
        <v>694</v>
      </c>
      <c r="B62" s="1841"/>
      <c r="C62" s="1841"/>
      <c r="D62" s="1841"/>
      <c r="E62" s="1841"/>
      <c r="F62" s="1841"/>
    </row>
    <row r="63" spans="1:6" ht="15" x14ac:dyDescent="0.2">
      <c r="A63" s="1838" t="s">
        <v>1727</v>
      </c>
      <c r="B63" s="1839"/>
      <c r="C63" s="1840"/>
      <c r="D63" s="1308"/>
      <c r="E63" s="1467">
        <v>34886.352439787079</v>
      </c>
      <c r="F63" s="1309">
        <v>0</v>
      </c>
    </row>
    <row r="64" spans="1:6" ht="15" x14ac:dyDescent="0.2">
      <c r="A64" s="1745" t="s">
        <v>1728</v>
      </c>
      <c r="B64" s="1415"/>
      <c r="C64" s="1416"/>
      <c r="D64" s="1417"/>
      <c r="E64" s="1417">
        <v>114.14108934999999</v>
      </c>
      <c r="F64" s="1418">
        <v>0</v>
      </c>
    </row>
    <row r="65" spans="1:10" ht="15" x14ac:dyDescent="0.2">
      <c r="A65" s="1414" t="s">
        <v>1070</v>
      </c>
      <c r="B65" s="1415"/>
      <c r="C65" s="1416"/>
      <c r="D65" s="1417">
        <v>3511.5677652978902</v>
      </c>
      <c r="E65" s="1417">
        <v>3809.4323084100001</v>
      </c>
      <c r="F65" s="1418">
        <v>8.4823806066246288E-2</v>
      </c>
    </row>
    <row r="66" spans="1:10" ht="15" x14ac:dyDescent="0.2">
      <c r="A66" s="1518" t="s">
        <v>878</v>
      </c>
      <c r="B66" s="1497"/>
      <c r="C66" s="1498"/>
      <c r="D66" s="1519">
        <v>10654.410650586304</v>
      </c>
      <c r="E66" s="1519">
        <v>10654.410650586304</v>
      </c>
      <c r="F66" s="1520">
        <v>0</v>
      </c>
    </row>
    <row r="67" spans="1:10" ht="15" x14ac:dyDescent="0.2">
      <c r="A67" s="1838" t="s">
        <v>1729</v>
      </c>
      <c r="B67" s="1839"/>
      <c r="C67" s="1840"/>
      <c r="D67" s="1308">
        <v>7090.6873516285077</v>
      </c>
      <c r="E67" s="1308">
        <v>7090.6873516285077</v>
      </c>
      <c r="F67" s="1309">
        <v>0</v>
      </c>
    </row>
    <row r="68" spans="1:10" ht="15" x14ac:dyDescent="0.2">
      <c r="A68" s="1841" t="s">
        <v>696</v>
      </c>
      <c r="B68" s="1841"/>
      <c r="C68" s="1841"/>
      <c r="D68" s="1841"/>
      <c r="E68" s="1841"/>
      <c r="F68" s="1841"/>
    </row>
    <row r="69" spans="1:10" ht="15" x14ac:dyDescent="0.2">
      <c r="A69" s="1835" t="s">
        <v>697</v>
      </c>
      <c r="B69" s="1836"/>
      <c r="C69" s="1837"/>
      <c r="D69" s="1308">
        <v>4260.8479419259975</v>
      </c>
      <c r="E69" s="1308">
        <v>4260.8479419259975</v>
      </c>
      <c r="F69" s="1309">
        <v>0</v>
      </c>
    </row>
    <row r="70" spans="1:10" ht="15" x14ac:dyDescent="0.2">
      <c r="A70" s="1841" t="s">
        <v>568</v>
      </c>
      <c r="B70" s="1841"/>
      <c r="C70" s="1841"/>
      <c r="D70" s="1841"/>
      <c r="E70" s="1841"/>
      <c r="F70" s="1841"/>
    </row>
    <row r="71" spans="1:10" ht="13.35" customHeight="1" x14ac:dyDescent="0.2">
      <c r="A71" s="1835" t="s">
        <v>697</v>
      </c>
      <c r="B71" s="1836"/>
      <c r="C71" s="1837"/>
      <c r="D71" s="1308">
        <v>471.57510026182842</v>
      </c>
      <c r="E71" s="1308">
        <v>471.57510026182842</v>
      </c>
      <c r="F71" s="1309">
        <v>0</v>
      </c>
    </row>
    <row r="72" spans="1:10" ht="13.35" hidden="1" customHeight="1" x14ac:dyDescent="0.2">
      <c r="A72" s="1306" t="s">
        <v>695</v>
      </c>
      <c r="B72" s="1306"/>
      <c r="C72" s="1307"/>
      <c r="D72" s="1308">
        <v>0</v>
      </c>
      <c r="E72" s="1308">
        <v>0</v>
      </c>
      <c r="F72" s="1309">
        <v>0</v>
      </c>
    </row>
    <row r="73" spans="1:10" ht="13.35" customHeight="1" x14ac:dyDescent="0.2">
      <c r="A73" s="1841" t="s">
        <v>698</v>
      </c>
      <c r="B73" s="1841"/>
      <c r="C73" s="1841"/>
      <c r="D73" s="1841"/>
      <c r="E73" s="1841"/>
      <c r="F73" s="1841"/>
    </row>
    <row r="74" spans="1:10" ht="15" x14ac:dyDescent="0.2">
      <c r="A74" s="1835" t="s">
        <v>697</v>
      </c>
      <c r="B74" s="1836"/>
      <c r="C74" s="1837"/>
      <c r="D74" s="1308">
        <v>1601.6511269042201</v>
      </c>
      <c r="E74" s="1310">
        <v>1601.6511269042201</v>
      </c>
      <c r="F74" s="1309">
        <v>0</v>
      </c>
    </row>
    <row r="75" spans="1:10" ht="13.35" customHeight="1" x14ac:dyDescent="0.2">
      <c r="A75" s="1832"/>
      <c r="B75" s="1833"/>
      <c r="C75" s="1833"/>
      <c r="D75" s="1833"/>
      <c r="E75" s="1833"/>
      <c r="F75" s="1834"/>
    </row>
    <row r="76" spans="1:10" ht="13.35" customHeight="1" x14ac:dyDescent="0.2">
      <c r="A76" s="1846" t="s">
        <v>647</v>
      </c>
      <c r="B76" s="1846"/>
      <c r="C76" s="1846"/>
      <c r="D76" s="1311">
        <v>136143.10781980297</v>
      </c>
      <c r="E76" s="1311">
        <v>167909.53997432863</v>
      </c>
      <c r="F76" s="1312">
        <v>0.23333118116101215</v>
      </c>
    </row>
    <row r="77" spans="1:10" ht="13.35" customHeight="1" x14ac:dyDescent="0.2">
      <c r="A77"/>
      <c r="B77"/>
      <c r="C77"/>
      <c r="D77"/>
      <c r="E77"/>
      <c r="F77"/>
    </row>
    <row r="78" spans="1:10" ht="13.35" customHeight="1" x14ac:dyDescent="0.2">
      <c r="A78" t="s">
        <v>587</v>
      </c>
      <c r="B78" s="972"/>
      <c r="C78"/>
      <c r="D78"/>
      <c r="E78"/>
      <c r="F78"/>
    </row>
    <row r="79" spans="1:10" ht="53.1" customHeight="1" x14ac:dyDescent="0.2">
      <c r="A79" s="1847" t="s">
        <v>1730</v>
      </c>
      <c r="B79" s="1848"/>
      <c r="C79" s="1848"/>
      <c r="D79" s="1848"/>
      <c r="E79" s="1848"/>
      <c r="F79" s="1848"/>
      <c r="G79" s="1848"/>
      <c r="H79" s="1848"/>
      <c r="I79" s="1848"/>
      <c r="J79" s="1848"/>
    </row>
    <row r="80" spans="1:10" ht="13.35" customHeight="1" x14ac:dyDescent="0.2">
      <c r="A80" t="s">
        <v>1731</v>
      </c>
      <c r="B80" s="972"/>
      <c r="C80"/>
      <c r="D80"/>
      <c r="E80"/>
      <c r="F80"/>
    </row>
    <row r="81" spans="1:9" ht="13.15" customHeight="1" x14ac:dyDescent="0.2"/>
    <row r="82" spans="1:9" s="1250" customFormat="1" ht="13.35" customHeight="1" x14ac:dyDescent="0.2">
      <c r="A82" s="1371" t="s">
        <v>1732</v>
      </c>
      <c r="B82" s="1339"/>
    </row>
    <row r="83" spans="1:9" ht="13.35" customHeight="1" x14ac:dyDescent="0.2"/>
    <row r="84" spans="1:9" ht="41.25" customHeight="1" x14ac:dyDescent="0.2">
      <c r="A84" s="1842" t="s">
        <v>209</v>
      </c>
      <c r="B84" s="1144" t="s">
        <v>1734</v>
      </c>
      <c r="C84" s="1143"/>
      <c r="D84" s="1064" t="s">
        <v>1285</v>
      </c>
      <c r="E84" s="1143"/>
      <c r="F84" s="1064" t="s">
        <v>1733</v>
      </c>
      <c r="G84" s="1143"/>
      <c r="H84" s="1064" t="s">
        <v>263</v>
      </c>
      <c r="I84" s="1143"/>
    </row>
    <row r="85" spans="1:9" ht="25.35" customHeight="1" x14ac:dyDescent="0.2">
      <c r="A85" s="1843"/>
      <c r="B85" s="1145" t="s">
        <v>68</v>
      </c>
      <c r="C85" s="1064" t="s">
        <v>49</v>
      </c>
      <c r="D85" s="995" t="s">
        <v>68</v>
      </c>
      <c r="E85" s="1064" t="s">
        <v>49</v>
      </c>
      <c r="F85" s="995" t="s">
        <v>68</v>
      </c>
      <c r="G85" s="1064" t="s">
        <v>49</v>
      </c>
      <c r="H85" s="995" t="s">
        <v>68</v>
      </c>
      <c r="I85" s="1064" t="s">
        <v>49</v>
      </c>
    </row>
    <row r="86" spans="1:9" x14ac:dyDescent="0.2">
      <c r="A86" s="996" t="s">
        <v>530</v>
      </c>
      <c r="B86" s="1146">
        <v>1185</v>
      </c>
      <c r="C86" s="1147">
        <v>11662.457</v>
      </c>
      <c r="D86" s="1146">
        <v>169</v>
      </c>
      <c r="E86" s="1147">
        <v>1599.345</v>
      </c>
      <c r="F86" s="1148">
        <v>1016</v>
      </c>
      <c r="G86" s="1094">
        <v>10063.112000000001</v>
      </c>
      <c r="H86" s="1149">
        <v>0.14261603375527426</v>
      </c>
      <c r="I86" s="1149">
        <v>0.13713619694374865</v>
      </c>
    </row>
    <row r="87" spans="1:9" x14ac:dyDescent="0.2">
      <c r="A87" s="996" t="s">
        <v>617</v>
      </c>
      <c r="B87" s="1146">
        <v>2</v>
      </c>
      <c r="C87" s="1147">
        <v>12.2864</v>
      </c>
      <c r="D87" s="1146">
        <v>0</v>
      </c>
      <c r="E87" s="1147">
        <v>0</v>
      </c>
      <c r="F87" s="1148">
        <v>2</v>
      </c>
      <c r="G87" s="1094">
        <v>12.2864</v>
      </c>
      <c r="H87" s="1149">
        <v>0</v>
      </c>
      <c r="I87" s="1149">
        <v>0</v>
      </c>
    </row>
    <row r="88" spans="1:9" x14ac:dyDescent="0.2">
      <c r="A88" s="996" t="s">
        <v>709</v>
      </c>
      <c r="B88" s="1146">
        <v>75</v>
      </c>
      <c r="C88" s="1147">
        <v>663.82916683999997</v>
      </c>
      <c r="D88" s="1146">
        <v>24</v>
      </c>
      <c r="E88" s="1147">
        <v>197.447</v>
      </c>
      <c r="F88" s="1148">
        <v>51</v>
      </c>
      <c r="G88" s="1094">
        <v>466.38216683999997</v>
      </c>
      <c r="H88" s="1149">
        <v>0.32</v>
      </c>
      <c r="I88" s="1149">
        <v>0.29743646387202183</v>
      </c>
    </row>
    <row r="89" spans="1:9" x14ac:dyDescent="0.2">
      <c r="A89" s="996" t="s">
        <v>800</v>
      </c>
      <c r="B89" s="1146">
        <v>15</v>
      </c>
      <c r="C89" s="1147">
        <v>124.334</v>
      </c>
      <c r="D89" s="1146">
        <v>6</v>
      </c>
      <c r="E89" s="1147">
        <v>45.985999999999997</v>
      </c>
      <c r="F89" s="1148">
        <v>9</v>
      </c>
      <c r="G89" s="1094">
        <v>78.348000000000013</v>
      </c>
      <c r="H89" s="1149">
        <v>0.4</v>
      </c>
      <c r="I89" s="1149">
        <v>0.36985860665626452</v>
      </c>
    </row>
    <row r="90" spans="1:9" x14ac:dyDescent="0.2">
      <c r="A90" s="996" t="s">
        <v>119</v>
      </c>
      <c r="B90" s="1146">
        <v>117</v>
      </c>
      <c r="C90" s="1147">
        <v>980.96100000000001</v>
      </c>
      <c r="D90" s="1146">
        <v>34</v>
      </c>
      <c r="E90" s="1147">
        <v>272.565</v>
      </c>
      <c r="F90" s="1148">
        <v>83</v>
      </c>
      <c r="G90" s="1094">
        <v>708.39599999999996</v>
      </c>
      <c r="H90" s="1149">
        <v>0.29059829059829062</v>
      </c>
      <c r="I90" s="1149">
        <v>0.27785508292378597</v>
      </c>
    </row>
    <row r="91" spans="1:9" x14ac:dyDescent="0.2">
      <c r="A91" s="996" t="s">
        <v>675</v>
      </c>
      <c r="B91" s="1146">
        <v>306</v>
      </c>
      <c r="C91" s="1147">
        <v>2915.578</v>
      </c>
      <c r="D91" s="1146">
        <v>86</v>
      </c>
      <c r="E91" s="1147">
        <v>817.79899999999998</v>
      </c>
      <c r="F91" s="1148">
        <v>220</v>
      </c>
      <c r="G91" s="1094">
        <v>2097.779</v>
      </c>
      <c r="H91" s="1149">
        <v>0.28104575163398693</v>
      </c>
      <c r="I91" s="1149">
        <v>0.28049292455904112</v>
      </c>
    </row>
    <row r="92" spans="1:9" x14ac:dyDescent="0.2">
      <c r="A92" s="996" t="s">
        <v>331</v>
      </c>
      <c r="B92" s="1146">
        <v>76</v>
      </c>
      <c r="C92" s="1147">
        <v>699.20600000000002</v>
      </c>
      <c r="D92" s="1146">
        <v>18</v>
      </c>
      <c r="E92" s="1147">
        <v>160.68199999999999</v>
      </c>
      <c r="F92" s="1148">
        <v>58</v>
      </c>
      <c r="G92" s="1094">
        <v>538.524</v>
      </c>
      <c r="H92" s="1149">
        <v>0.23684210526315788</v>
      </c>
      <c r="I92" s="1149">
        <v>0.22980638038003104</v>
      </c>
    </row>
    <row r="93" spans="1:9" x14ac:dyDescent="0.2">
      <c r="A93" s="996" t="s">
        <v>622</v>
      </c>
      <c r="B93" s="1146">
        <v>257</v>
      </c>
      <c r="C93" s="1147">
        <v>2461.404</v>
      </c>
      <c r="D93" s="1146">
        <v>47</v>
      </c>
      <c r="E93" s="1147">
        <v>432.79500000000002</v>
      </c>
      <c r="F93" s="1148">
        <v>210</v>
      </c>
      <c r="G93" s="1094">
        <v>2028.6089999999999</v>
      </c>
      <c r="H93" s="1149">
        <v>0.1828793774319066</v>
      </c>
      <c r="I93" s="1149">
        <v>0.17583257360433313</v>
      </c>
    </row>
    <row r="94" spans="1:9" x14ac:dyDescent="0.2">
      <c r="A94" s="1452" t="s">
        <v>177</v>
      </c>
      <c r="B94" s="1453">
        <v>134</v>
      </c>
      <c r="C94" s="1454">
        <v>1361.479</v>
      </c>
      <c r="D94" s="1453">
        <v>25</v>
      </c>
      <c r="E94" s="1454">
        <v>249.273</v>
      </c>
      <c r="F94" s="1455">
        <v>109</v>
      </c>
      <c r="G94" s="1456">
        <v>1112.2060000000001</v>
      </c>
      <c r="H94" s="1457">
        <v>0.18656716417910449</v>
      </c>
      <c r="I94" s="1457">
        <v>0.18308986036508826</v>
      </c>
    </row>
    <row r="95" spans="1:9" x14ac:dyDescent="0.2">
      <c r="A95" s="1452" t="s">
        <v>801</v>
      </c>
      <c r="B95" s="1453">
        <v>11</v>
      </c>
      <c r="C95" s="1454">
        <v>105.239</v>
      </c>
      <c r="D95" s="1453">
        <v>2</v>
      </c>
      <c r="E95" s="1454">
        <v>18.420000000000002</v>
      </c>
      <c r="F95" s="1455">
        <v>9</v>
      </c>
      <c r="G95" s="1456">
        <v>86.819000000000003</v>
      </c>
      <c r="H95" s="1457">
        <v>0.18181818181818182</v>
      </c>
      <c r="I95" s="1457">
        <v>0.1750301694238828</v>
      </c>
    </row>
    <row r="96" spans="1:9" x14ac:dyDescent="0.2">
      <c r="A96" s="1452" t="s">
        <v>621</v>
      </c>
      <c r="B96" s="1453">
        <v>638</v>
      </c>
      <c r="C96" s="1454">
        <v>6140.0109346500003</v>
      </c>
      <c r="D96" s="1453">
        <v>180</v>
      </c>
      <c r="E96" s="1454">
        <v>1604.354</v>
      </c>
      <c r="F96" s="1455">
        <v>458</v>
      </c>
      <c r="G96" s="1456">
        <v>4535.65693465</v>
      </c>
      <c r="H96" s="1457">
        <v>0.28213166144200624</v>
      </c>
      <c r="I96" s="1457">
        <v>0.26129497440242805</v>
      </c>
    </row>
    <row r="97" spans="1:9" x14ac:dyDescent="0.2">
      <c r="A97" s="1452" t="s">
        <v>302</v>
      </c>
      <c r="B97" s="1453">
        <v>6</v>
      </c>
      <c r="C97" s="1454">
        <v>64.834999999999994</v>
      </c>
      <c r="D97" s="1453">
        <v>4</v>
      </c>
      <c r="E97" s="1454">
        <v>36.935000000000002</v>
      </c>
      <c r="F97" s="1455">
        <v>2</v>
      </c>
      <c r="G97" s="1456">
        <v>27.899999999999991</v>
      </c>
      <c r="H97" s="1457">
        <v>0.66666666666666663</v>
      </c>
      <c r="I97" s="1457">
        <v>0.5696768720598443</v>
      </c>
    </row>
    <row r="98" spans="1:9" x14ac:dyDescent="0.2">
      <c r="A98" s="1452" t="s">
        <v>689</v>
      </c>
      <c r="B98" s="1453">
        <v>105</v>
      </c>
      <c r="C98" s="1454">
        <v>981.00400000000002</v>
      </c>
      <c r="D98" s="1453">
        <v>24</v>
      </c>
      <c r="E98" s="1454">
        <v>223.786</v>
      </c>
      <c r="F98" s="1455">
        <v>81</v>
      </c>
      <c r="G98" s="1456">
        <v>757.21800000000007</v>
      </c>
      <c r="H98" s="1457">
        <v>0.22857142857142856</v>
      </c>
      <c r="I98" s="1457">
        <v>0.22811935527276136</v>
      </c>
    </row>
    <row r="99" spans="1:9" x14ac:dyDescent="0.2">
      <c r="A99" s="1452" t="s">
        <v>163</v>
      </c>
      <c r="B99" s="1453">
        <v>102</v>
      </c>
      <c r="C99" s="1454">
        <v>974.58100000000002</v>
      </c>
      <c r="D99" s="1453">
        <v>20</v>
      </c>
      <c r="E99" s="1454">
        <v>190.31100000000001</v>
      </c>
      <c r="F99" s="1455">
        <v>82</v>
      </c>
      <c r="G99" s="1456">
        <v>784.27</v>
      </c>
      <c r="H99" s="1457">
        <v>0.19607843137254902</v>
      </c>
      <c r="I99" s="1457">
        <v>0.19527468727586522</v>
      </c>
    </row>
    <row r="100" spans="1:9" x14ac:dyDescent="0.2">
      <c r="A100" s="996" t="s">
        <v>502</v>
      </c>
      <c r="B100" s="1146">
        <v>165</v>
      </c>
      <c r="C100" s="1147">
        <v>1666.2529999999999</v>
      </c>
      <c r="D100" s="1146">
        <v>18</v>
      </c>
      <c r="E100" s="1147">
        <v>167.02500000000001</v>
      </c>
      <c r="F100" s="1148">
        <v>147</v>
      </c>
      <c r="G100" s="1094">
        <v>1499.2279999999998</v>
      </c>
      <c r="H100" s="1149">
        <v>0.10909090909090909</v>
      </c>
      <c r="I100" s="1149">
        <v>0.10023987953810136</v>
      </c>
    </row>
    <row r="101" spans="1:9" x14ac:dyDescent="0.2">
      <c r="A101" s="996" t="s">
        <v>291</v>
      </c>
      <c r="B101" s="1146">
        <v>42</v>
      </c>
      <c r="C101" s="1147">
        <v>374.50200000000001</v>
      </c>
      <c r="D101" s="1146">
        <v>0</v>
      </c>
      <c r="E101" s="1147">
        <v>0</v>
      </c>
      <c r="F101" s="1148">
        <v>42</v>
      </c>
      <c r="G101" s="1094">
        <v>374.50200000000001</v>
      </c>
      <c r="H101" s="1149">
        <v>0</v>
      </c>
      <c r="I101" s="1149">
        <v>0</v>
      </c>
    </row>
    <row r="102" spans="1:9" x14ac:dyDescent="0.2">
      <c r="A102" s="996" t="s">
        <v>602</v>
      </c>
      <c r="B102" s="1146">
        <v>123</v>
      </c>
      <c r="C102" s="1147">
        <v>1317.9190000000001</v>
      </c>
      <c r="D102" s="1146">
        <v>4</v>
      </c>
      <c r="E102" s="1147">
        <v>37.192999999999998</v>
      </c>
      <c r="F102" s="1148">
        <v>119</v>
      </c>
      <c r="G102" s="1094">
        <v>1280.7260000000001</v>
      </c>
      <c r="H102" s="1149">
        <v>3.2520325203252036E-2</v>
      </c>
      <c r="I102" s="1149">
        <v>2.8221005995057356E-2</v>
      </c>
    </row>
    <row r="103" spans="1:9" x14ac:dyDescent="0.2">
      <c r="A103" s="996" t="s">
        <v>667</v>
      </c>
      <c r="B103" s="1146">
        <v>123</v>
      </c>
      <c r="C103" s="1147">
        <v>1230.616</v>
      </c>
      <c r="D103" s="1146">
        <v>29</v>
      </c>
      <c r="E103" s="1147">
        <v>296.291</v>
      </c>
      <c r="F103" s="1148">
        <v>94</v>
      </c>
      <c r="G103" s="1094">
        <v>934.32500000000005</v>
      </c>
      <c r="H103" s="1149">
        <v>0.23577235772357724</v>
      </c>
      <c r="I103" s="1149">
        <v>0.24076641291840833</v>
      </c>
    </row>
    <row r="104" spans="1:9" x14ac:dyDescent="0.2">
      <c r="A104" s="996" t="s">
        <v>607</v>
      </c>
      <c r="B104" s="1146">
        <v>5</v>
      </c>
      <c r="C104" s="1147">
        <v>46.447000000000003</v>
      </c>
      <c r="D104" s="1146">
        <v>2</v>
      </c>
      <c r="E104" s="1147">
        <v>18.600000000000001</v>
      </c>
      <c r="F104" s="1148">
        <v>3</v>
      </c>
      <c r="G104" s="1094">
        <v>27.847000000000001</v>
      </c>
      <c r="H104" s="1149">
        <v>0.4</v>
      </c>
      <c r="I104" s="1149">
        <v>0.40045643421534222</v>
      </c>
    </row>
    <row r="105" spans="1:9" x14ac:dyDescent="0.2">
      <c r="A105" s="996" t="s">
        <v>734</v>
      </c>
      <c r="B105" s="1146">
        <v>183</v>
      </c>
      <c r="C105" s="1147">
        <v>1813.0050000000001</v>
      </c>
      <c r="D105" s="1146">
        <v>15</v>
      </c>
      <c r="E105" s="1147">
        <v>136.25899999999999</v>
      </c>
      <c r="F105" s="1148">
        <v>168</v>
      </c>
      <c r="G105" s="1094">
        <v>1676.7460000000001</v>
      </c>
      <c r="H105" s="1149">
        <v>8.1967213114754092E-2</v>
      </c>
      <c r="I105" s="1149">
        <v>7.5156439171430847E-2</v>
      </c>
    </row>
    <row r="106" spans="1:9" x14ac:dyDescent="0.2">
      <c r="A106" s="1602" t="s">
        <v>726</v>
      </c>
      <c r="B106" s="1746">
        <v>8</v>
      </c>
      <c r="C106" s="1747">
        <v>64.224000000000004</v>
      </c>
      <c r="D106" s="1746">
        <v>0</v>
      </c>
      <c r="E106" s="1747">
        <v>0</v>
      </c>
      <c r="F106" s="1748">
        <v>8</v>
      </c>
      <c r="G106" s="1747">
        <v>64.224000000000004</v>
      </c>
      <c r="H106" s="1749">
        <v>0</v>
      </c>
      <c r="I106" s="1749">
        <v>0</v>
      </c>
    </row>
    <row r="107" spans="1:9" x14ac:dyDescent="0.2">
      <c r="A107" s="997" t="s">
        <v>233</v>
      </c>
      <c r="B107" s="1150">
        <v>3678</v>
      </c>
      <c r="C107" s="1151">
        <v>35660.17050149</v>
      </c>
      <c r="D107" s="1150">
        <v>707</v>
      </c>
      <c r="E107" s="1151">
        <v>6505.0660000000007</v>
      </c>
      <c r="F107" s="1150">
        <v>2971</v>
      </c>
      <c r="G107" s="1151">
        <v>29155.104501490005</v>
      </c>
      <c r="H107" s="1152">
        <v>0.19222403480152256</v>
      </c>
      <c r="I107" s="1152">
        <v>0.1824182528720158</v>
      </c>
    </row>
    <row r="108" spans="1:9" x14ac:dyDescent="0.2">
      <c r="A108" s="330"/>
      <c r="C108" s="761"/>
      <c r="D108" s="330"/>
      <c r="E108" s="1059"/>
      <c r="F108" s="330"/>
      <c r="G108" s="1060"/>
      <c r="H108" s="1060"/>
      <c r="I108" s="762"/>
    </row>
    <row r="109" spans="1:9" ht="32.1" customHeight="1" x14ac:dyDescent="0.2">
      <c r="A109" s="995" t="s">
        <v>234</v>
      </c>
      <c r="B109" s="1144" t="s">
        <v>1734</v>
      </c>
      <c r="C109" s="1143"/>
      <c r="D109" s="1064" t="s">
        <v>1285</v>
      </c>
      <c r="E109" s="1143"/>
      <c r="F109" s="1064" t="s">
        <v>1733</v>
      </c>
      <c r="G109" s="1143"/>
      <c r="H109" s="1064" t="s">
        <v>263</v>
      </c>
      <c r="I109" s="1143"/>
    </row>
    <row r="110" spans="1:9" x14ac:dyDescent="0.2">
      <c r="A110" s="996" t="s">
        <v>530</v>
      </c>
      <c r="B110" s="1146">
        <v>0</v>
      </c>
      <c r="C110" s="1147">
        <v>840.18100035400107</v>
      </c>
      <c r="D110" s="1146">
        <v>0</v>
      </c>
      <c r="E110" s="1147">
        <v>0</v>
      </c>
      <c r="F110" s="1148">
        <v>0</v>
      </c>
      <c r="G110" s="1094">
        <v>840.18100035400107</v>
      </c>
      <c r="H110" s="1149" t="s">
        <v>514</v>
      </c>
      <c r="I110" s="1149">
        <v>0</v>
      </c>
    </row>
    <row r="111" spans="1:9" x14ac:dyDescent="0.2">
      <c r="A111" s="996" t="s">
        <v>617</v>
      </c>
      <c r="B111" s="1146">
        <v>0</v>
      </c>
      <c r="C111" s="1147">
        <v>5623.46659525</v>
      </c>
      <c r="D111" s="1146">
        <v>0</v>
      </c>
      <c r="E111" s="1147">
        <v>0</v>
      </c>
      <c r="F111" s="1148">
        <v>0</v>
      </c>
      <c r="G111" s="1094">
        <v>5623.46659525</v>
      </c>
      <c r="H111" s="1149" t="s">
        <v>514</v>
      </c>
      <c r="I111" s="1149">
        <v>0</v>
      </c>
    </row>
    <row r="112" spans="1:9" x14ac:dyDescent="0.2">
      <c r="A112" s="996" t="s">
        <v>675</v>
      </c>
      <c r="B112" s="1146">
        <v>0</v>
      </c>
      <c r="C112" s="1147">
        <v>17.467595276999873</v>
      </c>
      <c r="D112" s="1146">
        <v>0</v>
      </c>
      <c r="E112" s="1147">
        <v>0</v>
      </c>
      <c r="F112" s="1148">
        <v>0</v>
      </c>
      <c r="G112" s="1094">
        <v>17.467595276999873</v>
      </c>
      <c r="H112" s="1149" t="s">
        <v>514</v>
      </c>
      <c r="I112" s="1149">
        <v>0</v>
      </c>
    </row>
    <row r="113" spans="1:9" x14ac:dyDescent="0.2">
      <c r="A113" s="996" t="s">
        <v>331</v>
      </c>
      <c r="B113" s="1146">
        <v>0</v>
      </c>
      <c r="C113" s="1147">
        <v>4186.9053298000008</v>
      </c>
      <c r="D113" s="1146">
        <v>0</v>
      </c>
      <c r="E113" s="1147">
        <v>0</v>
      </c>
      <c r="F113" s="1148">
        <v>0</v>
      </c>
      <c r="G113" s="1094">
        <v>4186.9053298000008</v>
      </c>
      <c r="H113" s="1149" t="s">
        <v>514</v>
      </c>
      <c r="I113" s="1149">
        <v>0</v>
      </c>
    </row>
    <row r="114" spans="1:9" x14ac:dyDescent="0.2">
      <c r="A114" s="996" t="s">
        <v>621</v>
      </c>
      <c r="B114" s="1146">
        <v>0</v>
      </c>
      <c r="C114" s="1147">
        <v>1304.0048425800001</v>
      </c>
      <c r="D114" s="1146">
        <v>0</v>
      </c>
      <c r="E114" s="1147">
        <v>0</v>
      </c>
      <c r="F114" s="1148">
        <v>0</v>
      </c>
      <c r="G114" s="1094">
        <v>1304.0048425800001</v>
      </c>
      <c r="H114" s="1149" t="s">
        <v>514</v>
      </c>
      <c r="I114" s="1149">
        <v>0</v>
      </c>
    </row>
    <row r="115" spans="1:9" ht="13.35" hidden="1" customHeight="1" x14ac:dyDescent="0.2">
      <c r="A115" s="996" t="s">
        <v>219</v>
      </c>
      <c r="B115" s="1146"/>
      <c r="C115" s="1147">
        <v>0</v>
      </c>
      <c r="D115" s="1153"/>
      <c r="E115" s="1147">
        <v>0</v>
      </c>
      <c r="F115" s="1153"/>
      <c r="G115" s="1094">
        <v>0</v>
      </c>
      <c r="H115" s="1149" t="s">
        <v>514</v>
      </c>
      <c r="I115" s="1094" t="e">
        <v>#DIV/0!</v>
      </c>
    </row>
    <row r="116" spans="1:9" ht="13.35" hidden="1" customHeight="1" x14ac:dyDescent="0.2">
      <c r="A116" s="996" t="s">
        <v>177</v>
      </c>
      <c r="B116" s="1146"/>
      <c r="C116" s="1147">
        <v>0</v>
      </c>
      <c r="D116" s="1153"/>
      <c r="E116" s="1147">
        <v>0</v>
      </c>
      <c r="F116" s="1153"/>
      <c r="G116" s="1094">
        <v>0</v>
      </c>
      <c r="H116" s="1149" t="s">
        <v>514</v>
      </c>
      <c r="I116" s="1094" t="e">
        <v>#DIV/0!</v>
      </c>
    </row>
    <row r="117" spans="1:9" ht="13.35" hidden="1" customHeight="1" x14ac:dyDescent="0.2">
      <c r="A117" s="996" t="s">
        <v>220</v>
      </c>
      <c r="B117" s="1146"/>
      <c r="C117" s="1147">
        <v>0</v>
      </c>
      <c r="D117" s="1153"/>
      <c r="E117" s="1147">
        <v>0</v>
      </c>
      <c r="F117" s="1153"/>
      <c r="G117" s="1094">
        <v>0</v>
      </c>
      <c r="H117" s="1149" t="s">
        <v>514</v>
      </c>
      <c r="I117" s="1094" t="e">
        <v>#DIV/0!</v>
      </c>
    </row>
    <row r="118" spans="1:9" ht="13.35" hidden="1" customHeight="1" x14ac:dyDescent="0.2">
      <c r="A118" s="996" t="s">
        <v>221</v>
      </c>
      <c r="B118" s="1146"/>
      <c r="C118" s="1147">
        <v>0</v>
      </c>
      <c r="D118" s="1153"/>
      <c r="E118" s="1147">
        <v>0</v>
      </c>
      <c r="F118" s="1153"/>
      <c r="G118" s="1094">
        <v>0</v>
      </c>
      <c r="H118" s="1149" t="s">
        <v>514</v>
      </c>
      <c r="I118" s="1094" t="e">
        <v>#DIV/0!</v>
      </c>
    </row>
    <row r="119" spans="1:9" ht="13.35" hidden="1" customHeight="1" x14ac:dyDescent="0.2">
      <c r="A119" s="996" t="s">
        <v>225</v>
      </c>
      <c r="B119" s="1146"/>
      <c r="C119" s="1147">
        <v>0</v>
      </c>
      <c r="D119" s="1153"/>
      <c r="E119" s="1147">
        <v>0</v>
      </c>
      <c r="F119" s="1153"/>
      <c r="G119" s="1094">
        <v>0</v>
      </c>
      <c r="H119" s="1149" t="s">
        <v>514</v>
      </c>
      <c r="I119" s="1094" t="e">
        <v>#DIV/0!</v>
      </c>
    </row>
    <row r="120" spans="1:9" ht="13.35" hidden="1" customHeight="1" x14ac:dyDescent="0.2">
      <c r="A120" s="996" t="s">
        <v>226</v>
      </c>
      <c r="B120" s="1146"/>
      <c r="C120" s="1147">
        <v>0</v>
      </c>
      <c r="D120" s="1153"/>
      <c r="E120" s="1147">
        <v>0</v>
      </c>
      <c r="F120" s="1153"/>
      <c r="G120" s="1094">
        <v>0</v>
      </c>
      <c r="H120" s="1149" t="s">
        <v>514</v>
      </c>
      <c r="I120" s="1094" t="e">
        <v>#DIV/0!</v>
      </c>
    </row>
    <row r="121" spans="1:9" ht="13.35" hidden="1" customHeight="1" x14ac:dyDescent="0.2">
      <c r="A121" s="996" t="s">
        <v>227</v>
      </c>
      <c r="B121" s="1146"/>
      <c r="C121" s="1147">
        <v>0</v>
      </c>
      <c r="D121" s="1153"/>
      <c r="E121" s="1147">
        <v>0</v>
      </c>
      <c r="F121" s="1153"/>
      <c r="G121" s="1094">
        <v>0</v>
      </c>
      <c r="H121" s="1149" t="s">
        <v>514</v>
      </c>
      <c r="I121" s="1094" t="e">
        <v>#DIV/0!</v>
      </c>
    </row>
    <row r="122" spans="1:9" ht="13.35" hidden="1" customHeight="1" x14ac:dyDescent="0.2">
      <c r="A122" s="996" t="s">
        <v>163</v>
      </c>
      <c r="B122" s="1146"/>
      <c r="C122" s="1147">
        <v>0</v>
      </c>
      <c r="D122" s="1153"/>
      <c r="E122" s="1147">
        <v>0</v>
      </c>
      <c r="F122" s="1153"/>
      <c r="G122" s="1094">
        <v>0</v>
      </c>
      <c r="H122" s="1149" t="s">
        <v>514</v>
      </c>
      <c r="I122" s="1094" t="e">
        <v>#DIV/0!</v>
      </c>
    </row>
    <row r="123" spans="1:9" ht="13.35" hidden="1" customHeight="1" x14ac:dyDescent="0.2">
      <c r="A123" s="996" t="s">
        <v>228</v>
      </c>
      <c r="B123" s="1146"/>
      <c r="C123" s="1147">
        <v>0</v>
      </c>
      <c r="D123" s="1153"/>
      <c r="E123" s="1147">
        <v>0</v>
      </c>
      <c r="F123" s="1153"/>
      <c r="G123" s="1094">
        <v>0</v>
      </c>
      <c r="H123" s="1149" t="s">
        <v>514</v>
      </c>
      <c r="I123" s="1094" t="e">
        <v>#DIV/0!</v>
      </c>
    </row>
    <row r="124" spans="1:9" ht="13.35" hidden="1" customHeight="1" x14ac:dyDescent="0.2">
      <c r="A124" s="996" t="s">
        <v>229</v>
      </c>
      <c r="B124" s="1146"/>
      <c r="C124" s="1147">
        <v>0</v>
      </c>
      <c r="D124" s="1153"/>
      <c r="E124" s="1147">
        <v>0</v>
      </c>
      <c r="F124" s="1153"/>
      <c r="G124" s="1094">
        <v>0</v>
      </c>
      <c r="H124" s="1149" t="s">
        <v>514</v>
      </c>
      <c r="I124" s="1094" t="e">
        <v>#DIV/0!</v>
      </c>
    </row>
    <row r="125" spans="1:9" ht="13.35" hidden="1" customHeight="1" x14ac:dyDescent="0.2">
      <c r="A125" s="996" t="s">
        <v>230</v>
      </c>
      <c r="B125" s="1146"/>
      <c r="C125" s="1147">
        <v>0</v>
      </c>
      <c r="D125" s="1153"/>
      <c r="E125" s="1147">
        <v>0</v>
      </c>
      <c r="F125" s="1153"/>
      <c r="G125" s="1094">
        <v>0</v>
      </c>
      <c r="H125" s="1149" t="s">
        <v>514</v>
      </c>
      <c r="I125" s="1094" t="e">
        <v>#DIV/0!</v>
      </c>
    </row>
    <row r="126" spans="1:9" ht="13.35" hidden="1" customHeight="1" x14ac:dyDescent="0.2">
      <c r="A126" s="998" t="s">
        <v>264</v>
      </c>
      <c r="B126" s="1154"/>
      <c r="C126" s="1147">
        <v>0</v>
      </c>
      <c r="D126" s="1155"/>
      <c r="E126" s="1147">
        <v>0</v>
      </c>
      <c r="F126" s="1155"/>
      <c r="G126" s="1094">
        <v>0</v>
      </c>
      <c r="H126" s="1149" t="s">
        <v>514</v>
      </c>
      <c r="I126" s="1094" t="e">
        <v>#DIV/0!</v>
      </c>
    </row>
    <row r="127" spans="1:9" ht="13.35" hidden="1" customHeight="1" x14ac:dyDescent="0.2">
      <c r="A127" s="998" t="s">
        <v>265</v>
      </c>
      <c r="B127" s="1154"/>
      <c r="C127" s="1147">
        <v>0</v>
      </c>
      <c r="D127" s="1155"/>
      <c r="E127" s="1147">
        <v>0</v>
      </c>
      <c r="F127" s="1155"/>
      <c r="G127" s="1094">
        <v>0</v>
      </c>
      <c r="H127" s="1149" t="s">
        <v>514</v>
      </c>
      <c r="I127" s="1094" t="e">
        <v>#DIV/0!</v>
      </c>
    </row>
    <row r="128" spans="1:9" ht="13.35" hidden="1" customHeight="1" x14ac:dyDescent="0.2">
      <c r="A128" s="998" t="s">
        <v>162</v>
      </c>
      <c r="B128" s="1154"/>
      <c r="C128" s="1147">
        <v>0</v>
      </c>
      <c r="D128" s="1155"/>
      <c r="E128" s="1147">
        <v>0</v>
      </c>
      <c r="F128" s="1155"/>
      <c r="G128" s="1094">
        <v>0</v>
      </c>
      <c r="H128" s="1149" t="s">
        <v>514</v>
      </c>
      <c r="I128" s="1094" t="e">
        <v>#DIV/0!</v>
      </c>
    </row>
    <row r="129" spans="1:9" ht="13.35" hidden="1" customHeight="1" x14ac:dyDescent="0.2">
      <c r="A129" s="999" t="s">
        <v>167</v>
      </c>
      <c r="B129" s="1156"/>
      <c r="C129" s="1147">
        <v>0</v>
      </c>
      <c r="D129" s="1000"/>
      <c r="E129" s="1147">
        <v>0</v>
      </c>
      <c r="F129" s="1000"/>
      <c r="G129" s="1094">
        <v>0</v>
      </c>
      <c r="H129" s="1149" t="s">
        <v>514</v>
      </c>
      <c r="I129" s="1094" t="e">
        <v>#DIV/0!</v>
      </c>
    </row>
    <row r="130" spans="1:9" ht="13.35" hidden="1" customHeight="1" x14ac:dyDescent="0.2">
      <c r="A130" s="999" t="s">
        <v>231</v>
      </c>
      <c r="B130" s="1156"/>
      <c r="C130" s="1147">
        <v>0</v>
      </c>
      <c r="D130" s="1000"/>
      <c r="E130" s="1147">
        <v>0</v>
      </c>
      <c r="F130" s="1000"/>
      <c r="G130" s="1094">
        <v>0</v>
      </c>
      <c r="H130" s="1149" t="s">
        <v>514</v>
      </c>
      <c r="I130" s="1094" t="e">
        <v>#DIV/0!</v>
      </c>
    </row>
    <row r="131" spans="1:9" ht="8.1" hidden="1" customHeight="1" x14ac:dyDescent="0.2">
      <c r="A131" s="996" t="s">
        <v>232</v>
      </c>
      <c r="B131" s="1146"/>
      <c r="C131" s="1147">
        <v>0</v>
      </c>
      <c r="D131" s="1153"/>
      <c r="E131" s="1147">
        <v>0</v>
      </c>
      <c r="F131" s="1153"/>
      <c r="G131" s="1094">
        <v>0</v>
      </c>
      <c r="H131" s="1149" t="s">
        <v>514</v>
      </c>
      <c r="I131" s="1094" t="e">
        <v>#DIV/0!</v>
      </c>
    </row>
    <row r="132" spans="1:9" x14ac:dyDescent="0.2">
      <c r="A132" s="1001" t="s">
        <v>438</v>
      </c>
      <c r="B132" s="1157">
        <v>0</v>
      </c>
      <c r="C132" s="1002">
        <v>11972.025363261002</v>
      </c>
      <c r="D132" s="1157">
        <v>0</v>
      </c>
      <c r="E132" s="1002">
        <v>0</v>
      </c>
      <c r="F132" s="1157">
        <v>0</v>
      </c>
      <c r="G132" s="1003">
        <v>11972.025363261002</v>
      </c>
      <c r="H132" s="1152" t="s">
        <v>514</v>
      </c>
      <c r="I132" s="1152">
        <v>0</v>
      </c>
    </row>
    <row r="133" spans="1:9" x14ac:dyDescent="0.2">
      <c r="A133" s="1022"/>
      <c r="B133" s="1023"/>
      <c r="C133" s="1024"/>
      <c r="D133" s="1022"/>
      <c r="E133" s="1024"/>
      <c r="F133" s="1022"/>
      <c r="G133" s="1025"/>
      <c r="H133" s="1025"/>
      <c r="I133" s="762"/>
    </row>
    <row r="134" spans="1:9" ht="32.1" customHeight="1" x14ac:dyDescent="0.2">
      <c r="A134" s="995" t="s">
        <v>235</v>
      </c>
      <c r="B134" s="1144" t="s">
        <v>1734</v>
      </c>
      <c r="C134" s="1143"/>
      <c r="D134" s="1064" t="s">
        <v>1285</v>
      </c>
      <c r="E134" s="1143"/>
      <c r="F134" s="1064" t="s">
        <v>1733</v>
      </c>
      <c r="G134" s="1143"/>
      <c r="H134" s="1064" t="s">
        <v>263</v>
      </c>
      <c r="I134" s="1143"/>
    </row>
    <row r="135" spans="1:9" ht="12.75" customHeight="1" x14ac:dyDescent="0.2">
      <c r="A135" s="996" t="s">
        <v>530</v>
      </c>
      <c r="B135" s="1146">
        <v>347.3042937838843</v>
      </c>
      <c r="C135" s="1147">
        <v>9081.7194756000008</v>
      </c>
      <c r="D135" s="1148">
        <v>47.705920754375171</v>
      </c>
      <c r="E135" s="1147">
        <v>1247.47029441</v>
      </c>
      <c r="F135" s="1148">
        <v>299.59837302950916</v>
      </c>
      <c r="G135" s="1094">
        <v>7834.2491811900009</v>
      </c>
      <c r="H135" s="1149">
        <v>0.13736058438730661</v>
      </c>
      <c r="I135" s="1149">
        <v>0.13736058438730661</v>
      </c>
    </row>
    <row r="136" spans="1:9" ht="12.75" customHeight="1" x14ac:dyDescent="0.2">
      <c r="A136" s="996" t="s">
        <v>617</v>
      </c>
      <c r="B136" s="1146">
        <v>63.366956607305667</v>
      </c>
      <c r="C136" s="1147">
        <v>1656.993403854</v>
      </c>
      <c r="D136" s="1148">
        <v>0.97212706768221113</v>
      </c>
      <c r="E136" s="1147">
        <v>25.420317230000002</v>
      </c>
      <c r="F136" s="1148">
        <v>62.394829539623458</v>
      </c>
      <c r="G136" s="1094">
        <v>1631.5730866240001</v>
      </c>
      <c r="H136" s="1149">
        <v>1.5341230188892064E-2</v>
      </c>
      <c r="I136" s="1149">
        <v>1.5341230188892063E-2</v>
      </c>
    </row>
    <row r="137" spans="1:9" ht="12.75" customHeight="1" x14ac:dyDescent="0.2">
      <c r="A137" s="996" t="s">
        <v>709</v>
      </c>
      <c r="B137" s="1146">
        <v>80.674897186887662</v>
      </c>
      <c r="C137" s="1147">
        <v>2109.5817071299994</v>
      </c>
      <c r="D137" s="1148">
        <v>4.8517342620740056</v>
      </c>
      <c r="E137" s="1147">
        <v>126.86883037999998</v>
      </c>
      <c r="F137" s="1148">
        <v>75.823162924813658</v>
      </c>
      <c r="G137" s="1094">
        <v>1982.7128767499994</v>
      </c>
      <c r="H137" s="1149">
        <v>6.0139329968214361E-2</v>
      </c>
      <c r="I137" s="1149">
        <v>6.0139329968214361E-2</v>
      </c>
    </row>
    <row r="138" spans="1:9" x14ac:dyDescent="0.2">
      <c r="A138" s="996" t="s">
        <v>800</v>
      </c>
      <c r="B138" s="1146">
        <v>0</v>
      </c>
      <c r="C138" s="1147">
        <v>0</v>
      </c>
      <c r="D138" s="1148">
        <v>0</v>
      </c>
      <c r="E138" s="1147">
        <v>0</v>
      </c>
      <c r="F138" s="1148">
        <v>0</v>
      </c>
      <c r="G138" s="1094">
        <v>0</v>
      </c>
      <c r="H138" s="1149">
        <v>0</v>
      </c>
      <c r="I138" s="1149">
        <v>0</v>
      </c>
    </row>
    <row r="139" spans="1:9" x14ac:dyDescent="0.2">
      <c r="A139" s="996" t="s">
        <v>119</v>
      </c>
      <c r="B139" s="1146">
        <v>14.642300539830051</v>
      </c>
      <c r="C139" s="1147">
        <v>382.88402521999984</v>
      </c>
      <c r="D139" s="1148">
        <v>0</v>
      </c>
      <c r="E139" s="1147">
        <v>0</v>
      </c>
      <c r="F139" s="1148">
        <v>14.642300539830051</v>
      </c>
      <c r="G139" s="1094">
        <v>382.88402521999984</v>
      </c>
      <c r="H139" s="1149">
        <v>0</v>
      </c>
      <c r="I139" s="1149">
        <v>0</v>
      </c>
    </row>
    <row r="140" spans="1:9" x14ac:dyDescent="0.2">
      <c r="A140" s="996" t="s">
        <v>675</v>
      </c>
      <c r="B140" s="1146">
        <v>151.93044726426936</v>
      </c>
      <c r="C140" s="1147">
        <v>3972.8552930449237</v>
      </c>
      <c r="D140" s="1148">
        <v>2.3465805668376749</v>
      </c>
      <c r="E140" s="1147">
        <v>61.361137239999998</v>
      </c>
      <c r="F140" s="1148">
        <v>149.58386669743169</v>
      </c>
      <c r="G140" s="1094">
        <v>3911.4941558049236</v>
      </c>
      <c r="H140" s="1149">
        <v>1.5445097471186988E-2</v>
      </c>
      <c r="I140" s="1149">
        <v>1.544509747118699E-2</v>
      </c>
    </row>
    <row r="141" spans="1:9" ht="12.75" customHeight="1" x14ac:dyDescent="0.2">
      <c r="A141" s="996" t="s">
        <v>331</v>
      </c>
      <c r="B141" s="1146">
        <v>633.54773359203557</v>
      </c>
      <c r="C141" s="1147">
        <v>16566.748220122394</v>
      </c>
      <c r="D141" s="1148">
        <v>33.524149735585979</v>
      </c>
      <c r="E141" s="1147">
        <v>876.62873452999997</v>
      </c>
      <c r="F141" s="1148">
        <v>600.02358385644959</v>
      </c>
      <c r="G141" s="1094">
        <v>15690.119485592393</v>
      </c>
      <c r="H141" s="1149">
        <v>5.2914954877217507E-2</v>
      </c>
      <c r="I141" s="1149">
        <v>5.2914954877217507E-2</v>
      </c>
    </row>
    <row r="142" spans="1:9" ht="12.75" customHeight="1" x14ac:dyDescent="0.2">
      <c r="A142" s="996" t="s">
        <v>622</v>
      </c>
      <c r="B142" s="1146">
        <v>180.00752361903378</v>
      </c>
      <c r="C142" s="1147">
        <v>4707.0475725899696</v>
      </c>
      <c r="D142" s="1148">
        <v>1.2802114682864028</v>
      </c>
      <c r="E142" s="1147">
        <v>33.476469000000002</v>
      </c>
      <c r="F142" s="1148">
        <v>178.72731215074737</v>
      </c>
      <c r="G142" s="1094">
        <v>4673.5711035899694</v>
      </c>
      <c r="H142" s="1149">
        <v>7.1119886688504764E-3</v>
      </c>
      <c r="I142" s="1149">
        <v>7.1119886688504755E-3</v>
      </c>
    </row>
    <row r="143" spans="1:9" ht="12.75" customHeight="1" x14ac:dyDescent="0.2">
      <c r="A143" s="996" t="s">
        <v>177</v>
      </c>
      <c r="B143" s="1146">
        <v>60.553955779634222</v>
      </c>
      <c r="C143" s="1147">
        <v>1583.4357633100001</v>
      </c>
      <c r="D143" s="1148">
        <v>7.3253286929593271</v>
      </c>
      <c r="E143" s="1147">
        <v>191.55127490999999</v>
      </c>
      <c r="F143" s="1148">
        <v>53.228627086674898</v>
      </c>
      <c r="G143" s="1094">
        <v>1391.8844884</v>
      </c>
      <c r="H143" s="1149">
        <v>0.12097192658424166</v>
      </c>
      <c r="I143" s="1149">
        <v>0.12097192658424166</v>
      </c>
    </row>
    <row r="144" spans="1:9" ht="12.75" customHeight="1" x14ac:dyDescent="0.2">
      <c r="A144" s="996" t="s">
        <v>801</v>
      </c>
      <c r="B144" s="1146">
        <v>0</v>
      </c>
      <c r="C144" s="1147">
        <v>0</v>
      </c>
      <c r="D144" s="1148">
        <v>0</v>
      </c>
      <c r="E144" s="1147">
        <v>0</v>
      </c>
      <c r="F144" s="1148">
        <v>0</v>
      </c>
      <c r="G144" s="1094">
        <v>0</v>
      </c>
      <c r="H144" s="1149">
        <v>0</v>
      </c>
      <c r="I144" s="1149">
        <v>0</v>
      </c>
    </row>
    <row r="145" spans="1:9" ht="25.5" x14ac:dyDescent="0.2">
      <c r="A145" s="1302" t="s">
        <v>621</v>
      </c>
      <c r="B145" s="1146">
        <v>453.96170580716381</v>
      </c>
      <c r="C145" s="1147">
        <v>11870.722414307285</v>
      </c>
      <c r="D145" s="1148">
        <v>191.09168046131816</v>
      </c>
      <c r="E145" s="1147">
        <v>4996.8890887096013</v>
      </c>
      <c r="F145" s="1148">
        <v>262.87002534584565</v>
      </c>
      <c r="G145" s="1094">
        <v>6873.8333255976841</v>
      </c>
      <c r="H145" s="1149">
        <v>0.42094229098366082</v>
      </c>
      <c r="I145" s="1149">
        <v>0.42094229098366076</v>
      </c>
    </row>
    <row r="146" spans="1:9" x14ac:dyDescent="0.2">
      <c r="A146" s="1302" t="s">
        <v>220</v>
      </c>
      <c r="B146" s="1146">
        <v>4</v>
      </c>
      <c r="C146" s="1147">
        <v>56.86307686</v>
      </c>
      <c r="D146" s="1148"/>
      <c r="E146" s="1147"/>
      <c r="F146" s="1148"/>
      <c r="G146" s="1094"/>
      <c r="H146" s="1149"/>
      <c r="I146" s="1149"/>
    </row>
    <row r="147" spans="1:9" x14ac:dyDescent="0.2">
      <c r="A147" s="996" t="s">
        <v>302</v>
      </c>
      <c r="B147" s="1146">
        <v>1.2631703584676395</v>
      </c>
      <c r="C147" s="1147">
        <v>33.030858100000003</v>
      </c>
      <c r="D147" s="1148">
        <v>0</v>
      </c>
      <c r="E147" s="1147">
        <v>0</v>
      </c>
      <c r="F147" s="1148">
        <v>1.2631703584676395</v>
      </c>
      <c r="G147" s="1094">
        <v>33.030858100000003</v>
      </c>
      <c r="H147" s="1149">
        <v>0</v>
      </c>
      <c r="I147" s="1149">
        <v>0</v>
      </c>
    </row>
    <row r="148" spans="1:9" x14ac:dyDescent="0.2">
      <c r="A148" s="996" t="s">
        <v>689</v>
      </c>
      <c r="B148" s="1146">
        <v>19.925130877777118</v>
      </c>
      <c r="C148" s="1147">
        <v>521.02566074000003</v>
      </c>
      <c r="D148" s="1148">
        <v>1.5850537871822299</v>
      </c>
      <c r="E148" s="1147">
        <v>41.447843019999993</v>
      </c>
      <c r="F148" s="1148">
        <v>18.340077090594889</v>
      </c>
      <c r="G148" s="1094">
        <v>479.57781772000004</v>
      </c>
      <c r="H148" s="1149">
        <v>7.9550483101221231E-2</v>
      </c>
      <c r="I148" s="1149">
        <v>7.9550483101221217E-2</v>
      </c>
    </row>
    <row r="149" spans="1:9" ht="12.75" customHeight="1" x14ac:dyDescent="0.2">
      <c r="A149" s="996" t="s">
        <v>163</v>
      </c>
      <c r="B149" s="1146">
        <v>6.4203210207275001</v>
      </c>
      <c r="C149" s="1147">
        <v>167.88607425000001</v>
      </c>
      <c r="D149" s="1148">
        <v>4.1953093392687268</v>
      </c>
      <c r="E149" s="1147">
        <v>109.70386262000001</v>
      </c>
      <c r="F149" s="1148">
        <v>2.2250116814587733</v>
      </c>
      <c r="G149" s="1094">
        <v>58.182211629999998</v>
      </c>
      <c r="H149" s="1149">
        <v>0.65344230073924681</v>
      </c>
      <c r="I149" s="1149">
        <v>0.6534423007392467</v>
      </c>
    </row>
    <row r="150" spans="1:9" x14ac:dyDescent="0.2">
      <c r="A150" s="996" t="s">
        <v>502</v>
      </c>
      <c r="B150" s="1146">
        <v>12.291833247146016</v>
      </c>
      <c r="C150" s="1147">
        <v>321.42125332000001</v>
      </c>
      <c r="D150" s="1148">
        <v>1.2500398834747104</v>
      </c>
      <c r="E150" s="1147">
        <v>32.687507060000002</v>
      </c>
      <c r="F150" s="1148">
        <v>11.041793363671307</v>
      </c>
      <c r="G150" s="1094">
        <v>288.73374625999998</v>
      </c>
      <c r="H150" s="1149">
        <v>0.10169678178517036</v>
      </c>
      <c r="I150" s="1149">
        <v>0.10169678178517035</v>
      </c>
    </row>
    <row r="151" spans="1:9" x14ac:dyDescent="0.2">
      <c r="A151" s="996" t="s">
        <v>291</v>
      </c>
      <c r="B151" s="1146">
        <v>0</v>
      </c>
      <c r="C151" s="1147">
        <v>0</v>
      </c>
      <c r="D151" s="1148">
        <v>0</v>
      </c>
      <c r="E151" s="1147">
        <v>0</v>
      </c>
      <c r="F151" s="1148">
        <v>0</v>
      </c>
      <c r="G151" s="1094">
        <v>0</v>
      </c>
      <c r="H151" s="1149">
        <v>0</v>
      </c>
      <c r="I151" s="1149">
        <v>0</v>
      </c>
    </row>
    <row r="152" spans="1:9" ht="12.6" customHeight="1" x14ac:dyDescent="0.2">
      <c r="A152" s="996" t="s">
        <v>602</v>
      </c>
      <c r="B152" s="1146">
        <v>7.591970341245915</v>
      </c>
      <c r="C152" s="1147">
        <v>198.52373304999998</v>
      </c>
      <c r="D152" s="1148">
        <v>0.74439530865575576</v>
      </c>
      <c r="E152" s="1147">
        <v>19.46532045</v>
      </c>
      <c r="F152" s="1148"/>
      <c r="G152" s="1094"/>
      <c r="H152" s="1149"/>
      <c r="I152" s="1149"/>
    </row>
    <row r="153" spans="1:9" x14ac:dyDescent="0.2">
      <c r="A153" s="996" t="s">
        <v>667</v>
      </c>
      <c r="B153" s="1146">
        <v>2.7627709776191964</v>
      </c>
      <c r="C153" s="1147">
        <v>72.244171590000008</v>
      </c>
      <c r="D153" s="1148">
        <v>0</v>
      </c>
      <c r="E153" s="1147">
        <v>0</v>
      </c>
      <c r="F153" s="1148"/>
      <c r="G153" s="1094"/>
      <c r="H153" s="1149"/>
      <c r="I153" s="1149"/>
    </row>
    <row r="154" spans="1:9" x14ac:dyDescent="0.2">
      <c r="A154" s="1452" t="s">
        <v>162</v>
      </c>
      <c r="B154" s="1453">
        <v>1.3701390477086728</v>
      </c>
      <c r="C154" s="1454">
        <v>35.828000679999903</v>
      </c>
      <c r="D154" s="1455">
        <v>0</v>
      </c>
      <c r="E154" s="1454">
        <v>0</v>
      </c>
      <c r="F154" s="1455">
        <v>1.3701390477086728</v>
      </c>
      <c r="G154" s="1456">
        <v>35.828000679999903</v>
      </c>
      <c r="H154" s="1457">
        <v>0</v>
      </c>
      <c r="I154" s="1457">
        <v>0</v>
      </c>
    </row>
    <row r="155" spans="1:9" x14ac:dyDescent="0.2">
      <c r="A155" s="1452" t="s">
        <v>607</v>
      </c>
      <c r="B155" s="1453">
        <v>0</v>
      </c>
      <c r="C155" s="1454">
        <v>0</v>
      </c>
      <c r="D155" s="1455">
        <v>0</v>
      </c>
      <c r="E155" s="1454">
        <v>0</v>
      </c>
      <c r="F155" s="1455">
        <v>0</v>
      </c>
      <c r="G155" s="1456">
        <v>0</v>
      </c>
      <c r="H155" s="1457">
        <v>0</v>
      </c>
      <c r="I155" s="1457">
        <v>0</v>
      </c>
    </row>
    <row r="156" spans="1:9" x14ac:dyDescent="0.2">
      <c r="A156" s="1452" t="s">
        <v>734</v>
      </c>
      <c r="B156" s="1453">
        <v>14.328913079012422</v>
      </c>
      <c r="C156" s="1454">
        <v>374.68920281999999</v>
      </c>
      <c r="D156" s="1455">
        <v>0</v>
      </c>
      <c r="E156" s="1454">
        <v>0</v>
      </c>
      <c r="F156" s="1455">
        <v>14.328913079012422</v>
      </c>
      <c r="G156" s="1456">
        <v>374.68920281999999</v>
      </c>
      <c r="H156" s="1457">
        <v>0</v>
      </c>
      <c r="I156" s="1457">
        <v>0</v>
      </c>
    </row>
    <row r="157" spans="1:9" x14ac:dyDescent="0.2">
      <c r="A157" s="1001" t="s">
        <v>236</v>
      </c>
      <c r="B157" s="1150">
        <v>2055.9440631297489</v>
      </c>
      <c r="C157" s="1002">
        <v>53713.499906588564</v>
      </c>
      <c r="D157" s="1150">
        <v>296.87253132770036</v>
      </c>
      <c r="E157" s="1002">
        <v>7762.9706795596012</v>
      </c>
      <c r="F157" s="1150">
        <v>1745.4611857918389</v>
      </c>
      <c r="G157" s="1002">
        <v>45642.363565978965</v>
      </c>
      <c r="H157" s="1152">
        <v>0.14439718310028993</v>
      </c>
      <c r="I157" s="1152">
        <v>0.14452550463216762</v>
      </c>
    </row>
    <row r="158" spans="1:9" x14ac:dyDescent="0.2">
      <c r="A158" s="1004"/>
      <c r="B158" s="763"/>
      <c r="C158" s="1005"/>
      <c r="D158" s="764"/>
      <c r="E158" s="764"/>
      <c r="F158" s="1004"/>
      <c r="G158" s="760"/>
      <c r="H158" s="760"/>
      <c r="I158" s="760"/>
    </row>
    <row r="159" spans="1:9" s="684" customFormat="1" x14ac:dyDescent="0.2">
      <c r="A159" s="1111" t="s">
        <v>266</v>
      </c>
      <c r="B159" s="1158">
        <v>5733.9440631297493</v>
      </c>
      <c r="C159" s="1159">
        <v>101345.69577133957</v>
      </c>
      <c r="D159" s="1158">
        <v>1003.8725313277004</v>
      </c>
      <c r="E159" s="1159">
        <v>14268.036679559602</v>
      </c>
      <c r="F159" s="1158">
        <v>4716.4611857918389</v>
      </c>
      <c r="G159" s="1159">
        <v>86769.49343072997</v>
      </c>
      <c r="H159" s="1152">
        <v>0.17507539666854691</v>
      </c>
      <c r="I159" s="1152">
        <v>0.14078581799617565</v>
      </c>
    </row>
    <row r="160" spans="1:9" ht="13.5" thickBot="1" x14ac:dyDescent="0.25">
      <c r="A160" s="330"/>
      <c r="B160" s="1160"/>
      <c r="C160" s="761"/>
      <c r="D160" s="330"/>
      <c r="E160" s="1161"/>
      <c r="F160" s="765"/>
      <c r="G160" s="765"/>
      <c r="H160" s="765"/>
      <c r="I160" s="765"/>
    </row>
    <row r="161" spans="1:9" ht="12.95" hidden="1" customHeight="1" thickBot="1" x14ac:dyDescent="0.25">
      <c r="A161" s="330" t="s">
        <v>237</v>
      </c>
      <c r="B161" s="1160"/>
      <c r="C161" s="330"/>
      <c r="D161" s="330"/>
      <c r="E161" s="330"/>
      <c r="F161" s="330"/>
      <c r="G161" s="330"/>
      <c r="H161" s="330"/>
      <c r="I161" s="330"/>
    </row>
    <row r="162" spans="1:9" ht="6" hidden="1" customHeight="1" x14ac:dyDescent="0.2">
      <c r="A162" s="330"/>
      <c r="B162" s="1160"/>
      <c r="C162" s="330"/>
      <c r="D162" s="330"/>
      <c r="E162" s="330"/>
      <c r="F162" s="330"/>
      <c r="G162" s="330"/>
      <c r="H162" s="330"/>
      <c r="I162" s="330"/>
    </row>
    <row r="163" spans="1:9" ht="12.95" hidden="1" customHeight="1" thickBot="1" x14ac:dyDescent="0.25">
      <c r="A163" s="330" t="s">
        <v>238</v>
      </c>
      <c r="B163" s="1160"/>
      <c r="C163" s="330"/>
      <c r="D163" s="330"/>
      <c r="E163" s="330"/>
      <c r="F163" s="330"/>
      <c r="G163" s="330"/>
      <c r="H163" s="330"/>
      <c r="I163" s="330"/>
    </row>
    <row r="164" spans="1:9" ht="12.95" hidden="1" customHeight="1" thickBot="1" x14ac:dyDescent="0.25">
      <c r="A164" s="330"/>
      <c r="B164" s="1160"/>
      <c r="C164" s="330"/>
      <c r="D164" s="330"/>
      <c r="E164" s="330"/>
      <c r="F164" s="330"/>
      <c r="G164" s="330"/>
      <c r="H164" s="330"/>
      <c r="I164" s="330"/>
    </row>
    <row r="165" spans="1:9" ht="12.95" hidden="1" customHeight="1" thickBot="1" x14ac:dyDescent="0.25">
      <c r="A165" s="1006" t="s">
        <v>239</v>
      </c>
      <c r="B165" s="1162"/>
      <c r="C165" s="330"/>
      <c r="D165" s="1006"/>
      <c r="E165" s="330"/>
      <c r="F165" s="1006"/>
      <c r="G165" s="330"/>
      <c r="H165" s="330"/>
      <c r="I165" s="330"/>
    </row>
    <row r="166" spans="1:9" ht="12.95" hidden="1" customHeight="1" thickBot="1" x14ac:dyDescent="0.25">
      <c r="A166" s="330"/>
      <c r="B166" s="1160"/>
      <c r="C166" s="330"/>
      <c r="D166" s="330"/>
      <c r="E166" s="330"/>
      <c r="F166" s="330"/>
      <c r="G166" s="330"/>
      <c r="H166" s="330"/>
      <c r="I166" s="330"/>
    </row>
    <row r="167" spans="1:9" ht="12.95" hidden="1" customHeight="1" thickBot="1" x14ac:dyDescent="0.25">
      <c r="A167" s="330"/>
      <c r="B167" s="1160"/>
      <c r="C167" s="330"/>
      <c r="D167" s="330"/>
      <c r="E167" s="330"/>
      <c r="F167" s="330"/>
      <c r="G167" s="330"/>
      <c r="H167" s="330"/>
      <c r="I167" s="330"/>
    </row>
    <row r="168" spans="1:9" ht="12.95" hidden="1" customHeight="1" thickBot="1" x14ac:dyDescent="0.25">
      <c r="A168" s="330"/>
      <c r="B168" s="1160"/>
      <c r="C168" s="330"/>
      <c r="D168" s="330"/>
      <c r="E168" s="330"/>
      <c r="F168" s="330"/>
      <c r="G168" s="330"/>
      <c r="H168" s="330"/>
      <c r="I168" s="330"/>
    </row>
    <row r="169" spans="1:9" ht="12.95" hidden="1" customHeight="1" thickBot="1" x14ac:dyDescent="0.25">
      <c r="A169" s="330"/>
      <c r="B169" s="1160"/>
      <c r="C169" s="330"/>
      <c r="D169" s="330"/>
      <c r="E169" s="330"/>
      <c r="F169" s="330"/>
      <c r="G169" s="330"/>
      <c r="H169" s="330"/>
      <c r="I169" s="330"/>
    </row>
    <row r="170" spans="1:9" ht="12.95" hidden="1" customHeight="1" thickBot="1" x14ac:dyDescent="0.25">
      <c r="A170" s="1006" t="s">
        <v>239</v>
      </c>
      <c r="B170" s="1162"/>
      <c r="C170" s="330"/>
      <c r="D170" s="1006"/>
      <c r="E170" s="330"/>
      <c r="F170" s="1006"/>
      <c r="G170" s="330"/>
      <c r="H170" s="330"/>
      <c r="I170" s="330"/>
    </row>
    <row r="171" spans="1:9" ht="12.95" hidden="1" customHeight="1" thickBot="1" x14ac:dyDescent="0.25">
      <c r="A171" s="330"/>
      <c r="B171" s="1160"/>
      <c r="C171" s="330"/>
      <c r="D171" s="330"/>
      <c r="E171" s="330"/>
      <c r="F171" s="330"/>
      <c r="G171" s="330"/>
      <c r="H171" s="330"/>
      <c r="I171" s="330"/>
    </row>
    <row r="172" spans="1:9" ht="12.95" hidden="1" customHeight="1" thickBot="1" x14ac:dyDescent="0.25">
      <c r="A172" s="330"/>
      <c r="B172" s="1160"/>
      <c r="C172" s="330"/>
      <c r="D172" s="330"/>
      <c r="E172" s="330"/>
      <c r="F172" s="330"/>
      <c r="G172" s="330"/>
      <c r="H172" s="330"/>
      <c r="I172" s="330"/>
    </row>
    <row r="173" spans="1:9" ht="12.95" hidden="1" customHeight="1" thickBot="1" x14ac:dyDescent="0.25">
      <c r="A173" s="330"/>
      <c r="B173" s="1160"/>
      <c r="C173" s="330"/>
      <c r="D173" s="330"/>
      <c r="E173" s="330"/>
      <c r="F173" s="330"/>
      <c r="G173" s="330"/>
      <c r="H173" s="330"/>
      <c r="I173" s="330"/>
    </row>
    <row r="174" spans="1:9" ht="12.95" hidden="1" customHeight="1" thickBot="1" x14ac:dyDescent="0.25">
      <c r="A174" s="330"/>
      <c r="B174" s="1160"/>
      <c r="C174" s="330"/>
      <c r="D174" s="330"/>
      <c r="E174" s="330"/>
      <c r="F174" s="330"/>
      <c r="G174" s="330"/>
      <c r="H174" s="330"/>
      <c r="I174" s="330"/>
    </row>
    <row r="175" spans="1:9" ht="12.95" hidden="1" customHeight="1" thickBot="1" x14ac:dyDescent="0.25">
      <c r="A175" s="330" t="s">
        <v>240</v>
      </c>
      <c r="B175" s="1160"/>
      <c r="C175" s="330"/>
      <c r="D175" s="330"/>
      <c r="E175" s="330"/>
      <c r="F175" s="330"/>
      <c r="G175" s="330"/>
      <c r="H175" s="330"/>
      <c r="I175" s="330"/>
    </row>
    <row r="176" spans="1:9" ht="12.95" hidden="1" customHeight="1" thickBot="1" x14ac:dyDescent="0.25">
      <c r="A176" s="330" t="s">
        <v>431</v>
      </c>
      <c r="B176" s="1160"/>
      <c r="C176" s="330"/>
      <c r="D176" s="330"/>
      <c r="E176" s="330"/>
      <c r="F176" s="330"/>
      <c r="G176" s="330"/>
      <c r="H176" s="330"/>
      <c r="I176" s="330"/>
    </row>
    <row r="177" spans="1:9" ht="13.5" thickBot="1" x14ac:dyDescent="0.25">
      <c r="A177" s="1007" t="s">
        <v>665</v>
      </c>
      <c r="B177" s="1387"/>
      <c r="C177" s="1388">
        <v>2492.6546544613134</v>
      </c>
      <c r="D177" s="1389"/>
      <c r="E177" s="1388">
        <v>210.09103875577597</v>
      </c>
      <c r="F177" s="1389"/>
      <c r="G177" s="1388">
        <v>2282.5636157055374</v>
      </c>
      <c r="H177" s="1390" t="s">
        <v>514</v>
      </c>
      <c r="I177" s="1391">
        <v>8.4284053701445719E-2</v>
      </c>
    </row>
    <row r="178" spans="1:9" ht="13.5" thickBot="1" x14ac:dyDescent="0.25">
      <c r="A178" s="330"/>
      <c r="B178" s="1160"/>
      <c r="C178" s="1011"/>
      <c r="D178" s="330"/>
      <c r="E178" s="1165"/>
      <c r="F178" s="330"/>
      <c r="G178" s="765"/>
      <c r="H178" s="1136"/>
      <c r="I178" s="765"/>
    </row>
    <row r="179" spans="1:9" ht="13.5" thickBot="1" x14ac:dyDescent="0.25">
      <c r="A179" s="1007" t="s">
        <v>269</v>
      </c>
      <c r="B179" s="1387"/>
      <c r="C179" s="1388">
        <v>2774.9986357787975</v>
      </c>
      <c r="D179" s="1389"/>
      <c r="E179" s="1388">
        <v>479.40023178000001</v>
      </c>
      <c r="F179" s="1389"/>
      <c r="G179" s="1388">
        <v>2295.5984039987975</v>
      </c>
      <c r="H179" s="1390" t="s">
        <v>514</v>
      </c>
      <c r="I179" s="1391">
        <v>0.17275692521032801</v>
      </c>
    </row>
    <row r="180" spans="1:9" ht="13.5" thickBot="1" x14ac:dyDescent="0.25">
      <c r="A180" s="330"/>
      <c r="B180" s="1160"/>
      <c r="C180" s="330"/>
      <c r="D180" s="330"/>
      <c r="E180" s="330"/>
      <c r="F180" s="330"/>
      <c r="G180" s="765"/>
      <c r="H180" s="1136"/>
      <c r="I180" s="765"/>
    </row>
    <row r="181" spans="1:9" ht="13.5" thickBot="1" x14ac:dyDescent="0.25">
      <c r="A181" s="1012" t="s">
        <v>266</v>
      </c>
      <c r="B181" s="1163"/>
      <c r="C181" s="1008">
        <v>106613.34906157968</v>
      </c>
      <c r="D181" s="1009"/>
      <c r="E181" s="1008">
        <v>14957.527950095378</v>
      </c>
      <c r="F181" s="1009"/>
      <c r="G181" s="1008">
        <v>91347.655450434308</v>
      </c>
      <c r="H181" s="1010" t="s">
        <v>514</v>
      </c>
      <c r="I181" s="1164">
        <v>0.14029695232119513</v>
      </c>
    </row>
    <row r="182" spans="1:9" s="944" customFormat="1" x14ac:dyDescent="0.2">
      <c r="B182" s="945"/>
      <c r="C182" s="1112"/>
      <c r="E182" s="946"/>
      <c r="G182" s="947"/>
      <c r="H182" s="948"/>
      <c r="I182" s="949"/>
    </row>
    <row r="183" spans="1:9" s="944" customFormat="1" ht="32.1" customHeight="1" x14ac:dyDescent="0.2">
      <c r="A183" s="955" t="s">
        <v>539</v>
      </c>
      <c r="B183" s="1166" t="s">
        <v>68</v>
      </c>
      <c r="C183" s="1065" t="s">
        <v>49</v>
      </c>
      <c r="D183" s="955" t="s">
        <v>68</v>
      </c>
      <c r="E183" s="1065" t="s">
        <v>49</v>
      </c>
      <c r="F183" s="955" t="s">
        <v>68</v>
      </c>
      <c r="G183" s="1065" t="s">
        <v>49</v>
      </c>
      <c r="H183" s="955" t="s">
        <v>68</v>
      </c>
      <c r="I183" s="1065" t="s">
        <v>49</v>
      </c>
    </row>
    <row r="184" spans="1:9" s="944" customFormat="1" x14ac:dyDescent="0.2">
      <c r="A184" s="956" t="s">
        <v>501</v>
      </c>
      <c r="B184" s="1167"/>
      <c r="C184" s="1168">
        <v>712.74005683999997</v>
      </c>
      <c r="D184" s="1169"/>
      <c r="E184" s="1168">
        <v>0</v>
      </c>
      <c r="F184" s="1169"/>
      <c r="G184" s="1101">
        <v>712.74005683999997</v>
      </c>
      <c r="H184" s="1170" t="s">
        <v>514</v>
      </c>
      <c r="I184" s="1170">
        <v>0</v>
      </c>
    </row>
    <row r="185" spans="1:9" s="944" customFormat="1" ht="12.6" hidden="1" customHeight="1" x14ac:dyDescent="0.2">
      <c r="A185" s="956" t="s">
        <v>540</v>
      </c>
      <c r="B185" s="1167"/>
      <c r="C185" s="1168"/>
      <c r="D185" s="1169"/>
      <c r="E185" s="1168"/>
      <c r="F185" s="1169"/>
      <c r="G185" s="1101"/>
      <c r="H185" s="1170"/>
      <c r="I185" s="1170"/>
    </row>
    <row r="186" spans="1:9" s="944" customFormat="1" hidden="1" x14ac:dyDescent="0.2">
      <c r="A186" s="956" t="s">
        <v>541</v>
      </c>
      <c r="B186" s="1167"/>
      <c r="C186" s="1168"/>
      <c r="D186" s="1169"/>
      <c r="E186" s="1168"/>
      <c r="F186" s="1169"/>
      <c r="G186" s="1101"/>
      <c r="H186" s="1170"/>
      <c r="I186" s="1170"/>
    </row>
    <row r="187" spans="1:9" s="944" customFormat="1" x14ac:dyDescent="0.2">
      <c r="A187" s="950" t="s">
        <v>542</v>
      </c>
      <c r="B187" s="1171">
        <v>0</v>
      </c>
      <c r="C187" s="951">
        <v>712.74005683999997</v>
      </c>
      <c r="D187" s="1171">
        <v>0</v>
      </c>
      <c r="E187" s="951">
        <v>0</v>
      </c>
      <c r="F187" s="1171">
        <v>0</v>
      </c>
      <c r="G187" s="951">
        <v>712.74005683999997</v>
      </c>
      <c r="H187" s="1172" t="s">
        <v>514</v>
      </c>
      <c r="I187" s="1172">
        <v>0</v>
      </c>
    </row>
    <row r="188" spans="1:9" s="944" customFormat="1" ht="13.5" thickBot="1" x14ac:dyDescent="0.25">
      <c r="B188" s="981"/>
      <c r="E188" s="761"/>
      <c r="G188" s="1173"/>
      <c r="H188" s="1174"/>
      <c r="I188" s="1173"/>
    </row>
    <row r="189" spans="1:9" s="944" customFormat="1" ht="13.5" thickBot="1" x14ac:dyDescent="0.25">
      <c r="A189" s="1113" t="s">
        <v>543</v>
      </c>
      <c r="B189" s="1175">
        <v>0</v>
      </c>
      <c r="C189" s="952">
        <v>107326.08911841968</v>
      </c>
      <c r="D189" s="953"/>
      <c r="E189" s="952">
        <v>14957.527950095378</v>
      </c>
      <c r="F189" s="953"/>
      <c r="G189" s="952">
        <v>92060.395507274312</v>
      </c>
      <c r="H189" s="954" t="s">
        <v>514</v>
      </c>
      <c r="I189" s="1176">
        <v>0.13936525660216492</v>
      </c>
    </row>
    <row r="190" spans="1:9" x14ac:dyDescent="0.2">
      <c r="A190" s="330"/>
      <c r="C190" s="761"/>
      <c r="D190" s="330"/>
      <c r="E190" s="1013"/>
      <c r="F190" s="330"/>
      <c r="G190" s="958"/>
      <c r="H190" s="760"/>
      <c r="I190" s="685"/>
    </row>
    <row r="191" spans="1:9" x14ac:dyDescent="0.2">
      <c r="A191" s="316" t="s">
        <v>267</v>
      </c>
      <c r="B191" s="1114"/>
      <c r="C191" s="1011"/>
      <c r="D191" s="316"/>
      <c r="E191" s="760"/>
      <c r="F191" s="316"/>
      <c r="G191" s="1011"/>
      <c r="H191" s="1011"/>
      <c r="I191" s="1011"/>
    </row>
    <row r="192" spans="1:9" x14ac:dyDescent="0.2">
      <c r="A192" s="330"/>
      <c r="C192" s="330"/>
      <c r="D192" s="330"/>
      <c r="E192" s="1011"/>
      <c r="F192" s="330"/>
      <c r="G192" s="330"/>
      <c r="H192" s="330"/>
      <c r="I192" s="330"/>
    </row>
    <row r="193" spans="1:9" x14ac:dyDescent="0.2">
      <c r="A193" s="1228" t="s">
        <v>694</v>
      </c>
      <c r="B193" s="1229"/>
      <c r="C193" s="1229"/>
      <c r="D193" s="1229"/>
      <c r="E193" s="1229"/>
      <c r="F193" s="1229"/>
      <c r="G193" s="1229"/>
      <c r="H193" s="1229"/>
      <c r="I193" s="1230"/>
    </row>
    <row r="194" spans="1:9" x14ac:dyDescent="0.2">
      <c r="A194" s="1115" t="s">
        <v>802</v>
      </c>
      <c r="B194" s="1177"/>
      <c r="C194" s="1168">
        <v>21256.665767512703</v>
      </c>
      <c r="D194" s="1413">
        <v>0</v>
      </c>
      <c r="E194" s="1147">
        <v>0</v>
      </c>
      <c r="F194" s="1014"/>
      <c r="G194" s="1095">
        <v>21256.665767512703</v>
      </c>
      <c r="H194" s="1149" t="s">
        <v>514</v>
      </c>
      <c r="I194" s="1149">
        <v>0</v>
      </c>
    </row>
    <row r="195" spans="1:9" hidden="1" x14ac:dyDescent="0.2">
      <c r="A195" s="1115" t="s">
        <v>695</v>
      </c>
      <c r="B195" s="1177"/>
      <c r="C195" s="1168">
        <v>0</v>
      </c>
      <c r="D195" s="1014"/>
      <c r="E195" s="1147">
        <v>0</v>
      </c>
      <c r="F195" s="1014"/>
      <c r="G195" s="1095">
        <v>0</v>
      </c>
      <c r="H195" s="1149" t="s">
        <v>514</v>
      </c>
      <c r="I195" s="1149">
        <v>0</v>
      </c>
    </row>
    <row r="196" spans="1:9" x14ac:dyDescent="0.2">
      <c r="A196" s="1849" t="s">
        <v>696</v>
      </c>
      <c r="B196" s="1850"/>
      <c r="C196" s="1850"/>
      <c r="D196" s="1850"/>
      <c r="E196" s="1850"/>
      <c r="F196" s="1850"/>
      <c r="G196" s="1850"/>
      <c r="H196" s="1850"/>
      <c r="I196" s="1851"/>
    </row>
    <row r="197" spans="1:9" x14ac:dyDescent="0.2">
      <c r="A197" s="1115" t="s">
        <v>697</v>
      </c>
      <c r="B197" s="1177"/>
      <c r="C197" s="1168">
        <v>4260.8479419259975</v>
      </c>
      <c r="D197" s="1413">
        <v>0</v>
      </c>
      <c r="E197" s="1147">
        <v>0</v>
      </c>
      <c r="F197" s="1014"/>
      <c r="G197" s="1095">
        <v>4260.8479419259975</v>
      </c>
      <c r="H197" s="1149" t="s">
        <v>514</v>
      </c>
      <c r="I197" s="1149">
        <v>0</v>
      </c>
    </row>
    <row r="198" spans="1:9" x14ac:dyDescent="0.2">
      <c r="A198" s="1849" t="s">
        <v>568</v>
      </c>
      <c r="B198" s="1850"/>
      <c r="C198" s="1850"/>
      <c r="D198" s="1850"/>
      <c r="E198" s="1850"/>
      <c r="F198" s="1850"/>
      <c r="G198" s="1850"/>
      <c r="H198" s="1850"/>
      <c r="I198" s="1851"/>
    </row>
    <row r="199" spans="1:9" x14ac:dyDescent="0.2">
      <c r="A199" s="1115" t="s">
        <v>803</v>
      </c>
      <c r="B199" s="1160"/>
      <c r="C199" s="1168">
        <v>471.57510026182842</v>
      </c>
      <c r="D199" s="1413">
        <v>0</v>
      </c>
      <c r="E199" s="1147">
        <v>0</v>
      </c>
      <c r="F199" s="1014"/>
      <c r="G199" s="1095">
        <v>471.57510026182842</v>
      </c>
      <c r="H199" s="1149" t="s">
        <v>514</v>
      </c>
      <c r="I199" s="1149">
        <v>0</v>
      </c>
    </row>
    <row r="200" spans="1:9" hidden="1" x14ac:dyDescent="0.2">
      <c r="A200" s="956" t="s">
        <v>695</v>
      </c>
      <c r="B200" s="1167"/>
      <c r="C200" s="1168">
        <v>0</v>
      </c>
      <c r="D200" s="1178"/>
      <c r="E200" s="1147">
        <v>0</v>
      </c>
      <c r="F200" s="1178"/>
      <c r="G200" s="1095">
        <v>0</v>
      </c>
      <c r="H200" s="1149" t="s">
        <v>514</v>
      </c>
      <c r="I200" s="1149">
        <v>0</v>
      </c>
    </row>
    <row r="201" spans="1:9" x14ac:dyDescent="0.2">
      <c r="A201" s="1849" t="s">
        <v>698</v>
      </c>
      <c r="B201" s="1850"/>
      <c r="C201" s="1850"/>
      <c r="D201" s="1850"/>
      <c r="E201" s="1850"/>
      <c r="F201" s="1850"/>
      <c r="G201" s="1850"/>
      <c r="H201" s="1850"/>
      <c r="I201" s="1851"/>
    </row>
    <row r="202" spans="1:9" x14ac:dyDescent="0.2">
      <c r="A202" s="956" t="s">
        <v>803</v>
      </c>
      <c r="B202" s="1167"/>
      <c r="C202" s="1168">
        <v>1601.6511269042201</v>
      </c>
      <c r="D202" s="1413">
        <v>0</v>
      </c>
      <c r="E202" s="1147">
        <v>0</v>
      </c>
      <c r="F202" s="1178"/>
      <c r="G202" s="1095">
        <v>1601.6511269042201</v>
      </c>
      <c r="H202" s="1149" t="s">
        <v>514</v>
      </c>
      <c r="I202" s="1149">
        <v>0</v>
      </c>
    </row>
    <row r="203" spans="1:9" hidden="1" x14ac:dyDescent="0.2">
      <c r="A203" s="956" t="s">
        <v>695</v>
      </c>
      <c r="B203" s="1167"/>
      <c r="C203" s="1168">
        <v>0</v>
      </c>
      <c r="D203" s="1014"/>
      <c r="E203" s="1147">
        <v>0</v>
      </c>
      <c r="F203" s="1014"/>
      <c r="G203" s="1095">
        <v>0</v>
      </c>
      <c r="H203" s="1149" t="s">
        <v>514</v>
      </c>
      <c r="I203" s="1149">
        <v>0</v>
      </c>
    </row>
    <row r="204" spans="1:9" hidden="1" x14ac:dyDescent="0.2">
      <c r="A204" s="1115" t="s">
        <v>639</v>
      </c>
      <c r="B204" s="1177"/>
      <c r="C204" s="1168">
        <v>364.876405362546</v>
      </c>
      <c r="D204" s="1014"/>
      <c r="E204" s="1147">
        <v>0</v>
      </c>
      <c r="F204" s="1014"/>
      <c r="G204" s="1095">
        <v>364.876405362546</v>
      </c>
      <c r="H204" s="1149" t="s">
        <v>514</v>
      </c>
      <c r="I204" s="1149">
        <v>0</v>
      </c>
    </row>
    <row r="205" spans="1:9" hidden="1" x14ac:dyDescent="0.2">
      <c r="A205" s="1115" t="s">
        <v>640</v>
      </c>
      <c r="B205" s="1177"/>
      <c r="C205" s="1168">
        <v>1597.6041643706758</v>
      </c>
      <c r="D205" s="1014"/>
      <c r="E205" s="1147">
        <v>0</v>
      </c>
      <c r="F205" s="1014"/>
      <c r="G205" s="1095">
        <v>1597.6041643706758</v>
      </c>
      <c r="H205" s="1149" t="s">
        <v>514</v>
      </c>
      <c r="I205" s="1149">
        <v>0</v>
      </c>
    </row>
    <row r="206" spans="1:9" hidden="1" x14ac:dyDescent="0.2">
      <c r="A206" s="956" t="s">
        <v>641</v>
      </c>
      <c r="B206" s="1167"/>
      <c r="C206" s="1168">
        <v>272.29569063839995</v>
      </c>
      <c r="D206" s="1014"/>
      <c r="E206" s="1147">
        <v>0</v>
      </c>
      <c r="F206" s="1014"/>
      <c r="G206" s="1095">
        <v>272.29569063839995</v>
      </c>
      <c r="H206" s="1149" t="s">
        <v>514</v>
      </c>
      <c r="I206" s="1149">
        <v>0</v>
      </c>
    </row>
    <row r="207" spans="1:9" hidden="1" x14ac:dyDescent="0.2">
      <c r="A207" s="1115" t="s">
        <v>642</v>
      </c>
      <c r="B207" s="1177"/>
      <c r="C207" s="1168">
        <v>-1.3132106512145996</v>
      </c>
      <c r="D207" s="1014"/>
      <c r="E207" s="1147">
        <v>0</v>
      </c>
      <c r="F207" s="1014"/>
      <c r="G207" s="1095">
        <v>-1.3132106512145996</v>
      </c>
      <c r="H207" s="1149" t="s">
        <v>514</v>
      </c>
      <c r="I207" s="1149">
        <v>0</v>
      </c>
    </row>
    <row r="208" spans="1:9" ht="13.5" thickBot="1" x14ac:dyDescent="0.25">
      <c r="A208" s="330"/>
      <c r="B208" s="1160"/>
      <c r="C208" s="330"/>
      <c r="D208" s="1011"/>
      <c r="E208" s="765"/>
      <c r="F208" s="330"/>
      <c r="G208" s="1011"/>
      <c r="H208" s="330"/>
      <c r="I208" s="330"/>
    </row>
    <row r="209" spans="1:9" ht="13.5" thickBot="1" x14ac:dyDescent="0.25">
      <c r="A209" s="1012" t="s">
        <v>29</v>
      </c>
      <c r="B209" s="1163"/>
      <c r="C209" s="1008">
        <v>134916.82905502443</v>
      </c>
      <c r="D209" s="1009"/>
      <c r="E209" s="1008">
        <v>14957.527950095378</v>
      </c>
      <c r="F209" s="1009"/>
      <c r="G209" s="1008">
        <v>119651.13544387907</v>
      </c>
      <c r="H209" s="1010" t="s">
        <v>514</v>
      </c>
      <c r="I209" s="1164">
        <v>0.11086480504218718</v>
      </c>
    </row>
    <row r="210" spans="1:9" ht="30" customHeight="1" x14ac:dyDescent="0.2">
      <c r="A210" s="1844" t="s">
        <v>609</v>
      </c>
      <c r="B210" s="1845"/>
      <c r="C210" s="1845"/>
      <c r="D210" s="1845"/>
      <c r="E210" s="1845"/>
      <c r="F210" s="1845"/>
      <c r="G210" s="1845"/>
      <c r="H210" s="1845"/>
      <c r="I210" s="1845"/>
    </row>
    <row r="211" spans="1:9" ht="24.95" customHeight="1" x14ac:dyDescent="0.2">
      <c r="A211" s="1830" t="s">
        <v>1176</v>
      </c>
      <c r="B211" s="1831"/>
      <c r="C211" s="1831"/>
      <c r="D211" s="1831"/>
      <c r="E211" s="1831"/>
      <c r="F211" s="1831"/>
      <c r="G211" s="1831"/>
      <c r="H211" s="1831"/>
      <c r="I211" s="1831"/>
    </row>
    <row r="212" spans="1:9" ht="13.15" customHeight="1" x14ac:dyDescent="0.2">
      <c r="A212" s="1830" t="s">
        <v>804</v>
      </c>
      <c r="B212" s="1830"/>
      <c r="C212" s="1830"/>
      <c r="D212" s="1830"/>
      <c r="E212" s="1830"/>
      <c r="F212" s="1830"/>
      <c r="G212" s="1830"/>
      <c r="H212" s="1830"/>
      <c r="I212" s="1830"/>
    </row>
    <row r="213" spans="1:9" ht="19.149999999999999" customHeight="1" x14ac:dyDescent="0.2">
      <c r="A213" s="1830" t="s">
        <v>544</v>
      </c>
      <c r="B213" s="1831"/>
      <c r="C213" s="1831"/>
      <c r="D213" s="1831"/>
      <c r="E213" s="1831"/>
      <c r="F213" s="1831"/>
      <c r="G213" s="1831"/>
      <c r="H213" s="1831"/>
      <c r="I213" s="1831"/>
    </row>
  </sheetData>
  <mergeCells count="28">
    <mergeCell ref="A1:M1"/>
    <mergeCell ref="A3:M3"/>
    <mergeCell ref="A4:M4"/>
    <mergeCell ref="A6:M6"/>
    <mergeCell ref="A63:C63"/>
    <mergeCell ref="A8:A9"/>
    <mergeCell ref="A44:G44"/>
    <mergeCell ref="A45:G45"/>
    <mergeCell ref="A46:G46"/>
    <mergeCell ref="A62:F62"/>
    <mergeCell ref="A67:C67"/>
    <mergeCell ref="A68:F68"/>
    <mergeCell ref="A70:F70"/>
    <mergeCell ref="A73:F73"/>
    <mergeCell ref="A212:I212"/>
    <mergeCell ref="A84:A85"/>
    <mergeCell ref="A210:I210"/>
    <mergeCell ref="A211:I211"/>
    <mergeCell ref="A76:C76"/>
    <mergeCell ref="A79:J79"/>
    <mergeCell ref="A198:I198"/>
    <mergeCell ref="A201:I201"/>
    <mergeCell ref="A196:I196"/>
    <mergeCell ref="A213:I213"/>
    <mergeCell ref="A75:F75"/>
    <mergeCell ref="A69:C69"/>
    <mergeCell ref="A71:C71"/>
    <mergeCell ref="A74:C74"/>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C704E-6D20-462B-BB77-220EBCE0EC28}">
  <sheetPr>
    <tabColor theme="0"/>
  </sheetPr>
  <dimension ref="A1:M167"/>
  <sheetViews>
    <sheetView showGridLines="0" topLeftCell="D1" zoomScale="80" zoomScaleNormal="80" workbookViewId="0">
      <selection activeCell="A6" sqref="A6:M6"/>
    </sheetView>
  </sheetViews>
  <sheetFormatPr baseColWidth="10" defaultColWidth="11.42578125" defaultRowHeight="12.75" x14ac:dyDescent="0.2"/>
  <cols>
    <col min="1" max="1" width="3.7109375" style="683" hidden="1" customWidth="1"/>
    <col min="2" max="2" width="7.28515625" style="683" hidden="1" customWidth="1"/>
    <col min="3" max="3" width="5.28515625" style="683" hidden="1" customWidth="1"/>
    <col min="4" max="4" width="38" style="683" customWidth="1"/>
    <col min="5" max="5" width="19.5703125" style="683" customWidth="1"/>
    <col min="6" max="6" width="20" style="683" customWidth="1"/>
    <col min="7" max="7" width="19.7109375" style="683" customWidth="1"/>
    <col min="8" max="8" width="19.5703125" style="683" customWidth="1"/>
    <col min="9" max="9" width="22.28515625" style="683" customWidth="1"/>
    <col min="10" max="10" width="19.7109375" style="683" customWidth="1"/>
    <col min="11" max="11" width="23.28515625" style="683" customWidth="1"/>
    <col min="12" max="12" width="21" style="683" customWidth="1"/>
    <col min="13" max="13" width="23.28515625" style="683" customWidth="1"/>
    <col min="14" max="119" width="11.42578125" style="683"/>
    <col min="120" max="120" width="3.7109375" style="683" customWidth="1"/>
    <col min="121" max="121" width="7.28515625" style="683" customWidth="1"/>
    <col min="122" max="122" width="38" style="683" customWidth="1"/>
    <col min="123" max="165" width="0" style="683" hidden="1" customWidth="1"/>
    <col min="166" max="166" width="18.28515625" style="683" customWidth="1"/>
    <col min="167" max="167" width="0" style="683" hidden="1" customWidth="1"/>
    <col min="168" max="168" width="20" style="683" customWidth="1"/>
    <col min="169" max="169" width="19.7109375" style="683" customWidth="1"/>
    <col min="170" max="170" width="19.5703125" style="683" customWidth="1"/>
    <col min="171" max="171" width="22.28515625" style="683" customWidth="1"/>
    <col min="172" max="172" width="19.7109375" style="683" customWidth="1"/>
    <col min="173" max="173" width="17.7109375" style="683" customWidth="1"/>
    <col min="174" max="174" width="21" style="683" customWidth="1"/>
    <col min="175" max="175" width="18.28515625" style="683" customWidth="1"/>
    <col min="176" max="176" width="19.28515625" style="683" customWidth="1"/>
    <col min="177" max="191" width="0" style="683" hidden="1" customWidth="1"/>
    <col min="192" max="192" width="18.28515625" style="683" customWidth="1"/>
    <col min="193" max="193" width="17.28515625" style="683" customWidth="1"/>
    <col min="194" max="194" width="18.7109375" style="683" customWidth="1"/>
    <col min="195" max="195" width="18.28515625" style="683" customWidth="1"/>
    <col min="196" max="196" width="16.5703125" style="683" customWidth="1"/>
    <col min="197" max="197" width="16.42578125" style="683" customWidth="1"/>
    <col min="198" max="198" width="17.28515625" style="683" customWidth="1"/>
    <col min="199" max="199" width="15.7109375" style="683" customWidth="1"/>
    <col min="200" max="200" width="11.42578125" style="683"/>
    <col min="201" max="201" width="11.5703125" style="683" customWidth="1"/>
    <col min="202" max="202" width="18.7109375" style="683" customWidth="1"/>
    <col min="203" max="203" width="17.28515625" style="683" customWidth="1"/>
    <col min="204" max="204" width="11.42578125" style="683"/>
    <col min="205" max="205" width="15.28515625" style="683" customWidth="1"/>
    <col min="206" max="207" width="11.42578125" style="683"/>
    <col min="208" max="208" width="14" style="683" bestFit="1" customWidth="1"/>
    <col min="209" max="209" width="14.28515625" style="683" customWidth="1"/>
    <col min="210" max="211" width="15" style="683" bestFit="1" customWidth="1"/>
    <col min="212" max="212" width="14.7109375" style="683" bestFit="1" customWidth="1"/>
    <col min="213" max="214" width="11.42578125" style="683"/>
    <col min="215" max="215" width="17.7109375" style="683" customWidth="1"/>
    <col min="216" max="216" width="15.42578125" style="683" customWidth="1"/>
    <col min="217" max="375" width="11.42578125" style="683"/>
    <col min="376" max="376" width="3.7109375" style="683" customWidth="1"/>
    <col min="377" max="377" width="7.28515625" style="683" customWidth="1"/>
    <col min="378" max="378" width="38" style="683" customWidth="1"/>
    <col min="379" max="421" width="0" style="683" hidden="1" customWidth="1"/>
    <col min="422" max="422" width="18.28515625" style="683" customWidth="1"/>
    <col min="423" max="423" width="0" style="683" hidden="1" customWidth="1"/>
    <col min="424" max="424" width="20" style="683" customWidth="1"/>
    <col min="425" max="425" width="19.7109375" style="683" customWidth="1"/>
    <col min="426" max="426" width="19.5703125" style="683" customWidth="1"/>
    <col min="427" max="427" width="22.28515625" style="683" customWidth="1"/>
    <col min="428" max="428" width="19.7109375" style="683" customWidth="1"/>
    <col min="429" max="429" width="17.7109375" style="683" customWidth="1"/>
    <col min="430" max="430" width="21" style="683" customWidth="1"/>
    <col min="431" max="431" width="18.28515625" style="683" customWidth="1"/>
    <col min="432" max="432" width="19.28515625" style="683" customWidth="1"/>
    <col min="433" max="447" width="0" style="683" hidden="1" customWidth="1"/>
    <col min="448" max="448" width="18.28515625" style="683" customWidth="1"/>
    <col min="449" max="449" width="17.28515625" style="683" customWidth="1"/>
    <col min="450" max="450" width="18.7109375" style="683" customWidth="1"/>
    <col min="451" max="451" width="18.28515625" style="683" customWidth="1"/>
    <col min="452" max="452" width="16.5703125" style="683" customWidth="1"/>
    <col min="453" max="453" width="16.42578125" style="683" customWidth="1"/>
    <col min="454" max="454" width="17.28515625" style="683" customWidth="1"/>
    <col min="455" max="455" width="15.7109375" style="683" customWidth="1"/>
    <col min="456" max="456" width="11.42578125" style="683"/>
    <col min="457" max="457" width="11.5703125" style="683" customWidth="1"/>
    <col min="458" max="458" width="18.7109375" style="683" customWidth="1"/>
    <col min="459" max="459" width="17.28515625" style="683" customWidth="1"/>
    <col min="460" max="460" width="11.42578125" style="683"/>
    <col min="461" max="461" width="15.28515625" style="683" customWidth="1"/>
    <col min="462" max="463" width="11.42578125" style="683"/>
    <col min="464" max="464" width="14" style="683" bestFit="1" customWidth="1"/>
    <col min="465" max="465" width="14.28515625" style="683" customWidth="1"/>
    <col min="466" max="467" width="15" style="683" bestFit="1" customWidth="1"/>
    <col min="468" max="468" width="14.7109375" style="683" bestFit="1" customWidth="1"/>
    <col min="469" max="470" width="11.42578125" style="683"/>
    <col min="471" max="471" width="17.7109375" style="683" customWidth="1"/>
    <col min="472" max="472" width="15.42578125" style="683" customWidth="1"/>
    <col min="473" max="631" width="11.42578125" style="683"/>
    <col min="632" max="632" width="3.7109375" style="683" customWidth="1"/>
    <col min="633" max="633" width="7.28515625" style="683" customWidth="1"/>
    <col min="634" max="634" width="38" style="683" customWidth="1"/>
    <col min="635" max="677" width="0" style="683" hidden="1" customWidth="1"/>
    <col min="678" max="678" width="18.28515625" style="683" customWidth="1"/>
    <col min="679" max="679" width="0" style="683" hidden="1" customWidth="1"/>
    <col min="680" max="680" width="20" style="683" customWidth="1"/>
    <col min="681" max="681" width="19.7109375" style="683" customWidth="1"/>
    <col min="682" max="682" width="19.5703125" style="683" customWidth="1"/>
    <col min="683" max="683" width="22.28515625" style="683" customWidth="1"/>
    <col min="684" max="684" width="19.7109375" style="683" customWidth="1"/>
    <col min="685" max="685" width="17.7109375" style="683" customWidth="1"/>
    <col min="686" max="686" width="21" style="683" customWidth="1"/>
    <col min="687" max="687" width="18.28515625" style="683" customWidth="1"/>
    <col min="688" max="688" width="19.28515625" style="683" customWidth="1"/>
    <col min="689" max="703" width="0" style="683" hidden="1" customWidth="1"/>
    <col min="704" max="704" width="18.28515625" style="683" customWidth="1"/>
    <col min="705" max="705" width="17.28515625" style="683" customWidth="1"/>
    <col min="706" max="706" width="18.7109375" style="683" customWidth="1"/>
    <col min="707" max="707" width="18.28515625" style="683" customWidth="1"/>
    <col min="708" max="708" width="16.5703125" style="683" customWidth="1"/>
    <col min="709" max="709" width="16.42578125" style="683" customWidth="1"/>
    <col min="710" max="710" width="17.28515625" style="683" customWidth="1"/>
    <col min="711" max="711" width="15.7109375" style="683" customWidth="1"/>
    <col min="712" max="712" width="11.42578125" style="683"/>
    <col min="713" max="713" width="11.5703125" style="683" customWidth="1"/>
    <col min="714" max="714" width="18.7109375" style="683" customWidth="1"/>
    <col min="715" max="715" width="17.28515625" style="683" customWidth="1"/>
    <col min="716" max="716" width="11.42578125" style="683"/>
    <col min="717" max="717" width="15.28515625" style="683" customWidth="1"/>
    <col min="718" max="719" width="11.42578125" style="683"/>
    <col min="720" max="720" width="14" style="683" bestFit="1" customWidth="1"/>
    <col min="721" max="721" width="14.28515625" style="683" customWidth="1"/>
    <col min="722" max="723" width="15" style="683" bestFit="1" customWidth="1"/>
    <col min="724" max="724" width="14.7109375" style="683" bestFit="1" customWidth="1"/>
    <col min="725" max="726" width="11.42578125" style="683"/>
    <col min="727" max="727" width="17.7109375" style="683" customWidth="1"/>
    <col min="728" max="728" width="15.42578125" style="683" customWidth="1"/>
    <col min="729" max="887" width="11.42578125" style="683"/>
    <col min="888" max="888" width="3.7109375" style="683" customWidth="1"/>
    <col min="889" max="889" width="7.28515625" style="683" customWidth="1"/>
    <col min="890" max="890" width="38" style="683" customWidth="1"/>
    <col min="891" max="933" width="0" style="683" hidden="1" customWidth="1"/>
    <col min="934" max="934" width="18.28515625" style="683" customWidth="1"/>
    <col min="935" max="935" width="0" style="683" hidden="1" customWidth="1"/>
    <col min="936" max="936" width="20" style="683" customWidth="1"/>
    <col min="937" max="937" width="19.7109375" style="683" customWidth="1"/>
    <col min="938" max="938" width="19.5703125" style="683" customWidth="1"/>
    <col min="939" max="939" width="22.28515625" style="683" customWidth="1"/>
    <col min="940" max="940" width="19.7109375" style="683" customWidth="1"/>
    <col min="941" max="941" width="17.7109375" style="683" customWidth="1"/>
    <col min="942" max="942" width="21" style="683" customWidth="1"/>
    <col min="943" max="943" width="18.28515625" style="683" customWidth="1"/>
    <col min="944" max="944" width="19.28515625" style="683" customWidth="1"/>
    <col min="945" max="959" width="0" style="683" hidden="1" customWidth="1"/>
    <col min="960" max="960" width="18.28515625" style="683" customWidth="1"/>
    <col min="961" max="961" width="17.28515625" style="683" customWidth="1"/>
    <col min="962" max="962" width="18.7109375" style="683" customWidth="1"/>
    <col min="963" max="963" width="18.28515625" style="683" customWidth="1"/>
    <col min="964" max="964" width="16.5703125" style="683" customWidth="1"/>
    <col min="965" max="965" width="16.42578125" style="683" customWidth="1"/>
    <col min="966" max="966" width="17.28515625" style="683" customWidth="1"/>
    <col min="967" max="967" width="15.7109375" style="683" customWidth="1"/>
    <col min="968" max="968" width="11.42578125" style="683"/>
    <col min="969" max="969" width="11.5703125" style="683" customWidth="1"/>
    <col min="970" max="970" width="18.7109375" style="683" customWidth="1"/>
    <col min="971" max="971" width="17.28515625" style="683" customWidth="1"/>
    <col min="972" max="972" width="11.42578125" style="683"/>
    <col min="973" max="973" width="15.28515625" style="683" customWidth="1"/>
    <col min="974" max="975" width="11.42578125" style="683"/>
    <col min="976" max="976" width="14" style="683" bestFit="1" customWidth="1"/>
    <col min="977" max="977" width="14.28515625" style="683" customWidth="1"/>
    <col min="978" max="979" width="15" style="683" bestFit="1" customWidth="1"/>
    <col min="980" max="980" width="14.7109375" style="683" bestFit="1" customWidth="1"/>
    <col min="981" max="982" width="11.42578125" style="683"/>
    <col min="983" max="983" width="17.7109375" style="683" customWidth="1"/>
    <col min="984" max="984" width="15.42578125" style="683" customWidth="1"/>
    <col min="985" max="1143" width="11.42578125" style="683"/>
    <col min="1144" max="1144" width="3.7109375" style="683" customWidth="1"/>
    <col min="1145" max="1145" width="7.28515625" style="683" customWidth="1"/>
    <col min="1146" max="1146" width="38" style="683" customWidth="1"/>
    <col min="1147" max="1189" width="0" style="683" hidden="1" customWidth="1"/>
    <col min="1190" max="1190" width="18.28515625" style="683" customWidth="1"/>
    <col min="1191" max="1191" width="0" style="683" hidden="1" customWidth="1"/>
    <col min="1192" max="1192" width="20" style="683" customWidth="1"/>
    <col min="1193" max="1193" width="19.7109375" style="683" customWidth="1"/>
    <col min="1194" max="1194" width="19.5703125" style="683" customWidth="1"/>
    <col min="1195" max="1195" width="22.28515625" style="683" customWidth="1"/>
    <col min="1196" max="1196" width="19.7109375" style="683" customWidth="1"/>
    <col min="1197" max="1197" width="17.7109375" style="683" customWidth="1"/>
    <col min="1198" max="1198" width="21" style="683" customWidth="1"/>
    <col min="1199" max="1199" width="18.28515625" style="683" customWidth="1"/>
    <col min="1200" max="1200" width="19.28515625" style="683" customWidth="1"/>
    <col min="1201" max="1215" width="0" style="683" hidden="1" customWidth="1"/>
    <col min="1216" max="1216" width="18.28515625" style="683" customWidth="1"/>
    <col min="1217" max="1217" width="17.28515625" style="683" customWidth="1"/>
    <col min="1218" max="1218" width="18.7109375" style="683" customWidth="1"/>
    <col min="1219" max="1219" width="18.28515625" style="683" customWidth="1"/>
    <col min="1220" max="1220" width="16.5703125" style="683" customWidth="1"/>
    <col min="1221" max="1221" width="16.42578125" style="683" customWidth="1"/>
    <col min="1222" max="1222" width="17.28515625" style="683" customWidth="1"/>
    <col min="1223" max="1223" width="15.7109375" style="683" customWidth="1"/>
    <col min="1224" max="1224" width="11.42578125" style="683"/>
    <col min="1225" max="1225" width="11.5703125" style="683" customWidth="1"/>
    <col min="1226" max="1226" width="18.7109375" style="683" customWidth="1"/>
    <col min="1227" max="1227" width="17.28515625" style="683" customWidth="1"/>
    <col min="1228" max="1228" width="11.42578125" style="683"/>
    <col min="1229" max="1229" width="15.28515625" style="683" customWidth="1"/>
    <col min="1230" max="1231" width="11.42578125" style="683"/>
    <col min="1232" max="1232" width="14" style="683" bestFit="1" customWidth="1"/>
    <col min="1233" max="1233" width="14.28515625" style="683" customWidth="1"/>
    <col min="1234" max="1235" width="15" style="683" bestFit="1" customWidth="1"/>
    <col min="1236" max="1236" width="14.7109375" style="683" bestFit="1" customWidth="1"/>
    <col min="1237" max="1238" width="11.42578125" style="683"/>
    <col min="1239" max="1239" width="17.7109375" style="683" customWidth="1"/>
    <col min="1240" max="1240" width="15.42578125" style="683" customWidth="1"/>
    <col min="1241" max="1399" width="11.42578125" style="683"/>
    <col min="1400" max="1400" width="3.7109375" style="683" customWidth="1"/>
    <col min="1401" max="1401" width="7.28515625" style="683" customWidth="1"/>
    <col min="1402" max="1402" width="38" style="683" customWidth="1"/>
    <col min="1403" max="1445" width="0" style="683" hidden="1" customWidth="1"/>
    <col min="1446" max="1446" width="18.28515625" style="683" customWidth="1"/>
    <col min="1447" max="1447" width="0" style="683" hidden="1" customWidth="1"/>
    <col min="1448" max="1448" width="20" style="683" customWidth="1"/>
    <col min="1449" max="1449" width="19.7109375" style="683" customWidth="1"/>
    <col min="1450" max="1450" width="19.5703125" style="683" customWidth="1"/>
    <col min="1451" max="1451" width="22.28515625" style="683" customWidth="1"/>
    <col min="1452" max="1452" width="19.7109375" style="683" customWidth="1"/>
    <col min="1453" max="1453" width="17.7109375" style="683" customWidth="1"/>
    <col min="1454" max="1454" width="21" style="683" customWidth="1"/>
    <col min="1455" max="1455" width="18.28515625" style="683" customWidth="1"/>
    <col min="1456" max="1456" width="19.28515625" style="683" customWidth="1"/>
    <col min="1457" max="1471" width="0" style="683" hidden="1" customWidth="1"/>
    <col min="1472" max="1472" width="18.28515625" style="683" customWidth="1"/>
    <col min="1473" max="1473" width="17.28515625" style="683" customWidth="1"/>
    <col min="1474" max="1474" width="18.7109375" style="683" customWidth="1"/>
    <col min="1475" max="1475" width="18.28515625" style="683" customWidth="1"/>
    <col min="1476" max="1476" width="16.5703125" style="683" customWidth="1"/>
    <col min="1477" max="1477" width="16.42578125" style="683" customWidth="1"/>
    <col min="1478" max="1478" width="17.28515625" style="683" customWidth="1"/>
    <col min="1479" max="1479" width="15.7109375" style="683" customWidth="1"/>
    <col min="1480" max="1480" width="11.42578125" style="683"/>
    <col min="1481" max="1481" width="11.5703125" style="683" customWidth="1"/>
    <col min="1482" max="1482" width="18.7109375" style="683" customWidth="1"/>
    <col min="1483" max="1483" width="17.28515625" style="683" customWidth="1"/>
    <col min="1484" max="1484" width="11.42578125" style="683"/>
    <col min="1485" max="1485" width="15.28515625" style="683" customWidth="1"/>
    <col min="1486" max="1487" width="11.42578125" style="683"/>
    <col min="1488" max="1488" width="14" style="683" bestFit="1" customWidth="1"/>
    <col min="1489" max="1489" width="14.28515625" style="683" customWidth="1"/>
    <col min="1490" max="1491" width="15" style="683" bestFit="1" customWidth="1"/>
    <col min="1492" max="1492" width="14.7109375" style="683" bestFit="1" customWidth="1"/>
    <col min="1493" max="1494" width="11.42578125" style="683"/>
    <col min="1495" max="1495" width="17.7109375" style="683" customWidth="1"/>
    <col min="1496" max="1496" width="15.42578125" style="683" customWidth="1"/>
    <col min="1497" max="1655" width="11.42578125" style="683"/>
    <col min="1656" max="1656" width="3.7109375" style="683" customWidth="1"/>
    <col min="1657" max="1657" width="7.28515625" style="683" customWidth="1"/>
    <col min="1658" max="1658" width="38" style="683" customWidth="1"/>
    <col min="1659" max="1701" width="0" style="683" hidden="1" customWidth="1"/>
    <col min="1702" max="1702" width="18.28515625" style="683" customWidth="1"/>
    <col min="1703" max="1703" width="0" style="683" hidden="1" customWidth="1"/>
    <col min="1704" max="1704" width="20" style="683" customWidth="1"/>
    <col min="1705" max="1705" width="19.7109375" style="683" customWidth="1"/>
    <col min="1706" max="1706" width="19.5703125" style="683" customWidth="1"/>
    <col min="1707" max="1707" width="22.28515625" style="683" customWidth="1"/>
    <col min="1708" max="1708" width="19.7109375" style="683" customWidth="1"/>
    <col min="1709" max="1709" width="17.7109375" style="683" customWidth="1"/>
    <col min="1710" max="1710" width="21" style="683" customWidth="1"/>
    <col min="1711" max="1711" width="18.28515625" style="683" customWidth="1"/>
    <col min="1712" max="1712" width="19.28515625" style="683" customWidth="1"/>
    <col min="1713" max="1727" width="0" style="683" hidden="1" customWidth="1"/>
    <col min="1728" max="1728" width="18.28515625" style="683" customWidth="1"/>
    <col min="1729" max="1729" width="17.28515625" style="683" customWidth="1"/>
    <col min="1730" max="1730" width="18.7109375" style="683" customWidth="1"/>
    <col min="1731" max="1731" width="18.28515625" style="683" customWidth="1"/>
    <col min="1732" max="1732" width="16.5703125" style="683" customWidth="1"/>
    <col min="1733" max="1733" width="16.42578125" style="683" customWidth="1"/>
    <col min="1734" max="1734" width="17.28515625" style="683" customWidth="1"/>
    <col min="1735" max="1735" width="15.7109375" style="683" customWidth="1"/>
    <col min="1736" max="1736" width="11.42578125" style="683"/>
    <col min="1737" max="1737" width="11.5703125" style="683" customWidth="1"/>
    <col min="1738" max="1738" width="18.7109375" style="683" customWidth="1"/>
    <col min="1739" max="1739" width="17.28515625" style="683" customWidth="1"/>
    <col min="1740" max="1740" width="11.42578125" style="683"/>
    <col min="1741" max="1741" width="15.28515625" style="683" customWidth="1"/>
    <col min="1742" max="1743" width="11.42578125" style="683"/>
    <col min="1744" max="1744" width="14" style="683" bestFit="1" customWidth="1"/>
    <col min="1745" max="1745" width="14.28515625" style="683" customWidth="1"/>
    <col min="1746" max="1747" width="15" style="683" bestFit="1" customWidth="1"/>
    <col min="1748" max="1748" width="14.7109375" style="683" bestFit="1" customWidth="1"/>
    <col min="1749" max="1750" width="11.42578125" style="683"/>
    <col min="1751" max="1751" width="17.7109375" style="683" customWidth="1"/>
    <col min="1752" max="1752" width="15.42578125" style="683" customWidth="1"/>
    <col min="1753" max="1911" width="11.42578125" style="683"/>
    <col min="1912" max="1912" width="3.7109375" style="683" customWidth="1"/>
    <col min="1913" max="1913" width="7.28515625" style="683" customWidth="1"/>
    <col min="1914" max="1914" width="38" style="683" customWidth="1"/>
    <col min="1915" max="1957" width="0" style="683" hidden="1" customWidth="1"/>
    <col min="1958" max="1958" width="18.28515625" style="683" customWidth="1"/>
    <col min="1959" max="1959" width="0" style="683" hidden="1" customWidth="1"/>
    <col min="1960" max="1960" width="20" style="683" customWidth="1"/>
    <col min="1961" max="1961" width="19.7109375" style="683" customWidth="1"/>
    <col min="1962" max="1962" width="19.5703125" style="683" customWidth="1"/>
    <col min="1963" max="1963" width="22.28515625" style="683" customWidth="1"/>
    <col min="1964" max="1964" width="19.7109375" style="683" customWidth="1"/>
    <col min="1965" max="1965" width="17.7109375" style="683" customWidth="1"/>
    <col min="1966" max="1966" width="21" style="683" customWidth="1"/>
    <col min="1967" max="1967" width="18.28515625" style="683" customWidth="1"/>
    <col min="1968" max="1968" width="19.28515625" style="683" customWidth="1"/>
    <col min="1969" max="1983" width="0" style="683" hidden="1" customWidth="1"/>
    <col min="1984" max="1984" width="18.28515625" style="683" customWidth="1"/>
    <col min="1985" max="1985" width="17.28515625" style="683" customWidth="1"/>
    <col min="1986" max="1986" width="18.7109375" style="683" customWidth="1"/>
    <col min="1987" max="1987" width="18.28515625" style="683" customWidth="1"/>
    <col min="1988" max="1988" width="16.5703125" style="683" customWidth="1"/>
    <col min="1989" max="1989" width="16.42578125" style="683" customWidth="1"/>
    <col min="1990" max="1990" width="17.28515625" style="683" customWidth="1"/>
    <col min="1991" max="1991" width="15.7109375" style="683" customWidth="1"/>
    <col min="1992" max="1992" width="11.42578125" style="683"/>
    <col min="1993" max="1993" width="11.5703125" style="683" customWidth="1"/>
    <col min="1994" max="1994" width="18.7109375" style="683" customWidth="1"/>
    <col min="1995" max="1995" width="17.28515625" style="683" customWidth="1"/>
    <col min="1996" max="1996" width="11.42578125" style="683"/>
    <col min="1997" max="1997" width="15.28515625" style="683" customWidth="1"/>
    <col min="1998" max="1999" width="11.42578125" style="683"/>
    <col min="2000" max="2000" width="14" style="683" bestFit="1" customWidth="1"/>
    <col min="2001" max="2001" width="14.28515625" style="683" customWidth="1"/>
    <col min="2002" max="2003" width="15" style="683" bestFit="1" customWidth="1"/>
    <col min="2004" max="2004" width="14.7109375" style="683" bestFit="1" customWidth="1"/>
    <col min="2005" max="2006" width="11.42578125" style="683"/>
    <col min="2007" max="2007" width="17.7109375" style="683" customWidth="1"/>
    <col min="2008" max="2008" width="15.42578125" style="683" customWidth="1"/>
    <col min="2009" max="2167" width="11.42578125" style="683"/>
    <col min="2168" max="2168" width="3.7109375" style="683" customWidth="1"/>
    <col min="2169" max="2169" width="7.28515625" style="683" customWidth="1"/>
    <col min="2170" max="2170" width="38" style="683" customWidth="1"/>
    <col min="2171" max="2213" width="0" style="683" hidden="1" customWidth="1"/>
    <col min="2214" max="2214" width="18.28515625" style="683" customWidth="1"/>
    <col min="2215" max="2215" width="0" style="683" hidden="1" customWidth="1"/>
    <col min="2216" max="2216" width="20" style="683" customWidth="1"/>
    <col min="2217" max="2217" width="19.7109375" style="683" customWidth="1"/>
    <col min="2218" max="2218" width="19.5703125" style="683" customWidth="1"/>
    <col min="2219" max="2219" width="22.28515625" style="683" customWidth="1"/>
    <col min="2220" max="2220" width="19.7109375" style="683" customWidth="1"/>
    <col min="2221" max="2221" width="17.7109375" style="683" customWidth="1"/>
    <col min="2222" max="2222" width="21" style="683" customWidth="1"/>
    <col min="2223" max="2223" width="18.28515625" style="683" customWidth="1"/>
    <col min="2224" max="2224" width="19.28515625" style="683" customWidth="1"/>
    <col min="2225" max="2239" width="0" style="683" hidden="1" customWidth="1"/>
    <col min="2240" max="2240" width="18.28515625" style="683" customWidth="1"/>
    <col min="2241" max="2241" width="17.28515625" style="683" customWidth="1"/>
    <col min="2242" max="2242" width="18.7109375" style="683" customWidth="1"/>
    <col min="2243" max="2243" width="18.28515625" style="683" customWidth="1"/>
    <col min="2244" max="2244" width="16.5703125" style="683" customWidth="1"/>
    <col min="2245" max="2245" width="16.42578125" style="683" customWidth="1"/>
    <col min="2246" max="2246" width="17.28515625" style="683" customWidth="1"/>
    <col min="2247" max="2247" width="15.7109375" style="683" customWidth="1"/>
    <col min="2248" max="2248" width="11.42578125" style="683"/>
    <col min="2249" max="2249" width="11.5703125" style="683" customWidth="1"/>
    <col min="2250" max="2250" width="18.7109375" style="683" customWidth="1"/>
    <col min="2251" max="2251" width="17.28515625" style="683" customWidth="1"/>
    <col min="2252" max="2252" width="11.42578125" style="683"/>
    <col min="2253" max="2253" width="15.28515625" style="683" customWidth="1"/>
    <col min="2254" max="2255" width="11.42578125" style="683"/>
    <col min="2256" max="2256" width="14" style="683" bestFit="1" customWidth="1"/>
    <col min="2257" max="2257" width="14.28515625" style="683" customWidth="1"/>
    <col min="2258" max="2259" width="15" style="683" bestFit="1" customWidth="1"/>
    <col min="2260" max="2260" width="14.7109375" style="683" bestFit="1" customWidth="1"/>
    <col min="2261" max="2262" width="11.42578125" style="683"/>
    <col min="2263" max="2263" width="17.7109375" style="683" customWidth="1"/>
    <col min="2264" max="2264" width="15.42578125" style="683" customWidth="1"/>
    <col min="2265" max="2423" width="11.42578125" style="683"/>
    <col min="2424" max="2424" width="3.7109375" style="683" customWidth="1"/>
    <col min="2425" max="2425" width="7.28515625" style="683" customWidth="1"/>
    <col min="2426" max="2426" width="38" style="683" customWidth="1"/>
    <col min="2427" max="2469" width="0" style="683" hidden="1" customWidth="1"/>
    <col min="2470" max="2470" width="18.28515625" style="683" customWidth="1"/>
    <col min="2471" max="2471" width="0" style="683" hidden="1" customWidth="1"/>
    <col min="2472" max="2472" width="20" style="683" customWidth="1"/>
    <col min="2473" max="2473" width="19.7109375" style="683" customWidth="1"/>
    <col min="2474" max="2474" width="19.5703125" style="683" customWidth="1"/>
    <col min="2475" max="2475" width="22.28515625" style="683" customWidth="1"/>
    <col min="2476" max="2476" width="19.7109375" style="683" customWidth="1"/>
    <col min="2477" max="2477" width="17.7109375" style="683" customWidth="1"/>
    <col min="2478" max="2478" width="21" style="683" customWidth="1"/>
    <col min="2479" max="2479" width="18.28515625" style="683" customWidth="1"/>
    <col min="2480" max="2480" width="19.28515625" style="683" customWidth="1"/>
    <col min="2481" max="2495" width="0" style="683" hidden="1" customWidth="1"/>
    <col min="2496" max="2496" width="18.28515625" style="683" customWidth="1"/>
    <col min="2497" max="2497" width="17.28515625" style="683" customWidth="1"/>
    <col min="2498" max="2498" width="18.7109375" style="683" customWidth="1"/>
    <col min="2499" max="2499" width="18.28515625" style="683" customWidth="1"/>
    <col min="2500" max="2500" width="16.5703125" style="683" customWidth="1"/>
    <col min="2501" max="2501" width="16.42578125" style="683" customWidth="1"/>
    <col min="2502" max="2502" width="17.28515625" style="683" customWidth="1"/>
    <col min="2503" max="2503" width="15.7109375" style="683" customWidth="1"/>
    <col min="2504" max="2504" width="11.42578125" style="683"/>
    <col min="2505" max="2505" width="11.5703125" style="683" customWidth="1"/>
    <col min="2506" max="2506" width="18.7109375" style="683" customWidth="1"/>
    <col min="2507" max="2507" width="17.28515625" style="683" customWidth="1"/>
    <col min="2508" max="2508" width="11.42578125" style="683"/>
    <col min="2509" max="2509" width="15.28515625" style="683" customWidth="1"/>
    <col min="2510" max="2511" width="11.42578125" style="683"/>
    <col min="2512" max="2512" width="14" style="683" bestFit="1" customWidth="1"/>
    <col min="2513" max="2513" width="14.28515625" style="683" customWidth="1"/>
    <col min="2514" max="2515" width="15" style="683" bestFit="1" customWidth="1"/>
    <col min="2516" max="2516" width="14.7109375" style="683" bestFit="1" customWidth="1"/>
    <col min="2517" max="2518" width="11.42578125" style="683"/>
    <col min="2519" max="2519" width="17.7109375" style="683" customWidth="1"/>
    <col min="2520" max="2520" width="15.42578125" style="683" customWidth="1"/>
    <col min="2521" max="2679" width="11.42578125" style="683"/>
    <col min="2680" max="2680" width="3.7109375" style="683" customWidth="1"/>
    <col min="2681" max="2681" width="7.28515625" style="683" customWidth="1"/>
    <col min="2682" max="2682" width="38" style="683" customWidth="1"/>
    <col min="2683" max="2725" width="0" style="683" hidden="1" customWidth="1"/>
    <col min="2726" max="2726" width="18.28515625" style="683" customWidth="1"/>
    <col min="2727" max="2727" width="0" style="683" hidden="1" customWidth="1"/>
    <col min="2728" max="2728" width="20" style="683" customWidth="1"/>
    <col min="2729" max="2729" width="19.7109375" style="683" customWidth="1"/>
    <col min="2730" max="2730" width="19.5703125" style="683" customWidth="1"/>
    <col min="2731" max="2731" width="22.28515625" style="683" customWidth="1"/>
    <col min="2732" max="2732" width="19.7109375" style="683" customWidth="1"/>
    <col min="2733" max="2733" width="17.7109375" style="683" customWidth="1"/>
    <col min="2734" max="2734" width="21" style="683" customWidth="1"/>
    <col min="2735" max="2735" width="18.28515625" style="683" customWidth="1"/>
    <col min="2736" max="2736" width="19.28515625" style="683" customWidth="1"/>
    <col min="2737" max="2751" width="0" style="683" hidden="1" customWidth="1"/>
    <col min="2752" max="2752" width="18.28515625" style="683" customWidth="1"/>
    <col min="2753" max="2753" width="17.28515625" style="683" customWidth="1"/>
    <col min="2754" max="2754" width="18.7109375" style="683" customWidth="1"/>
    <col min="2755" max="2755" width="18.28515625" style="683" customWidth="1"/>
    <col min="2756" max="2756" width="16.5703125" style="683" customWidth="1"/>
    <col min="2757" max="2757" width="16.42578125" style="683" customWidth="1"/>
    <col min="2758" max="2758" width="17.28515625" style="683" customWidth="1"/>
    <col min="2759" max="2759" width="15.7109375" style="683" customWidth="1"/>
    <col min="2760" max="2760" width="11.42578125" style="683"/>
    <col min="2761" max="2761" width="11.5703125" style="683" customWidth="1"/>
    <col min="2762" max="2762" width="18.7109375" style="683" customWidth="1"/>
    <col min="2763" max="2763" width="17.28515625" style="683" customWidth="1"/>
    <col min="2764" max="2764" width="11.42578125" style="683"/>
    <col min="2765" max="2765" width="15.28515625" style="683" customWidth="1"/>
    <col min="2766" max="2767" width="11.42578125" style="683"/>
    <col min="2768" max="2768" width="14" style="683" bestFit="1" customWidth="1"/>
    <col min="2769" max="2769" width="14.28515625" style="683" customWidth="1"/>
    <col min="2770" max="2771" width="15" style="683" bestFit="1" customWidth="1"/>
    <col min="2772" max="2772" width="14.7109375" style="683" bestFit="1" customWidth="1"/>
    <col min="2773" max="2774" width="11.42578125" style="683"/>
    <col min="2775" max="2775" width="17.7109375" style="683" customWidth="1"/>
    <col min="2776" max="2776" width="15.42578125" style="683" customWidth="1"/>
    <col min="2777" max="2935" width="11.42578125" style="683"/>
    <col min="2936" max="2936" width="3.7109375" style="683" customWidth="1"/>
    <col min="2937" max="2937" width="7.28515625" style="683" customWidth="1"/>
    <col min="2938" max="2938" width="38" style="683" customWidth="1"/>
    <col min="2939" max="2981" width="0" style="683" hidden="1" customWidth="1"/>
    <col min="2982" max="2982" width="18.28515625" style="683" customWidth="1"/>
    <col min="2983" max="2983" width="0" style="683" hidden="1" customWidth="1"/>
    <col min="2984" max="2984" width="20" style="683" customWidth="1"/>
    <col min="2985" max="2985" width="19.7109375" style="683" customWidth="1"/>
    <col min="2986" max="2986" width="19.5703125" style="683" customWidth="1"/>
    <col min="2987" max="2987" width="22.28515625" style="683" customWidth="1"/>
    <col min="2988" max="2988" width="19.7109375" style="683" customWidth="1"/>
    <col min="2989" max="2989" width="17.7109375" style="683" customWidth="1"/>
    <col min="2990" max="2990" width="21" style="683" customWidth="1"/>
    <col min="2991" max="2991" width="18.28515625" style="683" customWidth="1"/>
    <col min="2992" max="2992" width="19.28515625" style="683" customWidth="1"/>
    <col min="2993" max="3007" width="0" style="683" hidden="1" customWidth="1"/>
    <col min="3008" max="3008" width="18.28515625" style="683" customWidth="1"/>
    <col min="3009" max="3009" width="17.28515625" style="683" customWidth="1"/>
    <col min="3010" max="3010" width="18.7109375" style="683" customWidth="1"/>
    <col min="3011" max="3011" width="18.28515625" style="683" customWidth="1"/>
    <col min="3012" max="3012" width="16.5703125" style="683" customWidth="1"/>
    <col min="3013" max="3013" width="16.42578125" style="683" customWidth="1"/>
    <col min="3014" max="3014" width="17.28515625" style="683" customWidth="1"/>
    <col min="3015" max="3015" width="15.7109375" style="683" customWidth="1"/>
    <col min="3016" max="3016" width="11.42578125" style="683"/>
    <col min="3017" max="3017" width="11.5703125" style="683" customWidth="1"/>
    <col min="3018" max="3018" width="18.7109375" style="683" customWidth="1"/>
    <col min="3019" max="3019" width="17.28515625" style="683" customWidth="1"/>
    <col min="3020" max="3020" width="11.42578125" style="683"/>
    <col min="3021" max="3021" width="15.28515625" style="683" customWidth="1"/>
    <col min="3022" max="3023" width="11.42578125" style="683"/>
    <col min="3024" max="3024" width="14" style="683" bestFit="1" customWidth="1"/>
    <col min="3025" max="3025" width="14.28515625" style="683" customWidth="1"/>
    <col min="3026" max="3027" width="15" style="683" bestFit="1" customWidth="1"/>
    <col min="3028" max="3028" width="14.7109375" style="683" bestFit="1" customWidth="1"/>
    <col min="3029" max="3030" width="11.42578125" style="683"/>
    <col min="3031" max="3031" width="17.7109375" style="683" customWidth="1"/>
    <col min="3032" max="3032" width="15.42578125" style="683" customWidth="1"/>
    <col min="3033" max="3191" width="11.42578125" style="683"/>
    <col min="3192" max="3192" width="3.7109375" style="683" customWidth="1"/>
    <col min="3193" max="3193" width="7.28515625" style="683" customWidth="1"/>
    <col min="3194" max="3194" width="38" style="683" customWidth="1"/>
    <col min="3195" max="3237" width="0" style="683" hidden="1" customWidth="1"/>
    <col min="3238" max="3238" width="18.28515625" style="683" customWidth="1"/>
    <col min="3239" max="3239" width="0" style="683" hidden="1" customWidth="1"/>
    <col min="3240" max="3240" width="20" style="683" customWidth="1"/>
    <col min="3241" max="3241" width="19.7109375" style="683" customWidth="1"/>
    <col min="3242" max="3242" width="19.5703125" style="683" customWidth="1"/>
    <col min="3243" max="3243" width="22.28515625" style="683" customWidth="1"/>
    <col min="3244" max="3244" width="19.7109375" style="683" customWidth="1"/>
    <col min="3245" max="3245" width="17.7109375" style="683" customWidth="1"/>
    <col min="3246" max="3246" width="21" style="683" customWidth="1"/>
    <col min="3247" max="3247" width="18.28515625" style="683" customWidth="1"/>
    <col min="3248" max="3248" width="19.28515625" style="683" customWidth="1"/>
    <col min="3249" max="3263" width="0" style="683" hidden="1" customWidth="1"/>
    <col min="3264" max="3264" width="18.28515625" style="683" customWidth="1"/>
    <col min="3265" max="3265" width="17.28515625" style="683" customWidth="1"/>
    <col min="3266" max="3266" width="18.7109375" style="683" customWidth="1"/>
    <col min="3267" max="3267" width="18.28515625" style="683" customWidth="1"/>
    <col min="3268" max="3268" width="16.5703125" style="683" customWidth="1"/>
    <col min="3269" max="3269" width="16.42578125" style="683" customWidth="1"/>
    <col min="3270" max="3270" width="17.28515625" style="683" customWidth="1"/>
    <col min="3271" max="3271" width="15.7109375" style="683" customWidth="1"/>
    <col min="3272" max="3272" width="11.42578125" style="683"/>
    <col min="3273" max="3273" width="11.5703125" style="683" customWidth="1"/>
    <col min="3274" max="3274" width="18.7109375" style="683" customWidth="1"/>
    <col min="3275" max="3275" width="17.28515625" style="683" customWidth="1"/>
    <col min="3276" max="3276" width="11.42578125" style="683"/>
    <col min="3277" max="3277" width="15.28515625" style="683" customWidth="1"/>
    <col min="3278" max="3279" width="11.42578125" style="683"/>
    <col min="3280" max="3280" width="14" style="683" bestFit="1" customWidth="1"/>
    <col min="3281" max="3281" width="14.28515625" style="683" customWidth="1"/>
    <col min="3282" max="3283" width="15" style="683" bestFit="1" customWidth="1"/>
    <col min="3284" max="3284" width="14.7109375" style="683" bestFit="1" customWidth="1"/>
    <col min="3285" max="3286" width="11.42578125" style="683"/>
    <col min="3287" max="3287" width="17.7109375" style="683" customWidth="1"/>
    <col min="3288" max="3288" width="15.42578125" style="683" customWidth="1"/>
    <col min="3289" max="3447" width="11.42578125" style="683"/>
    <col min="3448" max="3448" width="3.7109375" style="683" customWidth="1"/>
    <col min="3449" max="3449" width="7.28515625" style="683" customWidth="1"/>
    <col min="3450" max="3450" width="38" style="683" customWidth="1"/>
    <col min="3451" max="3493" width="0" style="683" hidden="1" customWidth="1"/>
    <col min="3494" max="3494" width="18.28515625" style="683" customWidth="1"/>
    <col min="3495" max="3495" width="0" style="683" hidden="1" customWidth="1"/>
    <col min="3496" max="3496" width="20" style="683" customWidth="1"/>
    <col min="3497" max="3497" width="19.7109375" style="683" customWidth="1"/>
    <col min="3498" max="3498" width="19.5703125" style="683" customWidth="1"/>
    <col min="3499" max="3499" width="22.28515625" style="683" customWidth="1"/>
    <col min="3500" max="3500" width="19.7109375" style="683" customWidth="1"/>
    <col min="3501" max="3501" width="17.7109375" style="683" customWidth="1"/>
    <col min="3502" max="3502" width="21" style="683" customWidth="1"/>
    <col min="3503" max="3503" width="18.28515625" style="683" customWidth="1"/>
    <col min="3504" max="3504" width="19.28515625" style="683" customWidth="1"/>
    <col min="3505" max="3519" width="0" style="683" hidden="1" customWidth="1"/>
    <col min="3520" max="3520" width="18.28515625" style="683" customWidth="1"/>
    <col min="3521" max="3521" width="17.28515625" style="683" customWidth="1"/>
    <col min="3522" max="3522" width="18.7109375" style="683" customWidth="1"/>
    <col min="3523" max="3523" width="18.28515625" style="683" customWidth="1"/>
    <col min="3524" max="3524" width="16.5703125" style="683" customWidth="1"/>
    <col min="3525" max="3525" width="16.42578125" style="683" customWidth="1"/>
    <col min="3526" max="3526" width="17.28515625" style="683" customWidth="1"/>
    <col min="3527" max="3527" width="15.7109375" style="683" customWidth="1"/>
    <col min="3528" max="3528" width="11.42578125" style="683"/>
    <col min="3529" max="3529" width="11.5703125" style="683" customWidth="1"/>
    <col min="3530" max="3530" width="18.7109375" style="683" customWidth="1"/>
    <col min="3531" max="3531" width="17.28515625" style="683" customWidth="1"/>
    <col min="3532" max="3532" width="11.42578125" style="683"/>
    <col min="3533" max="3533" width="15.28515625" style="683" customWidth="1"/>
    <col min="3534" max="3535" width="11.42578125" style="683"/>
    <col min="3536" max="3536" width="14" style="683" bestFit="1" customWidth="1"/>
    <col min="3537" max="3537" width="14.28515625" style="683" customWidth="1"/>
    <col min="3538" max="3539" width="15" style="683" bestFit="1" customWidth="1"/>
    <col min="3540" max="3540" width="14.7109375" style="683" bestFit="1" customWidth="1"/>
    <col min="3541" max="3542" width="11.42578125" style="683"/>
    <col min="3543" max="3543" width="17.7109375" style="683" customWidth="1"/>
    <col min="3544" max="3544" width="15.42578125" style="683" customWidth="1"/>
    <col min="3545" max="3703" width="11.42578125" style="683"/>
    <col min="3704" max="3704" width="3.7109375" style="683" customWidth="1"/>
    <col min="3705" max="3705" width="7.28515625" style="683" customWidth="1"/>
    <col min="3706" max="3706" width="38" style="683" customWidth="1"/>
    <col min="3707" max="3749" width="0" style="683" hidden="1" customWidth="1"/>
    <col min="3750" max="3750" width="18.28515625" style="683" customWidth="1"/>
    <col min="3751" max="3751" width="0" style="683" hidden="1" customWidth="1"/>
    <col min="3752" max="3752" width="20" style="683" customWidth="1"/>
    <col min="3753" max="3753" width="19.7109375" style="683" customWidth="1"/>
    <col min="3754" max="3754" width="19.5703125" style="683" customWidth="1"/>
    <col min="3755" max="3755" width="22.28515625" style="683" customWidth="1"/>
    <col min="3756" max="3756" width="19.7109375" style="683" customWidth="1"/>
    <col min="3757" max="3757" width="17.7109375" style="683" customWidth="1"/>
    <col min="3758" max="3758" width="21" style="683" customWidth="1"/>
    <col min="3759" max="3759" width="18.28515625" style="683" customWidth="1"/>
    <col min="3760" max="3760" width="19.28515625" style="683" customWidth="1"/>
    <col min="3761" max="3775" width="0" style="683" hidden="1" customWidth="1"/>
    <col min="3776" max="3776" width="18.28515625" style="683" customWidth="1"/>
    <col min="3777" max="3777" width="17.28515625" style="683" customWidth="1"/>
    <col min="3778" max="3778" width="18.7109375" style="683" customWidth="1"/>
    <col min="3779" max="3779" width="18.28515625" style="683" customWidth="1"/>
    <col min="3780" max="3780" width="16.5703125" style="683" customWidth="1"/>
    <col min="3781" max="3781" width="16.42578125" style="683" customWidth="1"/>
    <col min="3782" max="3782" width="17.28515625" style="683" customWidth="1"/>
    <col min="3783" max="3783" width="15.7109375" style="683" customWidth="1"/>
    <col min="3784" max="3784" width="11.42578125" style="683"/>
    <col min="3785" max="3785" width="11.5703125" style="683" customWidth="1"/>
    <col min="3786" max="3786" width="18.7109375" style="683" customWidth="1"/>
    <col min="3787" max="3787" width="17.28515625" style="683" customWidth="1"/>
    <col min="3788" max="3788" width="11.42578125" style="683"/>
    <col min="3789" max="3789" width="15.28515625" style="683" customWidth="1"/>
    <col min="3790" max="3791" width="11.42578125" style="683"/>
    <col min="3792" max="3792" width="14" style="683" bestFit="1" customWidth="1"/>
    <col min="3793" max="3793" width="14.28515625" style="683" customWidth="1"/>
    <col min="3794" max="3795" width="15" style="683" bestFit="1" customWidth="1"/>
    <col min="3796" max="3796" width="14.7109375" style="683" bestFit="1" customWidth="1"/>
    <col min="3797" max="3798" width="11.42578125" style="683"/>
    <col min="3799" max="3799" width="17.7109375" style="683" customWidth="1"/>
    <col min="3800" max="3800" width="15.42578125" style="683" customWidth="1"/>
    <col min="3801" max="3959" width="11.42578125" style="683"/>
    <col min="3960" max="3960" width="3.7109375" style="683" customWidth="1"/>
    <col min="3961" max="3961" width="7.28515625" style="683" customWidth="1"/>
    <col min="3962" max="3962" width="38" style="683" customWidth="1"/>
    <col min="3963" max="4005" width="0" style="683" hidden="1" customWidth="1"/>
    <col min="4006" max="4006" width="18.28515625" style="683" customWidth="1"/>
    <col min="4007" max="4007" width="0" style="683" hidden="1" customWidth="1"/>
    <col min="4008" max="4008" width="20" style="683" customWidth="1"/>
    <col min="4009" max="4009" width="19.7109375" style="683" customWidth="1"/>
    <col min="4010" max="4010" width="19.5703125" style="683" customWidth="1"/>
    <col min="4011" max="4011" width="22.28515625" style="683" customWidth="1"/>
    <col min="4012" max="4012" width="19.7109375" style="683" customWidth="1"/>
    <col min="4013" max="4013" width="17.7109375" style="683" customWidth="1"/>
    <col min="4014" max="4014" width="21" style="683" customWidth="1"/>
    <col min="4015" max="4015" width="18.28515625" style="683" customWidth="1"/>
    <col min="4016" max="4016" width="19.28515625" style="683" customWidth="1"/>
    <col min="4017" max="4031" width="0" style="683" hidden="1" customWidth="1"/>
    <col min="4032" max="4032" width="18.28515625" style="683" customWidth="1"/>
    <col min="4033" max="4033" width="17.28515625" style="683" customWidth="1"/>
    <col min="4034" max="4034" width="18.7109375" style="683" customWidth="1"/>
    <col min="4035" max="4035" width="18.28515625" style="683" customWidth="1"/>
    <col min="4036" max="4036" width="16.5703125" style="683" customWidth="1"/>
    <col min="4037" max="4037" width="16.42578125" style="683" customWidth="1"/>
    <col min="4038" max="4038" width="17.28515625" style="683" customWidth="1"/>
    <col min="4039" max="4039" width="15.7109375" style="683" customWidth="1"/>
    <col min="4040" max="4040" width="11.42578125" style="683"/>
    <col min="4041" max="4041" width="11.5703125" style="683" customWidth="1"/>
    <col min="4042" max="4042" width="18.7109375" style="683" customWidth="1"/>
    <col min="4043" max="4043" width="17.28515625" style="683" customWidth="1"/>
    <col min="4044" max="4044" width="11.42578125" style="683"/>
    <col min="4045" max="4045" width="15.28515625" style="683" customWidth="1"/>
    <col min="4046" max="4047" width="11.42578125" style="683"/>
    <col min="4048" max="4048" width="14" style="683" bestFit="1" customWidth="1"/>
    <col min="4049" max="4049" width="14.28515625" style="683" customWidth="1"/>
    <col min="4050" max="4051" width="15" style="683" bestFit="1" customWidth="1"/>
    <col min="4052" max="4052" width="14.7109375" style="683" bestFit="1" customWidth="1"/>
    <col min="4053" max="4054" width="11.42578125" style="683"/>
    <col min="4055" max="4055" width="17.7109375" style="683" customWidth="1"/>
    <col min="4056" max="4056" width="15.42578125" style="683" customWidth="1"/>
    <col min="4057" max="4215" width="11.42578125" style="683"/>
    <col min="4216" max="4216" width="3.7109375" style="683" customWidth="1"/>
    <col min="4217" max="4217" width="7.28515625" style="683" customWidth="1"/>
    <col min="4218" max="4218" width="38" style="683" customWidth="1"/>
    <col min="4219" max="4261" width="0" style="683" hidden="1" customWidth="1"/>
    <col min="4262" max="4262" width="18.28515625" style="683" customWidth="1"/>
    <col min="4263" max="4263" width="0" style="683" hidden="1" customWidth="1"/>
    <col min="4264" max="4264" width="20" style="683" customWidth="1"/>
    <col min="4265" max="4265" width="19.7109375" style="683" customWidth="1"/>
    <col min="4266" max="4266" width="19.5703125" style="683" customWidth="1"/>
    <col min="4267" max="4267" width="22.28515625" style="683" customWidth="1"/>
    <col min="4268" max="4268" width="19.7109375" style="683" customWidth="1"/>
    <col min="4269" max="4269" width="17.7109375" style="683" customWidth="1"/>
    <col min="4270" max="4270" width="21" style="683" customWidth="1"/>
    <col min="4271" max="4271" width="18.28515625" style="683" customWidth="1"/>
    <col min="4272" max="4272" width="19.28515625" style="683" customWidth="1"/>
    <col min="4273" max="4287" width="0" style="683" hidden="1" customWidth="1"/>
    <col min="4288" max="4288" width="18.28515625" style="683" customWidth="1"/>
    <col min="4289" max="4289" width="17.28515625" style="683" customWidth="1"/>
    <col min="4290" max="4290" width="18.7109375" style="683" customWidth="1"/>
    <col min="4291" max="4291" width="18.28515625" style="683" customWidth="1"/>
    <col min="4292" max="4292" width="16.5703125" style="683" customWidth="1"/>
    <col min="4293" max="4293" width="16.42578125" style="683" customWidth="1"/>
    <col min="4294" max="4294" width="17.28515625" style="683" customWidth="1"/>
    <col min="4295" max="4295" width="15.7109375" style="683" customWidth="1"/>
    <col min="4296" max="4296" width="11.42578125" style="683"/>
    <col min="4297" max="4297" width="11.5703125" style="683" customWidth="1"/>
    <col min="4298" max="4298" width="18.7109375" style="683" customWidth="1"/>
    <col min="4299" max="4299" width="17.28515625" style="683" customWidth="1"/>
    <col min="4300" max="4300" width="11.42578125" style="683"/>
    <col min="4301" max="4301" width="15.28515625" style="683" customWidth="1"/>
    <col min="4302" max="4303" width="11.42578125" style="683"/>
    <col min="4304" max="4304" width="14" style="683" bestFit="1" customWidth="1"/>
    <col min="4305" max="4305" width="14.28515625" style="683" customWidth="1"/>
    <col min="4306" max="4307" width="15" style="683" bestFit="1" customWidth="1"/>
    <col min="4308" max="4308" width="14.7109375" style="683" bestFit="1" customWidth="1"/>
    <col min="4309" max="4310" width="11.42578125" style="683"/>
    <col min="4311" max="4311" width="17.7109375" style="683" customWidth="1"/>
    <col min="4312" max="4312" width="15.42578125" style="683" customWidth="1"/>
    <col min="4313" max="4471" width="11.42578125" style="683"/>
    <col min="4472" max="4472" width="3.7109375" style="683" customWidth="1"/>
    <col min="4473" max="4473" width="7.28515625" style="683" customWidth="1"/>
    <col min="4474" max="4474" width="38" style="683" customWidth="1"/>
    <col min="4475" max="4517" width="0" style="683" hidden="1" customWidth="1"/>
    <col min="4518" max="4518" width="18.28515625" style="683" customWidth="1"/>
    <col min="4519" max="4519" width="0" style="683" hidden="1" customWidth="1"/>
    <col min="4520" max="4520" width="20" style="683" customWidth="1"/>
    <col min="4521" max="4521" width="19.7109375" style="683" customWidth="1"/>
    <col min="4522" max="4522" width="19.5703125" style="683" customWidth="1"/>
    <col min="4523" max="4523" width="22.28515625" style="683" customWidth="1"/>
    <col min="4524" max="4524" width="19.7109375" style="683" customWidth="1"/>
    <col min="4525" max="4525" width="17.7109375" style="683" customWidth="1"/>
    <col min="4526" max="4526" width="21" style="683" customWidth="1"/>
    <col min="4527" max="4527" width="18.28515625" style="683" customWidth="1"/>
    <col min="4528" max="4528" width="19.28515625" style="683" customWidth="1"/>
    <col min="4529" max="4543" width="0" style="683" hidden="1" customWidth="1"/>
    <col min="4544" max="4544" width="18.28515625" style="683" customWidth="1"/>
    <col min="4545" max="4545" width="17.28515625" style="683" customWidth="1"/>
    <col min="4546" max="4546" width="18.7109375" style="683" customWidth="1"/>
    <col min="4547" max="4547" width="18.28515625" style="683" customWidth="1"/>
    <col min="4548" max="4548" width="16.5703125" style="683" customWidth="1"/>
    <col min="4549" max="4549" width="16.42578125" style="683" customWidth="1"/>
    <col min="4550" max="4550" width="17.28515625" style="683" customWidth="1"/>
    <col min="4551" max="4551" width="15.7109375" style="683" customWidth="1"/>
    <col min="4552" max="4552" width="11.42578125" style="683"/>
    <col min="4553" max="4553" width="11.5703125" style="683" customWidth="1"/>
    <col min="4554" max="4554" width="18.7109375" style="683" customWidth="1"/>
    <col min="4555" max="4555" width="17.28515625" style="683" customWidth="1"/>
    <col min="4556" max="4556" width="11.42578125" style="683"/>
    <col min="4557" max="4557" width="15.28515625" style="683" customWidth="1"/>
    <col min="4558" max="4559" width="11.42578125" style="683"/>
    <col min="4560" max="4560" width="14" style="683" bestFit="1" customWidth="1"/>
    <col min="4561" max="4561" width="14.28515625" style="683" customWidth="1"/>
    <col min="4562" max="4563" width="15" style="683" bestFit="1" customWidth="1"/>
    <col min="4564" max="4564" width="14.7109375" style="683" bestFit="1" customWidth="1"/>
    <col min="4565" max="4566" width="11.42578125" style="683"/>
    <col min="4567" max="4567" width="17.7109375" style="683" customWidth="1"/>
    <col min="4568" max="4568" width="15.42578125" style="683" customWidth="1"/>
    <col min="4569" max="4727" width="11.42578125" style="683"/>
    <col min="4728" max="4728" width="3.7109375" style="683" customWidth="1"/>
    <col min="4729" max="4729" width="7.28515625" style="683" customWidth="1"/>
    <col min="4730" max="4730" width="38" style="683" customWidth="1"/>
    <col min="4731" max="4773" width="0" style="683" hidden="1" customWidth="1"/>
    <col min="4774" max="4774" width="18.28515625" style="683" customWidth="1"/>
    <col min="4775" max="4775" width="0" style="683" hidden="1" customWidth="1"/>
    <col min="4776" max="4776" width="20" style="683" customWidth="1"/>
    <col min="4777" max="4777" width="19.7109375" style="683" customWidth="1"/>
    <col min="4778" max="4778" width="19.5703125" style="683" customWidth="1"/>
    <col min="4779" max="4779" width="22.28515625" style="683" customWidth="1"/>
    <col min="4780" max="4780" width="19.7109375" style="683" customWidth="1"/>
    <col min="4781" max="4781" width="17.7109375" style="683" customWidth="1"/>
    <col min="4782" max="4782" width="21" style="683" customWidth="1"/>
    <col min="4783" max="4783" width="18.28515625" style="683" customWidth="1"/>
    <col min="4784" max="4784" width="19.28515625" style="683" customWidth="1"/>
    <col min="4785" max="4799" width="0" style="683" hidden="1" customWidth="1"/>
    <col min="4800" max="4800" width="18.28515625" style="683" customWidth="1"/>
    <col min="4801" max="4801" width="17.28515625" style="683" customWidth="1"/>
    <col min="4802" max="4802" width="18.7109375" style="683" customWidth="1"/>
    <col min="4803" max="4803" width="18.28515625" style="683" customWidth="1"/>
    <col min="4804" max="4804" width="16.5703125" style="683" customWidth="1"/>
    <col min="4805" max="4805" width="16.42578125" style="683" customWidth="1"/>
    <col min="4806" max="4806" width="17.28515625" style="683" customWidth="1"/>
    <col min="4807" max="4807" width="15.7109375" style="683" customWidth="1"/>
    <col min="4808" max="4808" width="11.42578125" style="683"/>
    <col min="4809" max="4809" width="11.5703125" style="683" customWidth="1"/>
    <col min="4810" max="4810" width="18.7109375" style="683" customWidth="1"/>
    <col min="4811" max="4811" width="17.28515625" style="683" customWidth="1"/>
    <col min="4812" max="4812" width="11.42578125" style="683"/>
    <col min="4813" max="4813" width="15.28515625" style="683" customWidth="1"/>
    <col min="4814" max="4815" width="11.42578125" style="683"/>
    <col min="4816" max="4816" width="14" style="683" bestFit="1" customWidth="1"/>
    <col min="4817" max="4817" width="14.28515625" style="683" customWidth="1"/>
    <col min="4818" max="4819" width="15" style="683" bestFit="1" customWidth="1"/>
    <col min="4820" max="4820" width="14.7109375" style="683" bestFit="1" customWidth="1"/>
    <col min="4821" max="4822" width="11.42578125" style="683"/>
    <col min="4823" max="4823" width="17.7109375" style="683" customWidth="1"/>
    <col min="4824" max="4824" width="15.42578125" style="683" customWidth="1"/>
    <col min="4825" max="4983" width="11.42578125" style="683"/>
    <col min="4984" max="4984" width="3.7109375" style="683" customWidth="1"/>
    <col min="4985" max="4985" width="7.28515625" style="683" customWidth="1"/>
    <col min="4986" max="4986" width="38" style="683" customWidth="1"/>
    <col min="4987" max="5029" width="0" style="683" hidden="1" customWidth="1"/>
    <col min="5030" max="5030" width="18.28515625" style="683" customWidth="1"/>
    <col min="5031" max="5031" width="0" style="683" hidden="1" customWidth="1"/>
    <col min="5032" max="5032" width="20" style="683" customWidth="1"/>
    <col min="5033" max="5033" width="19.7109375" style="683" customWidth="1"/>
    <col min="5034" max="5034" width="19.5703125" style="683" customWidth="1"/>
    <col min="5035" max="5035" width="22.28515625" style="683" customWidth="1"/>
    <col min="5036" max="5036" width="19.7109375" style="683" customWidth="1"/>
    <col min="5037" max="5037" width="17.7109375" style="683" customWidth="1"/>
    <col min="5038" max="5038" width="21" style="683" customWidth="1"/>
    <col min="5039" max="5039" width="18.28515625" style="683" customWidth="1"/>
    <col min="5040" max="5040" width="19.28515625" style="683" customWidth="1"/>
    <col min="5041" max="5055" width="0" style="683" hidden="1" customWidth="1"/>
    <col min="5056" max="5056" width="18.28515625" style="683" customWidth="1"/>
    <col min="5057" max="5057" width="17.28515625" style="683" customWidth="1"/>
    <col min="5058" max="5058" width="18.7109375" style="683" customWidth="1"/>
    <col min="5059" max="5059" width="18.28515625" style="683" customWidth="1"/>
    <col min="5060" max="5060" width="16.5703125" style="683" customWidth="1"/>
    <col min="5061" max="5061" width="16.42578125" style="683" customWidth="1"/>
    <col min="5062" max="5062" width="17.28515625" style="683" customWidth="1"/>
    <col min="5063" max="5063" width="15.7109375" style="683" customWidth="1"/>
    <col min="5064" max="5064" width="11.42578125" style="683"/>
    <col min="5065" max="5065" width="11.5703125" style="683" customWidth="1"/>
    <col min="5066" max="5066" width="18.7109375" style="683" customWidth="1"/>
    <col min="5067" max="5067" width="17.28515625" style="683" customWidth="1"/>
    <col min="5068" max="5068" width="11.42578125" style="683"/>
    <col min="5069" max="5069" width="15.28515625" style="683" customWidth="1"/>
    <col min="5070" max="5071" width="11.42578125" style="683"/>
    <col min="5072" max="5072" width="14" style="683" bestFit="1" customWidth="1"/>
    <col min="5073" max="5073" width="14.28515625" style="683" customWidth="1"/>
    <col min="5074" max="5075" width="15" style="683" bestFit="1" customWidth="1"/>
    <col min="5076" max="5076" width="14.7109375" style="683" bestFit="1" customWidth="1"/>
    <col min="5077" max="5078" width="11.42578125" style="683"/>
    <col min="5079" max="5079" width="17.7109375" style="683" customWidth="1"/>
    <col min="5080" max="5080" width="15.42578125" style="683" customWidth="1"/>
    <col min="5081" max="5239" width="11.42578125" style="683"/>
    <col min="5240" max="5240" width="3.7109375" style="683" customWidth="1"/>
    <col min="5241" max="5241" width="7.28515625" style="683" customWidth="1"/>
    <col min="5242" max="5242" width="38" style="683" customWidth="1"/>
    <col min="5243" max="5285" width="0" style="683" hidden="1" customWidth="1"/>
    <col min="5286" max="5286" width="18.28515625" style="683" customWidth="1"/>
    <col min="5287" max="5287" width="0" style="683" hidden="1" customWidth="1"/>
    <col min="5288" max="5288" width="20" style="683" customWidth="1"/>
    <col min="5289" max="5289" width="19.7109375" style="683" customWidth="1"/>
    <col min="5290" max="5290" width="19.5703125" style="683" customWidth="1"/>
    <col min="5291" max="5291" width="22.28515625" style="683" customWidth="1"/>
    <col min="5292" max="5292" width="19.7109375" style="683" customWidth="1"/>
    <col min="5293" max="5293" width="17.7109375" style="683" customWidth="1"/>
    <col min="5294" max="5294" width="21" style="683" customWidth="1"/>
    <col min="5295" max="5295" width="18.28515625" style="683" customWidth="1"/>
    <col min="5296" max="5296" width="19.28515625" style="683" customWidth="1"/>
    <col min="5297" max="5311" width="0" style="683" hidden="1" customWidth="1"/>
    <col min="5312" max="5312" width="18.28515625" style="683" customWidth="1"/>
    <col min="5313" max="5313" width="17.28515625" style="683" customWidth="1"/>
    <col min="5314" max="5314" width="18.7109375" style="683" customWidth="1"/>
    <col min="5315" max="5315" width="18.28515625" style="683" customWidth="1"/>
    <col min="5316" max="5316" width="16.5703125" style="683" customWidth="1"/>
    <col min="5317" max="5317" width="16.42578125" style="683" customWidth="1"/>
    <col min="5318" max="5318" width="17.28515625" style="683" customWidth="1"/>
    <col min="5319" max="5319" width="15.7109375" style="683" customWidth="1"/>
    <col min="5320" max="5320" width="11.42578125" style="683"/>
    <col min="5321" max="5321" width="11.5703125" style="683" customWidth="1"/>
    <col min="5322" max="5322" width="18.7109375" style="683" customWidth="1"/>
    <col min="5323" max="5323" width="17.28515625" style="683" customWidth="1"/>
    <col min="5324" max="5324" width="11.42578125" style="683"/>
    <col min="5325" max="5325" width="15.28515625" style="683" customWidth="1"/>
    <col min="5326" max="5327" width="11.42578125" style="683"/>
    <col min="5328" max="5328" width="14" style="683" bestFit="1" customWidth="1"/>
    <col min="5329" max="5329" width="14.28515625" style="683" customWidth="1"/>
    <col min="5330" max="5331" width="15" style="683" bestFit="1" customWidth="1"/>
    <col min="5332" max="5332" width="14.7109375" style="683" bestFit="1" customWidth="1"/>
    <col min="5333" max="5334" width="11.42578125" style="683"/>
    <col min="5335" max="5335" width="17.7109375" style="683" customWidth="1"/>
    <col min="5336" max="5336" width="15.42578125" style="683" customWidth="1"/>
    <col min="5337" max="5495" width="11.42578125" style="683"/>
    <col min="5496" max="5496" width="3.7109375" style="683" customWidth="1"/>
    <col min="5497" max="5497" width="7.28515625" style="683" customWidth="1"/>
    <col min="5498" max="5498" width="38" style="683" customWidth="1"/>
    <col min="5499" max="5541" width="0" style="683" hidden="1" customWidth="1"/>
    <col min="5542" max="5542" width="18.28515625" style="683" customWidth="1"/>
    <col min="5543" max="5543" width="0" style="683" hidden="1" customWidth="1"/>
    <col min="5544" max="5544" width="20" style="683" customWidth="1"/>
    <col min="5545" max="5545" width="19.7109375" style="683" customWidth="1"/>
    <col min="5546" max="5546" width="19.5703125" style="683" customWidth="1"/>
    <col min="5547" max="5547" width="22.28515625" style="683" customWidth="1"/>
    <col min="5548" max="5548" width="19.7109375" style="683" customWidth="1"/>
    <col min="5549" max="5549" width="17.7109375" style="683" customWidth="1"/>
    <col min="5550" max="5550" width="21" style="683" customWidth="1"/>
    <col min="5551" max="5551" width="18.28515625" style="683" customWidth="1"/>
    <col min="5552" max="5552" width="19.28515625" style="683" customWidth="1"/>
    <col min="5553" max="5567" width="0" style="683" hidden="1" customWidth="1"/>
    <col min="5568" max="5568" width="18.28515625" style="683" customWidth="1"/>
    <col min="5569" max="5569" width="17.28515625" style="683" customWidth="1"/>
    <col min="5570" max="5570" width="18.7109375" style="683" customWidth="1"/>
    <col min="5571" max="5571" width="18.28515625" style="683" customWidth="1"/>
    <col min="5572" max="5572" width="16.5703125" style="683" customWidth="1"/>
    <col min="5573" max="5573" width="16.42578125" style="683" customWidth="1"/>
    <col min="5574" max="5574" width="17.28515625" style="683" customWidth="1"/>
    <col min="5575" max="5575" width="15.7109375" style="683" customWidth="1"/>
    <col min="5576" max="5576" width="11.42578125" style="683"/>
    <col min="5577" max="5577" width="11.5703125" style="683" customWidth="1"/>
    <col min="5578" max="5578" width="18.7109375" style="683" customWidth="1"/>
    <col min="5579" max="5579" width="17.28515625" style="683" customWidth="1"/>
    <col min="5580" max="5580" width="11.42578125" style="683"/>
    <col min="5581" max="5581" width="15.28515625" style="683" customWidth="1"/>
    <col min="5582" max="5583" width="11.42578125" style="683"/>
    <col min="5584" max="5584" width="14" style="683" bestFit="1" customWidth="1"/>
    <col min="5585" max="5585" width="14.28515625" style="683" customWidth="1"/>
    <col min="5586" max="5587" width="15" style="683" bestFit="1" customWidth="1"/>
    <col min="5588" max="5588" width="14.7109375" style="683" bestFit="1" customWidth="1"/>
    <col min="5589" max="5590" width="11.42578125" style="683"/>
    <col min="5591" max="5591" width="17.7109375" style="683" customWidth="1"/>
    <col min="5592" max="5592" width="15.42578125" style="683" customWidth="1"/>
    <col min="5593" max="5751" width="11.42578125" style="683"/>
    <col min="5752" max="5752" width="3.7109375" style="683" customWidth="1"/>
    <col min="5753" max="5753" width="7.28515625" style="683" customWidth="1"/>
    <col min="5754" max="5754" width="38" style="683" customWidth="1"/>
    <col min="5755" max="5797" width="0" style="683" hidden="1" customWidth="1"/>
    <col min="5798" max="5798" width="18.28515625" style="683" customWidth="1"/>
    <col min="5799" max="5799" width="0" style="683" hidden="1" customWidth="1"/>
    <col min="5800" max="5800" width="20" style="683" customWidth="1"/>
    <col min="5801" max="5801" width="19.7109375" style="683" customWidth="1"/>
    <col min="5802" max="5802" width="19.5703125" style="683" customWidth="1"/>
    <col min="5803" max="5803" width="22.28515625" style="683" customWidth="1"/>
    <col min="5804" max="5804" width="19.7109375" style="683" customWidth="1"/>
    <col min="5805" max="5805" width="17.7109375" style="683" customWidth="1"/>
    <col min="5806" max="5806" width="21" style="683" customWidth="1"/>
    <col min="5807" max="5807" width="18.28515625" style="683" customWidth="1"/>
    <col min="5808" max="5808" width="19.28515625" style="683" customWidth="1"/>
    <col min="5809" max="5823" width="0" style="683" hidden="1" customWidth="1"/>
    <col min="5824" max="5824" width="18.28515625" style="683" customWidth="1"/>
    <col min="5825" max="5825" width="17.28515625" style="683" customWidth="1"/>
    <col min="5826" max="5826" width="18.7109375" style="683" customWidth="1"/>
    <col min="5827" max="5827" width="18.28515625" style="683" customWidth="1"/>
    <col min="5828" max="5828" width="16.5703125" style="683" customWidth="1"/>
    <col min="5829" max="5829" width="16.42578125" style="683" customWidth="1"/>
    <col min="5830" max="5830" width="17.28515625" style="683" customWidth="1"/>
    <col min="5831" max="5831" width="15.7109375" style="683" customWidth="1"/>
    <col min="5832" max="5832" width="11.42578125" style="683"/>
    <col min="5833" max="5833" width="11.5703125" style="683" customWidth="1"/>
    <col min="5834" max="5834" width="18.7109375" style="683" customWidth="1"/>
    <col min="5835" max="5835" width="17.28515625" style="683" customWidth="1"/>
    <col min="5836" max="5836" width="11.42578125" style="683"/>
    <col min="5837" max="5837" width="15.28515625" style="683" customWidth="1"/>
    <col min="5838" max="5839" width="11.42578125" style="683"/>
    <col min="5840" max="5840" width="14" style="683" bestFit="1" customWidth="1"/>
    <col min="5841" max="5841" width="14.28515625" style="683" customWidth="1"/>
    <col min="5842" max="5843" width="15" style="683" bestFit="1" customWidth="1"/>
    <col min="5844" max="5844" width="14.7109375" style="683" bestFit="1" customWidth="1"/>
    <col min="5845" max="5846" width="11.42578125" style="683"/>
    <col min="5847" max="5847" width="17.7109375" style="683" customWidth="1"/>
    <col min="5848" max="5848" width="15.42578125" style="683" customWidth="1"/>
    <col min="5849" max="6007" width="11.42578125" style="683"/>
    <col min="6008" max="6008" width="3.7109375" style="683" customWidth="1"/>
    <col min="6009" max="6009" width="7.28515625" style="683" customWidth="1"/>
    <col min="6010" max="6010" width="38" style="683" customWidth="1"/>
    <col min="6011" max="6053" width="0" style="683" hidden="1" customWidth="1"/>
    <col min="6054" max="6054" width="18.28515625" style="683" customWidth="1"/>
    <col min="6055" max="6055" width="0" style="683" hidden="1" customWidth="1"/>
    <col min="6056" max="6056" width="20" style="683" customWidth="1"/>
    <col min="6057" max="6057" width="19.7109375" style="683" customWidth="1"/>
    <col min="6058" max="6058" width="19.5703125" style="683" customWidth="1"/>
    <col min="6059" max="6059" width="22.28515625" style="683" customWidth="1"/>
    <col min="6060" max="6060" width="19.7109375" style="683" customWidth="1"/>
    <col min="6061" max="6061" width="17.7109375" style="683" customWidth="1"/>
    <col min="6062" max="6062" width="21" style="683" customWidth="1"/>
    <col min="6063" max="6063" width="18.28515625" style="683" customWidth="1"/>
    <col min="6064" max="6064" width="19.28515625" style="683" customWidth="1"/>
    <col min="6065" max="6079" width="0" style="683" hidden="1" customWidth="1"/>
    <col min="6080" max="6080" width="18.28515625" style="683" customWidth="1"/>
    <col min="6081" max="6081" width="17.28515625" style="683" customWidth="1"/>
    <col min="6082" max="6082" width="18.7109375" style="683" customWidth="1"/>
    <col min="6083" max="6083" width="18.28515625" style="683" customWidth="1"/>
    <col min="6084" max="6084" width="16.5703125" style="683" customWidth="1"/>
    <col min="6085" max="6085" width="16.42578125" style="683" customWidth="1"/>
    <col min="6086" max="6086" width="17.28515625" style="683" customWidth="1"/>
    <col min="6087" max="6087" width="15.7109375" style="683" customWidth="1"/>
    <col min="6088" max="6088" width="11.42578125" style="683"/>
    <col min="6089" max="6089" width="11.5703125" style="683" customWidth="1"/>
    <col min="6090" max="6090" width="18.7109375" style="683" customWidth="1"/>
    <col min="6091" max="6091" width="17.28515625" style="683" customWidth="1"/>
    <col min="6092" max="6092" width="11.42578125" style="683"/>
    <col min="6093" max="6093" width="15.28515625" style="683" customWidth="1"/>
    <col min="6094" max="6095" width="11.42578125" style="683"/>
    <col min="6096" max="6096" width="14" style="683" bestFit="1" customWidth="1"/>
    <col min="6097" max="6097" width="14.28515625" style="683" customWidth="1"/>
    <col min="6098" max="6099" width="15" style="683" bestFit="1" customWidth="1"/>
    <col min="6100" max="6100" width="14.7109375" style="683" bestFit="1" customWidth="1"/>
    <col min="6101" max="6102" width="11.42578125" style="683"/>
    <col min="6103" max="6103" width="17.7109375" style="683" customWidth="1"/>
    <col min="6104" max="6104" width="15.42578125" style="683" customWidth="1"/>
    <col min="6105" max="6263" width="11.42578125" style="683"/>
    <col min="6264" max="6264" width="3.7109375" style="683" customWidth="1"/>
    <col min="6265" max="6265" width="7.28515625" style="683" customWidth="1"/>
    <col min="6266" max="6266" width="38" style="683" customWidth="1"/>
    <col min="6267" max="6309" width="0" style="683" hidden="1" customWidth="1"/>
    <col min="6310" max="6310" width="18.28515625" style="683" customWidth="1"/>
    <col min="6311" max="6311" width="0" style="683" hidden="1" customWidth="1"/>
    <col min="6312" max="6312" width="20" style="683" customWidth="1"/>
    <col min="6313" max="6313" width="19.7109375" style="683" customWidth="1"/>
    <col min="6314" max="6314" width="19.5703125" style="683" customWidth="1"/>
    <col min="6315" max="6315" width="22.28515625" style="683" customWidth="1"/>
    <col min="6316" max="6316" width="19.7109375" style="683" customWidth="1"/>
    <col min="6317" max="6317" width="17.7109375" style="683" customWidth="1"/>
    <col min="6318" max="6318" width="21" style="683" customWidth="1"/>
    <col min="6319" max="6319" width="18.28515625" style="683" customWidth="1"/>
    <col min="6320" max="6320" width="19.28515625" style="683" customWidth="1"/>
    <col min="6321" max="6335" width="0" style="683" hidden="1" customWidth="1"/>
    <col min="6336" max="6336" width="18.28515625" style="683" customWidth="1"/>
    <col min="6337" max="6337" width="17.28515625" style="683" customWidth="1"/>
    <col min="6338" max="6338" width="18.7109375" style="683" customWidth="1"/>
    <col min="6339" max="6339" width="18.28515625" style="683" customWidth="1"/>
    <col min="6340" max="6340" width="16.5703125" style="683" customWidth="1"/>
    <col min="6341" max="6341" width="16.42578125" style="683" customWidth="1"/>
    <col min="6342" max="6342" width="17.28515625" style="683" customWidth="1"/>
    <col min="6343" max="6343" width="15.7109375" style="683" customWidth="1"/>
    <col min="6344" max="6344" width="11.42578125" style="683"/>
    <col min="6345" max="6345" width="11.5703125" style="683" customWidth="1"/>
    <col min="6346" max="6346" width="18.7109375" style="683" customWidth="1"/>
    <col min="6347" max="6347" width="17.28515625" style="683" customWidth="1"/>
    <col min="6348" max="6348" width="11.42578125" style="683"/>
    <col min="6349" max="6349" width="15.28515625" style="683" customWidth="1"/>
    <col min="6350" max="6351" width="11.42578125" style="683"/>
    <col min="6352" max="6352" width="14" style="683" bestFit="1" customWidth="1"/>
    <col min="6353" max="6353" width="14.28515625" style="683" customWidth="1"/>
    <col min="6354" max="6355" width="15" style="683" bestFit="1" customWidth="1"/>
    <col min="6356" max="6356" width="14.7109375" style="683" bestFit="1" customWidth="1"/>
    <col min="6357" max="6358" width="11.42578125" style="683"/>
    <col min="6359" max="6359" width="17.7109375" style="683" customWidth="1"/>
    <col min="6360" max="6360" width="15.42578125" style="683" customWidth="1"/>
    <col min="6361" max="6519" width="11.42578125" style="683"/>
    <col min="6520" max="6520" width="3.7109375" style="683" customWidth="1"/>
    <col min="6521" max="6521" width="7.28515625" style="683" customWidth="1"/>
    <col min="6522" max="6522" width="38" style="683" customWidth="1"/>
    <col min="6523" max="6565" width="0" style="683" hidden="1" customWidth="1"/>
    <col min="6566" max="6566" width="18.28515625" style="683" customWidth="1"/>
    <col min="6567" max="6567" width="0" style="683" hidden="1" customWidth="1"/>
    <col min="6568" max="6568" width="20" style="683" customWidth="1"/>
    <col min="6569" max="6569" width="19.7109375" style="683" customWidth="1"/>
    <col min="6570" max="6570" width="19.5703125" style="683" customWidth="1"/>
    <col min="6571" max="6571" width="22.28515625" style="683" customWidth="1"/>
    <col min="6572" max="6572" width="19.7109375" style="683" customWidth="1"/>
    <col min="6573" max="6573" width="17.7109375" style="683" customWidth="1"/>
    <col min="6574" max="6574" width="21" style="683" customWidth="1"/>
    <col min="6575" max="6575" width="18.28515625" style="683" customWidth="1"/>
    <col min="6576" max="6576" width="19.28515625" style="683" customWidth="1"/>
    <col min="6577" max="6591" width="0" style="683" hidden="1" customWidth="1"/>
    <col min="6592" max="6592" width="18.28515625" style="683" customWidth="1"/>
    <col min="6593" max="6593" width="17.28515625" style="683" customWidth="1"/>
    <col min="6594" max="6594" width="18.7109375" style="683" customWidth="1"/>
    <col min="6595" max="6595" width="18.28515625" style="683" customWidth="1"/>
    <col min="6596" max="6596" width="16.5703125" style="683" customWidth="1"/>
    <col min="6597" max="6597" width="16.42578125" style="683" customWidth="1"/>
    <col min="6598" max="6598" width="17.28515625" style="683" customWidth="1"/>
    <col min="6599" max="6599" width="15.7109375" style="683" customWidth="1"/>
    <col min="6600" max="6600" width="11.42578125" style="683"/>
    <col min="6601" max="6601" width="11.5703125" style="683" customWidth="1"/>
    <col min="6602" max="6602" width="18.7109375" style="683" customWidth="1"/>
    <col min="6603" max="6603" width="17.28515625" style="683" customWidth="1"/>
    <col min="6604" max="6604" width="11.42578125" style="683"/>
    <col min="6605" max="6605" width="15.28515625" style="683" customWidth="1"/>
    <col min="6606" max="6607" width="11.42578125" style="683"/>
    <col min="6608" max="6608" width="14" style="683" bestFit="1" customWidth="1"/>
    <col min="6609" max="6609" width="14.28515625" style="683" customWidth="1"/>
    <col min="6610" max="6611" width="15" style="683" bestFit="1" customWidth="1"/>
    <col min="6612" max="6612" width="14.7109375" style="683" bestFit="1" customWidth="1"/>
    <col min="6613" max="6614" width="11.42578125" style="683"/>
    <col min="6615" max="6615" width="17.7109375" style="683" customWidth="1"/>
    <col min="6616" max="6616" width="15.42578125" style="683" customWidth="1"/>
    <col min="6617" max="6775" width="11.42578125" style="683"/>
    <col min="6776" max="6776" width="3.7109375" style="683" customWidth="1"/>
    <col min="6777" max="6777" width="7.28515625" style="683" customWidth="1"/>
    <col min="6778" max="6778" width="38" style="683" customWidth="1"/>
    <col min="6779" max="6821" width="0" style="683" hidden="1" customWidth="1"/>
    <col min="6822" max="6822" width="18.28515625" style="683" customWidth="1"/>
    <col min="6823" max="6823" width="0" style="683" hidden="1" customWidth="1"/>
    <col min="6824" max="6824" width="20" style="683" customWidth="1"/>
    <col min="6825" max="6825" width="19.7109375" style="683" customWidth="1"/>
    <col min="6826" max="6826" width="19.5703125" style="683" customWidth="1"/>
    <col min="6827" max="6827" width="22.28515625" style="683" customWidth="1"/>
    <col min="6828" max="6828" width="19.7109375" style="683" customWidth="1"/>
    <col min="6829" max="6829" width="17.7109375" style="683" customWidth="1"/>
    <col min="6830" max="6830" width="21" style="683" customWidth="1"/>
    <col min="6831" max="6831" width="18.28515625" style="683" customWidth="1"/>
    <col min="6832" max="6832" width="19.28515625" style="683" customWidth="1"/>
    <col min="6833" max="6847" width="0" style="683" hidden="1" customWidth="1"/>
    <col min="6848" max="6848" width="18.28515625" style="683" customWidth="1"/>
    <col min="6849" max="6849" width="17.28515625" style="683" customWidth="1"/>
    <col min="6850" max="6850" width="18.7109375" style="683" customWidth="1"/>
    <col min="6851" max="6851" width="18.28515625" style="683" customWidth="1"/>
    <col min="6852" max="6852" width="16.5703125" style="683" customWidth="1"/>
    <col min="6853" max="6853" width="16.42578125" style="683" customWidth="1"/>
    <col min="6854" max="6854" width="17.28515625" style="683" customWidth="1"/>
    <col min="6855" max="6855" width="15.7109375" style="683" customWidth="1"/>
    <col min="6856" max="6856" width="11.42578125" style="683"/>
    <col min="6857" max="6857" width="11.5703125" style="683" customWidth="1"/>
    <col min="6858" max="6858" width="18.7109375" style="683" customWidth="1"/>
    <col min="6859" max="6859" width="17.28515625" style="683" customWidth="1"/>
    <col min="6860" max="6860" width="11.42578125" style="683"/>
    <col min="6861" max="6861" width="15.28515625" style="683" customWidth="1"/>
    <col min="6862" max="6863" width="11.42578125" style="683"/>
    <col min="6864" max="6864" width="14" style="683" bestFit="1" customWidth="1"/>
    <col min="6865" max="6865" width="14.28515625" style="683" customWidth="1"/>
    <col min="6866" max="6867" width="15" style="683" bestFit="1" customWidth="1"/>
    <col min="6868" max="6868" width="14.7109375" style="683" bestFit="1" customWidth="1"/>
    <col min="6869" max="6870" width="11.42578125" style="683"/>
    <col min="6871" max="6871" width="17.7109375" style="683" customWidth="1"/>
    <col min="6872" max="6872" width="15.42578125" style="683" customWidth="1"/>
    <col min="6873" max="7031" width="11.42578125" style="683"/>
    <col min="7032" max="7032" width="3.7109375" style="683" customWidth="1"/>
    <col min="7033" max="7033" width="7.28515625" style="683" customWidth="1"/>
    <col min="7034" max="7034" width="38" style="683" customWidth="1"/>
    <col min="7035" max="7077" width="0" style="683" hidden="1" customWidth="1"/>
    <col min="7078" max="7078" width="18.28515625" style="683" customWidth="1"/>
    <col min="7079" max="7079" width="0" style="683" hidden="1" customWidth="1"/>
    <col min="7080" max="7080" width="20" style="683" customWidth="1"/>
    <col min="7081" max="7081" width="19.7109375" style="683" customWidth="1"/>
    <col min="7082" max="7082" width="19.5703125" style="683" customWidth="1"/>
    <col min="7083" max="7083" width="22.28515625" style="683" customWidth="1"/>
    <col min="7084" max="7084" width="19.7109375" style="683" customWidth="1"/>
    <col min="7085" max="7085" width="17.7109375" style="683" customWidth="1"/>
    <col min="7086" max="7086" width="21" style="683" customWidth="1"/>
    <col min="7087" max="7087" width="18.28515625" style="683" customWidth="1"/>
    <col min="7088" max="7088" width="19.28515625" style="683" customWidth="1"/>
    <col min="7089" max="7103" width="0" style="683" hidden="1" customWidth="1"/>
    <col min="7104" max="7104" width="18.28515625" style="683" customWidth="1"/>
    <col min="7105" max="7105" width="17.28515625" style="683" customWidth="1"/>
    <col min="7106" max="7106" width="18.7109375" style="683" customWidth="1"/>
    <col min="7107" max="7107" width="18.28515625" style="683" customWidth="1"/>
    <col min="7108" max="7108" width="16.5703125" style="683" customWidth="1"/>
    <col min="7109" max="7109" width="16.42578125" style="683" customWidth="1"/>
    <col min="7110" max="7110" width="17.28515625" style="683" customWidth="1"/>
    <col min="7111" max="7111" width="15.7109375" style="683" customWidth="1"/>
    <col min="7112" max="7112" width="11.42578125" style="683"/>
    <col min="7113" max="7113" width="11.5703125" style="683" customWidth="1"/>
    <col min="7114" max="7114" width="18.7109375" style="683" customWidth="1"/>
    <col min="7115" max="7115" width="17.28515625" style="683" customWidth="1"/>
    <col min="7116" max="7116" width="11.42578125" style="683"/>
    <col min="7117" max="7117" width="15.28515625" style="683" customWidth="1"/>
    <col min="7118" max="7119" width="11.42578125" style="683"/>
    <col min="7120" max="7120" width="14" style="683" bestFit="1" customWidth="1"/>
    <col min="7121" max="7121" width="14.28515625" style="683" customWidth="1"/>
    <col min="7122" max="7123" width="15" style="683" bestFit="1" customWidth="1"/>
    <col min="7124" max="7124" width="14.7109375" style="683" bestFit="1" customWidth="1"/>
    <col min="7125" max="7126" width="11.42578125" style="683"/>
    <col min="7127" max="7127" width="17.7109375" style="683" customWidth="1"/>
    <col min="7128" max="7128" width="15.42578125" style="683" customWidth="1"/>
    <col min="7129" max="7287" width="11.42578125" style="683"/>
    <col min="7288" max="7288" width="3.7109375" style="683" customWidth="1"/>
    <col min="7289" max="7289" width="7.28515625" style="683" customWidth="1"/>
    <col min="7290" max="7290" width="38" style="683" customWidth="1"/>
    <col min="7291" max="7333" width="0" style="683" hidden="1" customWidth="1"/>
    <col min="7334" max="7334" width="18.28515625" style="683" customWidth="1"/>
    <col min="7335" max="7335" width="0" style="683" hidden="1" customWidth="1"/>
    <col min="7336" max="7336" width="20" style="683" customWidth="1"/>
    <col min="7337" max="7337" width="19.7109375" style="683" customWidth="1"/>
    <col min="7338" max="7338" width="19.5703125" style="683" customWidth="1"/>
    <col min="7339" max="7339" width="22.28515625" style="683" customWidth="1"/>
    <col min="7340" max="7340" width="19.7109375" style="683" customWidth="1"/>
    <col min="7341" max="7341" width="17.7109375" style="683" customWidth="1"/>
    <col min="7342" max="7342" width="21" style="683" customWidth="1"/>
    <col min="7343" max="7343" width="18.28515625" style="683" customWidth="1"/>
    <col min="7344" max="7344" width="19.28515625" style="683" customWidth="1"/>
    <col min="7345" max="7359" width="0" style="683" hidden="1" customWidth="1"/>
    <col min="7360" max="7360" width="18.28515625" style="683" customWidth="1"/>
    <col min="7361" max="7361" width="17.28515625" style="683" customWidth="1"/>
    <col min="7362" max="7362" width="18.7109375" style="683" customWidth="1"/>
    <col min="7363" max="7363" width="18.28515625" style="683" customWidth="1"/>
    <col min="7364" max="7364" width="16.5703125" style="683" customWidth="1"/>
    <col min="7365" max="7365" width="16.42578125" style="683" customWidth="1"/>
    <col min="7366" max="7366" width="17.28515625" style="683" customWidth="1"/>
    <col min="7367" max="7367" width="15.7109375" style="683" customWidth="1"/>
    <col min="7368" max="7368" width="11.42578125" style="683"/>
    <col min="7369" max="7369" width="11.5703125" style="683" customWidth="1"/>
    <col min="7370" max="7370" width="18.7109375" style="683" customWidth="1"/>
    <col min="7371" max="7371" width="17.28515625" style="683" customWidth="1"/>
    <col min="7372" max="7372" width="11.42578125" style="683"/>
    <col min="7373" max="7373" width="15.28515625" style="683" customWidth="1"/>
    <col min="7374" max="7375" width="11.42578125" style="683"/>
    <col min="7376" max="7376" width="14" style="683" bestFit="1" customWidth="1"/>
    <col min="7377" max="7377" width="14.28515625" style="683" customWidth="1"/>
    <col min="7378" max="7379" width="15" style="683" bestFit="1" customWidth="1"/>
    <col min="7380" max="7380" width="14.7109375" style="683" bestFit="1" customWidth="1"/>
    <col min="7381" max="7382" width="11.42578125" style="683"/>
    <col min="7383" max="7383" width="17.7109375" style="683" customWidth="1"/>
    <col min="7384" max="7384" width="15.42578125" style="683" customWidth="1"/>
    <col min="7385" max="7543" width="11.42578125" style="683"/>
    <col min="7544" max="7544" width="3.7109375" style="683" customWidth="1"/>
    <col min="7545" max="7545" width="7.28515625" style="683" customWidth="1"/>
    <col min="7546" max="7546" width="38" style="683" customWidth="1"/>
    <col min="7547" max="7589" width="0" style="683" hidden="1" customWidth="1"/>
    <col min="7590" max="7590" width="18.28515625" style="683" customWidth="1"/>
    <col min="7591" max="7591" width="0" style="683" hidden="1" customWidth="1"/>
    <col min="7592" max="7592" width="20" style="683" customWidth="1"/>
    <col min="7593" max="7593" width="19.7109375" style="683" customWidth="1"/>
    <col min="7594" max="7594" width="19.5703125" style="683" customWidth="1"/>
    <col min="7595" max="7595" width="22.28515625" style="683" customWidth="1"/>
    <col min="7596" max="7596" width="19.7109375" style="683" customWidth="1"/>
    <col min="7597" max="7597" width="17.7109375" style="683" customWidth="1"/>
    <col min="7598" max="7598" width="21" style="683" customWidth="1"/>
    <col min="7599" max="7599" width="18.28515625" style="683" customWidth="1"/>
    <col min="7600" max="7600" width="19.28515625" style="683" customWidth="1"/>
    <col min="7601" max="7615" width="0" style="683" hidden="1" customWidth="1"/>
    <col min="7616" max="7616" width="18.28515625" style="683" customWidth="1"/>
    <col min="7617" max="7617" width="17.28515625" style="683" customWidth="1"/>
    <col min="7618" max="7618" width="18.7109375" style="683" customWidth="1"/>
    <col min="7619" max="7619" width="18.28515625" style="683" customWidth="1"/>
    <col min="7620" max="7620" width="16.5703125" style="683" customWidth="1"/>
    <col min="7621" max="7621" width="16.42578125" style="683" customWidth="1"/>
    <col min="7622" max="7622" width="17.28515625" style="683" customWidth="1"/>
    <col min="7623" max="7623" width="15.7109375" style="683" customWidth="1"/>
    <col min="7624" max="7624" width="11.42578125" style="683"/>
    <col min="7625" max="7625" width="11.5703125" style="683" customWidth="1"/>
    <col min="7626" max="7626" width="18.7109375" style="683" customWidth="1"/>
    <col min="7627" max="7627" width="17.28515625" style="683" customWidth="1"/>
    <col min="7628" max="7628" width="11.42578125" style="683"/>
    <col min="7629" max="7629" width="15.28515625" style="683" customWidth="1"/>
    <col min="7630" max="7631" width="11.42578125" style="683"/>
    <col min="7632" max="7632" width="14" style="683" bestFit="1" customWidth="1"/>
    <col min="7633" max="7633" width="14.28515625" style="683" customWidth="1"/>
    <col min="7634" max="7635" width="15" style="683" bestFit="1" customWidth="1"/>
    <col min="7636" max="7636" width="14.7109375" style="683" bestFit="1" customWidth="1"/>
    <col min="7637" max="7638" width="11.42578125" style="683"/>
    <col min="7639" max="7639" width="17.7109375" style="683" customWidth="1"/>
    <col min="7640" max="7640" width="15.42578125" style="683" customWidth="1"/>
    <col min="7641" max="7799" width="11.42578125" style="683"/>
    <col min="7800" max="7800" width="3.7109375" style="683" customWidth="1"/>
    <col min="7801" max="7801" width="7.28515625" style="683" customWidth="1"/>
    <col min="7802" max="7802" width="38" style="683" customWidth="1"/>
    <col min="7803" max="7845" width="0" style="683" hidden="1" customWidth="1"/>
    <col min="7846" max="7846" width="18.28515625" style="683" customWidth="1"/>
    <col min="7847" max="7847" width="0" style="683" hidden="1" customWidth="1"/>
    <col min="7848" max="7848" width="20" style="683" customWidth="1"/>
    <col min="7849" max="7849" width="19.7109375" style="683" customWidth="1"/>
    <col min="7850" max="7850" width="19.5703125" style="683" customWidth="1"/>
    <col min="7851" max="7851" width="22.28515625" style="683" customWidth="1"/>
    <col min="7852" max="7852" width="19.7109375" style="683" customWidth="1"/>
    <col min="7853" max="7853" width="17.7109375" style="683" customWidth="1"/>
    <col min="7854" max="7854" width="21" style="683" customWidth="1"/>
    <col min="7855" max="7855" width="18.28515625" style="683" customWidth="1"/>
    <col min="7856" max="7856" width="19.28515625" style="683" customWidth="1"/>
    <col min="7857" max="7871" width="0" style="683" hidden="1" customWidth="1"/>
    <col min="7872" max="7872" width="18.28515625" style="683" customWidth="1"/>
    <col min="7873" max="7873" width="17.28515625" style="683" customWidth="1"/>
    <col min="7874" max="7874" width="18.7109375" style="683" customWidth="1"/>
    <col min="7875" max="7875" width="18.28515625" style="683" customWidth="1"/>
    <col min="7876" max="7876" width="16.5703125" style="683" customWidth="1"/>
    <col min="7877" max="7877" width="16.42578125" style="683" customWidth="1"/>
    <col min="7878" max="7878" width="17.28515625" style="683" customWidth="1"/>
    <col min="7879" max="7879" width="15.7109375" style="683" customWidth="1"/>
    <col min="7880" max="7880" width="11.42578125" style="683"/>
    <col min="7881" max="7881" width="11.5703125" style="683" customWidth="1"/>
    <col min="7882" max="7882" width="18.7109375" style="683" customWidth="1"/>
    <col min="7883" max="7883" width="17.28515625" style="683" customWidth="1"/>
    <col min="7884" max="7884" width="11.42578125" style="683"/>
    <col min="7885" max="7885" width="15.28515625" style="683" customWidth="1"/>
    <col min="7886" max="7887" width="11.42578125" style="683"/>
    <col min="7888" max="7888" width="14" style="683" bestFit="1" customWidth="1"/>
    <col min="7889" max="7889" width="14.28515625" style="683" customWidth="1"/>
    <col min="7890" max="7891" width="15" style="683" bestFit="1" customWidth="1"/>
    <col min="7892" max="7892" width="14.7109375" style="683" bestFit="1" customWidth="1"/>
    <col min="7893" max="7894" width="11.42578125" style="683"/>
    <col min="7895" max="7895" width="17.7109375" style="683" customWidth="1"/>
    <col min="7896" max="7896" width="15.42578125" style="683" customWidth="1"/>
    <col min="7897" max="8055" width="11.42578125" style="683"/>
    <col min="8056" max="8056" width="3.7109375" style="683" customWidth="1"/>
    <col min="8057" max="8057" width="7.28515625" style="683" customWidth="1"/>
    <col min="8058" max="8058" width="38" style="683" customWidth="1"/>
    <col min="8059" max="8101" width="0" style="683" hidden="1" customWidth="1"/>
    <col min="8102" max="8102" width="18.28515625" style="683" customWidth="1"/>
    <col min="8103" max="8103" width="0" style="683" hidden="1" customWidth="1"/>
    <col min="8104" max="8104" width="20" style="683" customWidth="1"/>
    <col min="8105" max="8105" width="19.7109375" style="683" customWidth="1"/>
    <col min="8106" max="8106" width="19.5703125" style="683" customWidth="1"/>
    <col min="8107" max="8107" width="22.28515625" style="683" customWidth="1"/>
    <col min="8108" max="8108" width="19.7109375" style="683" customWidth="1"/>
    <col min="8109" max="8109" width="17.7109375" style="683" customWidth="1"/>
    <col min="8110" max="8110" width="21" style="683" customWidth="1"/>
    <col min="8111" max="8111" width="18.28515625" style="683" customWidth="1"/>
    <col min="8112" max="8112" width="19.28515625" style="683" customWidth="1"/>
    <col min="8113" max="8127" width="0" style="683" hidden="1" customWidth="1"/>
    <col min="8128" max="8128" width="18.28515625" style="683" customWidth="1"/>
    <col min="8129" max="8129" width="17.28515625" style="683" customWidth="1"/>
    <col min="8130" max="8130" width="18.7109375" style="683" customWidth="1"/>
    <col min="8131" max="8131" width="18.28515625" style="683" customWidth="1"/>
    <col min="8132" max="8132" width="16.5703125" style="683" customWidth="1"/>
    <col min="8133" max="8133" width="16.42578125" style="683" customWidth="1"/>
    <col min="8134" max="8134" width="17.28515625" style="683" customWidth="1"/>
    <col min="8135" max="8135" width="15.7109375" style="683" customWidth="1"/>
    <col min="8136" max="8136" width="11.42578125" style="683"/>
    <col min="8137" max="8137" width="11.5703125" style="683" customWidth="1"/>
    <col min="8138" max="8138" width="18.7109375" style="683" customWidth="1"/>
    <col min="8139" max="8139" width="17.28515625" style="683" customWidth="1"/>
    <col min="8140" max="8140" width="11.42578125" style="683"/>
    <col min="8141" max="8141" width="15.28515625" style="683" customWidth="1"/>
    <col min="8142" max="8143" width="11.42578125" style="683"/>
    <col min="8144" max="8144" width="14" style="683" bestFit="1" customWidth="1"/>
    <col min="8145" max="8145" width="14.28515625" style="683" customWidth="1"/>
    <col min="8146" max="8147" width="15" style="683" bestFit="1" customWidth="1"/>
    <col min="8148" max="8148" width="14.7109375" style="683" bestFit="1" customWidth="1"/>
    <col min="8149" max="8150" width="11.42578125" style="683"/>
    <col min="8151" max="8151" width="17.7109375" style="683" customWidth="1"/>
    <col min="8152" max="8152" width="15.42578125" style="683" customWidth="1"/>
    <col min="8153" max="8311" width="11.42578125" style="683"/>
    <col min="8312" max="8312" width="3.7109375" style="683" customWidth="1"/>
    <col min="8313" max="8313" width="7.28515625" style="683" customWidth="1"/>
    <col min="8314" max="8314" width="38" style="683" customWidth="1"/>
    <col min="8315" max="8357" width="0" style="683" hidden="1" customWidth="1"/>
    <col min="8358" max="8358" width="18.28515625" style="683" customWidth="1"/>
    <col min="8359" max="8359" width="0" style="683" hidden="1" customWidth="1"/>
    <col min="8360" max="8360" width="20" style="683" customWidth="1"/>
    <col min="8361" max="8361" width="19.7109375" style="683" customWidth="1"/>
    <col min="8362" max="8362" width="19.5703125" style="683" customWidth="1"/>
    <col min="8363" max="8363" width="22.28515625" style="683" customWidth="1"/>
    <col min="8364" max="8364" width="19.7109375" style="683" customWidth="1"/>
    <col min="8365" max="8365" width="17.7109375" style="683" customWidth="1"/>
    <col min="8366" max="8366" width="21" style="683" customWidth="1"/>
    <col min="8367" max="8367" width="18.28515625" style="683" customWidth="1"/>
    <col min="8368" max="8368" width="19.28515625" style="683" customWidth="1"/>
    <col min="8369" max="8383" width="0" style="683" hidden="1" customWidth="1"/>
    <col min="8384" max="8384" width="18.28515625" style="683" customWidth="1"/>
    <col min="8385" max="8385" width="17.28515625" style="683" customWidth="1"/>
    <col min="8386" max="8386" width="18.7109375" style="683" customWidth="1"/>
    <col min="8387" max="8387" width="18.28515625" style="683" customWidth="1"/>
    <col min="8388" max="8388" width="16.5703125" style="683" customWidth="1"/>
    <col min="8389" max="8389" width="16.42578125" style="683" customWidth="1"/>
    <col min="8390" max="8390" width="17.28515625" style="683" customWidth="1"/>
    <col min="8391" max="8391" width="15.7109375" style="683" customWidth="1"/>
    <col min="8392" max="8392" width="11.42578125" style="683"/>
    <col min="8393" max="8393" width="11.5703125" style="683" customWidth="1"/>
    <col min="8394" max="8394" width="18.7109375" style="683" customWidth="1"/>
    <col min="8395" max="8395" width="17.28515625" style="683" customWidth="1"/>
    <col min="8396" max="8396" width="11.42578125" style="683"/>
    <col min="8397" max="8397" width="15.28515625" style="683" customWidth="1"/>
    <col min="8398" max="8399" width="11.42578125" style="683"/>
    <col min="8400" max="8400" width="14" style="683" bestFit="1" customWidth="1"/>
    <col min="8401" max="8401" width="14.28515625" style="683" customWidth="1"/>
    <col min="8402" max="8403" width="15" style="683" bestFit="1" customWidth="1"/>
    <col min="8404" max="8404" width="14.7109375" style="683" bestFit="1" customWidth="1"/>
    <col min="8405" max="8406" width="11.42578125" style="683"/>
    <col min="8407" max="8407" width="17.7109375" style="683" customWidth="1"/>
    <col min="8408" max="8408" width="15.42578125" style="683" customWidth="1"/>
    <col min="8409" max="8567" width="11.42578125" style="683"/>
    <col min="8568" max="8568" width="3.7109375" style="683" customWidth="1"/>
    <col min="8569" max="8569" width="7.28515625" style="683" customWidth="1"/>
    <col min="8570" max="8570" width="38" style="683" customWidth="1"/>
    <col min="8571" max="8613" width="0" style="683" hidden="1" customWidth="1"/>
    <col min="8614" max="8614" width="18.28515625" style="683" customWidth="1"/>
    <col min="8615" max="8615" width="0" style="683" hidden="1" customWidth="1"/>
    <col min="8616" max="8616" width="20" style="683" customWidth="1"/>
    <col min="8617" max="8617" width="19.7109375" style="683" customWidth="1"/>
    <col min="8618" max="8618" width="19.5703125" style="683" customWidth="1"/>
    <col min="8619" max="8619" width="22.28515625" style="683" customWidth="1"/>
    <col min="8620" max="8620" width="19.7109375" style="683" customWidth="1"/>
    <col min="8621" max="8621" width="17.7109375" style="683" customWidth="1"/>
    <col min="8622" max="8622" width="21" style="683" customWidth="1"/>
    <col min="8623" max="8623" width="18.28515625" style="683" customWidth="1"/>
    <col min="8624" max="8624" width="19.28515625" style="683" customWidth="1"/>
    <col min="8625" max="8639" width="0" style="683" hidden="1" customWidth="1"/>
    <col min="8640" max="8640" width="18.28515625" style="683" customWidth="1"/>
    <col min="8641" max="8641" width="17.28515625" style="683" customWidth="1"/>
    <col min="8642" max="8642" width="18.7109375" style="683" customWidth="1"/>
    <col min="8643" max="8643" width="18.28515625" style="683" customWidth="1"/>
    <col min="8644" max="8644" width="16.5703125" style="683" customWidth="1"/>
    <col min="8645" max="8645" width="16.42578125" style="683" customWidth="1"/>
    <col min="8646" max="8646" width="17.28515625" style="683" customWidth="1"/>
    <col min="8647" max="8647" width="15.7109375" style="683" customWidth="1"/>
    <col min="8648" max="8648" width="11.42578125" style="683"/>
    <col min="8649" max="8649" width="11.5703125" style="683" customWidth="1"/>
    <col min="8650" max="8650" width="18.7109375" style="683" customWidth="1"/>
    <col min="8651" max="8651" width="17.28515625" style="683" customWidth="1"/>
    <col min="8652" max="8652" width="11.42578125" style="683"/>
    <col min="8653" max="8653" width="15.28515625" style="683" customWidth="1"/>
    <col min="8654" max="8655" width="11.42578125" style="683"/>
    <col min="8656" max="8656" width="14" style="683" bestFit="1" customWidth="1"/>
    <col min="8657" max="8657" width="14.28515625" style="683" customWidth="1"/>
    <col min="8658" max="8659" width="15" style="683" bestFit="1" customWidth="1"/>
    <col min="8660" max="8660" width="14.7109375" style="683" bestFit="1" customWidth="1"/>
    <col min="8661" max="8662" width="11.42578125" style="683"/>
    <col min="8663" max="8663" width="17.7109375" style="683" customWidth="1"/>
    <col min="8664" max="8664" width="15.42578125" style="683" customWidth="1"/>
    <col min="8665" max="8823" width="11.42578125" style="683"/>
    <col min="8824" max="8824" width="3.7109375" style="683" customWidth="1"/>
    <col min="8825" max="8825" width="7.28515625" style="683" customWidth="1"/>
    <col min="8826" max="8826" width="38" style="683" customWidth="1"/>
    <col min="8827" max="8869" width="0" style="683" hidden="1" customWidth="1"/>
    <col min="8870" max="8870" width="18.28515625" style="683" customWidth="1"/>
    <col min="8871" max="8871" width="0" style="683" hidden="1" customWidth="1"/>
    <col min="8872" max="8872" width="20" style="683" customWidth="1"/>
    <col min="8873" max="8873" width="19.7109375" style="683" customWidth="1"/>
    <col min="8874" max="8874" width="19.5703125" style="683" customWidth="1"/>
    <col min="8875" max="8875" width="22.28515625" style="683" customWidth="1"/>
    <col min="8876" max="8876" width="19.7109375" style="683" customWidth="1"/>
    <col min="8877" max="8877" width="17.7109375" style="683" customWidth="1"/>
    <col min="8878" max="8878" width="21" style="683" customWidth="1"/>
    <col min="8879" max="8879" width="18.28515625" style="683" customWidth="1"/>
    <col min="8880" max="8880" width="19.28515625" style="683" customWidth="1"/>
    <col min="8881" max="8895" width="0" style="683" hidden="1" customWidth="1"/>
    <col min="8896" max="8896" width="18.28515625" style="683" customWidth="1"/>
    <col min="8897" max="8897" width="17.28515625" style="683" customWidth="1"/>
    <col min="8898" max="8898" width="18.7109375" style="683" customWidth="1"/>
    <col min="8899" max="8899" width="18.28515625" style="683" customWidth="1"/>
    <col min="8900" max="8900" width="16.5703125" style="683" customWidth="1"/>
    <col min="8901" max="8901" width="16.42578125" style="683" customWidth="1"/>
    <col min="8902" max="8902" width="17.28515625" style="683" customWidth="1"/>
    <col min="8903" max="8903" width="15.7109375" style="683" customWidth="1"/>
    <col min="8904" max="8904" width="11.42578125" style="683"/>
    <col min="8905" max="8905" width="11.5703125" style="683" customWidth="1"/>
    <col min="8906" max="8906" width="18.7109375" style="683" customWidth="1"/>
    <col min="8907" max="8907" width="17.28515625" style="683" customWidth="1"/>
    <col min="8908" max="8908" width="11.42578125" style="683"/>
    <col min="8909" max="8909" width="15.28515625" style="683" customWidth="1"/>
    <col min="8910" max="8911" width="11.42578125" style="683"/>
    <col min="8912" max="8912" width="14" style="683" bestFit="1" customWidth="1"/>
    <col min="8913" max="8913" width="14.28515625" style="683" customWidth="1"/>
    <col min="8914" max="8915" width="15" style="683" bestFit="1" customWidth="1"/>
    <col min="8916" max="8916" width="14.7109375" style="683" bestFit="1" customWidth="1"/>
    <col min="8917" max="8918" width="11.42578125" style="683"/>
    <col min="8919" max="8919" width="17.7109375" style="683" customWidth="1"/>
    <col min="8920" max="8920" width="15.42578125" style="683" customWidth="1"/>
    <col min="8921" max="9079" width="11.42578125" style="683"/>
    <col min="9080" max="9080" width="3.7109375" style="683" customWidth="1"/>
    <col min="9081" max="9081" width="7.28515625" style="683" customWidth="1"/>
    <col min="9082" max="9082" width="38" style="683" customWidth="1"/>
    <col min="9083" max="9125" width="0" style="683" hidden="1" customWidth="1"/>
    <col min="9126" max="9126" width="18.28515625" style="683" customWidth="1"/>
    <col min="9127" max="9127" width="0" style="683" hidden="1" customWidth="1"/>
    <col min="9128" max="9128" width="20" style="683" customWidth="1"/>
    <col min="9129" max="9129" width="19.7109375" style="683" customWidth="1"/>
    <col min="9130" max="9130" width="19.5703125" style="683" customWidth="1"/>
    <col min="9131" max="9131" width="22.28515625" style="683" customWidth="1"/>
    <col min="9132" max="9132" width="19.7109375" style="683" customWidth="1"/>
    <col min="9133" max="9133" width="17.7109375" style="683" customWidth="1"/>
    <col min="9134" max="9134" width="21" style="683" customWidth="1"/>
    <col min="9135" max="9135" width="18.28515625" style="683" customWidth="1"/>
    <col min="9136" max="9136" width="19.28515625" style="683" customWidth="1"/>
    <col min="9137" max="9151" width="0" style="683" hidden="1" customWidth="1"/>
    <col min="9152" max="9152" width="18.28515625" style="683" customWidth="1"/>
    <col min="9153" max="9153" width="17.28515625" style="683" customWidth="1"/>
    <col min="9154" max="9154" width="18.7109375" style="683" customWidth="1"/>
    <col min="9155" max="9155" width="18.28515625" style="683" customWidth="1"/>
    <col min="9156" max="9156" width="16.5703125" style="683" customWidth="1"/>
    <col min="9157" max="9157" width="16.42578125" style="683" customWidth="1"/>
    <col min="9158" max="9158" width="17.28515625" style="683" customWidth="1"/>
    <col min="9159" max="9159" width="15.7109375" style="683" customWidth="1"/>
    <col min="9160" max="9160" width="11.42578125" style="683"/>
    <col min="9161" max="9161" width="11.5703125" style="683" customWidth="1"/>
    <col min="9162" max="9162" width="18.7109375" style="683" customWidth="1"/>
    <col min="9163" max="9163" width="17.28515625" style="683" customWidth="1"/>
    <col min="9164" max="9164" width="11.42578125" style="683"/>
    <col min="9165" max="9165" width="15.28515625" style="683" customWidth="1"/>
    <col min="9166" max="9167" width="11.42578125" style="683"/>
    <col min="9168" max="9168" width="14" style="683" bestFit="1" customWidth="1"/>
    <col min="9169" max="9169" width="14.28515625" style="683" customWidth="1"/>
    <col min="9170" max="9171" width="15" style="683" bestFit="1" customWidth="1"/>
    <col min="9172" max="9172" width="14.7109375" style="683" bestFit="1" customWidth="1"/>
    <col min="9173" max="9174" width="11.42578125" style="683"/>
    <col min="9175" max="9175" width="17.7109375" style="683" customWidth="1"/>
    <col min="9176" max="9176" width="15.42578125" style="683" customWidth="1"/>
    <col min="9177" max="9335" width="11.42578125" style="683"/>
    <col min="9336" max="9336" width="3.7109375" style="683" customWidth="1"/>
    <col min="9337" max="9337" width="7.28515625" style="683" customWidth="1"/>
    <col min="9338" max="9338" width="38" style="683" customWidth="1"/>
    <col min="9339" max="9381" width="0" style="683" hidden="1" customWidth="1"/>
    <col min="9382" max="9382" width="18.28515625" style="683" customWidth="1"/>
    <col min="9383" max="9383" width="0" style="683" hidden="1" customWidth="1"/>
    <col min="9384" max="9384" width="20" style="683" customWidth="1"/>
    <col min="9385" max="9385" width="19.7109375" style="683" customWidth="1"/>
    <col min="9386" max="9386" width="19.5703125" style="683" customWidth="1"/>
    <col min="9387" max="9387" width="22.28515625" style="683" customWidth="1"/>
    <col min="9388" max="9388" width="19.7109375" style="683" customWidth="1"/>
    <col min="9389" max="9389" width="17.7109375" style="683" customWidth="1"/>
    <col min="9390" max="9390" width="21" style="683" customWidth="1"/>
    <col min="9391" max="9391" width="18.28515625" style="683" customWidth="1"/>
    <col min="9392" max="9392" width="19.28515625" style="683" customWidth="1"/>
    <col min="9393" max="9407" width="0" style="683" hidden="1" customWidth="1"/>
    <col min="9408" max="9408" width="18.28515625" style="683" customWidth="1"/>
    <col min="9409" max="9409" width="17.28515625" style="683" customWidth="1"/>
    <col min="9410" max="9410" width="18.7109375" style="683" customWidth="1"/>
    <col min="9411" max="9411" width="18.28515625" style="683" customWidth="1"/>
    <col min="9412" max="9412" width="16.5703125" style="683" customWidth="1"/>
    <col min="9413" max="9413" width="16.42578125" style="683" customWidth="1"/>
    <col min="9414" max="9414" width="17.28515625" style="683" customWidth="1"/>
    <col min="9415" max="9415" width="15.7109375" style="683" customWidth="1"/>
    <col min="9416" max="9416" width="11.42578125" style="683"/>
    <col min="9417" max="9417" width="11.5703125" style="683" customWidth="1"/>
    <col min="9418" max="9418" width="18.7109375" style="683" customWidth="1"/>
    <col min="9419" max="9419" width="17.28515625" style="683" customWidth="1"/>
    <col min="9420" max="9420" width="11.42578125" style="683"/>
    <col min="9421" max="9421" width="15.28515625" style="683" customWidth="1"/>
    <col min="9422" max="9423" width="11.42578125" style="683"/>
    <col min="9424" max="9424" width="14" style="683" bestFit="1" customWidth="1"/>
    <col min="9425" max="9425" width="14.28515625" style="683" customWidth="1"/>
    <col min="9426" max="9427" width="15" style="683" bestFit="1" customWidth="1"/>
    <col min="9428" max="9428" width="14.7109375" style="683" bestFit="1" customWidth="1"/>
    <col min="9429" max="9430" width="11.42578125" style="683"/>
    <col min="9431" max="9431" width="17.7109375" style="683" customWidth="1"/>
    <col min="9432" max="9432" width="15.42578125" style="683" customWidth="1"/>
    <col min="9433" max="9591" width="11.42578125" style="683"/>
    <col min="9592" max="9592" width="3.7109375" style="683" customWidth="1"/>
    <col min="9593" max="9593" width="7.28515625" style="683" customWidth="1"/>
    <col min="9594" max="9594" width="38" style="683" customWidth="1"/>
    <col min="9595" max="9637" width="0" style="683" hidden="1" customWidth="1"/>
    <col min="9638" max="9638" width="18.28515625" style="683" customWidth="1"/>
    <col min="9639" max="9639" width="0" style="683" hidden="1" customWidth="1"/>
    <col min="9640" max="9640" width="20" style="683" customWidth="1"/>
    <col min="9641" max="9641" width="19.7109375" style="683" customWidth="1"/>
    <col min="9642" max="9642" width="19.5703125" style="683" customWidth="1"/>
    <col min="9643" max="9643" width="22.28515625" style="683" customWidth="1"/>
    <col min="9644" max="9644" width="19.7109375" style="683" customWidth="1"/>
    <col min="9645" max="9645" width="17.7109375" style="683" customWidth="1"/>
    <col min="9646" max="9646" width="21" style="683" customWidth="1"/>
    <col min="9647" max="9647" width="18.28515625" style="683" customWidth="1"/>
    <col min="9648" max="9648" width="19.28515625" style="683" customWidth="1"/>
    <col min="9649" max="9663" width="0" style="683" hidden="1" customWidth="1"/>
    <col min="9664" max="9664" width="18.28515625" style="683" customWidth="1"/>
    <col min="9665" max="9665" width="17.28515625" style="683" customWidth="1"/>
    <col min="9666" max="9666" width="18.7109375" style="683" customWidth="1"/>
    <col min="9667" max="9667" width="18.28515625" style="683" customWidth="1"/>
    <col min="9668" max="9668" width="16.5703125" style="683" customWidth="1"/>
    <col min="9669" max="9669" width="16.42578125" style="683" customWidth="1"/>
    <col min="9670" max="9670" width="17.28515625" style="683" customWidth="1"/>
    <col min="9671" max="9671" width="15.7109375" style="683" customWidth="1"/>
    <col min="9672" max="9672" width="11.42578125" style="683"/>
    <col min="9673" max="9673" width="11.5703125" style="683" customWidth="1"/>
    <col min="9674" max="9674" width="18.7109375" style="683" customWidth="1"/>
    <col min="9675" max="9675" width="17.28515625" style="683" customWidth="1"/>
    <col min="9676" max="9676" width="11.42578125" style="683"/>
    <col min="9677" max="9677" width="15.28515625" style="683" customWidth="1"/>
    <col min="9678" max="9679" width="11.42578125" style="683"/>
    <col min="9680" max="9680" width="14" style="683" bestFit="1" customWidth="1"/>
    <col min="9681" max="9681" width="14.28515625" style="683" customWidth="1"/>
    <col min="9682" max="9683" width="15" style="683" bestFit="1" customWidth="1"/>
    <col min="9684" max="9684" width="14.7109375" style="683" bestFit="1" customWidth="1"/>
    <col min="9685" max="9686" width="11.42578125" style="683"/>
    <col min="9687" max="9687" width="17.7109375" style="683" customWidth="1"/>
    <col min="9688" max="9688" width="15.42578125" style="683" customWidth="1"/>
    <col min="9689" max="9847" width="11.42578125" style="683"/>
    <col min="9848" max="9848" width="3.7109375" style="683" customWidth="1"/>
    <col min="9849" max="9849" width="7.28515625" style="683" customWidth="1"/>
    <col min="9850" max="9850" width="38" style="683" customWidth="1"/>
    <col min="9851" max="9893" width="0" style="683" hidden="1" customWidth="1"/>
    <col min="9894" max="9894" width="18.28515625" style="683" customWidth="1"/>
    <col min="9895" max="9895" width="0" style="683" hidden="1" customWidth="1"/>
    <col min="9896" max="9896" width="20" style="683" customWidth="1"/>
    <col min="9897" max="9897" width="19.7109375" style="683" customWidth="1"/>
    <col min="9898" max="9898" width="19.5703125" style="683" customWidth="1"/>
    <col min="9899" max="9899" width="22.28515625" style="683" customWidth="1"/>
    <col min="9900" max="9900" width="19.7109375" style="683" customWidth="1"/>
    <col min="9901" max="9901" width="17.7109375" style="683" customWidth="1"/>
    <col min="9902" max="9902" width="21" style="683" customWidth="1"/>
    <col min="9903" max="9903" width="18.28515625" style="683" customWidth="1"/>
    <col min="9904" max="9904" width="19.28515625" style="683" customWidth="1"/>
    <col min="9905" max="9919" width="0" style="683" hidden="1" customWidth="1"/>
    <col min="9920" max="9920" width="18.28515625" style="683" customWidth="1"/>
    <col min="9921" max="9921" width="17.28515625" style="683" customWidth="1"/>
    <col min="9922" max="9922" width="18.7109375" style="683" customWidth="1"/>
    <col min="9923" max="9923" width="18.28515625" style="683" customWidth="1"/>
    <col min="9924" max="9924" width="16.5703125" style="683" customWidth="1"/>
    <col min="9925" max="9925" width="16.42578125" style="683" customWidth="1"/>
    <col min="9926" max="9926" width="17.28515625" style="683" customWidth="1"/>
    <col min="9927" max="9927" width="15.7109375" style="683" customWidth="1"/>
    <col min="9928" max="9928" width="11.42578125" style="683"/>
    <col min="9929" max="9929" width="11.5703125" style="683" customWidth="1"/>
    <col min="9930" max="9930" width="18.7109375" style="683" customWidth="1"/>
    <col min="9931" max="9931" width="17.28515625" style="683" customWidth="1"/>
    <col min="9932" max="9932" width="11.42578125" style="683"/>
    <col min="9933" max="9933" width="15.28515625" style="683" customWidth="1"/>
    <col min="9934" max="9935" width="11.42578125" style="683"/>
    <col min="9936" max="9936" width="14" style="683" bestFit="1" customWidth="1"/>
    <col min="9937" max="9937" width="14.28515625" style="683" customWidth="1"/>
    <col min="9938" max="9939" width="15" style="683" bestFit="1" customWidth="1"/>
    <col min="9940" max="9940" width="14.7109375" style="683" bestFit="1" customWidth="1"/>
    <col min="9941" max="9942" width="11.42578125" style="683"/>
    <col min="9943" max="9943" width="17.7109375" style="683" customWidth="1"/>
    <col min="9944" max="9944" width="15.42578125" style="683" customWidth="1"/>
    <col min="9945" max="10103" width="11.42578125" style="683"/>
    <col min="10104" max="10104" width="3.7109375" style="683" customWidth="1"/>
    <col min="10105" max="10105" width="7.28515625" style="683" customWidth="1"/>
    <col min="10106" max="10106" width="38" style="683" customWidth="1"/>
    <col min="10107" max="10149" width="0" style="683" hidden="1" customWidth="1"/>
    <col min="10150" max="10150" width="18.28515625" style="683" customWidth="1"/>
    <col min="10151" max="10151" width="0" style="683" hidden="1" customWidth="1"/>
    <col min="10152" max="10152" width="20" style="683" customWidth="1"/>
    <col min="10153" max="10153" width="19.7109375" style="683" customWidth="1"/>
    <col min="10154" max="10154" width="19.5703125" style="683" customWidth="1"/>
    <col min="10155" max="10155" width="22.28515625" style="683" customWidth="1"/>
    <col min="10156" max="10156" width="19.7109375" style="683" customWidth="1"/>
    <col min="10157" max="10157" width="17.7109375" style="683" customWidth="1"/>
    <col min="10158" max="10158" width="21" style="683" customWidth="1"/>
    <col min="10159" max="10159" width="18.28515625" style="683" customWidth="1"/>
    <col min="10160" max="10160" width="19.28515625" style="683" customWidth="1"/>
    <col min="10161" max="10175" width="0" style="683" hidden="1" customWidth="1"/>
    <col min="10176" max="10176" width="18.28515625" style="683" customWidth="1"/>
    <col min="10177" max="10177" width="17.28515625" style="683" customWidth="1"/>
    <col min="10178" max="10178" width="18.7109375" style="683" customWidth="1"/>
    <col min="10179" max="10179" width="18.28515625" style="683" customWidth="1"/>
    <col min="10180" max="10180" width="16.5703125" style="683" customWidth="1"/>
    <col min="10181" max="10181" width="16.42578125" style="683" customWidth="1"/>
    <col min="10182" max="10182" width="17.28515625" style="683" customWidth="1"/>
    <col min="10183" max="10183" width="15.7109375" style="683" customWidth="1"/>
    <col min="10184" max="10184" width="11.42578125" style="683"/>
    <col min="10185" max="10185" width="11.5703125" style="683" customWidth="1"/>
    <col min="10186" max="10186" width="18.7109375" style="683" customWidth="1"/>
    <col min="10187" max="10187" width="17.28515625" style="683" customWidth="1"/>
    <col min="10188" max="10188" width="11.42578125" style="683"/>
    <col min="10189" max="10189" width="15.28515625" style="683" customWidth="1"/>
    <col min="10190" max="10191" width="11.42578125" style="683"/>
    <col min="10192" max="10192" width="14" style="683" bestFit="1" customWidth="1"/>
    <col min="10193" max="10193" width="14.28515625" style="683" customWidth="1"/>
    <col min="10194" max="10195" width="15" style="683" bestFit="1" customWidth="1"/>
    <col min="10196" max="10196" width="14.7109375" style="683" bestFit="1" customWidth="1"/>
    <col min="10197" max="10198" width="11.42578125" style="683"/>
    <col min="10199" max="10199" width="17.7109375" style="683" customWidth="1"/>
    <col min="10200" max="10200" width="15.42578125" style="683" customWidth="1"/>
    <col min="10201" max="10359" width="11.42578125" style="683"/>
    <col min="10360" max="10360" width="3.7109375" style="683" customWidth="1"/>
    <col min="10361" max="10361" width="7.28515625" style="683" customWidth="1"/>
    <col min="10362" max="10362" width="38" style="683" customWidth="1"/>
    <col min="10363" max="10405" width="0" style="683" hidden="1" customWidth="1"/>
    <col min="10406" max="10406" width="18.28515625" style="683" customWidth="1"/>
    <col min="10407" max="10407" width="0" style="683" hidden="1" customWidth="1"/>
    <col min="10408" max="10408" width="20" style="683" customWidth="1"/>
    <col min="10409" max="10409" width="19.7109375" style="683" customWidth="1"/>
    <col min="10410" max="10410" width="19.5703125" style="683" customWidth="1"/>
    <col min="10411" max="10411" width="22.28515625" style="683" customWidth="1"/>
    <col min="10412" max="10412" width="19.7109375" style="683" customWidth="1"/>
    <col min="10413" max="10413" width="17.7109375" style="683" customWidth="1"/>
    <col min="10414" max="10414" width="21" style="683" customWidth="1"/>
    <col min="10415" max="10415" width="18.28515625" style="683" customWidth="1"/>
    <col min="10416" max="10416" width="19.28515625" style="683" customWidth="1"/>
    <col min="10417" max="10431" width="0" style="683" hidden="1" customWidth="1"/>
    <col min="10432" max="10432" width="18.28515625" style="683" customWidth="1"/>
    <col min="10433" max="10433" width="17.28515625" style="683" customWidth="1"/>
    <col min="10434" max="10434" width="18.7109375" style="683" customWidth="1"/>
    <col min="10435" max="10435" width="18.28515625" style="683" customWidth="1"/>
    <col min="10436" max="10436" width="16.5703125" style="683" customWidth="1"/>
    <col min="10437" max="10437" width="16.42578125" style="683" customWidth="1"/>
    <col min="10438" max="10438" width="17.28515625" style="683" customWidth="1"/>
    <col min="10439" max="10439" width="15.7109375" style="683" customWidth="1"/>
    <col min="10440" max="10440" width="11.42578125" style="683"/>
    <col min="10441" max="10441" width="11.5703125" style="683" customWidth="1"/>
    <col min="10442" max="10442" width="18.7109375" style="683" customWidth="1"/>
    <col min="10443" max="10443" width="17.28515625" style="683" customWidth="1"/>
    <col min="10444" max="10444" width="11.42578125" style="683"/>
    <col min="10445" max="10445" width="15.28515625" style="683" customWidth="1"/>
    <col min="10446" max="10447" width="11.42578125" style="683"/>
    <col min="10448" max="10448" width="14" style="683" bestFit="1" customWidth="1"/>
    <col min="10449" max="10449" width="14.28515625" style="683" customWidth="1"/>
    <col min="10450" max="10451" width="15" style="683" bestFit="1" customWidth="1"/>
    <col min="10452" max="10452" width="14.7109375" style="683" bestFit="1" customWidth="1"/>
    <col min="10453" max="10454" width="11.42578125" style="683"/>
    <col min="10455" max="10455" width="17.7109375" style="683" customWidth="1"/>
    <col min="10456" max="10456" width="15.42578125" style="683" customWidth="1"/>
    <col min="10457" max="10615" width="11.42578125" style="683"/>
    <col min="10616" max="10616" width="3.7109375" style="683" customWidth="1"/>
    <col min="10617" max="10617" width="7.28515625" style="683" customWidth="1"/>
    <col min="10618" max="10618" width="38" style="683" customWidth="1"/>
    <col min="10619" max="10661" width="0" style="683" hidden="1" customWidth="1"/>
    <col min="10662" max="10662" width="18.28515625" style="683" customWidth="1"/>
    <col min="10663" max="10663" width="0" style="683" hidden="1" customWidth="1"/>
    <col min="10664" max="10664" width="20" style="683" customWidth="1"/>
    <col min="10665" max="10665" width="19.7109375" style="683" customWidth="1"/>
    <col min="10666" max="10666" width="19.5703125" style="683" customWidth="1"/>
    <col min="10667" max="10667" width="22.28515625" style="683" customWidth="1"/>
    <col min="10668" max="10668" width="19.7109375" style="683" customWidth="1"/>
    <col min="10669" max="10669" width="17.7109375" style="683" customWidth="1"/>
    <col min="10670" max="10670" width="21" style="683" customWidth="1"/>
    <col min="10671" max="10671" width="18.28515625" style="683" customWidth="1"/>
    <col min="10672" max="10672" width="19.28515625" style="683" customWidth="1"/>
    <col min="10673" max="10687" width="0" style="683" hidden="1" customWidth="1"/>
    <col min="10688" max="10688" width="18.28515625" style="683" customWidth="1"/>
    <col min="10689" max="10689" width="17.28515625" style="683" customWidth="1"/>
    <col min="10690" max="10690" width="18.7109375" style="683" customWidth="1"/>
    <col min="10691" max="10691" width="18.28515625" style="683" customWidth="1"/>
    <col min="10692" max="10692" width="16.5703125" style="683" customWidth="1"/>
    <col min="10693" max="10693" width="16.42578125" style="683" customWidth="1"/>
    <col min="10694" max="10694" width="17.28515625" style="683" customWidth="1"/>
    <col min="10695" max="10695" width="15.7109375" style="683" customWidth="1"/>
    <col min="10696" max="10696" width="11.42578125" style="683"/>
    <col min="10697" max="10697" width="11.5703125" style="683" customWidth="1"/>
    <col min="10698" max="10698" width="18.7109375" style="683" customWidth="1"/>
    <col min="10699" max="10699" width="17.28515625" style="683" customWidth="1"/>
    <col min="10700" max="10700" width="11.42578125" style="683"/>
    <col min="10701" max="10701" width="15.28515625" style="683" customWidth="1"/>
    <col min="10702" max="10703" width="11.42578125" style="683"/>
    <col min="10704" max="10704" width="14" style="683" bestFit="1" customWidth="1"/>
    <col min="10705" max="10705" width="14.28515625" style="683" customWidth="1"/>
    <col min="10706" max="10707" width="15" style="683" bestFit="1" customWidth="1"/>
    <col min="10708" max="10708" width="14.7109375" style="683" bestFit="1" customWidth="1"/>
    <col min="10709" max="10710" width="11.42578125" style="683"/>
    <col min="10711" max="10711" width="17.7109375" style="683" customWidth="1"/>
    <col min="10712" max="10712" width="15.42578125" style="683" customWidth="1"/>
    <col min="10713" max="10871" width="11.42578125" style="683"/>
    <col min="10872" max="10872" width="3.7109375" style="683" customWidth="1"/>
    <col min="10873" max="10873" width="7.28515625" style="683" customWidth="1"/>
    <col min="10874" max="10874" width="38" style="683" customWidth="1"/>
    <col min="10875" max="10917" width="0" style="683" hidden="1" customWidth="1"/>
    <col min="10918" max="10918" width="18.28515625" style="683" customWidth="1"/>
    <col min="10919" max="10919" width="0" style="683" hidden="1" customWidth="1"/>
    <col min="10920" max="10920" width="20" style="683" customWidth="1"/>
    <col min="10921" max="10921" width="19.7109375" style="683" customWidth="1"/>
    <col min="10922" max="10922" width="19.5703125" style="683" customWidth="1"/>
    <col min="10923" max="10923" width="22.28515625" style="683" customWidth="1"/>
    <col min="10924" max="10924" width="19.7109375" style="683" customWidth="1"/>
    <col min="10925" max="10925" width="17.7109375" style="683" customWidth="1"/>
    <col min="10926" max="10926" width="21" style="683" customWidth="1"/>
    <col min="10927" max="10927" width="18.28515625" style="683" customWidth="1"/>
    <col min="10928" max="10928" width="19.28515625" style="683" customWidth="1"/>
    <col min="10929" max="10943" width="0" style="683" hidden="1" customWidth="1"/>
    <col min="10944" max="10944" width="18.28515625" style="683" customWidth="1"/>
    <col min="10945" max="10945" width="17.28515625" style="683" customWidth="1"/>
    <col min="10946" max="10946" width="18.7109375" style="683" customWidth="1"/>
    <col min="10947" max="10947" width="18.28515625" style="683" customWidth="1"/>
    <col min="10948" max="10948" width="16.5703125" style="683" customWidth="1"/>
    <col min="10949" max="10949" width="16.42578125" style="683" customWidth="1"/>
    <col min="10950" max="10950" width="17.28515625" style="683" customWidth="1"/>
    <col min="10951" max="10951" width="15.7109375" style="683" customWidth="1"/>
    <col min="10952" max="10952" width="11.42578125" style="683"/>
    <col min="10953" max="10953" width="11.5703125" style="683" customWidth="1"/>
    <col min="10954" max="10954" width="18.7109375" style="683" customWidth="1"/>
    <col min="10955" max="10955" width="17.28515625" style="683" customWidth="1"/>
    <col min="10956" max="10956" width="11.42578125" style="683"/>
    <col min="10957" max="10957" width="15.28515625" style="683" customWidth="1"/>
    <col min="10958" max="10959" width="11.42578125" style="683"/>
    <col min="10960" max="10960" width="14" style="683" bestFit="1" customWidth="1"/>
    <col min="10961" max="10961" width="14.28515625" style="683" customWidth="1"/>
    <col min="10962" max="10963" width="15" style="683" bestFit="1" customWidth="1"/>
    <col min="10964" max="10964" width="14.7109375" style="683" bestFit="1" customWidth="1"/>
    <col min="10965" max="10966" width="11.42578125" style="683"/>
    <col min="10967" max="10967" width="17.7109375" style="683" customWidth="1"/>
    <col min="10968" max="10968" width="15.42578125" style="683" customWidth="1"/>
    <col min="10969" max="11127" width="11.42578125" style="683"/>
    <col min="11128" max="11128" width="3.7109375" style="683" customWidth="1"/>
    <col min="11129" max="11129" width="7.28515625" style="683" customWidth="1"/>
    <col min="11130" max="11130" width="38" style="683" customWidth="1"/>
    <col min="11131" max="11173" width="0" style="683" hidden="1" customWidth="1"/>
    <col min="11174" max="11174" width="18.28515625" style="683" customWidth="1"/>
    <col min="11175" max="11175" width="0" style="683" hidden="1" customWidth="1"/>
    <col min="11176" max="11176" width="20" style="683" customWidth="1"/>
    <col min="11177" max="11177" width="19.7109375" style="683" customWidth="1"/>
    <col min="11178" max="11178" width="19.5703125" style="683" customWidth="1"/>
    <col min="11179" max="11179" width="22.28515625" style="683" customWidth="1"/>
    <col min="11180" max="11180" width="19.7109375" style="683" customWidth="1"/>
    <col min="11181" max="11181" width="17.7109375" style="683" customWidth="1"/>
    <col min="11182" max="11182" width="21" style="683" customWidth="1"/>
    <col min="11183" max="11183" width="18.28515625" style="683" customWidth="1"/>
    <col min="11184" max="11184" width="19.28515625" style="683" customWidth="1"/>
    <col min="11185" max="11199" width="0" style="683" hidden="1" customWidth="1"/>
    <col min="11200" max="11200" width="18.28515625" style="683" customWidth="1"/>
    <col min="11201" max="11201" width="17.28515625" style="683" customWidth="1"/>
    <col min="11202" max="11202" width="18.7109375" style="683" customWidth="1"/>
    <col min="11203" max="11203" width="18.28515625" style="683" customWidth="1"/>
    <col min="11204" max="11204" width="16.5703125" style="683" customWidth="1"/>
    <col min="11205" max="11205" width="16.42578125" style="683" customWidth="1"/>
    <col min="11206" max="11206" width="17.28515625" style="683" customWidth="1"/>
    <col min="11207" max="11207" width="15.7109375" style="683" customWidth="1"/>
    <col min="11208" max="11208" width="11.42578125" style="683"/>
    <col min="11209" max="11209" width="11.5703125" style="683" customWidth="1"/>
    <col min="11210" max="11210" width="18.7109375" style="683" customWidth="1"/>
    <col min="11211" max="11211" width="17.28515625" style="683" customWidth="1"/>
    <col min="11212" max="11212" width="11.42578125" style="683"/>
    <col min="11213" max="11213" width="15.28515625" style="683" customWidth="1"/>
    <col min="11214" max="11215" width="11.42578125" style="683"/>
    <col min="11216" max="11216" width="14" style="683" bestFit="1" customWidth="1"/>
    <col min="11217" max="11217" width="14.28515625" style="683" customWidth="1"/>
    <col min="11218" max="11219" width="15" style="683" bestFit="1" customWidth="1"/>
    <col min="11220" max="11220" width="14.7109375" style="683" bestFit="1" customWidth="1"/>
    <col min="11221" max="11222" width="11.42578125" style="683"/>
    <col min="11223" max="11223" width="17.7109375" style="683" customWidth="1"/>
    <col min="11224" max="11224" width="15.42578125" style="683" customWidth="1"/>
    <col min="11225" max="11383" width="11.42578125" style="683"/>
    <col min="11384" max="11384" width="3.7109375" style="683" customWidth="1"/>
    <col min="11385" max="11385" width="7.28515625" style="683" customWidth="1"/>
    <col min="11386" max="11386" width="38" style="683" customWidth="1"/>
    <col min="11387" max="11429" width="0" style="683" hidden="1" customWidth="1"/>
    <col min="11430" max="11430" width="18.28515625" style="683" customWidth="1"/>
    <col min="11431" max="11431" width="0" style="683" hidden="1" customWidth="1"/>
    <col min="11432" max="11432" width="20" style="683" customWidth="1"/>
    <col min="11433" max="11433" width="19.7109375" style="683" customWidth="1"/>
    <col min="11434" max="11434" width="19.5703125" style="683" customWidth="1"/>
    <col min="11435" max="11435" width="22.28515625" style="683" customWidth="1"/>
    <col min="11436" max="11436" width="19.7109375" style="683" customWidth="1"/>
    <col min="11437" max="11437" width="17.7109375" style="683" customWidth="1"/>
    <col min="11438" max="11438" width="21" style="683" customWidth="1"/>
    <col min="11439" max="11439" width="18.28515625" style="683" customWidth="1"/>
    <col min="11440" max="11440" width="19.28515625" style="683" customWidth="1"/>
    <col min="11441" max="11455" width="0" style="683" hidden="1" customWidth="1"/>
    <col min="11456" max="11456" width="18.28515625" style="683" customWidth="1"/>
    <col min="11457" max="11457" width="17.28515625" style="683" customWidth="1"/>
    <col min="11458" max="11458" width="18.7109375" style="683" customWidth="1"/>
    <col min="11459" max="11459" width="18.28515625" style="683" customWidth="1"/>
    <col min="11460" max="11460" width="16.5703125" style="683" customWidth="1"/>
    <col min="11461" max="11461" width="16.42578125" style="683" customWidth="1"/>
    <col min="11462" max="11462" width="17.28515625" style="683" customWidth="1"/>
    <col min="11463" max="11463" width="15.7109375" style="683" customWidth="1"/>
    <col min="11464" max="11464" width="11.42578125" style="683"/>
    <col min="11465" max="11465" width="11.5703125" style="683" customWidth="1"/>
    <col min="11466" max="11466" width="18.7109375" style="683" customWidth="1"/>
    <col min="11467" max="11467" width="17.28515625" style="683" customWidth="1"/>
    <col min="11468" max="11468" width="11.42578125" style="683"/>
    <col min="11469" max="11469" width="15.28515625" style="683" customWidth="1"/>
    <col min="11470" max="11471" width="11.42578125" style="683"/>
    <col min="11472" max="11472" width="14" style="683" bestFit="1" customWidth="1"/>
    <col min="11473" max="11473" width="14.28515625" style="683" customWidth="1"/>
    <col min="11474" max="11475" width="15" style="683" bestFit="1" customWidth="1"/>
    <col min="11476" max="11476" width="14.7109375" style="683" bestFit="1" customWidth="1"/>
    <col min="11477" max="11478" width="11.42578125" style="683"/>
    <col min="11479" max="11479" width="17.7109375" style="683" customWidth="1"/>
    <col min="11480" max="11480" width="15.42578125" style="683" customWidth="1"/>
    <col min="11481" max="11639" width="11.42578125" style="683"/>
    <col min="11640" max="11640" width="3.7109375" style="683" customWidth="1"/>
    <col min="11641" max="11641" width="7.28515625" style="683" customWidth="1"/>
    <col min="11642" max="11642" width="38" style="683" customWidth="1"/>
    <col min="11643" max="11685" width="0" style="683" hidden="1" customWidth="1"/>
    <col min="11686" max="11686" width="18.28515625" style="683" customWidth="1"/>
    <col min="11687" max="11687" width="0" style="683" hidden="1" customWidth="1"/>
    <col min="11688" max="11688" width="20" style="683" customWidth="1"/>
    <col min="11689" max="11689" width="19.7109375" style="683" customWidth="1"/>
    <col min="11690" max="11690" width="19.5703125" style="683" customWidth="1"/>
    <col min="11691" max="11691" width="22.28515625" style="683" customWidth="1"/>
    <col min="11692" max="11692" width="19.7109375" style="683" customWidth="1"/>
    <col min="11693" max="11693" width="17.7109375" style="683" customWidth="1"/>
    <col min="11694" max="11694" width="21" style="683" customWidth="1"/>
    <col min="11695" max="11695" width="18.28515625" style="683" customWidth="1"/>
    <col min="11696" max="11696" width="19.28515625" style="683" customWidth="1"/>
    <col min="11697" max="11711" width="0" style="683" hidden="1" customWidth="1"/>
    <col min="11712" max="11712" width="18.28515625" style="683" customWidth="1"/>
    <col min="11713" max="11713" width="17.28515625" style="683" customWidth="1"/>
    <col min="11714" max="11714" width="18.7109375" style="683" customWidth="1"/>
    <col min="11715" max="11715" width="18.28515625" style="683" customWidth="1"/>
    <col min="11716" max="11716" width="16.5703125" style="683" customWidth="1"/>
    <col min="11717" max="11717" width="16.42578125" style="683" customWidth="1"/>
    <col min="11718" max="11718" width="17.28515625" style="683" customWidth="1"/>
    <col min="11719" max="11719" width="15.7109375" style="683" customWidth="1"/>
    <col min="11720" max="11720" width="11.42578125" style="683"/>
    <col min="11721" max="11721" width="11.5703125" style="683" customWidth="1"/>
    <col min="11722" max="11722" width="18.7109375" style="683" customWidth="1"/>
    <col min="11723" max="11723" width="17.28515625" style="683" customWidth="1"/>
    <col min="11724" max="11724" width="11.42578125" style="683"/>
    <col min="11725" max="11725" width="15.28515625" style="683" customWidth="1"/>
    <col min="11726" max="11727" width="11.42578125" style="683"/>
    <col min="11728" max="11728" width="14" style="683" bestFit="1" customWidth="1"/>
    <col min="11729" max="11729" width="14.28515625" style="683" customWidth="1"/>
    <col min="11730" max="11731" width="15" style="683" bestFit="1" customWidth="1"/>
    <col min="11732" max="11732" width="14.7109375" style="683" bestFit="1" customWidth="1"/>
    <col min="11733" max="11734" width="11.42578125" style="683"/>
    <col min="11735" max="11735" width="17.7109375" style="683" customWidth="1"/>
    <col min="11736" max="11736" width="15.42578125" style="683" customWidth="1"/>
    <col min="11737" max="11895" width="11.42578125" style="683"/>
    <col min="11896" max="11896" width="3.7109375" style="683" customWidth="1"/>
    <col min="11897" max="11897" width="7.28515625" style="683" customWidth="1"/>
    <col min="11898" max="11898" width="38" style="683" customWidth="1"/>
    <col min="11899" max="11941" width="0" style="683" hidden="1" customWidth="1"/>
    <col min="11942" max="11942" width="18.28515625" style="683" customWidth="1"/>
    <col min="11943" max="11943" width="0" style="683" hidden="1" customWidth="1"/>
    <col min="11944" max="11944" width="20" style="683" customWidth="1"/>
    <col min="11945" max="11945" width="19.7109375" style="683" customWidth="1"/>
    <col min="11946" max="11946" width="19.5703125" style="683" customWidth="1"/>
    <col min="11947" max="11947" width="22.28515625" style="683" customWidth="1"/>
    <col min="11948" max="11948" width="19.7109375" style="683" customWidth="1"/>
    <col min="11949" max="11949" width="17.7109375" style="683" customWidth="1"/>
    <col min="11950" max="11950" width="21" style="683" customWidth="1"/>
    <col min="11951" max="11951" width="18.28515625" style="683" customWidth="1"/>
    <col min="11952" max="11952" width="19.28515625" style="683" customWidth="1"/>
    <col min="11953" max="11967" width="0" style="683" hidden="1" customWidth="1"/>
    <col min="11968" max="11968" width="18.28515625" style="683" customWidth="1"/>
    <col min="11969" max="11969" width="17.28515625" style="683" customWidth="1"/>
    <col min="11970" max="11970" width="18.7109375" style="683" customWidth="1"/>
    <col min="11971" max="11971" width="18.28515625" style="683" customWidth="1"/>
    <col min="11972" max="11972" width="16.5703125" style="683" customWidth="1"/>
    <col min="11973" max="11973" width="16.42578125" style="683" customWidth="1"/>
    <col min="11974" max="11974" width="17.28515625" style="683" customWidth="1"/>
    <col min="11975" max="11975" width="15.7109375" style="683" customWidth="1"/>
    <col min="11976" max="11976" width="11.42578125" style="683"/>
    <col min="11977" max="11977" width="11.5703125" style="683" customWidth="1"/>
    <col min="11978" max="11978" width="18.7109375" style="683" customWidth="1"/>
    <col min="11979" max="11979" width="17.28515625" style="683" customWidth="1"/>
    <col min="11980" max="11980" width="11.42578125" style="683"/>
    <col min="11981" max="11981" width="15.28515625" style="683" customWidth="1"/>
    <col min="11982" max="11983" width="11.42578125" style="683"/>
    <col min="11984" max="11984" width="14" style="683" bestFit="1" customWidth="1"/>
    <col min="11985" max="11985" width="14.28515625" style="683" customWidth="1"/>
    <col min="11986" max="11987" width="15" style="683" bestFit="1" customWidth="1"/>
    <col min="11988" max="11988" width="14.7109375" style="683" bestFit="1" customWidth="1"/>
    <col min="11989" max="11990" width="11.42578125" style="683"/>
    <col min="11991" max="11991" width="17.7109375" style="683" customWidth="1"/>
    <col min="11992" max="11992" width="15.42578125" style="683" customWidth="1"/>
    <col min="11993" max="12151" width="11.42578125" style="683"/>
    <col min="12152" max="12152" width="3.7109375" style="683" customWidth="1"/>
    <col min="12153" max="12153" width="7.28515625" style="683" customWidth="1"/>
    <col min="12154" max="12154" width="38" style="683" customWidth="1"/>
    <col min="12155" max="12197" width="0" style="683" hidden="1" customWidth="1"/>
    <col min="12198" max="12198" width="18.28515625" style="683" customWidth="1"/>
    <col min="12199" max="12199" width="0" style="683" hidden="1" customWidth="1"/>
    <col min="12200" max="12200" width="20" style="683" customWidth="1"/>
    <col min="12201" max="12201" width="19.7109375" style="683" customWidth="1"/>
    <col min="12202" max="12202" width="19.5703125" style="683" customWidth="1"/>
    <col min="12203" max="12203" width="22.28515625" style="683" customWidth="1"/>
    <col min="12204" max="12204" width="19.7109375" style="683" customWidth="1"/>
    <col min="12205" max="12205" width="17.7109375" style="683" customWidth="1"/>
    <col min="12206" max="12206" width="21" style="683" customWidth="1"/>
    <col min="12207" max="12207" width="18.28515625" style="683" customWidth="1"/>
    <col min="12208" max="12208" width="19.28515625" style="683" customWidth="1"/>
    <col min="12209" max="12223" width="0" style="683" hidden="1" customWidth="1"/>
    <col min="12224" max="12224" width="18.28515625" style="683" customWidth="1"/>
    <col min="12225" max="12225" width="17.28515625" style="683" customWidth="1"/>
    <col min="12226" max="12226" width="18.7109375" style="683" customWidth="1"/>
    <col min="12227" max="12227" width="18.28515625" style="683" customWidth="1"/>
    <col min="12228" max="12228" width="16.5703125" style="683" customWidth="1"/>
    <col min="12229" max="12229" width="16.42578125" style="683" customWidth="1"/>
    <col min="12230" max="12230" width="17.28515625" style="683" customWidth="1"/>
    <col min="12231" max="12231" width="15.7109375" style="683" customWidth="1"/>
    <col min="12232" max="12232" width="11.42578125" style="683"/>
    <col min="12233" max="12233" width="11.5703125" style="683" customWidth="1"/>
    <col min="12234" max="12234" width="18.7109375" style="683" customWidth="1"/>
    <col min="12235" max="12235" width="17.28515625" style="683" customWidth="1"/>
    <col min="12236" max="12236" width="11.42578125" style="683"/>
    <col min="12237" max="12237" width="15.28515625" style="683" customWidth="1"/>
    <col min="12238" max="12239" width="11.42578125" style="683"/>
    <col min="12240" max="12240" width="14" style="683" bestFit="1" customWidth="1"/>
    <col min="12241" max="12241" width="14.28515625" style="683" customWidth="1"/>
    <col min="12242" max="12243" width="15" style="683" bestFit="1" customWidth="1"/>
    <col min="12244" max="12244" width="14.7109375" style="683" bestFit="1" customWidth="1"/>
    <col min="12245" max="12246" width="11.42578125" style="683"/>
    <col min="12247" max="12247" width="17.7109375" style="683" customWidth="1"/>
    <col min="12248" max="12248" width="15.42578125" style="683" customWidth="1"/>
    <col min="12249" max="12407" width="11.42578125" style="683"/>
    <col min="12408" max="12408" width="3.7109375" style="683" customWidth="1"/>
    <col min="12409" max="12409" width="7.28515625" style="683" customWidth="1"/>
    <col min="12410" max="12410" width="38" style="683" customWidth="1"/>
    <col min="12411" max="12453" width="0" style="683" hidden="1" customWidth="1"/>
    <col min="12454" max="12454" width="18.28515625" style="683" customWidth="1"/>
    <col min="12455" max="12455" width="0" style="683" hidden="1" customWidth="1"/>
    <col min="12456" max="12456" width="20" style="683" customWidth="1"/>
    <col min="12457" max="12457" width="19.7109375" style="683" customWidth="1"/>
    <col min="12458" max="12458" width="19.5703125" style="683" customWidth="1"/>
    <col min="12459" max="12459" width="22.28515625" style="683" customWidth="1"/>
    <col min="12460" max="12460" width="19.7109375" style="683" customWidth="1"/>
    <col min="12461" max="12461" width="17.7109375" style="683" customWidth="1"/>
    <col min="12462" max="12462" width="21" style="683" customWidth="1"/>
    <col min="12463" max="12463" width="18.28515625" style="683" customWidth="1"/>
    <col min="12464" max="12464" width="19.28515625" style="683" customWidth="1"/>
    <col min="12465" max="12479" width="0" style="683" hidden="1" customWidth="1"/>
    <col min="12480" max="12480" width="18.28515625" style="683" customWidth="1"/>
    <col min="12481" max="12481" width="17.28515625" style="683" customWidth="1"/>
    <col min="12482" max="12482" width="18.7109375" style="683" customWidth="1"/>
    <col min="12483" max="12483" width="18.28515625" style="683" customWidth="1"/>
    <col min="12484" max="12484" width="16.5703125" style="683" customWidth="1"/>
    <col min="12485" max="12485" width="16.42578125" style="683" customWidth="1"/>
    <col min="12486" max="12486" width="17.28515625" style="683" customWidth="1"/>
    <col min="12487" max="12487" width="15.7109375" style="683" customWidth="1"/>
    <col min="12488" max="12488" width="11.42578125" style="683"/>
    <col min="12489" max="12489" width="11.5703125" style="683" customWidth="1"/>
    <col min="12490" max="12490" width="18.7109375" style="683" customWidth="1"/>
    <col min="12491" max="12491" width="17.28515625" style="683" customWidth="1"/>
    <col min="12492" max="12492" width="11.42578125" style="683"/>
    <col min="12493" max="12493" width="15.28515625" style="683" customWidth="1"/>
    <col min="12494" max="12495" width="11.42578125" style="683"/>
    <col min="12496" max="12496" width="14" style="683" bestFit="1" customWidth="1"/>
    <col min="12497" max="12497" width="14.28515625" style="683" customWidth="1"/>
    <col min="12498" max="12499" width="15" style="683" bestFit="1" customWidth="1"/>
    <col min="12500" max="12500" width="14.7109375" style="683" bestFit="1" customWidth="1"/>
    <col min="12501" max="12502" width="11.42578125" style="683"/>
    <col min="12503" max="12503" width="17.7109375" style="683" customWidth="1"/>
    <col min="12504" max="12504" width="15.42578125" style="683" customWidth="1"/>
    <col min="12505" max="12663" width="11.42578125" style="683"/>
    <col min="12664" max="12664" width="3.7109375" style="683" customWidth="1"/>
    <col min="12665" max="12665" width="7.28515625" style="683" customWidth="1"/>
    <col min="12666" max="12666" width="38" style="683" customWidth="1"/>
    <col min="12667" max="12709" width="0" style="683" hidden="1" customWidth="1"/>
    <col min="12710" max="12710" width="18.28515625" style="683" customWidth="1"/>
    <col min="12711" max="12711" width="0" style="683" hidden="1" customWidth="1"/>
    <col min="12712" max="12712" width="20" style="683" customWidth="1"/>
    <col min="12713" max="12713" width="19.7109375" style="683" customWidth="1"/>
    <col min="12714" max="12714" width="19.5703125" style="683" customWidth="1"/>
    <col min="12715" max="12715" width="22.28515625" style="683" customWidth="1"/>
    <col min="12716" max="12716" width="19.7109375" style="683" customWidth="1"/>
    <col min="12717" max="12717" width="17.7109375" style="683" customWidth="1"/>
    <col min="12718" max="12718" width="21" style="683" customWidth="1"/>
    <col min="12719" max="12719" width="18.28515625" style="683" customWidth="1"/>
    <col min="12720" max="12720" width="19.28515625" style="683" customWidth="1"/>
    <col min="12721" max="12735" width="0" style="683" hidden="1" customWidth="1"/>
    <col min="12736" max="12736" width="18.28515625" style="683" customWidth="1"/>
    <col min="12737" max="12737" width="17.28515625" style="683" customWidth="1"/>
    <col min="12738" max="12738" width="18.7109375" style="683" customWidth="1"/>
    <col min="12739" max="12739" width="18.28515625" style="683" customWidth="1"/>
    <col min="12740" max="12740" width="16.5703125" style="683" customWidth="1"/>
    <col min="12741" max="12741" width="16.42578125" style="683" customWidth="1"/>
    <col min="12742" max="12742" width="17.28515625" style="683" customWidth="1"/>
    <col min="12743" max="12743" width="15.7109375" style="683" customWidth="1"/>
    <col min="12744" max="12744" width="11.42578125" style="683"/>
    <col min="12745" max="12745" width="11.5703125" style="683" customWidth="1"/>
    <col min="12746" max="12746" width="18.7109375" style="683" customWidth="1"/>
    <col min="12747" max="12747" width="17.28515625" style="683" customWidth="1"/>
    <col min="12748" max="12748" width="11.42578125" style="683"/>
    <col min="12749" max="12749" width="15.28515625" style="683" customWidth="1"/>
    <col min="12750" max="12751" width="11.42578125" style="683"/>
    <col min="12752" max="12752" width="14" style="683" bestFit="1" customWidth="1"/>
    <col min="12753" max="12753" width="14.28515625" style="683" customWidth="1"/>
    <col min="12754" max="12755" width="15" style="683" bestFit="1" customWidth="1"/>
    <col min="12756" max="12756" width="14.7109375" style="683" bestFit="1" customWidth="1"/>
    <col min="12757" max="12758" width="11.42578125" style="683"/>
    <col min="12759" max="12759" width="17.7109375" style="683" customWidth="1"/>
    <col min="12760" max="12760" width="15.42578125" style="683" customWidth="1"/>
    <col min="12761" max="12919" width="11.42578125" style="683"/>
    <col min="12920" max="12920" width="3.7109375" style="683" customWidth="1"/>
    <col min="12921" max="12921" width="7.28515625" style="683" customWidth="1"/>
    <col min="12922" max="12922" width="38" style="683" customWidth="1"/>
    <col min="12923" max="12965" width="0" style="683" hidden="1" customWidth="1"/>
    <col min="12966" max="12966" width="18.28515625" style="683" customWidth="1"/>
    <col min="12967" max="12967" width="0" style="683" hidden="1" customWidth="1"/>
    <col min="12968" max="12968" width="20" style="683" customWidth="1"/>
    <col min="12969" max="12969" width="19.7109375" style="683" customWidth="1"/>
    <col min="12970" max="12970" width="19.5703125" style="683" customWidth="1"/>
    <col min="12971" max="12971" width="22.28515625" style="683" customWidth="1"/>
    <col min="12972" max="12972" width="19.7109375" style="683" customWidth="1"/>
    <col min="12973" max="12973" width="17.7109375" style="683" customWidth="1"/>
    <col min="12974" max="12974" width="21" style="683" customWidth="1"/>
    <col min="12975" max="12975" width="18.28515625" style="683" customWidth="1"/>
    <col min="12976" max="12976" width="19.28515625" style="683" customWidth="1"/>
    <col min="12977" max="12991" width="0" style="683" hidden="1" customWidth="1"/>
    <col min="12992" max="12992" width="18.28515625" style="683" customWidth="1"/>
    <col min="12993" max="12993" width="17.28515625" style="683" customWidth="1"/>
    <col min="12994" max="12994" width="18.7109375" style="683" customWidth="1"/>
    <col min="12995" max="12995" width="18.28515625" style="683" customWidth="1"/>
    <col min="12996" max="12996" width="16.5703125" style="683" customWidth="1"/>
    <col min="12997" max="12997" width="16.42578125" style="683" customWidth="1"/>
    <col min="12998" max="12998" width="17.28515625" style="683" customWidth="1"/>
    <col min="12999" max="12999" width="15.7109375" style="683" customWidth="1"/>
    <col min="13000" max="13000" width="11.42578125" style="683"/>
    <col min="13001" max="13001" width="11.5703125" style="683" customWidth="1"/>
    <col min="13002" max="13002" width="18.7109375" style="683" customWidth="1"/>
    <col min="13003" max="13003" width="17.28515625" style="683" customWidth="1"/>
    <col min="13004" max="13004" width="11.42578125" style="683"/>
    <col min="13005" max="13005" width="15.28515625" style="683" customWidth="1"/>
    <col min="13006" max="13007" width="11.42578125" style="683"/>
    <col min="13008" max="13008" width="14" style="683" bestFit="1" customWidth="1"/>
    <col min="13009" max="13009" width="14.28515625" style="683" customWidth="1"/>
    <col min="13010" max="13011" width="15" style="683" bestFit="1" customWidth="1"/>
    <col min="13012" max="13012" width="14.7109375" style="683" bestFit="1" customWidth="1"/>
    <col min="13013" max="13014" width="11.42578125" style="683"/>
    <col min="13015" max="13015" width="17.7109375" style="683" customWidth="1"/>
    <col min="13016" max="13016" width="15.42578125" style="683" customWidth="1"/>
    <col min="13017" max="13175" width="11.42578125" style="683"/>
    <col min="13176" max="13176" width="3.7109375" style="683" customWidth="1"/>
    <col min="13177" max="13177" width="7.28515625" style="683" customWidth="1"/>
    <col min="13178" max="13178" width="38" style="683" customWidth="1"/>
    <col min="13179" max="13221" width="0" style="683" hidden="1" customWidth="1"/>
    <col min="13222" max="13222" width="18.28515625" style="683" customWidth="1"/>
    <col min="13223" max="13223" width="0" style="683" hidden="1" customWidth="1"/>
    <col min="13224" max="13224" width="20" style="683" customWidth="1"/>
    <col min="13225" max="13225" width="19.7109375" style="683" customWidth="1"/>
    <col min="13226" max="13226" width="19.5703125" style="683" customWidth="1"/>
    <col min="13227" max="13227" width="22.28515625" style="683" customWidth="1"/>
    <col min="13228" max="13228" width="19.7109375" style="683" customWidth="1"/>
    <col min="13229" max="13229" width="17.7109375" style="683" customWidth="1"/>
    <col min="13230" max="13230" width="21" style="683" customWidth="1"/>
    <col min="13231" max="13231" width="18.28515625" style="683" customWidth="1"/>
    <col min="13232" max="13232" width="19.28515625" style="683" customWidth="1"/>
    <col min="13233" max="13247" width="0" style="683" hidden="1" customWidth="1"/>
    <col min="13248" max="13248" width="18.28515625" style="683" customWidth="1"/>
    <col min="13249" max="13249" width="17.28515625" style="683" customWidth="1"/>
    <col min="13250" max="13250" width="18.7109375" style="683" customWidth="1"/>
    <col min="13251" max="13251" width="18.28515625" style="683" customWidth="1"/>
    <col min="13252" max="13252" width="16.5703125" style="683" customWidth="1"/>
    <col min="13253" max="13253" width="16.42578125" style="683" customWidth="1"/>
    <col min="13254" max="13254" width="17.28515625" style="683" customWidth="1"/>
    <col min="13255" max="13255" width="15.7109375" style="683" customWidth="1"/>
    <col min="13256" max="13256" width="11.42578125" style="683"/>
    <col min="13257" max="13257" width="11.5703125" style="683" customWidth="1"/>
    <col min="13258" max="13258" width="18.7109375" style="683" customWidth="1"/>
    <col min="13259" max="13259" width="17.28515625" style="683" customWidth="1"/>
    <col min="13260" max="13260" width="11.42578125" style="683"/>
    <col min="13261" max="13261" width="15.28515625" style="683" customWidth="1"/>
    <col min="13262" max="13263" width="11.42578125" style="683"/>
    <col min="13264" max="13264" width="14" style="683" bestFit="1" customWidth="1"/>
    <col min="13265" max="13265" width="14.28515625" style="683" customWidth="1"/>
    <col min="13266" max="13267" width="15" style="683" bestFit="1" customWidth="1"/>
    <col min="13268" max="13268" width="14.7109375" style="683" bestFit="1" customWidth="1"/>
    <col min="13269" max="13270" width="11.42578125" style="683"/>
    <col min="13271" max="13271" width="17.7109375" style="683" customWidth="1"/>
    <col min="13272" max="13272" width="15.42578125" style="683" customWidth="1"/>
    <col min="13273" max="13431" width="11.42578125" style="683"/>
    <col min="13432" max="13432" width="3.7109375" style="683" customWidth="1"/>
    <col min="13433" max="13433" width="7.28515625" style="683" customWidth="1"/>
    <col min="13434" max="13434" width="38" style="683" customWidth="1"/>
    <col min="13435" max="13477" width="0" style="683" hidden="1" customWidth="1"/>
    <col min="13478" max="13478" width="18.28515625" style="683" customWidth="1"/>
    <col min="13479" max="13479" width="0" style="683" hidden="1" customWidth="1"/>
    <col min="13480" max="13480" width="20" style="683" customWidth="1"/>
    <col min="13481" max="13481" width="19.7109375" style="683" customWidth="1"/>
    <col min="13482" max="13482" width="19.5703125" style="683" customWidth="1"/>
    <col min="13483" max="13483" width="22.28515625" style="683" customWidth="1"/>
    <col min="13484" max="13484" width="19.7109375" style="683" customWidth="1"/>
    <col min="13485" max="13485" width="17.7109375" style="683" customWidth="1"/>
    <col min="13486" max="13486" width="21" style="683" customWidth="1"/>
    <col min="13487" max="13487" width="18.28515625" style="683" customWidth="1"/>
    <col min="13488" max="13488" width="19.28515625" style="683" customWidth="1"/>
    <col min="13489" max="13503" width="0" style="683" hidden="1" customWidth="1"/>
    <col min="13504" max="13504" width="18.28515625" style="683" customWidth="1"/>
    <col min="13505" max="13505" width="17.28515625" style="683" customWidth="1"/>
    <col min="13506" max="13506" width="18.7109375" style="683" customWidth="1"/>
    <col min="13507" max="13507" width="18.28515625" style="683" customWidth="1"/>
    <col min="13508" max="13508" width="16.5703125" style="683" customWidth="1"/>
    <col min="13509" max="13509" width="16.42578125" style="683" customWidth="1"/>
    <col min="13510" max="13510" width="17.28515625" style="683" customWidth="1"/>
    <col min="13511" max="13511" width="15.7109375" style="683" customWidth="1"/>
    <col min="13512" max="13512" width="11.42578125" style="683"/>
    <col min="13513" max="13513" width="11.5703125" style="683" customWidth="1"/>
    <col min="13514" max="13514" width="18.7109375" style="683" customWidth="1"/>
    <col min="13515" max="13515" width="17.28515625" style="683" customWidth="1"/>
    <col min="13516" max="13516" width="11.42578125" style="683"/>
    <col min="13517" max="13517" width="15.28515625" style="683" customWidth="1"/>
    <col min="13518" max="13519" width="11.42578125" style="683"/>
    <col min="13520" max="13520" width="14" style="683" bestFit="1" customWidth="1"/>
    <col min="13521" max="13521" width="14.28515625" style="683" customWidth="1"/>
    <col min="13522" max="13523" width="15" style="683" bestFit="1" customWidth="1"/>
    <col min="13524" max="13524" width="14.7109375" style="683" bestFit="1" customWidth="1"/>
    <col min="13525" max="13526" width="11.42578125" style="683"/>
    <col min="13527" max="13527" width="17.7109375" style="683" customWidth="1"/>
    <col min="13528" max="13528" width="15.42578125" style="683" customWidth="1"/>
    <col min="13529" max="13687" width="11.42578125" style="683"/>
    <col min="13688" max="13688" width="3.7109375" style="683" customWidth="1"/>
    <col min="13689" max="13689" width="7.28515625" style="683" customWidth="1"/>
    <col min="13690" max="13690" width="38" style="683" customWidth="1"/>
    <col min="13691" max="13733" width="0" style="683" hidden="1" customWidth="1"/>
    <col min="13734" max="13734" width="18.28515625" style="683" customWidth="1"/>
    <col min="13735" max="13735" width="0" style="683" hidden="1" customWidth="1"/>
    <col min="13736" max="13736" width="20" style="683" customWidth="1"/>
    <col min="13737" max="13737" width="19.7109375" style="683" customWidth="1"/>
    <col min="13738" max="13738" width="19.5703125" style="683" customWidth="1"/>
    <col min="13739" max="13739" width="22.28515625" style="683" customWidth="1"/>
    <col min="13740" max="13740" width="19.7109375" style="683" customWidth="1"/>
    <col min="13741" max="13741" width="17.7109375" style="683" customWidth="1"/>
    <col min="13742" max="13742" width="21" style="683" customWidth="1"/>
    <col min="13743" max="13743" width="18.28515625" style="683" customWidth="1"/>
    <col min="13744" max="13744" width="19.28515625" style="683" customWidth="1"/>
    <col min="13745" max="13759" width="0" style="683" hidden="1" customWidth="1"/>
    <col min="13760" max="13760" width="18.28515625" style="683" customWidth="1"/>
    <col min="13761" max="13761" width="17.28515625" style="683" customWidth="1"/>
    <col min="13762" max="13762" width="18.7109375" style="683" customWidth="1"/>
    <col min="13763" max="13763" width="18.28515625" style="683" customWidth="1"/>
    <col min="13764" max="13764" width="16.5703125" style="683" customWidth="1"/>
    <col min="13765" max="13765" width="16.42578125" style="683" customWidth="1"/>
    <col min="13766" max="13766" width="17.28515625" style="683" customWidth="1"/>
    <col min="13767" max="13767" width="15.7109375" style="683" customWidth="1"/>
    <col min="13768" max="13768" width="11.42578125" style="683"/>
    <col min="13769" max="13769" width="11.5703125" style="683" customWidth="1"/>
    <col min="13770" max="13770" width="18.7109375" style="683" customWidth="1"/>
    <col min="13771" max="13771" width="17.28515625" style="683" customWidth="1"/>
    <col min="13772" max="13772" width="11.42578125" style="683"/>
    <col min="13773" max="13773" width="15.28515625" style="683" customWidth="1"/>
    <col min="13774" max="13775" width="11.42578125" style="683"/>
    <col min="13776" max="13776" width="14" style="683" bestFit="1" customWidth="1"/>
    <col min="13777" max="13777" width="14.28515625" style="683" customWidth="1"/>
    <col min="13778" max="13779" width="15" style="683" bestFit="1" customWidth="1"/>
    <col min="13780" max="13780" width="14.7109375" style="683" bestFit="1" customWidth="1"/>
    <col min="13781" max="13782" width="11.42578125" style="683"/>
    <col min="13783" max="13783" width="17.7109375" style="683" customWidth="1"/>
    <col min="13784" max="13784" width="15.42578125" style="683" customWidth="1"/>
    <col min="13785" max="13943" width="11.42578125" style="683"/>
    <col min="13944" max="13944" width="3.7109375" style="683" customWidth="1"/>
    <col min="13945" max="13945" width="7.28515625" style="683" customWidth="1"/>
    <col min="13946" max="13946" width="38" style="683" customWidth="1"/>
    <col min="13947" max="13989" width="0" style="683" hidden="1" customWidth="1"/>
    <col min="13990" max="13990" width="18.28515625" style="683" customWidth="1"/>
    <col min="13991" max="13991" width="0" style="683" hidden="1" customWidth="1"/>
    <col min="13992" max="13992" width="20" style="683" customWidth="1"/>
    <col min="13993" max="13993" width="19.7109375" style="683" customWidth="1"/>
    <col min="13994" max="13994" width="19.5703125" style="683" customWidth="1"/>
    <col min="13995" max="13995" width="22.28515625" style="683" customWidth="1"/>
    <col min="13996" max="13996" width="19.7109375" style="683" customWidth="1"/>
    <col min="13997" max="13997" width="17.7109375" style="683" customWidth="1"/>
    <col min="13998" max="13998" width="21" style="683" customWidth="1"/>
    <col min="13999" max="13999" width="18.28515625" style="683" customWidth="1"/>
    <col min="14000" max="14000" width="19.28515625" style="683" customWidth="1"/>
    <col min="14001" max="14015" width="0" style="683" hidden="1" customWidth="1"/>
    <col min="14016" max="14016" width="18.28515625" style="683" customWidth="1"/>
    <col min="14017" max="14017" width="17.28515625" style="683" customWidth="1"/>
    <col min="14018" max="14018" width="18.7109375" style="683" customWidth="1"/>
    <col min="14019" max="14019" width="18.28515625" style="683" customWidth="1"/>
    <col min="14020" max="14020" width="16.5703125" style="683" customWidth="1"/>
    <col min="14021" max="14021" width="16.42578125" style="683" customWidth="1"/>
    <col min="14022" max="14022" width="17.28515625" style="683" customWidth="1"/>
    <col min="14023" max="14023" width="15.7109375" style="683" customWidth="1"/>
    <col min="14024" max="14024" width="11.42578125" style="683"/>
    <col min="14025" max="14025" width="11.5703125" style="683" customWidth="1"/>
    <col min="14026" max="14026" width="18.7109375" style="683" customWidth="1"/>
    <col min="14027" max="14027" width="17.28515625" style="683" customWidth="1"/>
    <col min="14028" max="14028" width="11.42578125" style="683"/>
    <col min="14029" max="14029" width="15.28515625" style="683" customWidth="1"/>
    <col min="14030" max="14031" width="11.42578125" style="683"/>
    <col min="14032" max="14032" width="14" style="683" bestFit="1" customWidth="1"/>
    <col min="14033" max="14033" width="14.28515625" style="683" customWidth="1"/>
    <col min="14034" max="14035" width="15" style="683" bestFit="1" customWidth="1"/>
    <col min="14036" max="14036" width="14.7109375" style="683" bestFit="1" customWidth="1"/>
    <col min="14037" max="14038" width="11.42578125" style="683"/>
    <col min="14039" max="14039" width="17.7109375" style="683" customWidth="1"/>
    <col min="14040" max="14040" width="15.42578125" style="683" customWidth="1"/>
    <col min="14041" max="14199" width="11.42578125" style="683"/>
    <col min="14200" max="14200" width="3.7109375" style="683" customWidth="1"/>
    <col min="14201" max="14201" width="7.28515625" style="683" customWidth="1"/>
    <col min="14202" max="14202" width="38" style="683" customWidth="1"/>
    <col min="14203" max="14245" width="0" style="683" hidden="1" customWidth="1"/>
    <col min="14246" max="14246" width="18.28515625" style="683" customWidth="1"/>
    <col min="14247" max="14247" width="0" style="683" hidden="1" customWidth="1"/>
    <col min="14248" max="14248" width="20" style="683" customWidth="1"/>
    <col min="14249" max="14249" width="19.7109375" style="683" customWidth="1"/>
    <col min="14250" max="14250" width="19.5703125" style="683" customWidth="1"/>
    <col min="14251" max="14251" width="22.28515625" style="683" customWidth="1"/>
    <col min="14252" max="14252" width="19.7109375" style="683" customWidth="1"/>
    <col min="14253" max="14253" width="17.7109375" style="683" customWidth="1"/>
    <col min="14254" max="14254" width="21" style="683" customWidth="1"/>
    <col min="14255" max="14255" width="18.28515625" style="683" customWidth="1"/>
    <col min="14256" max="14256" width="19.28515625" style="683" customWidth="1"/>
    <col min="14257" max="14271" width="0" style="683" hidden="1" customWidth="1"/>
    <col min="14272" max="14272" width="18.28515625" style="683" customWidth="1"/>
    <col min="14273" max="14273" width="17.28515625" style="683" customWidth="1"/>
    <col min="14274" max="14274" width="18.7109375" style="683" customWidth="1"/>
    <col min="14275" max="14275" width="18.28515625" style="683" customWidth="1"/>
    <col min="14276" max="14276" width="16.5703125" style="683" customWidth="1"/>
    <col min="14277" max="14277" width="16.42578125" style="683" customWidth="1"/>
    <col min="14278" max="14278" width="17.28515625" style="683" customWidth="1"/>
    <col min="14279" max="14279" width="15.7109375" style="683" customWidth="1"/>
    <col min="14280" max="14280" width="11.42578125" style="683"/>
    <col min="14281" max="14281" width="11.5703125" style="683" customWidth="1"/>
    <col min="14282" max="14282" width="18.7109375" style="683" customWidth="1"/>
    <col min="14283" max="14283" width="17.28515625" style="683" customWidth="1"/>
    <col min="14284" max="14284" width="11.42578125" style="683"/>
    <col min="14285" max="14285" width="15.28515625" style="683" customWidth="1"/>
    <col min="14286" max="14287" width="11.42578125" style="683"/>
    <col min="14288" max="14288" width="14" style="683" bestFit="1" customWidth="1"/>
    <col min="14289" max="14289" width="14.28515625" style="683" customWidth="1"/>
    <col min="14290" max="14291" width="15" style="683" bestFit="1" customWidth="1"/>
    <col min="14292" max="14292" width="14.7109375" style="683" bestFit="1" customWidth="1"/>
    <col min="14293" max="14294" width="11.42578125" style="683"/>
    <col min="14295" max="14295" width="17.7109375" style="683" customWidth="1"/>
    <col min="14296" max="14296" width="15.42578125" style="683" customWidth="1"/>
    <col min="14297" max="14455" width="11.42578125" style="683"/>
    <col min="14456" max="14456" width="3.7109375" style="683" customWidth="1"/>
    <col min="14457" max="14457" width="7.28515625" style="683" customWidth="1"/>
    <col min="14458" max="14458" width="38" style="683" customWidth="1"/>
    <col min="14459" max="14501" width="0" style="683" hidden="1" customWidth="1"/>
    <col min="14502" max="14502" width="18.28515625" style="683" customWidth="1"/>
    <col min="14503" max="14503" width="0" style="683" hidden="1" customWidth="1"/>
    <col min="14504" max="14504" width="20" style="683" customWidth="1"/>
    <col min="14505" max="14505" width="19.7109375" style="683" customWidth="1"/>
    <col min="14506" max="14506" width="19.5703125" style="683" customWidth="1"/>
    <col min="14507" max="14507" width="22.28515625" style="683" customWidth="1"/>
    <col min="14508" max="14508" width="19.7109375" style="683" customWidth="1"/>
    <col min="14509" max="14509" width="17.7109375" style="683" customWidth="1"/>
    <col min="14510" max="14510" width="21" style="683" customWidth="1"/>
    <col min="14511" max="14511" width="18.28515625" style="683" customWidth="1"/>
    <col min="14512" max="14512" width="19.28515625" style="683" customWidth="1"/>
    <col min="14513" max="14527" width="0" style="683" hidden="1" customWidth="1"/>
    <col min="14528" max="14528" width="18.28515625" style="683" customWidth="1"/>
    <col min="14529" max="14529" width="17.28515625" style="683" customWidth="1"/>
    <col min="14530" max="14530" width="18.7109375" style="683" customWidth="1"/>
    <col min="14531" max="14531" width="18.28515625" style="683" customWidth="1"/>
    <col min="14532" max="14532" width="16.5703125" style="683" customWidth="1"/>
    <col min="14533" max="14533" width="16.42578125" style="683" customWidth="1"/>
    <col min="14534" max="14534" width="17.28515625" style="683" customWidth="1"/>
    <col min="14535" max="14535" width="15.7109375" style="683" customWidth="1"/>
    <col min="14536" max="14536" width="11.42578125" style="683"/>
    <col min="14537" max="14537" width="11.5703125" style="683" customWidth="1"/>
    <col min="14538" max="14538" width="18.7109375" style="683" customWidth="1"/>
    <col min="14539" max="14539" width="17.28515625" style="683" customWidth="1"/>
    <col min="14540" max="14540" width="11.42578125" style="683"/>
    <col min="14541" max="14541" width="15.28515625" style="683" customWidth="1"/>
    <col min="14542" max="14543" width="11.42578125" style="683"/>
    <col min="14544" max="14544" width="14" style="683" bestFit="1" customWidth="1"/>
    <col min="14545" max="14545" width="14.28515625" style="683" customWidth="1"/>
    <col min="14546" max="14547" width="15" style="683" bestFit="1" customWidth="1"/>
    <col min="14548" max="14548" width="14.7109375" style="683" bestFit="1" customWidth="1"/>
    <col min="14549" max="14550" width="11.42578125" style="683"/>
    <col min="14551" max="14551" width="17.7109375" style="683" customWidth="1"/>
    <col min="14552" max="14552" width="15.42578125" style="683" customWidth="1"/>
    <col min="14553" max="14711" width="11.42578125" style="683"/>
    <col min="14712" max="14712" width="3.7109375" style="683" customWidth="1"/>
    <col min="14713" max="14713" width="7.28515625" style="683" customWidth="1"/>
    <col min="14714" max="14714" width="38" style="683" customWidth="1"/>
    <col min="14715" max="14757" width="0" style="683" hidden="1" customWidth="1"/>
    <col min="14758" max="14758" width="18.28515625" style="683" customWidth="1"/>
    <col min="14759" max="14759" width="0" style="683" hidden="1" customWidth="1"/>
    <col min="14760" max="14760" width="20" style="683" customWidth="1"/>
    <col min="14761" max="14761" width="19.7109375" style="683" customWidth="1"/>
    <col min="14762" max="14762" width="19.5703125" style="683" customWidth="1"/>
    <col min="14763" max="14763" width="22.28515625" style="683" customWidth="1"/>
    <col min="14764" max="14764" width="19.7109375" style="683" customWidth="1"/>
    <col min="14765" max="14765" width="17.7109375" style="683" customWidth="1"/>
    <col min="14766" max="14766" width="21" style="683" customWidth="1"/>
    <col min="14767" max="14767" width="18.28515625" style="683" customWidth="1"/>
    <col min="14768" max="14768" width="19.28515625" style="683" customWidth="1"/>
    <col min="14769" max="14783" width="0" style="683" hidden="1" customWidth="1"/>
    <col min="14784" max="14784" width="18.28515625" style="683" customWidth="1"/>
    <col min="14785" max="14785" width="17.28515625" style="683" customWidth="1"/>
    <col min="14786" max="14786" width="18.7109375" style="683" customWidth="1"/>
    <col min="14787" max="14787" width="18.28515625" style="683" customWidth="1"/>
    <col min="14788" max="14788" width="16.5703125" style="683" customWidth="1"/>
    <col min="14789" max="14789" width="16.42578125" style="683" customWidth="1"/>
    <col min="14790" max="14790" width="17.28515625" style="683" customWidth="1"/>
    <col min="14791" max="14791" width="15.7109375" style="683" customWidth="1"/>
    <col min="14792" max="14792" width="11.42578125" style="683"/>
    <col min="14793" max="14793" width="11.5703125" style="683" customWidth="1"/>
    <col min="14794" max="14794" width="18.7109375" style="683" customWidth="1"/>
    <col min="14795" max="14795" width="17.28515625" style="683" customWidth="1"/>
    <col min="14796" max="14796" width="11.42578125" style="683"/>
    <col min="14797" max="14797" width="15.28515625" style="683" customWidth="1"/>
    <col min="14798" max="14799" width="11.42578125" style="683"/>
    <col min="14800" max="14800" width="14" style="683" bestFit="1" customWidth="1"/>
    <col min="14801" max="14801" width="14.28515625" style="683" customWidth="1"/>
    <col min="14802" max="14803" width="15" style="683" bestFit="1" customWidth="1"/>
    <col min="14804" max="14804" width="14.7109375" style="683" bestFit="1" customWidth="1"/>
    <col min="14805" max="14806" width="11.42578125" style="683"/>
    <col min="14807" max="14807" width="17.7109375" style="683" customWidth="1"/>
    <col min="14808" max="14808" width="15.42578125" style="683" customWidth="1"/>
    <col min="14809" max="14967" width="11.42578125" style="683"/>
    <col min="14968" max="14968" width="3.7109375" style="683" customWidth="1"/>
    <col min="14969" max="14969" width="7.28515625" style="683" customWidth="1"/>
    <col min="14970" max="14970" width="38" style="683" customWidth="1"/>
    <col min="14971" max="15013" width="0" style="683" hidden="1" customWidth="1"/>
    <col min="15014" max="15014" width="18.28515625" style="683" customWidth="1"/>
    <col min="15015" max="15015" width="0" style="683" hidden="1" customWidth="1"/>
    <col min="15016" max="15016" width="20" style="683" customWidth="1"/>
    <col min="15017" max="15017" width="19.7109375" style="683" customWidth="1"/>
    <col min="15018" max="15018" width="19.5703125" style="683" customWidth="1"/>
    <col min="15019" max="15019" width="22.28515625" style="683" customWidth="1"/>
    <col min="15020" max="15020" width="19.7109375" style="683" customWidth="1"/>
    <col min="15021" max="15021" width="17.7109375" style="683" customWidth="1"/>
    <col min="15022" max="15022" width="21" style="683" customWidth="1"/>
    <col min="15023" max="15023" width="18.28515625" style="683" customWidth="1"/>
    <col min="15024" max="15024" width="19.28515625" style="683" customWidth="1"/>
    <col min="15025" max="15039" width="0" style="683" hidden="1" customWidth="1"/>
    <col min="15040" max="15040" width="18.28515625" style="683" customWidth="1"/>
    <col min="15041" max="15041" width="17.28515625" style="683" customWidth="1"/>
    <col min="15042" max="15042" width="18.7109375" style="683" customWidth="1"/>
    <col min="15043" max="15043" width="18.28515625" style="683" customWidth="1"/>
    <col min="15044" max="15044" width="16.5703125" style="683" customWidth="1"/>
    <col min="15045" max="15045" width="16.42578125" style="683" customWidth="1"/>
    <col min="15046" max="15046" width="17.28515625" style="683" customWidth="1"/>
    <col min="15047" max="15047" width="15.7109375" style="683" customWidth="1"/>
    <col min="15048" max="15048" width="11.42578125" style="683"/>
    <col min="15049" max="15049" width="11.5703125" style="683" customWidth="1"/>
    <col min="15050" max="15050" width="18.7109375" style="683" customWidth="1"/>
    <col min="15051" max="15051" width="17.28515625" style="683" customWidth="1"/>
    <col min="15052" max="15052" width="11.42578125" style="683"/>
    <col min="15053" max="15053" width="15.28515625" style="683" customWidth="1"/>
    <col min="15054" max="15055" width="11.42578125" style="683"/>
    <col min="15056" max="15056" width="14" style="683" bestFit="1" customWidth="1"/>
    <col min="15057" max="15057" width="14.28515625" style="683" customWidth="1"/>
    <col min="15058" max="15059" width="15" style="683" bestFit="1" customWidth="1"/>
    <col min="15060" max="15060" width="14.7109375" style="683" bestFit="1" customWidth="1"/>
    <col min="15061" max="15062" width="11.42578125" style="683"/>
    <col min="15063" max="15063" width="17.7109375" style="683" customWidth="1"/>
    <col min="15064" max="15064" width="15.42578125" style="683" customWidth="1"/>
    <col min="15065" max="15223" width="11.42578125" style="683"/>
    <col min="15224" max="15224" width="3.7109375" style="683" customWidth="1"/>
    <col min="15225" max="15225" width="7.28515625" style="683" customWidth="1"/>
    <col min="15226" max="15226" width="38" style="683" customWidth="1"/>
    <col min="15227" max="15269" width="0" style="683" hidden="1" customWidth="1"/>
    <col min="15270" max="15270" width="18.28515625" style="683" customWidth="1"/>
    <col min="15271" max="15271" width="0" style="683" hidden="1" customWidth="1"/>
    <col min="15272" max="15272" width="20" style="683" customWidth="1"/>
    <col min="15273" max="15273" width="19.7109375" style="683" customWidth="1"/>
    <col min="15274" max="15274" width="19.5703125" style="683" customWidth="1"/>
    <col min="15275" max="15275" width="22.28515625" style="683" customWidth="1"/>
    <col min="15276" max="15276" width="19.7109375" style="683" customWidth="1"/>
    <col min="15277" max="15277" width="17.7109375" style="683" customWidth="1"/>
    <col min="15278" max="15278" width="21" style="683" customWidth="1"/>
    <col min="15279" max="15279" width="18.28515625" style="683" customWidth="1"/>
    <col min="15280" max="15280" width="19.28515625" style="683" customWidth="1"/>
    <col min="15281" max="15295" width="0" style="683" hidden="1" customWidth="1"/>
    <col min="15296" max="15296" width="18.28515625" style="683" customWidth="1"/>
    <col min="15297" max="15297" width="17.28515625" style="683" customWidth="1"/>
    <col min="15298" max="15298" width="18.7109375" style="683" customWidth="1"/>
    <col min="15299" max="15299" width="18.28515625" style="683" customWidth="1"/>
    <col min="15300" max="15300" width="16.5703125" style="683" customWidth="1"/>
    <col min="15301" max="15301" width="16.42578125" style="683" customWidth="1"/>
    <col min="15302" max="15302" width="17.28515625" style="683" customWidth="1"/>
    <col min="15303" max="15303" width="15.7109375" style="683" customWidth="1"/>
    <col min="15304" max="15304" width="11.42578125" style="683"/>
    <col min="15305" max="15305" width="11.5703125" style="683" customWidth="1"/>
    <col min="15306" max="15306" width="18.7109375" style="683" customWidth="1"/>
    <col min="15307" max="15307" width="17.28515625" style="683" customWidth="1"/>
    <col min="15308" max="15308" width="11.42578125" style="683"/>
    <col min="15309" max="15309" width="15.28515625" style="683" customWidth="1"/>
    <col min="15310" max="15311" width="11.42578125" style="683"/>
    <col min="15312" max="15312" width="14" style="683" bestFit="1" customWidth="1"/>
    <col min="15313" max="15313" width="14.28515625" style="683" customWidth="1"/>
    <col min="15314" max="15315" width="15" style="683" bestFit="1" customWidth="1"/>
    <col min="15316" max="15316" width="14.7109375" style="683" bestFit="1" customWidth="1"/>
    <col min="15317" max="15318" width="11.42578125" style="683"/>
    <col min="15319" max="15319" width="17.7109375" style="683" customWidth="1"/>
    <col min="15320" max="15320" width="15.42578125" style="683" customWidth="1"/>
    <col min="15321" max="15479" width="11.42578125" style="683"/>
    <col min="15480" max="15480" width="3.7109375" style="683" customWidth="1"/>
    <col min="15481" max="15481" width="7.28515625" style="683" customWidth="1"/>
    <col min="15482" max="15482" width="38" style="683" customWidth="1"/>
    <col min="15483" max="15525" width="0" style="683" hidden="1" customWidth="1"/>
    <col min="15526" max="15526" width="18.28515625" style="683" customWidth="1"/>
    <col min="15527" max="15527" width="0" style="683" hidden="1" customWidth="1"/>
    <col min="15528" max="15528" width="20" style="683" customWidth="1"/>
    <col min="15529" max="15529" width="19.7109375" style="683" customWidth="1"/>
    <col min="15530" max="15530" width="19.5703125" style="683" customWidth="1"/>
    <col min="15531" max="15531" width="22.28515625" style="683" customWidth="1"/>
    <col min="15532" max="15532" width="19.7109375" style="683" customWidth="1"/>
    <col min="15533" max="15533" width="17.7109375" style="683" customWidth="1"/>
    <col min="15534" max="15534" width="21" style="683" customWidth="1"/>
    <col min="15535" max="15535" width="18.28515625" style="683" customWidth="1"/>
    <col min="15536" max="15536" width="19.28515625" style="683" customWidth="1"/>
    <col min="15537" max="15551" width="0" style="683" hidden="1" customWidth="1"/>
    <col min="15552" max="15552" width="18.28515625" style="683" customWidth="1"/>
    <col min="15553" max="15553" width="17.28515625" style="683" customWidth="1"/>
    <col min="15554" max="15554" width="18.7109375" style="683" customWidth="1"/>
    <col min="15555" max="15555" width="18.28515625" style="683" customWidth="1"/>
    <col min="15556" max="15556" width="16.5703125" style="683" customWidth="1"/>
    <col min="15557" max="15557" width="16.42578125" style="683" customWidth="1"/>
    <col min="15558" max="15558" width="17.28515625" style="683" customWidth="1"/>
    <col min="15559" max="15559" width="15.7109375" style="683" customWidth="1"/>
    <col min="15560" max="15560" width="11.42578125" style="683"/>
    <col min="15561" max="15561" width="11.5703125" style="683" customWidth="1"/>
    <col min="15562" max="15562" width="18.7109375" style="683" customWidth="1"/>
    <col min="15563" max="15563" width="17.28515625" style="683" customWidth="1"/>
    <col min="15564" max="15564" width="11.42578125" style="683"/>
    <col min="15565" max="15565" width="15.28515625" style="683" customWidth="1"/>
    <col min="15566" max="15567" width="11.42578125" style="683"/>
    <col min="15568" max="15568" width="14" style="683" bestFit="1" customWidth="1"/>
    <col min="15569" max="15569" width="14.28515625" style="683" customWidth="1"/>
    <col min="15570" max="15571" width="15" style="683" bestFit="1" customWidth="1"/>
    <col min="15572" max="15572" width="14.7109375" style="683" bestFit="1" customWidth="1"/>
    <col min="15573" max="15574" width="11.42578125" style="683"/>
    <col min="15575" max="15575" width="17.7109375" style="683" customWidth="1"/>
    <col min="15576" max="15576" width="15.42578125" style="683" customWidth="1"/>
    <col min="15577" max="15735" width="11.42578125" style="683"/>
    <col min="15736" max="15736" width="3.7109375" style="683" customWidth="1"/>
    <col min="15737" max="15737" width="7.28515625" style="683" customWidth="1"/>
    <col min="15738" max="15738" width="38" style="683" customWidth="1"/>
    <col min="15739" max="15781" width="0" style="683" hidden="1" customWidth="1"/>
    <col min="15782" max="15782" width="18.28515625" style="683" customWidth="1"/>
    <col min="15783" max="15783" width="0" style="683" hidden="1" customWidth="1"/>
    <col min="15784" max="15784" width="20" style="683" customWidth="1"/>
    <col min="15785" max="15785" width="19.7109375" style="683" customWidth="1"/>
    <col min="15786" max="15786" width="19.5703125" style="683" customWidth="1"/>
    <col min="15787" max="15787" width="22.28515625" style="683" customWidth="1"/>
    <col min="15788" max="15788" width="19.7109375" style="683" customWidth="1"/>
    <col min="15789" max="15789" width="17.7109375" style="683" customWidth="1"/>
    <col min="15790" max="15790" width="21" style="683" customWidth="1"/>
    <col min="15791" max="15791" width="18.28515625" style="683" customWidth="1"/>
    <col min="15792" max="15792" width="19.28515625" style="683" customWidth="1"/>
    <col min="15793" max="15807" width="0" style="683" hidden="1" customWidth="1"/>
    <col min="15808" max="15808" width="18.28515625" style="683" customWidth="1"/>
    <col min="15809" max="15809" width="17.28515625" style="683" customWidth="1"/>
    <col min="15810" max="15810" width="18.7109375" style="683" customWidth="1"/>
    <col min="15811" max="15811" width="18.28515625" style="683" customWidth="1"/>
    <col min="15812" max="15812" width="16.5703125" style="683" customWidth="1"/>
    <col min="15813" max="15813" width="16.42578125" style="683" customWidth="1"/>
    <col min="15814" max="15814" width="17.28515625" style="683" customWidth="1"/>
    <col min="15815" max="15815" width="15.7109375" style="683" customWidth="1"/>
    <col min="15816" max="15816" width="11.42578125" style="683"/>
    <col min="15817" max="15817" width="11.5703125" style="683" customWidth="1"/>
    <col min="15818" max="15818" width="18.7109375" style="683" customWidth="1"/>
    <col min="15819" max="15819" width="17.28515625" style="683" customWidth="1"/>
    <col min="15820" max="15820" width="11.42578125" style="683"/>
    <col min="15821" max="15821" width="15.28515625" style="683" customWidth="1"/>
    <col min="15822" max="15823" width="11.42578125" style="683"/>
    <col min="15824" max="15824" width="14" style="683" bestFit="1" customWidth="1"/>
    <col min="15825" max="15825" width="14.28515625" style="683" customWidth="1"/>
    <col min="15826" max="15827" width="15" style="683" bestFit="1" customWidth="1"/>
    <col min="15828" max="15828" width="14.7109375" style="683" bestFit="1" customWidth="1"/>
    <col min="15829" max="15830" width="11.42578125" style="683"/>
    <col min="15831" max="15831" width="17.7109375" style="683" customWidth="1"/>
    <col min="15832" max="15832" width="15.42578125" style="683" customWidth="1"/>
    <col min="15833" max="15991" width="11.42578125" style="683"/>
    <col min="15992" max="15992" width="3.7109375" style="683" customWidth="1"/>
    <col min="15993" max="15993" width="7.28515625" style="683" customWidth="1"/>
    <col min="15994" max="15994" width="38" style="683" customWidth="1"/>
    <col min="15995" max="16037" width="0" style="683" hidden="1" customWidth="1"/>
    <col min="16038" max="16038" width="18.28515625" style="683" customWidth="1"/>
    <col min="16039" max="16039" width="0" style="683" hidden="1" customWidth="1"/>
    <col min="16040" max="16040" width="20" style="683" customWidth="1"/>
    <col min="16041" max="16041" width="19.7109375" style="683" customWidth="1"/>
    <col min="16042" max="16042" width="19.5703125" style="683" customWidth="1"/>
    <col min="16043" max="16043" width="22.28515625" style="683" customWidth="1"/>
    <col min="16044" max="16044" width="19.7109375" style="683" customWidth="1"/>
    <col min="16045" max="16045" width="17.7109375" style="683" customWidth="1"/>
    <col min="16046" max="16046" width="21" style="683" customWidth="1"/>
    <col min="16047" max="16047" width="18.28515625" style="683" customWidth="1"/>
    <col min="16048" max="16048" width="19.28515625" style="683" customWidth="1"/>
    <col min="16049" max="16063" width="0" style="683" hidden="1" customWidth="1"/>
    <col min="16064" max="16064" width="18.28515625" style="683" customWidth="1"/>
    <col min="16065" max="16065" width="17.28515625" style="683" customWidth="1"/>
    <col min="16066" max="16066" width="18.7109375" style="683" customWidth="1"/>
    <col min="16067" max="16067" width="18.28515625" style="683" customWidth="1"/>
    <col min="16068" max="16068" width="16.5703125" style="683" customWidth="1"/>
    <col min="16069" max="16069" width="16.42578125" style="683" customWidth="1"/>
    <col min="16070" max="16070" width="17.28515625" style="683" customWidth="1"/>
    <col min="16071" max="16071" width="15.7109375" style="683" customWidth="1"/>
    <col min="16072" max="16072" width="11.42578125" style="683"/>
    <col min="16073" max="16073" width="11.5703125" style="683" customWidth="1"/>
    <col min="16074" max="16074" width="18.7109375" style="683" customWidth="1"/>
    <col min="16075" max="16075" width="17.28515625" style="683" customWidth="1"/>
    <col min="16076" max="16076" width="11.42578125" style="683"/>
    <col min="16077" max="16077" width="15.28515625" style="683" customWidth="1"/>
    <col min="16078" max="16079" width="11.42578125" style="683"/>
    <col min="16080" max="16080" width="14" style="683" bestFit="1" customWidth="1"/>
    <col min="16081" max="16081" width="14.28515625" style="683" customWidth="1"/>
    <col min="16082" max="16083" width="15" style="683" bestFit="1" customWidth="1"/>
    <col min="16084" max="16084" width="14.7109375" style="683" bestFit="1" customWidth="1"/>
    <col min="16085" max="16086" width="11.42578125" style="683"/>
    <col min="16087" max="16087" width="17.7109375" style="683" customWidth="1"/>
    <col min="16088" max="16088" width="15.42578125" style="683" customWidth="1"/>
    <col min="16089" max="16384" width="11.42578125" style="683"/>
  </cols>
  <sheetData>
    <row r="1" spans="1:13" s="684" customFormat="1" ht="12.95" customHeight="1" x14ac:dyDescent="0.2">
      <c r="A1" s="1866" t="s">
        <v>428</v>
      </c>
      <c r="B1" s="1866"/>
      <c r="C1" s="1866"/>
      <c r="D1" s="1866"/>
      <c r="E1" s="1866"/>
      <c r="F1" s="1866"/>
      <c r="G1" s="1866"/>
      <c r="H1" s="1866"/>
      <c r="I1" s="1866"/>
      <c r="J1" s="1866"/>
      <c r="K1" s="1866"/>
      <c r="L1" s="1866"/>
      <c r="M1" s="1866"/>
    </row>
    <row r="2" spans="1:13" s="508" customFormat="1" ht="12.95" customHeight="1" x14ac:dyDescent="0.2">
      <c r="A2" s="1867" t="s">
        <v>0</v>
      </c>
      <c r="B2" s="1867"/>
      <c r="C2" s="1867"/>
      <c r="D2" s="1867"/>
      <c r="E2" s="1867"/>
      <c r="F2" s="1867"/>
      <c r="G2" s="1867"/>
      <c r="H2" s="1867"/>
      <c r="I2" s="1867"/>
      <c r="J2" s="1867"/>
      <c r="K2" s="1867"/>
      <c r="L2" s="1867"/>
      <c r="M2" s="1867"/>
    </row>
    <row r="3" spans="1:13" s="508" customFormat="1" ht="12.6" customHeight="1" x14ac:dyDescent="0.2">
      <c r="A3" s="1867" t="s">
        <v>414</v>
      </c>
      <c r="B3" s="1867"/>
      <c r="C3" s="1867"/>
      <c r="D3" s="1867"/>
      <c r="E3" s="1867"/>
      <c r="F3" s="1867"/>
      <c r="G3" s="1867"/>
      <c r="H3" s="1867"/>
      <c r="I3" s="1867"/>
      <c r="J3" s="1867"/>
      <c r="K3" s="1867"/>
      <c r="L3" s="1867"/>
      <c r="M3" s="1867"/>
    </row>
    <row r="4" spans="1:13" s="508" customFormat="1" ht="12.95" customHeight="1" x14ac:dyDescent="0.2">
      <c r="A4" s="1867" t="s">
        <v>1259</v>
      </c>
      <c r="B4" s="1867"/>
      <c r="C4" s="1867"/>
      <c r="D4" s="1867"/>
      <c r="E4" s="1867"/>
      <c r="F4" s="1867"/>
      <c r="G4" s="1867"/>
      <c r="H4" s="1867"/>
      <c r="I4" s="1867"/>
      <c r="J4" s="1867"/>
      <c r="K4" s="1867"/>
      <c r="L4" s="1867"/>
      <c r="M4" s="1867"/>
    </row>
    <row r="5" spans="1:13" s="508" customFormat="1" ht="12.6" customHeight="1" x14ac:dyDescent="0.2">
      <c r="A5" s="1867" t="s">
        <v>1</v>
      </c>
      <c r="B5" s="1867"/>
      <c r="C5" s="1867"/>
      <c r="D5" s="1867"/>
      <c r="E5" s="1867"/>
      <c r="F5" s="1867"/>
      <c r="G5" s="1867"/>
      <c r="H5" s="1867"/>
      <c r="I5" s="1867"/>
      <c r="J5" s="1867"/>
      <c r="K5" s="1867"/>
      <c r="L5" s="1867"/>
      <c r="M5" s="1867"/>
    </row>
    <row r="6" spans="1:13" s="508" customFormat="1" ht="12.6" customHeight="1" x14ac:dyDescent="0.2">
      <c r="A6" s="1852" t="s">
        <v>1309</v>
      </c>
      <c r="B6" s="1853"/>
      <c r="C6" s="1853"/>
      <c r="D6" s="1853"/>
      <c r="E6" s="1853"/>
      <c r="F6" s="1853"/>
      <c r="G6" s="1853"/>
      <c r="H6" s="1853"/>
      <c r="I6" s="1853"/>
      <c r="J6" s="1853"/>
      <c r="K6" s="1853"/>
      <c r="L6" s="1853"/>
      <c r="M6" s="1853"/>
    </row>
    <row r="7" spans="1:13" s="508" customFormat="1" ht="13.5" customHeight="1" x14ac:dyDescent="0.2">
      <c r="A7" s="1852" t="s">
        <v>1021</v>
      </c>
      <c r="B7" s="1853"/>
      <c r="C7" s="1853"/>
      <c r="D7" s="1853"/>
      <c r="E7" s="1853"/>
      <c r="F7" s="1853"/>
      <c r="G7" s="1853"/>
      <c r="H7" s="1853"/>
      <c r="I7" s="1853"/>
      <c r="J7" s="1853"/>
      <c r="K7" s="1853"/>
      <c r="L7" s="1853"/>
      <c r="M7" s="1853"/>
    </row>
    <row r="8" spans="1:13" x14ac:dyDescent="0.2">
      <c r="K8" s="765"/>
      <c r="L8" s="765"/>
    </row>
    <row r="9" spans="1:13" ht="38.25" customHeight="1" x14ac:dyDescent="0.2">
      <c r="D9" s="1587" t="s">
        <v>62</v>
      </c>
      <c r="E9" s="1588" t="s">
        <v>1284</v>
      </c>
      <c r="F9" s="1589"/>
      <c r="G9" s="1590"/>
      <c r="H9" s="1588" t="s">
        <v>1285</v>
      </c>
      <c r="I9" s="1589"/>
      <c r="J9" s="1590"/>
      <c r="K9" s="1588" t="s">
        <v>1286</v>
      </c>
      <c r="L9" s="1591"/>
      <c r="M9" s="1592"/>
    </row>
    <row r="10" spans="1:13" ht="12" customHeight="1" x14ac:dyDescent="0.2">
      <c r="D10" s="1593"/>
      <c r="E10" s="1594"/>
      <c r="F10" s="1595"/>
      <c r="G10" s="1594"/>
      <c r="H10" s="1595"/>
      <c r="I10" s="1595"/>
      <c r="J10" s="1596"/>
      <c r="K10" s="1595"/>
      <c r="L10" s="1595"/>
      <c r="M10" s="1596"/>
    </row>
    <row r="11" spans="1:13" ht="16.5" customHeight="1" x14ac:dyDescent="0.2">
      <c r="A11" s="1859" t="s">
        <v>1035</v>
      </c>
      <c r="B11" s="1862" t="s">
        <v>1036</v>
      </c>
      <c r="C11" s="1597"/>
      <c r="D11" s="1587" t="s">
        <v>209</v>
      </c>
      <c r="E11" s="1587" t="s">
        <v>1287</v>
      </c>
      <c r="F11" s="1587" t="s">
        <v>1288</v>
      </c>
      <c r="G11" s="1587" t="s">
        <v>6</v>
      </c>
      <c r="H11" s="1587" t="s">
        <v>1287</v>
      </c>
      <c r="I11" s="1587" t="s">
        <v>1288</v>
      </c>
      <c r="J11" s="1587" t="s">
        <v>6</v>
      </c>
      <c r="K11" s="1587" t="s">
        <v>1287</v>
      </c>
      <c r="L11" s="1587" t="s">
        <v>1288</v>
      </c>
      <c r="M11" s="1587" t="s">
        <v>6</v>
      </c>
    </row>
    <row r="12" spans="1:13" ht="12.75" customHeight="1" x14ac:dyDescent="0.2">
      <c r="A12" s="1860"/>
      <c r="B12" s="1863"/>
      <c r="C12" s="1559">
        <v>93</v>
      </c>
      <c r="D12" s="1599" t="s">
        <v>210</v>
      </c>
      <c r="E12" s="1600">
        <v>9399237845.7608643</v>
      </c>
      <c r="F12" s="1600">
        <v>23483367577.936394</v>
      </c>
      <c r="G12" s="1600">
        <v>32882605423.697258</v>
      </c>
      <c r="H12" s="1600">
        <v>1604354000</v>
      </c>
      <c r="I12" s="1600">
        <v>0</v>
      </c>
      <c r="J12" s="1600">
        <v>1604354000</v>
      </c>
      <c r="K12" s="1601">
        <v>7794883845.7608643</v>
      </c>
      <c r="L12" s="1601">
        <v>23483367577.936394</v>
      </c>
      <c r="M12" s="1601">
        <v>31278251423.697258</v>
      </c>
    </row>
    <row r="13" spans="1:13" ht="12.75" customHeight="1" x14ac:dyDescent="0.2">
      <c r="A13" s="1860"/>
      <c r="B13" s="1863"/>
      <c r="C13" s="1559">
        <v>4</v>
      </c>
      <c r="D13" s="1599" t="s">
        <v>211</v>
      </c>
      <c r="E13" s="1600">
        <v>13447366471.228964</v>
      </c>
      <c r="F13" s="1600">
        <v>30531391453.31728</v>
      </c>
      <c r="G13" s="1600">
        <v>43978757924.546242</v>
      </c>
      <c r="H13" s="1600">
        <v>1599345000</v>
      </c>
      <c r="I13" s="1600">
        <v>0</v>
      </c>
      <c r="J13" s="1600">
        <v>1599345000</v>
      </c>
      <c r="K13" s="1601">
        <v>11848021471.228964</v>
      </c>
      <c r="L13" s="1601">
        <v>30531391453.31728</v>
      </c>
      <c r="M13" s="1601">
        <v>42379412924.546242</v>
      </c>
    </row>
    <row r="14" spans="1:13" ht="12.75" customHeight="1" x14ac:dyDescent="0.2">
      <c r="A14" s="1860"/>
      <c r="B14" s="1863"/>
      <c r="C14" s="1559">
        <v>14</v>
      </c>
      <c r="D14" s="1599" t="s">
        <v>212</v>
      </c>
      <c r="E14" s="1600">
        <v>103990163.83137928</v>
      </c>
      <c r="F14" s="1600">
        <v>217384248.53819898</v>
      </c>
      <c r="G14" s="1600">
        <v>321374412.36957824</v>
      </c>
      <c r="H14" s="1600">
        <v>0</v>
      </c>
      <c r="I14" s="1600">
        <v>0</v>
      </c>
      <c r="J14" s="1600">
        <v>0</v>
      </c>
      <c r="K14" s="1601">
        <v>103990163.83137928</v>
      </c>
      <c r="L14" s="1601">
        <v>217384248.53819898</v>
      </c>
      <c r="M14" s="1601">
        <v>321374412.36957824</v>
      </c>
    </row>
    <row r="15" spans="1:13" ht="12.75" customHeight="1" x14ac:dyDescent="0.2">
      <c r="A15" s="1860"/>
      <c r="B15" s="1863"/>
      <c r="C15" s="1559">
        <v>22</v>
      </c>
      <c r="D15" s="1599" t="s">
        <v>213</v>
      </c>
      <c r="E15" s="1600">
        <v>649211127.42701256</v>
      </c>
      <c r="F15" s="1600">
        <v>2579784295.8160281</v>
      </c>
      <c r="G15" s="1600">
        <v>3228995423.2430406</v>
      </c>
      <c r="H15" s="1600">
        <v>197447000</v>
      </c>
      <c r="I15" s="1600">
        <v>0</v>
      </c>
      <c r="J15" s="1600">
        <v>197447000</v>
      </c>
      <c r="K15" s="1601">
        <v>451764127.42701256</v>
      </c>
      <c r="L15" s="1601">
        <v>2579784295.8160281</v>
      </c>
      <c r="M15" s="1601">
        <v>3031548423.2430406</v>
      </c>
    </row>
    <row r="16" spans="1:13" ht="12.75" customHeight="1" x14ac:dyDescent="0.2">
      <c r="A16" s="1860"/>
      <c r="B16" s="1863"/>
      <c r="C16" s="1559">
        <v>26</v>
      </c>
      <c r="D16" s="1599" t="s">
        <v>215</v>
      </c>
      <c r="E16" s="1600">
        <v>393609142.45924324</v>
      </c>
      <c r="F16" s="1600">
        <v>480159826.27881539</v>
      </c>
      <c r="G16" s="1600">
        <v>873768968.73805857</v>
      </c>
      <c r="H16" s="1600">
        <v>45986000</v>
      </c>
      <c r="I16" s="1600">
        <v>0</v>
      </c>
      <c r="J16" s="1600">
        <v>45986000</v>
      </c>
      <c r="K16" s="1601">
        <v>347623142.45924324</v>
      </c>
      <c r="L16" s="1601">
        <v>480159826.27881539</v>
      </c>
      <c r="M16" s="1601">
        <v>827782968.73805857</v>
      </c>
    </row>
    <row r="17" spans="1:13" ht="12.6" customHeight="1" x14ac:dyDescent="0.2">
      <c r="A17" s="1860"/>
      <c r="B17" s="1863"/>
      <c r="C17" s="1559">
        <v>27</v>
      </c>
      <c r="D17" s="1599" t="s">
        <v>216</v>
      </c>
      <c r="E17" s="1600">
        <v>1378561542.6401794</v>
      </c>
      <c r="F17" s="1600">
        <v>2618384551.2112303</v>
      </c>
      <c r="G17" s="1600">
        <v>3996946093.8514099</v>
      </c>
      <c r="H17" s="1600">
        <v>272565000</v>
      </c>
      <c r="I17" s="1600">
        <v>0</v>
      </c>
      <c r="J17" s="1600">
        <v>272565000</v>
      </c>
      <c r="K17" s="1601">
        <v>1105996542.6401794</v>
      </c>
      <c r="L17" s="1601">
        <v>2618384551.2112303</v>
      </c>
      <c r="M17" s="1601">
        <v>3724381093.8514099</v>
      </c>
    </row>
    <row r="18" spans="1:13" ht="12" customHeight="1" x14ac:dyDescent="0.2">
      <c r="A18" s="1860"/>
      <c r="B18" s="1863"/>
      <c r="C18" s="1559">
        <v>28</v>
      </c>
      <c r="D18" s="1599" t="s">
        <v>217</v>
      </c>
      <c r="E18" s="1600">
        <v>5328095201.8994846</v>
      </c>
      <c r="F18" s="1600">
        <v>8668020716.4950657</v>
      </c>
      <c r="G18" s="1600">
        <v>13996115918.39455</v>
      </c>
      <c r="H18" s="1600">
        <v>817799000</v>
      </c>
      <c r="I18" s="1600">
        <v>0</v>
      </c>
      <c r="J18" s="1600">
        <v>817799000</v>
      </c>
      <c r="K18" s="1601">
        <v>4510296201.8994846</v>
      </c>
      <c r="L18" s="1601">
        <v>8668020716.4950657</v>
      </c>
      <c r="M18" s="1601">
        <v>13178316918.39455</v>
      </c>
    </row>
    <row r="19" spans="1:13" ht="12.75" customHeight="1" x14ac:dyDescent="0.2">
      <c r="A19" s="1860"/>
      <c r="B19" s="1863"/>
      <c r="C19" s="1559">
        <v>32</v>
      </c>
      <c r="D19" s="1599" t="s">
        <v>218</v>
      </c>
      <c r="E19" s="1600">
        <v>1669935520.1603022</v>
      </c>
      <c r="F19" s="1600">
        <v>5287603991.2758722</v>
      </c>
      <c r="G19" s="1600">
        <v>6957539511.4361744</v>
      </c>
      <c r="H19" s="1600">
        <v>160682000</v>
      </c>
      <c r="I19" s="1600">
        <v>0</v>
      </c>
      <c r="J19" s="1600">
        <v>160682000</v>
      </c>
      <c r="K19" s="1601">
        <v>1509253520.1603022</v>
      </c>
      <c r="L19" s="1601">
        <v>5287603991.2758722</v>
      </c>
      <c r="M19" s="1601">
        <v>6796857511.4361744</v>
      </c>
    </row>
    <row r="20" spans="1:13" ht="12.75" customHeight="1" x14ac:dyDescent="0.2">
      <c r="A20" s="1860"/>
      <c r="B20" s="1863"/>
      <c r="C20" s="1559">
        <v>87</v>
      </c>
      <c r="D20" s="1599" t="s">
        <v>219</v>
      </c>
      <c r="E20" s="1600">
        <v>2585265183.3640852</v>
      </c>
      <c r="F20" s="1600">
        <v>5406611707.1790981</v>
      </c>
      <c r="G20" s="1600">
        <v>7991876890.5431833</v>
      </c>
      <c r="H20" s="1600">
        <v>432795000</v>
      </c>
      <c r="I20" s="1600">
        <v>0</v>
      </c>
      <c r="J20" s="1600">
        <v>432795000</v>
      </c>
      <c r="K20" s="1601">
        <v>2152470183.3640852</v>
      </c>
      <c r="L20" s="1601">
        <v>5406611707.1790981</v>
      </c>
      <c r="M20" s="1601">
        <v>7559081890.5431833</v>
      </c>
    </row>
    <row r="21" spans="1:13" ht="12.75" customHeight="1" x14ac:dyDescent="0.2">
      <c r="A21" s="1860"/>
      <c r="B21" s="1863"/>
      <c r="C21" s="1559">
        <v>88</v>
      </c>
      <c r="D21" s="1599" t="s">
        <v>177</v>
      </c>
      <c r="E21" s="1600">
        <v>1119226057.535126</v>
      </c>
      <c r="F21" s="1600">
        <v>4448793550.1618271</v>
      </c>
      <c r="G21" s="1600">
        <v>5568019607.6969528</v>
      </c>
      <c r="H21" s="1600">
        <v>249273000</v>
      </c>
      <c r="I21" s="1600">
        <v>0</v>
      </c>
      <c r="J21" s="1600">
        <v>249273000</v>
      </c>
      <c r="K21" s="1601">
        <v>869953057.53512597</v>
      </c>
      <c r="L21" s="1601">
        <v>4448793550.1618271</v>
      </c>
      <c r="M21" s="1601">
        <v>5318746607.6969528</v>
      </c>
    </row>
    <row r="22" spans="1:13" ht="12.75" customHeight="1" x14ac:dyDescent="0.2">
      <c r="A22" s="1860"/>
      <c r="B22" s="1863"/>
      <c r="C22" s="1559">
        <v>90</v>
      </c>
      <c r="D22" s="1599" t="s">
        <v>220</v>
      </c>
      <c r="E22" s="1600">
        <v>0</v>
      </c>
      <c r="F22" s="1600">
        <v>0</v>
      </c>
      <c r="G22" s="1600">
        <v>0</v>
      </c>
      <c r="H22" s="1600">
        <v>0</v>
      </c>
      <c r="I22" s="1600">
        <v>0</v>
      </c>
      <c r="J22" s="1600">
        <v>0</v>
      </c>
      <c r="K22" s="1601">
        <v>0</v>
      </c>
      <c r="L22" s="1601">
        <v>0</v>
      </c>
      <c r="M22" s="1601">
        <v>0</v>
      </c>
    </row>
    <row r="23" spans="1:13" ht="12.6" customHeight="1" x14ac:dyDescent="0.2">
      <c r="A23" s="1860"/>
      <c r="B23" s="1863"/>
      <c r="C23" s="1559">
        <v>94</v>
      </c>
      <c r="D23" s="1599" t="s">
        <v>221</v>
      </c>
      <c r="E23" s="1600">
        <v>136671848.29512608</v>
      </c>
      <c r="F23" s="1600">
        <v>738437445.11982608</v>
      </c>
      <c r="G23" s="1600">
        <v>875109293.41495216</v>
      </c>
      <c r="H23" s="1600">
        <v>36935000</v>
      </c>
      <c r="I23" s="1600">
        <v>0</v>
      </c>
      <c r="J23" s="1600">
        <v>36935000</v>
      </c>
      <c r="K23" s="1601">
        <v>99736848.295126081</v>
      </c>
      <c r="L23" s="1601">
        <v>738437445.11982608</v>
      </c>
      <c r="M23" s="1601">
        <v>838174293.41495216</v>
      </c>
    </row>
    <row r="24" spans="1:13" ht="12.75" customHeight="1" x14ac:dyDescent="0.2">
      <c r="A24" s="1860"/>
      <c r="B24" s="1863"/>
      <c r="C24" s="1559">
        <v>92</v>
      </c>
      <c r="D24" s="1602" t="s">
        <v>225</v>
      </c>
      <c r="E24" s="1600">
        <v>396626224.09376168</v>
      </c>
      <c r="F24" s="1600">
        <v>455263799.35859877</v>
      </c>
      <c r="G24" s="1600">
        <v>851890023.45236039</v>
      </c>
      <c r="H24" s="1600">
        <v>18420000</v>
      </c>
      <c r="I24" s="1600">
        <v>0</v>
      </c>
      <c r="J24" s="1600">
        <v>18420000</v>
      </c>
      <c r="K24" s="1601">
        <v>378206224.09376168</v>
      </c>
      <c r="L24" s="1601">
        <v>455263799.35859877</v>
      </c>
      <c r="M24" s="1601">
        <v>833470023.45236039</v>
      </c>
    </row>
    <row r="25" spans="1:13" ht="12.6" customHeight="1" x14ac:dyDescent="0.2">
      <c r="A25" s="1860"/>
      <c r="B25" s="1863"/>
      <c r="C25" s="1559">
        <v>96</v>
      </c>
      <c r="D25" s="1599" t="s">
        <v>227</v>
      </c>
      <c r="E25" s="1600">
        <v>960595178.87890184</v>
      </c>
      <c r="F25" s="1600">
        <v>3680285423.2977066</v>
      </c>
      <c r="G25" s="1600">
        <v>4640880602.1766081</v>
      </c>
      <c r="H25" s="1600">
        <v>223786000</v>
      </c>
      <c r="I25" s="1600">
        <v>0</v>
      </c>
      <c r="J25" s="1600">
        <v>223786000</v>
      </c>
      <c r="K25" s="1601">
        <v>736809178.87890184</v>
      </c>
      <c r="L25" s="1601">
        <v>3680285423.2977066</v>
      </c>
      <c r="M25" s="1601">
        <v>4417094602.1766081</v>
      </c>
    </row>
    <row r="26" spans="1:13" ht="12.75" customHeight="1" x14ac:dyDescent="0.2">
      <c r="A26" s="1860"/>
      <c r="B26" s="1863"/>
      <c r="C26" s="1559">
        <v>101</v>
      </c>
      <c r="D26" s="1599" t="s">
        <v>163</v>
      </c>
      <c r="E26" s="1600">
        <v>1718720105.6417775</v>
      </c>
      <c r="F26" s="1600">
        <v>5510205889.1305962</v>
      </c>
      <c r="G26" s="1600">
        <v>7228925994.7723732</v>
      </c>
      <c r="H26" s="1600">
        <v>190311000</v>
      </c>
      <c r="I26" s="1600">
        <v>0</v>
      </c>
      <c r="J26" s="1600">
        <v>190311000</v>
      </c>
      <c r="K26" s="1601">
        <v>1528409105.6417775</v>
      </c>
      <c r="L26" s="1601">
        <v>5510205889.1305962</v>
      </c>
      <c r="M26" s="1601">
        <v>7038614994.7723732</v>
      </c>
    </row>
    <row r="27" spans="1:13" ht="12.75" customHeight="1" x14ac:dyDescent="0.2">
      <c r="A27" s="1860"/>
      <c r="B27" s="1863"/>
      <c r="C27" s="1559">
        <v>120</v>
      </c>
      <c r="D27" s="1599" t="s">
        <v>545</v>
      </c>
      <c r="E27" s="1600">
        <v>54528696.284578562</v>
      </c>
      <c r="F27" s="1600">
        <v>211723444.49981627</v>
      </c>
      <c r="G27" s="1600">
        <v>266252140.78439483</v>
      </c>
      <c r="H27" s="1600">
        <v>18600000</v>
      </c>
      <c r="I27" s="1600">
        <v>0</v>
      </c>
      <c r="J27" s="1600">
        <v>18600000</v>
      </c>
      <c r="K27" s="1601">
        <v>35928696.284578562</v>
      </c>
      <c r="L27" s="1601">
        <v>211723444.49981627</v>
      </c>
      <c r="M27" s="1601">
        <v>247652140.78439483</v>
      </c>
    </row>
    <row r="28" spans="1:13" ht="12.75" customHeight="1" x14ac:dyDescent="0.2">
      <c r="A28" s="1860"/>
      <c r="B28" s="1863"/>
      <c r="C28" s="1559">
        <v>105</v>
      </c>
      <c r="D28" s="1599" t="s">
        <v>230</v>
      </c>
      <c r="E28" s="1600">
        <v>1374878979.9843667</v>
      </c>
      <c r="F28" s="1600">
        <v>1967376185.21275</v>
      </c>
      <c r="G28" s="1600">
        <v>3342255165.1971169</v>
      </c>
      <c r="H28" s="1600">
        <v>167025000</v>
      </c>
      <c r="I28" s="1600">
        <v>0</v>
      </c>
      <c r="J28" s="1600">
        <v>167025000</v>
      </c>
      <c r="K28" s="1601">
        <v>1207853979.9843667</v>
      </c>
      <c r="L28" s="1601">
        <v>1967376185.21275</v>
      </c>
      <c r="M28" s="1601">
        <v>3175230165.1971169</v>
      </c>
    </row>
    <row r="29" spans="1:13" ht="12.75" customHeight="1" x14ac:dyDescent="0.2">
      <c r="A29" s="1860"/>
      <c r="B29" s="1863"/>
      <c r="C29" s="1559">
        <v>108</v>
      </c>
      <c r="D29" s="1599" t="s">
        <v>178</v>
      </c>
      <c r="E29" s="1600">
        <v>259287138.37982836</v>
      </c>
      <c r="F29" s="1600">
        <v>669024102.43865764</v>
      </c>
      <c r="G29" s="1600">
        <v>928311240.81848598</v>
      </c>
      <c r="H29" s="1600">
        <v>0</v>
      </c>
      <c r="I29" s="1600">
        <v>0</v>
      </c>
      <c r="J29" s="1600">
        <v>0</v>
      </c>
      <c r="K29" s="1601">
        <v>259287138.37982836</v>
      </c>
      <c r="L29" s="1601">
        <v>669024102.43865764</v>
      </c>
      <c r="M29" s="1601">
        <v>928311240.81848598</v>
      </c>
    </row>
    <row r="30" spans="1:13" ht="12.75" customHeight="1" x14ac:dyDescent="0.2">
      <c r="A30" s="1860"/>
      <c r="B30" s="1863"/>
      <c r="C30" s="1559">
        <v>116</v>
      </c>
      <c r="D30" s="1599" t="s">
        <v>279</v>
      </c>
      <c r="E30" s="1600">
        <v>1326852369.4025996</v>
      </c>
      <c r="F30" s="1600">
        <v>2759558078.3413377</v>
      </c>
      <c r="G30" s="1600">
        <v>4086410447.7439375</v>
      </c>
      <c r="H30" s="1600">
        <v>37193000</v>
      </c>
      <c r="I30" s="1600">
        <v>0</v>
      </c>
      <c r="J30" s="1600">
        <v>37193000</v>
      </c>
      <c r="K30" s="1601">
        <v>1289659369.4025996</v>
      </c>
      <c r="L30" s="1601">
        <v>2759558078.3413377</v>
      </c>
      <c r="M30" s="1601">
        <v>4049217447.7439375</v>
      </c>
    </row>
    <row r="31" spans="1:13" ht="12.75" customHeight="1" x14ac:dyDescent="0.2">
      <c r="A31" s="1860"/>
      <c r="B31" s="1863"/>
      <c r="C31" s="1559">
        <v>115</v>
      </c>
      <c r="D31" s="1599" t="s">
        <v>280</v>
      </c>
      <c r="E31" s="1600">
        <v>0</v>
      </c>
      <c r="F31" s="1600">
        <v>0</v>
      </c>
      <c r="G31" s="1600">
        <v>0</v>
      </c>
      <c r="H31" s="1600">
        <v>0</v>
      </c>
      <c r="I31" s="1600">
        <v>0</v>
      </c>
      <c r="J31" s="1600">
        <v>0</v>
      </c>
      <c r="K31" s="1601">
        <v>0</v>
      </c>
      <c r="L31" s="1601">
        <v>0</v>
      </c>
      <c r="M31" s="1601">
        <v>0</v>
      </c>
    </row>
    <row r="32" spans="1:13" ht="12.6" customHeight="1" x14ac:dyDescent="0.2">
      <c r="A32" s="1860"/>
      <c r="B32" s="1863"/>
      <c r="C32" s="1559">
        <v>110</v>
      </c>
      <c r="D32" s="1599" t="s">
        <v>162</v>
      </c>
      <c r="E32" s="1600">
        <v>0</v>
      </c>
      <c r="F32" s="1600">
        <v>0</v>
      </c>
      <c r="G32" s="1600">
        <v>0</v>
      </c>
      <c r="H32" s="1600">
        <v>0</v>
      </c>
      <c r="I32" s="1600">
        <v>0</v>
      </c>
      <c r="J32" s="1600">
        <v>0</v>
      </c>
      <c r="K32" s="1601">
        <v>0</v>
      </c>
      <c r="L32" s="1601">
        <v>0</v>
      </c>
      <c r="M32" s="1601">
        <v>0</v>
      </c>
    </row>
    <row r="33" spans="1:13" ht="12.75" customHeight="1" x14ac:dyDescent="0.2">
      <c r="A33" s="1860"/>
      <c r="B33" s="1863"/>
      <c r="C33" s="1559">
        <v>112</v>
      </c>
      <c r="D33" s="1599" t="s">
        <v>167</v>
      </c>
      <c r="E33" s="1600">
        <v>0</v>
      </c>
      <c r="F33" s="1600">
        <v>0</v>
      </c>
      <c r="G33" s="1600">
        <v>0</v>
      </c>
      <c r="H33" s="1600">
        <v>0</v>
      </c>
      <c r="I33" s="1600">
        <v>0</v>
      </c>
      <c r="J33" s="1600">
        <v>0</v>
      </c>
      <c r="K33" s="1601">
        <v>0</v>
      </c>
      <c r="L33" s="1601">
        <v>0</v>
      </c>
      <c r="M33" s="1601">
        <v>0</v>
      </c>
    </row>
    <row r="34" spans="1:13" ht="12.75" customHeight="1" x14ac:dyDescent="0.2">
      <c r="A34" s="1860"/>
      <c r="B34" s="1863"/>
      <c r="C34" s="1559">
        <v>114</v>
      </c>
      <c r="D34" s="1599" t="s">
        <v>281</v>
      </c>
      <c r="E34" s="1600">
        <v>0</v>
      </c>
      <c r="F34" s="1600">
        <v>0</v>
      </c>
      <c r="G34" s="1600">
        <v>0</v>
      </c>
      <c r="H34" s="1600">
        <v>0</v>
      </c>
      <c r="I34" s="1600">
        <v>0</v>
      </c>
      <c r="J34" s="1600">
        <v>0</v>
      </c>
      <c r="K34" s="1601">
        <v>0</v>
      </c>
      <c r="L34" s="1601">
        <v>0</v>
      </c>
      <c r="M34" s="1601">
        <v>0</v>
      </c>
    </row>
    <row r="35" spans="1:13" ht="12.75" customHeight="1" x14ac:dyDescent="0.2">
      <c r="A35" s="1860"/>
      <c r="B35" s="1863"/>
      <c r="C35" s="1559">
        <v>117</v>
      </c>
      <c r="D35" s="1599" t="s">
        <v>282</v>
      </c>
      <c r="E35" s="1600">
        <v>949113116.66170228</v>
      </c>
      <c r="F35" s="1600">
        <v>1718241526.2776651</v>
      </c>
      <c r="G35" s="1600">
        <v>2667354642.9393673</v>
      </c>
      <c r="H35" s="1600">
        <v>296291000</v>
      </c>
      <c r="I35" s="1600">
        <v>0</v>
      </c>
      <c r="J35" s="1600">
        <v>296291000</v>
      </c>
      <c r="K35" s="1601">
        <v>652822116.66170228</v>
      </c>
      <c r="L35" s="1601">
        <v>1718241526.2776651</v>
      </c>
      <c r="M35" s="1601">
        <v>2371063642.9393673</v>
      </c>
    </row>
    <row r="36" spans="1:13" ht="12.75" customHeight="1" x14ac:dyDescent="0.2">
      <c r="A36" s="1860"/>
      <c r="B36" s="1863"/>
      <c r="C36" s="1559">
        <v>121</v>
      </c>
      <c r="D36" s="1599" t="s">
        <v>734</v>
      </c>
      <c r="E36" s="1600">
        <v>1350824924.4888608</v>
      </c>
      <c r="F36" s="1600">
        <v>3000000000.0000005</v>
      </c>
      <c r="G36" s="1603">
        <v>4350824924.4888611</v>
      </c>
      <c r="H36" s="1600">
        <v>136259000</v>
      </c>
      <c r="I36" s="1600">
        <v>0</v>
      </c>
      <c r="J36" s="1600">
        <v>136259000</v>
      </c>
      <c r="K36" s="1601">
        <v>1214565924.4888608</v>
      </c>
      <c r="L36" s="1601">
        <v>3000000000.0000005</v>
      </c>
      <c r="M36" s="1601">
        <v>4214565924.4888611</v>
      </c>
    </row>
    <row r="37" spans="1:13" ht="12.75" customHeight="1" x14ac:dyDescent="0.2">
      <c r="A37" s="1860"/>
      <c r="B37" s="1863"/>
      <c r="C37" s="1559">
        <v>122</v>
      </c>
      <c r="D37" s="1599" t="s">
        <v>726</v>
      </c>
      <c r="E37" s="1600">
        <v>0</v>
      </c>
      <c r="F37" s="1600">
        <v>1000000000</v>
      </c>
      <c r="G37" s="1603">
        <v>1000000000</v>
      </c>
      <c r="H37" s="1600">
        <v>0</v>
      </c>
      <c r="I37" s="1600">
        <v>0</v>
      </c>
      <c r="J37" s="1600">
        <v>0</v>
      </c>
      <c r="K37" s="1601">
        <v>0</v>
      </c>
      <c r="L37" s="1601">
        <v>1000000000</v>
      </c>
      <c r="M37" s="1601">
        <v>1000000000</v>
      </c>
    </row>
    <row r="38" spans="1:13" x14ac:dyDescent="0.2">
      <c r="A38" s="1860"/>
      <c r="B38" s="1863"/>
      <c r="C38" s="1598"/>
      <c r="D38" s="1604" t="s">
        <v>233</v>
      </c>
      <c r="E38" s="1605">
        <v>44602596838.418152</v>
      </c>
      <c r="F38" s="1605">
        <v>105431617811.88676</v>
      </c>
      <c r="G38" s="1605">
        <v>150034214650.30487</v>
      </c>
      <c r="H38" s="1605">
        <v>6505066000</v>
      </c>
      <c r="I38" s="1605">
        <v>0</v>
      </c>
      <c r="J38" s="1605">
        <v>6505066000</v>
      </c>
      <c r="K38" s="1606">
        <v>38097530838.418159</v>
      </c>
      <c r="L38" s="1607">
        <v>105431617811.88676</v>
      </c>
      <c r="M38" s="1606">
        <v>143529148650.3049</v>
      </c>
    </row>
    <row r="39" spans="1:13" x14ac:dyDescent="0.2">
      <c r="A39" s="1860"/>
      <c r="B39" s="1863"/>
      <c r="C39" s="1608"/>
      <c r="E39" s="761"/>
      <c r="F39" s="1578"/>
      <c r="G39" s="1578"/>
      <c r="H39" s="761"/>
      <c r="I39" s="1609"/>
      <c r="J39" s="1578"/>
      <c r="K39" s="1610"/>
      <c r="L39" s="1610"/>
      <c r="M39" s="1611"/>
    </row>
    <row r="40" spans="1:13" ht="16.5" customHeight="1" x14ac:dyDescent="0.2">
      <c r="A40" s="1860"/>
      <c r="B40" s="1863"/>
      <c r="C40" s="1598"/>
      <c r="D40" s="1587" t="s">
        <v>234</v>
      </c>
      <c r="E40" s="1587" t="s">
        <v>1287</v>
      </c>
      <c r="F40" s="1587" t="s">
        <v>1288</v>
      </c>
      <c r="G40" s="1587" t="s">
        <v>6</v>
      </c>
      <c r="H40" s="1587" t="s">
        <v>1287</v>
      </c>
      <c r="I40" s="1587" t="s">
        <v>1288</v>
      </c>
      <c r="J40" s="1587" t="s">
        <v>6</v>
      </c>
      <c r="K40" s="1587" t="s">
        <v>1287</v>
      </c>
      <c r="L40" s="1587" t="s">
        <v>1288</v>
      </c>
      <c r="M40" s="1612" t="s">
        <v>6</v>
      </c>
    </row>
    <row r="41" spans="1:13" x14ac:dyDescent="0.2">
      <c r="A41" s="1860"/>
      <c r="B41" s="1863"/>
      <c r="C41" s="1559">
        <v>93</v>
      </c>
      <c r="D41" s="1599" t="s">
        <v>210</v>
      </c>
      <c r="E41" s="1600">
        <v>2250695087.6500001</v>
      </c>
      <c r="F41" s="1600">
        <v>0</v>
      </c>
      <c r="G41" s="1600">
        <v>2250695087.6500001</v>
      </c>
      <c r="H41" s="1600">
        <v>0</v>
      </c>
      <c r="I41" s="1600">
        <v>0</v>
      </c>
      <c r="J41" s="1600">
        <v>0</v>
      </c>
      <c r="K41" s="1601">
        <v>2250695087.6500001</v>
      </c>
      <c r="L41" s="1601">
        <v>0</v>
      </c>
      <c r="M41" s="1601">
        <v>2250695087.6500001</v>
      </c>
    </row>
    <row r="42" spans="1:13" x14ac:dyDescent="0.2">
      <c r="A42" s="1860"/>
      <c r="B42" s="1863"/>
      <c r="C42" s="1559">
        <v>4</v>
      </c>
      <c r="D42" s="1599" t="s">
        <v>211</v>
      </c>
      <c r="E42" s="1600">
        <v>3992159207.9830046</v>
      </c>
      <c r="F42" s="1600">
        <v>0</v>
      </c>
      <c r="G42" s="1600">
        <v>3992159207.9830046</v>
      </c>
      <c r="H42" s="1600">
        <v>0</v>
      </c>
      <c r="I42" s="1600">
        <v>0</v>
      </c>
      <c r="J42" s="1600">
        <v>0</v>
      </c>
      <c r="K42" s="1601">
        <v>3992159207.9830046</v>
      </c>
      <c r="L42" s="1601">
        <v>0</v>
      </c>
      <c r="M42" s="1601">
        <v>3992159207.9830046</v>
      </c>
    </row>
    <row r="43" spans="1:13" x14ac:dyDescent="0.2">
      <c r="A43" s="1860"/>
      <c r="B43" s="1863"/>
      <c r="C43" s="1559">
        <v>14</v>
      </c>
      <c r="D43" s="1599" t="s">
        <v>212</v>
      </c>
      <c r="E43" s="1600">
        <v>5709677414.71</v>
      </c>
      <c r="F43" s="1600">
        <v>0</v>
      </c>
      <c r="G43" s="1600">
        <v>5709677414.71</v>
      </c>
      <c r="H43" s="1600">
        <v>0</v>
      </c>
      <c r="I43" s="1600">
        <v>0</v>
      </c>
      <c r="J43" s="1600">
        <v>0</v>
      </c>
      <c r="K43" s="1601">
        <v>5709677414.71</v>
      </c>
      <c r="L43" s="1601">
        <v>0</v>
      </c>
      <c r="M43" s="1601">
        <v>5709677414.71</v>
      </c>
    </row>
    <row r="44" spans="1:13" x14ac:dyDescent="0.2">
      <c r="A44" s="1860"/>
      <c r="B44" s="1863"/>
      <c r="C44" s="1559">
        <v>28</v>
      </c>
      <c r="D44" s="1599" t="s">
        <v>217</v>
      </c>
      <c r="E44" s="1600">
        <v>53683313.777000226</v>
      </c>
      <c r="F44" s="1600">
        <v>0</v>
      </c>
      <c r="G44" s="1600">
        <v>53683313.777000226</v>
      </c>
      <c r="H44" s="1600">
        <v>0</v>
      </c>
      <c r="I44" s="1600">
        <v>0</v>
      </c>
      <c r="J44" s="1600">
        <v>0</v>
      </c>
      <c r="K44" s="1601">
        <v>53683313.777000226</v>
      </c>
      <c r="L44" s="1601">
        <v>0</v>
      </c>
      <c r="M44" s="1601">
        <v>53683313.777000226</v>
      </c>
    </row>
    <row r="45" spans="1:13" x14ac:dyDescent="0.2">
      <c r="A45" s="1860"/>
      <c r="B45" s="1863"/>
      <c r="C45" s="1559">
        <v>32</v>
      </c>
      <c r="D45" s="1599" t="s">
        <v>218</v>
      </c>
      <c r="E45" s="1600">
        <v>5031271819.5400009</v>
      </c>
      <c r="F45" s="1600">
        <v>0</v>
      </c>
      <c r="G45" s="1600">
        <v>5031271819.5400009</v>
      </c>
      <c r="H45" s="1600">
        <v>0</v>
      </c>
      <c r="I45" s="1600">
        <v>0</v>
      </c>
      <c r="J45" s="1600">
        <v>0</v>
      </c>
      <c r="K45" s="1601">
        <v>5031271819.5400009</v>
      </c>
      <c r="L45" s="1601">
        <v>0</v>
      </c>
      <c r="M45" s="1601">
        <v>5031271819.5400009</v>
      </c>
    </row>
    <row r="46" spans="1:13" x14ac:dyDescent="0.2">
      <c r="A46" s="1860"/>
      <c r="B46" s="1863"/>
      <c r="C46" s="1598"/>
      <c r="D46" s="1604" t="s">
        <v>430</v>
      </c>
      <c r="E46" s="1605">
        <v>17037486843.660007</v>
      </c>
      <c r="F46" s="1605">
        <v>0</v>
      </c>
      <c r="G46" s="1605">
        <v>17037486843.660007</v>
      </c>
      <c r="H46" s="1605">
        <v>0</v>
      </c>
      <c r="I46" s="1605">
        <v>0</v>
      </c>
      <c r="J46" s="1605">
        <v>0</v>
      </c>
      <c r="K46" s="1613">
        <v>17037486843.660007</v>
      </c>
      <c r="L46" s="1613">
        <v>0</v>
      </c>
      <c r="M46" s="1613">
        <v>17037486843.660007</v>
      </c>
    </row>
    <row r="47" spans="1:13" x14ac:dyDescent="0.2">
      <c r="A47" s="1860"/>
      <c r="B47" s="1863"/>
      <c r="C47" s="1608"/>
      <c r="D47" s="1614"/>
      <c r="E47" s="1609"/>
      <c r="F47" s="1609"/>
      <c r="G47" s="1578"/>
      <c r="H47" s="1609"/>
      <c r="I47" s="1609"/>
      <c r="J47" s="1578"/>
      <c r="K47" s="1615"/>
      <c r="L47" s="1610"/>
      <c r="M47" s="1611"/>
    </row>
    <row r="48" spans="1:13" ht="16.5" customHeight="1" x14ac:dyDescent="0.2">
      <c r="A48" s="1860"/>
      <c r="B48" s="1864" t="s">
        <v>1037</v>
      </c>
      <c r="C48" s="1616"/>
      <c r="D48" s="1587" t="s">
        <v>235</v>
      </c>
      <c r="E48" s="1587" t="s">
        <v>1287</v>
      </c>
      <c r="F48" s="1587" t="s">
        <v>1288</v>
      </c>
      <c r="G48" s="1587" t="s">
        <v>6</v>
      </c>
      <c r="H48" s="1587" t="s">
        <v>1287</v>
      </c>
      <c r="I48" s="1587" t="s">
        <v>1288</v>
      </c>
      <c r="J48" s="1587" t="s">
        <v>6</v>
      </c>
      <c r="K48" s="1587" t="s">
        <v>1287</v>
      </c>
      <c r="L48" s="1587" t="s">
        <v>1288</v>
      </c>
      <c r="M48" s="1612" t="s">
        <v>6</v>
      </c>
    </row>
    <row r="49" spans="1:13" ht="12.75" customHeight="1" x14ac:dyDescent="0.2">
      <c r="A49" s="1860"/>
      <c r="B49" s="1864"/>
      <c r="C49" s="1559">
        <v>93</v>
      </c>
      <c r="D49" s="1599" t="s">
        <v>210</v>
      </c>
      <c r="E49" s="1600">
        <v>17206378709.601425</v>
      </c>
      <c r="F49" s="1600">
        <v>21045315245.568077</v>
      </c>
      <c r="G49" s="1600">
        <v>38251693955.169502</v>
      </c>
      <c r="H49" s="1600">
        <v>4996889088.7096014</v>
      </c>
      <c r="I49" s="1600">
        <v>0</v>
      </c>
      <c r="J49" s="1600">
        <v>4996889088.7096014</v>
      </c>
      <c r="K49" s="1601">
        <v>12209489620.891823</v>
      </c>
      <c r="L49" s="1601">
        <v>21045315245.568077</v>
      </c>
      <c r="M49" s="1601">
        <v>33254804866.4599</v>
      </c>
    </row>
    <row r="50" spans="1:13" ht="12.75" customHeight="1" x14ac:dyDescent="0.2">
      <c r="A50" s="1860"/>
      <c r="B50" s="1864"/>
      <c r="C50" s="1559">
        <v>4</v>
      </c>
      <c r="D50" s="1599" t="s">
        <v>211</v>
      </c>
      <c r="E50" s="1600">
        <v>15340253089.730019</v>
      </c>
      <c r="F50" s="1600">
        <v>12619530676.912703</v>
      </c>
      <c r="G50" s="1600">
        <v>27959783766.642723</v>
      </c>
      <c r="H50" s="1600">
        <v>1247470294.4099998</v>
      </c>
      <c r="I50" s="1600">
        <v>0</v>
      </c>
      <c r="J50" s="1600">
        <v>1247470294.4099998</v>
      </c>
      <c r="K50" s="1601">
        <v>14092782795.320019</v>
      </c>
      <c r="L50" s="1601">
        <v>12619530676.912703</v>
      </c>
      <c r="M50" s="1601">
        <v>26712313472.232719</v>
      </c>
    </row>
    <row r="51" spans="1:13" ht="12.75" customHeight="1" x14ac:dyDescent="0.2">
      <c r="A51" s="1860"/>
      <c r="B51" s="1864"/>
      <c r="C51" s="1559">
        <v>14</v>
      </c>
      <c r="D51" s="1599" t="s">
        <v>212</v>
      </c>
      <c r="E51" s="1600">
        <v>1904143652.894588</v>
      </c>
      <c r="F51" s="1600">
        <v>729108209.28530359</v>
      </c>
      <c r="G51" s="1600">
        <v>2633251862.1798916</v>
      </c>
      <c r="H51" s="1600">
        <v>25420317.23</v>
      </c>
      <c r="I51" s="1600">
        <v>0</v>
      </c>
      <c r="J51" s="1600">
        <v>25420317.23</v>
      </c>
      <c r="K51" s="1601">
        <v>1878723335.664588</v>
      </c>
      <c r="L51" s="1601">
        <v>729108209.28530359</v>
      </c>
      <c r="M51" s="1601">
        <v>2607831544.9498916</v>
      </c>
    </row>
    <row r="52" spans="1:13" ht="12.75" customHeight="1" x14ac:dyDescent="0.2">
      <c r="A52" s="1860"/>
      <c r="B52" s="1864"/>
      <c r="C52" s="1559">
        <v>22</v>
      </c>
      <c r="D52" s="1599" t="s">
        <v>213</v>
      </c>
      <c r="E52" s="1600">
        <v>3734284687.1580415</v>
      </c>
      <c r="F52" s="1600">
        <v>4351991259.8194494</v>
      </c>
      <c r="G52" s="1600">
        <v>8086275946.9774914</v>
      </c>
      <c r="H52" s="1600">
        <v>126868830.37999998</v>
      </c>
      <c r="I52" s="1600">
        <v>0</v>
      </c>
      <c r="J52" s="1600">
        <v>126868830.37999998</v>
      </c>
      <c r="K52" s="1601">
        <v>3607415856.7780414</v>
      </c>
      <c r="L52" s="1601">
        <v>4351991259.8194494</v>
      </c>
      <c r="M52" s="1601">
        <v>7959407116.5974903</v>
      </c>
    </row>
    <row r="53" spans="1:13" ht="12.75" customHeight="1" x14ac:dyDescent="0.2">
      <c r="A53" s="1860"/>
      <c r="B53" s="1864"/>
      <c r="C53" s="1559">
        <v>26</v>
      </c>
      <c r="D53" s="1599" t="s">
        <v>54</v>
      </c>
      <c r="E53" s="1600">
        <v>0</v>
      </c>
      <c r="F53" s="1600">
        <v>0</v>
      </c>
      <c r="G53" s="1600">
        <v>0</v>
      </c>
      <c r="H53" s="1600">
        <v>0</v>
      </c>
      <c r="I53" s="1600">
        <v>0</v>
      </c>
      <c r="J53" s="1600">
        <v>0</v>
      </c>
      <c r="K53" s="1601">
        <v>0</v>
      </c>
      <c r="L53" s="1601">
        <v>0</v>
      </c>
      <c r="M53" s="1601">
        <v>0</v>
      </c>
    </row>
    <row r="54" spans="1:13" ht="12.75" customHeight="1" x14ac:dyDescent="0.2">
      <c r="A54" s="1860"/>
      <c r="B54" s="1864"/>
      <c r="C54" s="1559">
        <v>27</v>
      </c>
      <c r="D54" s="1599" t="s">
        <v>216</v>
      </c>
      <c r="E54" s="1600">
        <v>410519912.48937482</v>
      </c>
      <c r="F54" s="1600">
        <v>278498076.57075053</v>
      </c>
      <c r="G54" s="1600">
        <v>689017989.06012535</v>
      </c>
      <c r="H54" s="1600">
        <v>0</v>
      </c>
      <c r="I54" s="1600">
        <v>0</v>
      </c>
      <c r="J54" s="1600">
        <v>0</v>
      </c>
      <c r="K54" s="1601">
        <v>410519912.48937482</v>
      </c>
      <c r="L54" s="1601">
        <v>278498076.57075053</v>
      </c>
      <c r="M54" s="1601">
        <v>689017989.06012535</v>
      </c>
    </row>
    <row r="55" spans="1:13" ht="12.75" customHeight="1" x14ac:dyDescent="0.2">
      <c r="A55" s="1860"/>
      <c r="B55" s="1864"/>
      <c r="C55" s="1559">
        <v>28</v>
      </c>
      <c r="D55" s="1599" t="s">
        <v>217</v>
      </c>
      <c r="E55" s="1600">
        <v>6433686736.539752</v>
      </c>
      <c r="F55" s="1600">
        <v>5925580488.3193274</v>
      </c>
      <c r="G55" s="1600">
        <v>12359267224.859079</v>
      </c>
      <c r="H55" s="1600">
        <v>61361137.239999995</v>
      </c>
      <c r="I55" s="1600">
        <v>0</v>
      </c>
      <c r="J55" s="1600">
        <v>61361137.239999995</v>
      </c>
      <c r="K55" s="1601">
        <v>6372325599.2997522</v>
      </c>
      <c r="L55" s="1601">
        <v>5925580488.3193274</v>
      </c>
      <c r="M55" s="1601">
        <v>12297906087.61908</v>
      </c>
    </row>
    <row r="56" spans="1:13" ht="12.75" customHeight="1" x14ac:dyDescent="0.2">
      <c r="A56" s="1860"/>
      <c r="B56" s="1864"/>
      <c r="C56" s="1559">
        <v>32</v>
      </c>
      <c r="D56" s="1599" t="s">
        <v>218</v>
      </c>
      <c r="E56" s="1600">
        <v>11745937414.085667</v>
      </c>
      <c r="F56" s="1600">
        <v>7112821201.6054487</v>
      </c>
      <c r="G56" s="1600">
        <v>18858758615.691116</v>
      </c>
      <c r="H56" s="1600">
        <v>876628734.52999997</v>
      </c>
      <c r="I56" s="1600">
        <v>0</v>
      </c>
      <c r="J56" s="1600">
        <v>876628734.52999997</v>
      </c>
      <c r="K56" s="1601">
        <v>10869308679.555666</v>
      </c>
      <c r="L56" s="1601">
        <v>7112821201.6054487</v>
      </c>
      <c r="M56" s="1601">
        <v>17982129881.161114</v>
      </c>
    </row>
    <row r="57" spans="1:13" ht="12.75" customHeight="1" x14ac:dyDescent="0.2">
      <c r="A57" s="1860"/>
      <c r="B57" s="1864"/>
      <c r="C57" s="1559">
        <v>87</v>
      </c>
      <c r="D57" s="1599" t="s">
        <v>219</v>
      </c>
      <c r="E57" s="1600">
        <v>4553072250.7107286</v>
      </c>
      <c r="F57" s="1600">
        <v>5973023518.4592047</v>
      </c>
      <c r="G57" s="1600">
        <v>10526095769.169933</v>
      </c>
      <c r="H57" s="1600">
        <v>33476469</v>
      </c>
      <c r="I57" s="1600">
        <v>0</v>
      </c>
      <c r="J57" s="1600">
        <v>33476469</v>
      </c>
      <c r="K57" s="1601">
        <v>4519595781.7107286</v>
      </c>
      <c r="L57" s="1601">
        <v>5973023518.4592047</v>
      </c>
      <c r="M57" s="1601">
        <v>10492619300.169933</v>
      </c>
    </row>
    <row r="58" spans="1:13" ht="12.75" customHeight="1" x14ac:dyDescent="0.2">
      <c r="A58" s="1860"/>
      <c r="B58" s="1864"/>
      <c r="C58" s="1559">
        <v>88</v>
      </c>
      <c r="D58" s="1599" t="s">
        <v>177</v>
      </c>
      <c r="E58" s="1600">
        <v>2108124739.116327</v>
      </c>
      <c r="F58" s="1600">
        <v>3450692502.8850632</v>
      </c>
      <c r="G58" s="1600">
        <v>5558817242.0013905</v>
      </c>
      <c r="H58" s="1600">
        <v>191551274.91</v>
      </c>
      <c r="I58" s="1600">
        <v>0</v>
      </c>
      <c r="J58" s="1600">
        <v>191551274.91</v>
      </c>
      <c r="K58" s="1601">
        <v>1916573464.206327</v>
      </c>
      <c r="L58" s="1601">
        <v>3450692502.8850632</v>
      </c>
      <c r="M58" s="1601">
        <v>5367265967.0913906</v>
      </c>
    </row>
    <row r="59" spans="1:13" ht="12.75" hidden="1" customHeight="1" x14ac:dyDescent="0.2">
      <c r="A59" s="1860"/>
      <c r="B59" s="1864"/>
      <c r="C59" s="1559">
        <v>90</v>
      </c>
      <c r="D59" s="1599" t="s">
        <v>220</v>
      </c>
      <c r="E59" s="1600">
        <v>0</v>
      </c>
      <c r="F59" s="1600">
        <v>0</v>
      </c>
      <c r="G59" s="1600">
        <v>0</v>
      </c>
      <c r="H59" s="1600">
        <v>0</v>
      </c>
      <c r="I59" s="1600">
        <v>0</v>
      </c>
      <c r="J59" s="1600">
        <v>0</v>
      </c>
      <c r="K59" s="1601">
        <v>0</v>
      </c>
      <c r="L59" s="1601">
        <v>0</v>
      </c>
      <c r="M59" s="1601">
        <v>0</v>
      </c>
    </row>
    <row r="60" spans="1:13" ht="12.75" customHeight="1" x14ac:dyDescent="0.2">
      <c r="A60" s="1860"/>
      <c r="B60" s="1864"/>
      <c r="C60" s="1559">
        <v>92</v>
      </c>
      <c r="D60" s="1602" t="s">
        <v>225</v>
      </c>
      <c r="E60" s="1600">
        <v>15473067.25509453</v>
      </c>
      <c r="F60" s="1600">
        <v>300000000.00000006</v>
      </c>
      <c r="G60" s="1600">
        <v>315473067.25509459</v>
      </c>
      <c r="H60" s="1600">
        <v>0</v>
      </c>
      <c r="I60" s="1600">
        <v>0</v>
      </c>
      <c r="J60" s="1600">
        <v>0</v>
      </c>
      <c r="K60" s="1601">
        <v>15473067.25509453</v>
      </c>
      <c r="L60" s="1601">
        <v>300000000.00000006</v>
      </c>
      <c r="M60" s="1601">
        <v>315473067.25509459</v>
      </c>
    </row>
    <row r="61" spans="1:13" ht="12.75" customHeight="1" x14ac:dyDescent="0.2">
      <c r="A61" s="1860"/>
      <c r="B61" s="1864"/>
      <c r="C61" s="1559">
        <v>94</v>
      </c>
      <c r="D61" s="1599" t="s">
        <v>221</v>
      </c>
      <c r="E61" s="1600">
        <v>53218632.697779886</v>
      </c>
      <c r="F61" s="1600">
        <v>3519648623.4802332</v>
      </c>
      <c r="G61" s="1600">
        <v>3572867256.1780128</v>
      </c>
      <c r="H61" s="1600">
        <v>0</v>
      </c>
      <c r="I61" s="1600">
        <v>0</v>
      </c>
      <c r="J61" s="1600">
        <v>0</v>
      </c>
      <c r="K61" s="1601">
        <v>53218632.697779886</v>
      </c>
      <c r="L61" s="1601">
        <v>3519648623.4802332</v>
      </c>
      <c r="M61" s="1601">
        <v>3572867256.1780128</v>
      </c>
    </row>
    <row r="62" spans="1:13" ht="12.75" customHeight="1" x14ac:dyDescent="0.2">
      <c r="A62" s="1860"/>
      <c r="B62" s="1864"/>
      <c r="C62" s="1559">
        <v>96</v>
      </c>
      <c r="D62" s="1599" t="s">
        <v>227</v>
      </c>
      <c r="E62" s="1600">
        <v>485529414.59247279</v>
      </c>
      <c r="F62" s="1600">
        <v>997338189.71131539</v>
      </c>
      <c r="G62" s="1600">
        <v>1482867604.3037882</v>
      </c>
      <c r="H62" s="1617">
        <v>41447843.019999996</v>
      </c>
      <c r="I62" s="1600">
        <v>0</v>
      </c>
      <c r="J62" s="1600">
        <v>41447843.019999996</v>
      </c>
      <c r="K62" s="1601">
        <v>444081571.57247281</v>
      </c>
      <c r="L62" s="1601">
        <v>997338189.71131539</v>
      </c>
      <c r="M62" s="1601">
        <v>1441419761.2837882</v>
      </c>
    </row>
    <row r="63" spans="1:13" ht="12.75" customHeight="1" x14ac:dyDescent="0.2">
      <c r="A63" s="1860"/>
      <c r="B63" s="1864"/>
      <c r="C63" s="1559">
        <v>101</v>
      </c>
      <c r="D63" s="1599" t="s">
        <v>163</v>
      </c>
      <c r="E63" s="1600">
        <v>320447103.22297537</v>
      </c>
      <c r="F63" s="1600">
        <v>276937095.34569305</v>
      </c>
      <c r="G63" s="1600">
        <v>597384198.56866837</v>
      </c>
      <c r="H63" s="1617">
        <v>109703862.62</v>
      </c>
      <c r="I63" s="1600">
        <v>0</v>
      </c>
      <c r="J63" s="1600">
        <v>109703862.62</v>
      </c>
      <c r="K63" s="1601">
        <v>210743240.60297537</v>
      </c>
      <c r="L63" s="1601">
        <v>276937095.34569305</v>
      </c>
      <c r="M63" s="1601">
        <v>487680335.94866842</v>
      </c>
    </row>
    <row r="64" spans="1:13" ht="12.75" customHeight="1" x14ac:dyDescent="0.2">
      <c r="A64" s="1860"/>
      <c r="B64" s="1864"/>
      <c r="C64" s="1559">
        <v>105</v>
      </c>
      <c r="D64" s="1599" t="s">
        <v>230</v>
      </c>
      <c r="E64" s="1600">
        <v>373051344.4660148</v>
      </c>
      <c r="F64" s="1600">
        <v>540392098.31466436</v>
      </c>
      <c r="G64" s="1600">
        <v>913443442.78067923</v>
      </c>
      <c r="H64" s="1600">
        <v>32687507.060000002</v>
      </c>
      <c r="I64" s="1600">
        <v>0</v>
      </c>
      <c r="J64" s="1600">
        <v>32687507.060000002</v>
      </c>
      <c r="K64" s="1601">
        <v>340363837.4060148</v>
      </c>
      <c r="L64" s="1601">
        <v>540392098.31466436</v>
      </c>
      <c r="M64" s="1601">
        <v>880755935.72067916</v>
      </c>
    </row>
    <row r="65" spans="1:13" ht="12.75" customHeight="1" x14ac:dyDescent="0.2">
      <c r="A65" s="1860"/>
      <c r="B65" s="1864"/>
      <c r="C65" s="1559">
        <v>108</v>
      </c>
      <c r="D65" s="1599" t="s">
        <v>178</v>
      </c>
      <c r="E65" s="1600">
        <v>0</v>
      </c>
      <c r="F65" s="1600">
        <v>0</v>
      </c>
      <c r="G65" s="1600">
        <v>0</v>
      </c>
      <c r="H65" s="1600">
        <v>0</v>
      </c>
      <c r="I65" s="1600">
        <v>0</v>
      </c>
      <c r="J65" s="1600">
        <v>0</v>
      </c>
      <c r="K65" s="1601">
        <v>0</v>
      </c>
      <c r="L65" s="1601">
        <v>0</v>
      </c>
      <c r="M65" s="1601">
        <v>0</v>
      </c>
    </row>
    <row r="66" spans="1:13" ht="12.75" customHeight="1" x14ac:dyDescent="0.2">
      <c r="A66" s="1860"/>
      <c r="B66" s="1864"/>
      <c r="C66" s="1559">
        <v>120</v>
      </c>
      <c r="D66" s="1618" t="s">
        <v>722</v>
      </c>
      <c r="E66" s="1600">
        <v>0</v>
      </c>
      <c r="F66" s="1600">
        <v>400000000</v>
      </c>
      <c r="G66" s="1600">
        <v>400000000</v>
      </c>
      <c r="H66" s="1600">
        <v>0</v>
      </c>
      <c r="I66" s="1600">
        <v>0</v>
      </c>
      <c r="J66" s="1600">
        <v>0</v>
      </c>
      <c r="K66" s="1601">
        <v>0</v>
      </c>
      <c r="L66" s="1601">
        <v>400000000</v>
      </c>
      <c r="M66" s="1601">
        <v>400000000</v>
      </c>
    </row>
    <row r="67" spans="1:13" ht="12.75" customHeight="1" x14ac:dyDescent="0.2">
      <c r="A67" s="1860"/>
      <c r="B67" s="1864"/>
      <c r="C67" s="1559">
        <v>116</v>
      </c>
      <c r="D67" s="1599" t="s">
        <v>279</v>
      </c>
      <c r="E67" s="1600">
        <v>365831188.92428106</v>
      </c>
      <c r="F67" s="1600">
        <v>1091953806.9992456</v>
      </c>
      <c r="G67" s="1600">
        <v>1457784995.9235268</v>
      </c>
      <c r="H67" s="1600">
        <v>19465320.449999999</v>
      </c>
      <c r="I67" s="1600">
        <v>0</v>
      </c>
      <c r="J67" s="1600">
        <v>19465320.449999999</v>
      </c>
      <c r="K67" s="1601">
        <v>346365868.47428107</v>
      </c>
      <c r="L67" s="1601">
        <v>1091953806.9992456</v>
      </c>
      <c r="M67" s="1601">
        <v>1438319675.4735267</v>
      </c>
    </row>
    <row r="68" spans="1:13" ht="12.75" customHeight="1" x14ac:dyDescent="0.2">
      <c r="A68" s="1860"/>
      <c r="B68" s="1864"/>
      <c r="C68" s="1559">
        <v>115</v>
      </c>
      <c r="D68" s="1599" t="s">
        <v>280</v>
      </c>
      <c r="E68" s="1600">
        <v>0</v>
      </c>
      <c r="F68" s="1600">
        <v>0</v>
      </c>
      <c r="G68" s="1600">
        <v>0</v>
      </c>
      <c r="H68" s="1600">
        <v>0</v>
      </c>
      <c r="I68" s="1600">
        <v>0</v>
      </c>
      <c r="J68" s="1600">
        <v>0</v>
      </c>
      <c r="K68" s="1601">
        <v>0</v>
      </c>
      <c r="L68" s="1601">
        <v>0</v>
      </c>
      <c r="M68" s="1601">
        <v>0</v>
      </c>
    </row>
    <row r="69" spans="1:13" ht="12.75" customHeight="1" x14ac:dyDescent="0.2">
      <c r="A69" s="1860"/>
      <c r="B69" s="1864"/>
      <c r="C69" s="1559">
        <v>110</v>
      </c>
      <c r="D69" s="1599" t="s">
        <v>162</v>
      </c>
      <c r="E69" s="1600">
        <v>40389913.176032275</v>
      </c>
      <c r="F69" s="1600">
        <v>0</v>
      </c>
      <c r="G69" s="1600">
        <v>40389913.176032275</v>
      </c>
      <c r="H69" s="1600">
        <v>0</v>
      </c>
      <c r="I69" s="1600">
        <v>0</v>
      </c>
      <c r="J69" s="1600">
        <v>0</v>
      </c>
      <c r="K69" s="1601">
        <v>40389913.176032275</v>
      </c>
      <c r="L69" s="1601">
        <v>0</v>
      </c>
      <c r="M69" s="1601">
        <v>40389913.176032275</v>
      </c>
    </row>
    <row r="70" spans="1:13" ht="12.75" customHeight="1" x14ac:dyDescent="0.2">
      <c r="A70" s="1860"/>
      <c r="B70" s="1864"/>
      <c r="C70" s="1559">
        <v>112</v>
      </c>
      <c r="D70" s="1599" t="s">
        <v>167</v>
      </c>
      <c r="E70" s="1600">
        <v>0</v>
      </c>
      <c r="F70" s="1600">
        <v>0</v>
      </c>
      <c r="G70" s="1600">
        <v>0</v>
      </c>
      <c r="H70" s="1600">
        <v>0</v>
      </c>
      <c r="I70" s="1600">
        <v>0</v>
      </c>
      <c r="J70" s="1600">
        <v>0</v>
      </c>
      <c r="K70" s="1601">
        <v>0</v>
      </c>
      <c r="L70" s="1601">
        <v>0</v>
      </c>
      <c r="M70" s="1601">
        <v>0</v>
      </c>
    </row>
    <row r="71" spans="1:13" ht="12.75" customHeight="1" x14ac:dyDescent="0.2">
      <c r="A71" s="1860"/>
      <c r="B71" s="1864"/>
      <c r="C71" s="1559">
        <v>117</v>
      </c>
      <c r="D71" s="1599" t="s">
        <v>282</v>
      </c>
      <c r="E71" s="1600">
        <v>208807949.46795902</v>
      </c>
      <c r="F71" s="1600">
        <v>150542279.10617349</v>
      </c>
      <c r="G71" s="1600">
        <v>359350228.5741325</v>
      </c>
      <c r="H71" s="1600">
        <v>0</v>
      </c>
      <c r="I71" s="1600">
        <v>0</v>
      </c>
      <c r="J71" s="1600">
        <v>0</v>
      </c>
      <c r="K71" s="1601">
        <v>208807949.46795902</v>
      </c>
      <c r="L71" s="1601">
        <v>150542279.10617349</v>
      </c>
      <c r="M71" s="1601">
        <v>359350228.5741325</v>
      </c>
    </row>
    <row r="72" spans="1:13" ht="12.75" customHeight="1" x14ac:dyDescent="0.2">
      <c r="A72" s="1860"/>
      <c r="B72" s="1864"/>
      <c r="C72" s="1559">
        <v>121</v>
      </c>
      <c r="D72" s="1599" t="s">
        <v>734</v>
      </c>
      <c r="E72" s="1600">
        <v>392707092.67957902</v>
      </c>
      <c r="F72" s="1600">
        <v>1024371935.5418614</v>
      </c>
      <c r="G72" s="1600">
        <v>1417079028.2214403</v>
      </c>
      <c r="H72" s="1617">
        <v>0</v>
      </c>
      <c r="I72" s="1617">
        <v>0</v>
      </c>
      <c r="J72" s="1600">
        <v>0</v>
      </c>
      <c r="K72" s="1601">
        <v>392707092.67957902</v>
      </c>
      <c r="L72" s="1601">
        <v>1024371935.5418614</v>
      </c>
      <c r="M72" s="1601">
        <v>1417079028.2214403</v>
      </c>
    </row>
    <row r="73" spans="1:13" ht="12.6" customHeight="1" x14ac:dyDescent="0.2">
      <c r="A73" s="1860"/>
      <c r="B73" s="1864"/>
      <c r="C73" s="1559">
        <v>122</v>
      </c>
      <c r="D73" s="1599" t="s">
        <v>726</v>
      </c>
      <c r="E73" s="1600">
        <v>0</v>
      </c>
      <c r="F73" s="1600">
        <v>499999999.99999994</v>
      </c>
      <c r="G73" s="1600">
        <v>499999999.99999994</v>
      </c>
      <c r="H73" s="1600">
        <v>0</v>
      </c>
      <c r="I73" s="1600">
        <v>0</v>
      </c>
      <c r="J73" s="1600">
        <v>0</v>
      </c>
      <c r="K73" s="1601">
        <v>0</v>
      </c>
      <c r="L73" s="1601">
        <v>499999999.99999994</v>
      </c>
      <c r="M73" s="1601">
        <v>499999999.99999994</v>
      </c>
    </row>
    <row r="74" spans="1:13" x14ac:dyDescent="0.2">
      <c r="A74" s="1861"/>
      <c r="B74" s="1865"/>
      <c r="C74" s="1559"/>
      <c r="D74" s="1604" t="s">
        <v>236</v>
      </c>
      <c r="E74" s="1605">
        <v>65691856898.808098</v>
      </c>
      <c r="F74" s="1605">
        <v>70287745207.924515</v>
      </c>
      <c r="G74" s="1605">
        <v>135979602106.7326</v>
      </c>
      <c r="H74" s="1605">
        <v>7762970679.5596008</v>
      </c>
      <c r="I74" s="1605">
        <v>0</v>
      </c>
      <c r="J74" s="1605">
        <v>7762970679.5596008</v>
      </c>
      <c r="K74" s="1605">
        <v>57928886219.248512</v>
      </c>
      <c r="L74" s="1605">
        <v>70287745207.924515</v>
      </c>
      <c r="M74" s="1605">
        <v>128216631427.17299</v>
      </c>
    </row>
    <row r="75" spans="1:13" hidden="1" x14ac:dyDescent="0.2">
      <c r="C75" s="1559"/>
      <c r="D75" s="1619"/>
      <c r="E75" s="1578"/>
      <c r="F75" s="1578"/>
      <c r="G75" s="1582"/>
      <c r="H75" s="1620"/>
      <c r="I75" s="1620"/>
      <c r="J75" s="765"/>
      <c r="K75" s="1610"/>
      <c r="L75" s="1610"/>
      <c r="M75" s="1611"/>
    </row>
    <row r="76" spans="1:13" ht="17.649999999999999" hidden="1" customHeight="1" x14ac:dyDescent="0.2">
      <c r="C76" s="1621"/>
      <c r="D76" s="1622" t="s">
        <v>678</v>
      </c>
      <c r="E76" s="1600">
        <v>0</v>
      </c>
      <c r="F76" s="1600">
        <v>0</v>
      </c>
      <c r="G76" s="1600">
        <v>0</v>
      </c>
      <c r="H76" s="1600">
        <v>0</v>
      </c>
      <c r="I76" s="1600">
        <v>0</v>
      </c>
      <c r="J76" s="1600">
        <v>0</v>
      </c>
      <c r="K76" s="1601">
        <v>0</v>
      </c>
      <c r="L76" s="1601">
        <v>0</v>
      </c>
      <c r="M76" s="1601">
        <v>0</v>
      </c>
    </row>
    <row r="77" spans="1:13" ht="12.75" customHeight="1" x14ac:dyDescent="0.2">
      <c r="D77" s="1581"/>
      <c r="E77" s="1623"/>
      <c r="F77" s="1624"/>
      <c r="G77" s="1625"/>
      <c r="H77" s="1626"/>
      <c r="I77" s="1626"/>
      <c r="J77" s="1626"/>
      <c r="K77" s="1626"/>
      <c r="L77" s="1626"/>
      <c r="M77" s="1626"/>
    </row>
    <row r="78" spans="1:13" s="684" customFormat="1" x14ac:dyDescent="0.2">
      <c r="C78" s="683"/>
      <c r="D78" s="1604" t="s">
        <v>29</v>
      </c>
      <c r="E78" s="1627">
        <v>127331940580.88626</v>
      </c>
      <c r="F78" s="1627">
        <v>175719363019.81128</v>
      </c>
      <c r="G78" s="1627">
        <v>303051303600.69751</v>
      </c>
      <c r="H78" s="1627">
        <v>14268036679.559601</v>
      </c>
      <c r="I78" s="1627">
        <v>0</v>
      </c>
      <c r="J78" s="1627">
        <v>14268036679.559601</v>
      </c>
      <c r="K78" s="1628">
        <v>113063903901.32669</v>
      </c>
      <c r="L78" s="1628">
        <v>175719363019.81128</v>
      </c>
      <c r="M78" s="1629">
        <v>288783266921.13788</v>
      </c>
    </row>
    <row r="79" spans="1:13" ht="13.5" thickBot="1" x14ac:dyDescent="0.25">
      <c r="E79" s="761"/>
      <c r="F79" s="761"/>
      <c r="G79" s="1630"/>
      <c r="H79" s="1631"/>
      <c r="I79" s="1631"/>
      <c r="J79" s="761"/>
      <c r="K79" s="1610"/>
      <c r="L79" s="1610"/>
      <c r="M79" s="1611"/>
    </row>
    <row r="80" spans="1:13" ht="13.5" hidden="1" thickBot="1" x14ac:dyDescent="0.25">
      <c r="D80" s="683" t="s">
        <v>237</v>
      </c>
      <c r="J80" s="761"/>
      <c r="K80" s="1610"/>
      <c r="L80" s="1610"/>
      <c r="M80" s="1610"/>
    </row>
    <row r="81" spans="4:13" ht="17.649999999999999" hidden="1" customHeight="1" x14ac:dyDescent="0.2">
      <c r="J81" s="761"/>
      <c r="K81" s="1610"/>
      <c r="L81" s="1610"/>
      <c r="M81" s="1610"/>
    </row>
    <row r="82" spans="4:13" ht="13.5" hidden="1" thickBot="1" x14ac:dyDescent="0.25">
      <c r="D82" s="683" t="s">
        <v>238</v>
      </c>
      <c r="J82" s="761"/>
      <c r="K82" s="1610"/>
      <c r="L82" s="1610"/>
      <c r="M82" s="1610"/>
    </row>
    <row r="83" spans="4:13" ht="13.5" hidden="1" thickBot="1" x14ac:dyDescent="0.25">
      <c r="J83" s="761"/>
      <c r="K83" s="1610"/>
      <c r="L83" s="1610"/>
      <c r="M83" s="1610"/>
    </row>
    <row r="84" spans="4:13" ht="13.5" hidden="1" thickBot="1" x14ac:dyDescent="0.25">
      <c r="D84" s="1632" t="s">
        <v>239</v>
      </c>
      <c r="J84" s="761"/>
      <c r="K84" s="1610"/>
      <c r="L84" s="1610"/>
      <c r="M84" s="1610"/>
    </row>
    <row r="85" spans="4:13" ht="13.5" hidden="1" thickBot="1" x14ac:dyDescent="0.25">
      <c r="J85" s="761"/>
      <c r="K85" s="1610"/>
      <c r="L85" s="1610"/>
      <c r="M85" s="1610"/>
    </row>
    <row r="86" spans="4:13" ht="13.5" hidden="1" thickBot="1" x14ac:dyDescent="0.25">
      <c r="J86" s="761"/>
      <c r="K86" s="1610"/>
      <c r="L86" s="1610"/>
      <c r="M86" s="1610"/>
    </row>
    <row r="87" spans="4:13" ht="13.5" hidden="1" thickBot="1" x14ac:dyDescent="0.25">
      <c r="J87" s="761"/>
      <c r="K87" s="1610"/>
      <c r="L87" s="1610"/>
      <c r="M87" s="1610"/>
    </row>
    <row r="88" spans="4:13" ht="13.5" hidden="1" thickBot="1" x14ac:dyDescent="0.25">
      <c r="J88" s="761"/>
      <c r="K88" s="1610"/>
      <c r="L88" s="1610"/>
      <c r="M88" s="1610"/>
    </row>
    <row r="89" spans="4:13" ht="13.5" hidden="1" thickBot="1" x14ac:dyDescent="0.25">
      <c r="D89" s="1632" t="s">
        <v>239</v>
      </c>
      <c r="J89" s="761"/>
      <c r="K89" s="1610"/>
      <c r="L89" s="1610"/>
      <c r="M89" s="1610"/>
    </row>
    <row r="90" spans="4:13" ht="13.5" hidden="1" thickBot="1" x14ac:dyDescent="0.25">
      <c r="J90" s="761"/>
      <c r="K90" s="1610"/>
      <c r="L90" s="1610"/>
      <c r="M90" s="1610"/>
    </row>
    <row r="91" spans="4:13" ht="13.5" hidden="1" thickBot="1" x14ac:dyDescent="0.25">
      <c r="J91" s="761"/>
      <c r="K91" s="1610"/>
      <c r="L91" s="1610"/>
      <c r="M91" s="1610"/>
    </row>
    <row r="92" spans="4:13" ht="13.5" hidden="1" thickBot="1" x14ac:dyDescent="0.25">
      <c r="J92" s="761"/>
      <c r="K92" s="1610"/>
      <c r="L92" s="1610"/>
      <c r="M92" s="1610"/>
    </row>
    <row r="93" spans="4:13" ht="13.5" hidden="1" thickBot="1" x14ac:dyDescent="0.25">
      <c r="J93" s="761"/>
      <c r="K93" s="1610"/>
      <c r="L93" s="1610"/>
      <c r="M93" s="1610"/>
    </row>
    <row r="94" spans="4:13" ht="13.5" hidden="1" thickBot="1" x14ac:dyDescent="0.25">
      <c r="D94" s="683" t="s">
        <v>240</v>
      </c>
      <c r="G94" s="1578"/>
      <c r="J94" s="1578"/>
      <c r="K94" s="1610"/>
      <c r="L94" s="1610"/>
      <c r="M94" s="1610"/>
    </row>
    <row r="95" spans="4:13" ht="13.5" hidden="1" thickBot="1" x14ac:dyDescent="0.25">
      <c r="D95" s="683" t="s">
        <v>679</v>
      </c>
      <c r="K95" s="1610"/>
      <c r="L95" s="1610"/>
      <c r="M95" s="1610"/>
    </row>
    <row r="96" spans="4:13" ht="13.5" thickBot="1" x14ac:dyDescent="0.25">
      <c r="D96" s="1633" t="s">
        <v>432</v>
      </c>
      <c r="E96" s="1634">
        <v>2492654654.4613132</v>
      </c>
      <c r="F96" s="1634">
        <v>3514387260.3962255</v>
      </c>
      <c r="G96" s="1634">
        <v>6007041914.8575382</v>
      </c>
      <c r="H96" s="1634">
        <v>210091038.75577596</v>
      </c>
      <c r="I96" s="1634">
        <v>0</v>
      </c>
      <c r="J96" s="1634">
        <v>210091038.75577596</v>
      </c>
      <c r="K96" s="1635">
        <v>2282563615.7055373</v>
      </c>
      <c r="L96" s="1635">
        <v>3514387260.3962255</v>
      </c>
      <c r="M96" s="1636">
        <v>5796950876.1017628</v>
      </c>
    </row>
    <row r="97" spans="4:13" ht="13.5" thickBot="1" x14ac:dyDescent="0.25">
      <c r="E97" s="1578"/>
      <c r="F97" s="1578"/>
      <c r="G97" s="761"/>
      <c r="H97" s="1631"/>
      <c r="I97" s="1631"/>
      <c r="J97" s="761"/>
      <c r="K97" s="1611"/>
      <c r="L97" s="1611"/>
      <c r="M97" s="1611"/>
    </row>
    <row r="98" spans="4:13" ht="13.5" thickBot="1" x14ac:dyDescent="0.25">
      <c r="D98" s="1633" t="s">
        <v>433</v>
      </c>
      <c r="E98" s="1634">
        <v>2774998635.7787976</v>
      </c>
      <c r="F98" s="1634">
        <v>3391664999.2851968</v>
      </c>
      <c r="G98" s="1634">
        <v>6166663635.0639944</v>
      </c>
      <c r="H98" s="1634">
        <v>479400231.78000003</v>
      </c>
      <c r="I98" s="1634">
        <v>0</v>
      </c>
      <c r="J98" s="1634">
        <v>479400231.78000003</v>
      </c>
      <c r="K98" s="1635">
        <v>2295598403.9987974</v>
      </c>
      <c r="L98" s="1637">
        <v>3391664999.2851968</v>
      </c>
      <c r="M98" s="1636">
        <v>5687263403.2839947</v>
      </c>
    </row>
    <row r="99" spans="4:13" ht="13.5" thickBot="1" x14ac:dyDescent="0.25">
      <c r="E99" s="1578"/>
      <c r="F99" s="1578"/>
      <c r="G99" s="761"/>
      <c r="H99" s="1631"/>
      <c r="I99" s="1631"/>
      <c r="J99" s="761"/>
      <c r="K99" s="1611"/>
      <c r="L99" s="1611"/>
      <c r="M99" s="1611"/>
    </row>
    <row r="100" spans="4:13" ht="13.5" thickBot="1" x14ac:dyDescent="0.25">
      <c r="D100" s="1638" t="s">
        <v>699</v>
      </c>
      <c r="E100" s="1634">
        <v>132599593871.12637</v>
      </c>
      <c r="F100" s="1634">
        <v>182625415279.49271</v>
      </c>
      <c r="G100" s="1634">
        <v>315225009150.61902</v>
      </c>
      <c r="H100" s="1634">
        <v>14957527950.095377</v>
      </c>
      <c r="I100" s="1634">
        <v>0</v>
      </c>
      <c r="J100" s="1634">
        <v>14957527950.095377</v>
      </c>
      <c r="K100" s="1635">
        <v>117642065921.03102</v>
      </c>
      <c r="L100" s="1635">
        <v>182625415279.49271</v>
      </c>
      <c r="M100" s="1636">
        <v>300267481200.52362</v>
      </c>
    </row>
    <row r="101" spans="4:13" hidden="1" x14ac:dyDescent="0.2">
      <c r="G101" s="761"/>
      <c r="J101" s="765"/>
    </row>
    <row r="102" spans="4:13" hidden="1" x14ac:dyDescent="0.2"/>
    <row r="103" spans="4:13" hidden="1" x14ac:dyDescent="0.2"/>
    <row r="104" spans="4:13" hidden="1" x14ac:dyDescent="0.2">
      <c r="G104" s="1578">
        <v>218378627110.62152</v>
      </c>
    </row>
    <row r="105" spans="4:13" hidden="1" x14ac:dyDescent="0.2">
      <c r="G105" s="1578">
        <v>123208582372</v>
      </c>
    </row>
    <row r="106" spans="4:13" hidden="1" x14ac:dyDescent="0.2">
      <c r="G106" s="1578">
        <v>-95170044738.621521</v>
      </c>
    </row>
    <row r="107" spans="4:13" hidden="1" x14ac:dyDescent="0.2"/>
    <row r="108" spans="4:13" hidden="1" x14ac:dyDescent="0.2"/>
    <row r="109" spans="4:13" hidden="1" x14ac:dyDescent="0.2">
      <c r="D109" s="1587" t="s">
        <v>682</v>
      </c>
      <c r="E109" s="1639" t="s">
        <v>683</v>
      </c>
      <c r="F109" s="1587" t="s">
        <v>684</v>
      </c>
      <c r="G109" s="1587" t="s">
        <v>6</v>
      </c>
      <c r="H109" s="993" t="s">
        <v>685</v>
      </c>
    </row>
    <row r="110" spans="4:13" hidden="1" x14ac:dyDescent="0.2">
      <c r="D110" s="1559" t="s">
        <v>210</v>
      </c>
      <c r="E110" s="1600">
        <v>603898939.68297827</v>
      </c>
      <c r="F110" s="1600">
        <v>718193493.98702168</v>
      </c>
      <c r="G110" s="1600">
        <v>1322092433.6700001</v>
      </c>
      <c r="H110" s="1578">
        <v>500004869.44</v>
      </c>
      <c r="I110" s="1578">
        <v>822087564.23000002</v>
      </c>
      <c r="K110" s="1578"/>
    </row>
    <row r="111" spans="4:13" hidden="1" x14ac:dyDescent="0.2">
      <c r="D111" s="1559" t="s">
        <v>211</v>
      </c>
      <c r="E111" s="1600">
        <v>609208363.85143912</v>
      </c>
      <c r="F111" s="1600">
        <v>566969100.46856093</v>
      </c>
      <c r="G111" s="1600">
        <v>1176177464.3200002</v>
      </c>
      <c r="H111" s="1578">
        <v>292889309.67000002</v>
      </c>
      <c r="I111" s="1578">
        <v>883288154.6500001</v>
      </c>
      <c r="K111" s="1578"/>
    </row>
    <row r="112" spans="4:13" hidden="1" x14ac:dyDescent="0.2">
      <c r="D112" s="1559" t="s">
        <v>212</v>
      </c>
      <c r="E112" s="1600">
        <v>27712194.000337683</v>
      </c>
      <c r="F112" s="1600">
        <v>175017711.40966234</v>
      </c>
      <c r="G112" s="1600">
        <v>202729905.41000003</v>
      </c>
      <c r="H112" s="1578">
        <v>354129420.95999998</v>
      </c>
      <c r="I112" s="1578">
        <v>-151399515.54999995</v>
      </c>
      <c r="K112" s="1578"/>
    </row>
    <row r="113" spans="4:11" hidden="1" x14ac:dyDescent="0.2">
      <c r="D113" s="1559" t="s">
        <v>213</v>
      </c>
      <c r="E113" s="1600">
        <v>101861991.45182696</v>
      </c>
      <c r="F113" s="1600">
        <v>49582437.838173047</v>
      </c>
      <c r="G113" s="1600">
        <v>151444429.29000002</v>
      </c>
      <c r="H113" s="1578">
        <v>68533521.620000005</v>
      </c>
      <c r="I113" s="1578">
        <v>82910907.670000017</v>
      </c>
      <c r="K113" s="1578"/>
    </row>
    <row r="114" spans="4:11" hidden="1" x14ac:dyDescent="0.2">
      <c r="D114" s="1559" t="s">
        <v>214</v>
      </c>
      <c r="E114" s="1600">
        <v>0</v>
      </c>
      <c r="F114" s="1600">
        <v>0</v>
      </c>
      <c r="G114" s="1600">
        <v>0</v>
      </c>
      <c r="H114" s="1578">
        <v>10579870.050000001</v>
      </c>
      <c r="I114" s="1578">
        <v>-10579870.050000001</v>
      </c>
      <c r="K114" s="1578"/>
    </row>
    <row r="115" spans="4:11" hidden="1" x14ac:dyDescent="0.2">
      <c r="D115" s="1559" t="s">
        <v>215</v>
      </c>
      <c r="E115" s="1600">
        <v>5159274.51448783</v>
      </c>
      <c r="F115" s="1600">
        <v>4550855.8455121703</v>
      </c>
      <c r="G115" s="1600">
        <v>9710130.3599999994</v>
      </c>
      <c r="H115" s="1578">
        <v>6351695.54</v>
      </c>
      <c r="I115" s="1578">
        <v>3358434.8199999994</v>
      </c>
      <c r="K115" s="1578"/>
    </row>
    <row r="116" spans="4:11" hidden="1" x14ac:dyDescent="0.2">
      <c r="D116" s="1559" t="s">
        <v>216</v>
      </c>
      <c r="E116" s="1600">
        <v>54713100.342690371</v>
      </c>
      <c r="F116" s="1600">
        <v>35708556.687309615</v>
      </c>
      <c r="G116" s="1600">
        <v>90421657.029999986</v>
      </c>
      <c r="H116" s="1578">
        <v>190919438.38999999</v>
      </c>
      <c r="I116" s="1578">
        <v>-100497781.36</v>
      </c>
      <c r="K116" s="1578"/>
    </row>
    <row r="117" spans="4:11" hidden="1" x14ac:dyDescent="0.2">
      <c r="D117" s="1559" t="s">
        <v>217</v>
      </c>
      <c r="E117" s="1600">
        <v>148913278.80259308</v>
      </c>
      <c r="F117" s="1600">
        <v>180882520.73740688</v>
      </c>
      <c r="G117" s="1600">
        <v>329795799.53999996</v>
      </c>
      <c r="H117" s="1578">
        <v>98064706.269999996</v>
      </c>
      <c r="I117" s="1578">
        <v>231731093.26999998</v>
      </c>
      <c r="K117" s="1578"/>
    </row>
    <row r="118" spans="4:11" hidden="1" x14ac:dyDescent="0.2">
      <c r="D118" s="1559" t="s">
        <v>218</v>
      </c>
      <c r="E118" s="1600">
        <v>325832651.97161293</v>
      </c>
      <c r="F118" s="1600">
        <v>638536512.38838661</v>
      </c>
      <c r="G118" s="1600">
        <v>964369164.35999954</v>
      </c>
      <c r="H118" s="1578">
        <v>545269837.86000001</v>
      </c>
      <c r="I118" s="1578">
        <v>419099326.49999952</v>
      </c>
      <c r="K118" s="1578"/>
    </row>
    <row r="119" spans="4:11" hidden="1" x14ac:dyDescent="0.2">
      <c r="D119" s="1559" t="s">
        <v>219</v>
      </c>
      <c r="E119" s="1600">
        <v>238341637.05502039</v>
      </c>
      <c r="F119" s="1600">
        <v>265158511.01497957</v>
      </c>
      <c r="G119" s="1600">
        <v>503500148.06999993</v>
      </c>
      <c r="H119" s="1578">
        <v>65740302.140000001</v>
      </c>
      <c r="I119" s="1578">
        <v>437759845.92999995</v>
      </c>
      <c r="K119" s="1578"/>
    </row>
    <row r="120" spans="4:11" hidden="1" x14ac:dyDescent="0.2">
      <c r="D120" s="1559" t="s">
        <v>177</v>
      </c>
      <c r="E120" s="1600">
        <v>67965509.620407522</v>
      </c>
      <c r="F120" s="1600">
        <v>43375251.089592457</v>
      </c>
      <c r="G120" s="1600">
        <v>111340760.70999998</v>
      </c>
      <c r="H120" s="1578">
        <v>175715281.75999999</v>
      </c>
      <c r="I120" s="1578">
        <v>-64374521.050000012</v>
      </c>
      <c r="K120" s="1578"/>
    </row>
    <row r="121" spans="4:11" hidden="1" x14ac:dyDescent="0.2">
      <c r="D121" s="1559" t="s">
        <v>220</v>
      </c>
      <c r="E121" s="1600">
        <v>53287938.185126811</v>
      </c>
      <c r="F121" s="1600">
        <v>44376317.494873188</v>
      </c>
      <c r="G121" s="1600">
        <v>97664255.680000007</v>
      </c>
      <c r="H121" s="1578">
        <v>111995719.06999999</v>
      </c>
      <c r="I121" s="1578">
        <v>-14331463.389999986</v>
      </c>
      <c r="K121" s="1578"/>
    </row>
    <row r="122" spans="4:11" hidden="1" x14ac:dyDescent="0.2">
      <c r="D122" s="1559" t="s">
        <v>221</v>
      </c>
      <c r="E122" s="1600">
        <v>9979395.4589222427</v>
      </c>
      <c r="F122" s="1600">
        <v>7870580.0610777549</v>
      </c>
      <c r="G122" s="1600">
        <v>17849975.519999996</v>
      </c>
      <c r="H122" s="1578">
        <v>13924496.58</v>
      </c>
      <c r="I122" s="1578">
        <v>3925478.9399999958</v>
      </c>
      <c r="K122" s="1578"/>
    </row>
    <row r="123" spans="4:11" hidden="1" x14ac:dyDescent="0.2">
      <c r="D123" s="1559" t="s">
        <v>222</v>
      </c>
      <c r="E123" s="1600">
        <v>0</v>
      </c>
      <c r="F123" s="1600">
        <v>0</v>
      </c>
      <c r="G123" s="1600">
        <v>0</v>
      </c>
      <c r="H123" s="1578">
        <v>7960476.5814024806</v>
      </c>
      <c r="I123" s="1578">
        <v>-7960476.5814024806</v>
      </c>
      <c r="K123" s="1578"/>
    </row>
    <row r="124" spans="4:11" hidden="1" x14ac:dyDescent="0.2">
      <c r="D124" s="1559" t="s">
        <v>223</v>
      </c>
      <c r="E124" s="1600">
        <v>0</v>
      </c>
      <c r="F124" s="1600">
        <v>0</v>
      </c>
      <c r="G124" s="1600">
        <v>0</v>
      </c>
      <c r="H124" s="1578">
        <v>6368381.2651219843</v>
      </c>
      <c r="I124" s="1578">
        <v>-6368381.2651219843</v>
      </c>
      <c r="K124" s="1578"/>
    </row>
    <row r="125" spans="4:11" hidden="1" x14ac:dyDescent="0.2">
      <c r="D125" s="1559" t="s">
        <v>224</v>
      </c>
      <c r="E125" s="1600">
        <v>0</v>
      </c>
      <c r="F125" s="1600">
        <v>0</v>
      </c>
      <c r="G125" s="1600">
        <v>0</v>
      </c>
      <c r="H125" s="1578">
        <v>6368381.2651219834</v>
      </c>
      <c r="I125" s="1578">
        <v>-6368381.2651219834</v>
      </c>
      <c r="K125" s="1578"/>
    </row>
    <row r="126" spans="4:11" hidden="1" x14ac:dyDescent="0.2">
      <c r="D126" s="1559" t="s">
        <v>660</v>
      </c>
      <c r="E126" s="1600">
        <v>6515177.4500431772</v>
      </c>
      <c r="F126" s="1600">
        <v>3853588.559956823</v>
      </c>
      <c r="G126" s="1600">
        <v>10368766.01</v>
      </c>
      <c r="H126" s="1578">
        <v>10485798.84</v>
      </c>
      <c r="I126" s="1578">
        <v>-117032.83000000007</v>
      </c>
      <c r="K126" s="1578"/>
    </row>
    <row r="127" spans="4:11" hidden="1" x14ac:dyDescent="0.2">
      <c r="D127" s="1559" t="s">
        <v>226</v>
      </c>
      <c r="E127" s="1600">
        <v>0</v>
      </c>
      <c r="F127" s="1600">
        <v>0</v>
      </c>
      <c r="G127" s="1600">
        <v>0</v>
      </c>
      <c r="H127" s="1578">
        <v>34146239.520000003</v>
      </c>
      <c r="I127" s="1578">
        <v>-34146239.520000003</v>
      </c>
      <c r="K127" s="1578"/>
    </row>
    <row r="128" spans="4:11" hidden="1" x14ac:dyDescent="0.2">
      <c r="D128" s="1559" t="s">
        <v>227</v>
      </c>
      <c r="E128" s="1600">
        <v>48844638.04145135</v>
      </c>
      <c r="F128" s="1600">
        <v>34890935.014426664</v>
      </c>
      <c r="G128" s="1600">
        <v>83735573.055878013</v>
      </c>
      <c r="H128" s="1578">
        <v>17825146.399999999</v>
      </c>
      <c r="I128" s="1578">
        <v>65910426.655878015</v>
      </c>
      <c r="K128" s="1578"/>
    </row>
    <row r="129" spans="4:11" hidden="1" x14ac:dyDescent="0.2">
      <c r="D129" s="1559" t="s">
        <v>163</v>
      </c>
      <c r="E129" s="1600">
        <v>68543054.597006992</v>
      </c>
      <c r="F129" s="1600">
        <v>40782000.872993007</v>
      </c>
      <c r="G129" s="1600">
        <v>109325055.47</v>
      </c>
      <c r="H129" s="1578">
        <v>4772495.16</v>
      </c>
      <c r="I129" s="1578">
        <v>104552560.31</v>
      </c>
      <c r="K129" s="1578"/>
    </row>
    <row r="130" spans="4:11" hidden="1" x14ac:dyDescent="0.2">
      <c r="D130" s="1559" t="s">
        <v>228</v>
      </c>
      <c r="E130" s="1600">
        <v>2890540</v>
      </c>
      <c r="F130" s="1600">
        <v>615985.15139000013</v>
      </c>
      <c r="G130" s="1600">
        <v>3506525.1513900002</v>
      </c>
      <c r="H130" s="1578">
        <v>9544990.3200000003</v>
      </c>
      <c r="I130" s="1578">
        <v>-6038465.1686100001</v>
      </c>
      <c r="K130" s="1578"/>
    </row>
    <row r="131" spans="4:11" hidden="1" x14ac:dyDescent="0.2">
      <c r="D131" s="1559" t="s">
        <v>229</v>
      </c>
      <c r="E131" s="1600">
        <v>0</v>
      </c>
      <c r="F131" s="1600">
        <v>0</v>
      </c>
      <c r="G131" s="1600">
        <v>0</v>
      </c>
      <c r="H131" s="1578">
        <v>9544990.3200000003</v>
      </c>
      <c r="I131" s="1578">
        <v>-9544990.3200000003</v>
      </c>
      <c r="K131" s="1578"/>
    </row>
    <row r="132" spans="4:11" hidden="1" x14ac:dyDescent="0.2">
      <c r="D132" s="1559" t="s">
        <v>230</v>
      </c>
      <c r="E132" s="1600">
        <v>48206002.565072671</v>
      </c>
      <c r="F132" s="1600">
        <v>5876227.4249273306</v>
      </c>
      <c r="G132" s="1600">
        <v>54082229.990000002</v>
      </c>
      <c r="H132" s="1578">
        <v>6368381.2599999998</v>
      </c>
      <c r="I132" s="1578">
        <v>47713848.730000004</v>
      </c>
      <c r="K132" s="1578"/>
    </row>
    <row r="133" spans="4:11" hidden="1" x14ac:dyDescent="0.2">
      <c r="D133" s="1640" t="s">
        <v>178</v>
      </c>
      <c r="E133" s="1600">
        <v>2504868.879344251</v>
      </c>
      <c r="F133" s="1600">
        <v>3098509.6906557493</v>
      </c>
      <c r="G133" s="1600">
        <v>5603378.5700000003</v>
      </c>
      <c r="H133" s="1578">
        <v>4505930.1399999997</v>
      </c>
      <c r="I133" s="1578">
        <v>1097448.4300000006</v>
      </c>
      <c r="K133" s="1578"/>
    </row>
    <row r="134" spans="4:11" hidden="1" x14ac:dyDescent="0.2">
      <c r="D134" s="1640" t="s">
        <v>429</v>
      </c>
      <c r="E134" s="1600">
        <v>22352144.851511113</v>
      </c>
      <c r="F134" s="1600">
        <v>12414699.734515607</v>
      </c>
      <c r="G134" s="1600">
        <v>34766844.586026721</v>
      </c>
      <c r="H134" s="1578">
        <v>4505930.1399999997</v>
      </c>
      <c r="I134" s="1578">
        <v>30260914.44602672</v>
      </c>
      <c r="K134" s="1578"/>
    </row>
    <row r="135" spans="4:11" hidden="1" x14ac:dyDescent="0.2">
      <c r="D135" s="1559" t="s">
        <v>232</v>
      </c>
      <c r="E135" s="1600">
        <v>0</v>
      </c>
      <c r="F135" s="1600">
        <v>0</v>
      </c>
      <c r="G135" s="1600">
        <v>0</v>
      </c>
      <c r="H135" s="1578">
        <v>23334333.41</v>
      </c>
      <c r="I135" s="1578">
        <v>-23334333.41</v>
      </c>
      <c r="K135" s="1578"/>
    </row>
    <row r="136" spans="4:11" hidden="1" x14ac:dyDescent="0.2">
      <c r="D136" s="1641" t="s">
        <v>686</v>
      </c>
      <c r="E136" s="1605">
        <v>2446730701.3218727</v>
      </c>
      <c r="F136" s="1605">
        <v>2831753795.4714212</v>
      </c>
      <c r="G136" s="1605">
        <v>5278484496.7932959</v>
      </c>
      <c r="H136" s="1642">
        <v>2579849943.9716468</v>
      </c>
      <c r="I136" s="1578">
        <v>2698634552.8216491</v>
      </c>
      <c r="K136" s="1578"/>
    </row>
    <row r="137" spans="4:11" hidden="1" x14ac:dyDescent="0.2"/>
    <row r="138" spans="4:11" hidden="1" x14ac:dyDescent="0.2">
      <c r="D138" s="1587" t="s">
        <v>681</v>
      </c>
      <c r="E138" s="1639" t="s">
        <v>683</v>
      </c>
      <c r="F138" s="1587" t="s">
        <v>684</v>
      </c>
      <c r="G138" s="1587" t="s">
        <v>6</v>
      </c>
      <c r="H138" s="993" t="s">
        <v>687</v>
      </c>
    </row>
    <row r="139" spans="4:11" hidden="1" x14ac:dyDescent="0.2">
      <c r="D139" s="1559" t="s">
        <v>210</v>
      </c>
      <c r="E139" s="1600">
        <v>26821192021.37072</v>
      </c>
      <c r="F139" s="1600">
        <v>29329601088.169281</v>
      </c>
      <c r="G139" s="1600">
        <v>56150793109.540001</v>
      </c>
      <c r="H139" s="1578">
        <v>22344390603.91</v>
      </c>
      <c r="I139" s="1578">
        <v>33961402505.630001</v>
      </c>
    </row>
    <row r="140" spans="4:11" hidden="1" x14ac:dyDescent="0.2">
      <c r="D140" s="1559" t="s">
        <v>211</v>
      </c>
      <c r="E140" s="1600">
        <v>26956122294.311466</v>
      </c>
      <c r="F140" s="1600">
        <v>15170479414.340103</v>
      </c>
      <c r="G140" s="1600">
        <v>42126601708.651566</v>
      </c>
      <c r="H140" s="1578">
        <v>13149689481.77</v>
      </c>
      <c r="I140" s="1578">
        <v>29551912226.881565</v>
      </c>
    </row>
    <row r="141" spans="4:11" hidden="1" x14ac:dyDescent="0.2">
      <c r="D141" s="1559" t="s">
        <v>212</v>
      </c>
      <c r="E141" s="1600">
        <v>1226203274.3512249</v>
      </c>
      <c r="F141" s="1600">
        <v>9856613548.5787792</v>
      </c>
      <c r="G141" s="1600">
        <v>11082816822.930004</v>
      </c>
      <c r="H141" s="1578">
        <v>10433626755.08</v>
      </c>
      <c r="I141" s="1578">
        <v>879190067.8500042</v>
      </c>
    </row>
    <row r="142" spans="4:11" hidden="1" x14ac:dyDescent="0.2">
      <c r="D142" s="1559" t="s">
        <v>213</v>
      </c>
      <c r="E142" s="1600">
        <v>4507167763.355175</v>
      </c>
      <c r="F142" s="1600">
        <v>2140996909.1548245</v>
      </c>
      <c r="G142" s="1600">
        <v>6648164672.5099993</v>
      </c>
      <c r="H142" s="1578">
        <v>3377589921.52</v>
      </c>
      <c r="I142" s="1578">
        <v>3280574750.9899993</v>
      </c>
    </row>
    <row r="143" spans="4:11" hidden="1" x14ac:dyDescent="0.2">
      <c r="D143" s="1559" t="s">
        <v>214</v>
      </c>
      <c r="E143" s="1600">
        <v>0</v>
      </c>
      <c r="F143" s="1600">
        <v>0</v>
      </c>
      <c r="G143" s="1600">
        <v>0</v>
      </c>
      <c r="H143" s="1578">
        <v>488431375.05000001</v>
      </c>
      <c r="I143" s="1578">
        <v>-488431375.05000001</v>
      </c>
    </row>
    <row r="144" spans="4:11" hidden="1" x14ac:dyDescent="0.2">
      <c r="D144" s="1559" t="s">
        <v>215</v>
      </c>
      <c r="E144" s="1600">
        <v>228286482.94193941</v>
      </c>
      <c r="F144" s="1600">
        <v>102218302.71806064</v>
      </c>
      <c r="G144" s="1600">
        <v>330504785.66000009</v>
      </c>
      <c r="H144" s="1578">
        <v>327584776.91000003</v>
      </c>
      <c r="I144" s="1578">
        <v>12920008.75000006</v>
      </c>
    </row>
    <row r="145" spans="4:9" hidden="1" x14ac:dyDescent="0.2">
      <c r="D145" s="1559" t="s">
        <v>216</v>
      </c>
      <c r="E145" s="1600">
        <v>2420933643.4818749</v>
      </c>
      <c r="F145" s="1600">
        <v>1301632217.8581252</v>
      </c>
      <c r="G145" s="1600">
        <v>3722565861.3400002</v>
      </c>
      <c r="H145" s="1578">
        <v>7869333537.9399996</v>
      </c>
      <c r="I145" s="1578">
        <v>-4031767676.5999994</v>
      </c>
    </row>
    <row r="146" spans="4:9" hidden="1" x14ac:dyDescent="0.2">
      <c r="D146" s="1559" t="s">
        <v>217</v>
      </c>
      <c r="E146" s="1600">
        <v>6600440353.3981009</v>
      </c>
      <c r="F146" s="1600">
        <v>7667980361.6118984</v>
      </c>
      <c r="G146" s="1600">
        <v>14268420715.009998</v>
      </c>
      <c r="H146" s="1578">
        <v>4941239816.5</v>
      </c>
      <c r="I146" s="1578">
        <v>9372180898.5099983</v>
      </c>
    </row>
    <row r="147" spans="4:9" hidden="1" x14ac:dyDescent="0.2">
      <c r="D147" s="1559" t="s">
        <v>218</v>
      </c>
      <c r="E147" s="1600">
        <v>15545871010.50482</v>
      </c>
      <c r="F147" s="1600">
        <v>22988887033.345177</v>
      </c>
      <c r="G147" s="1600">
        <v>38534758043.849998</v>
      </c>
      <c r="H147" s="1578">
        <v>24481807689.669998</v>
      </c>
      <c r="I147" s="1578">
        <v>14117950354.18</v>
      </c>
    </row>
    <row r="148" spans="4:9" hidden="1" x14ac:dyDescent="0.2">
      <c r="D148" s="1559" t="s">
        <v>219</v>
      </c>
      <c r="E148" s="1600">
        <v>10546090135.177895</v>
      </c>
      <c r="F148" s="1600">
        <v>6808072035.4121046</v>
      </c>
      <c r="G148" s="1600">
        <v>17354162170.59</v>
      </c>
      <c r="H148" s="1578">
        <v>3194299693.6500001</v>
      </c>
      <c r="I148" s="1578">
        <v>14209862476.940001</v>
      </c>
    </row>
    <row r="149" spans="4:9" hidden="1" x14ac:dyDescent="0.2">
      <c r="D149" s="1559" t="s">
        <v>177</v>
      </c>
      <c r="E149" s="1600">
        <v>3007323434.5313067</v>
      </c>
      <c r="F149" s="1600">
        <v>1919258897.9786932</v>
      </c>
      <c r="G149" s="1600">
        <v>4926582332.5100002</v>
      </c>
      <c r="H149" s="1578">
        <v>8964526478.1299992</v>
      </c>
      <c r="I149" s="1578">
        <v>-3947944145.6199989</v>
      </c>
    </row>
    <row r="150" spans="4:9" hidden="1" x14ac:dyDescent="0.2">
      <c r="D150" s="1559" t="s">
        <v>220</v>
      </c>
      <c r="E150" s="1600">
        <v>2357873371.0233102</v>
      </c>
      <c r="F150" s="1600">
        <v>1464531871.3066897</v>
      </c>
      <c r="G150" s="1600">
        <v>3822405242.3299999</v>
      </c>
      <c r="H150" s="1578">
        <v>5386622593.7399998</v>
      </c>
      <c r="I150" s="1578">
        <v>-1514217351.4099998</v>
      </c>
    </row>
    <row r="151" spans="4:9" hidden="1" x14ac:dyDescent="0.2">
      <c r="D151" s="1559" t="s">
        <v>221</v>
      </c>
      <c r="E151" s="1600">
        <v>441566170.74877179</v>
      </c>
      <c r="F151" s="1600">
        <v>348255754.96122819</v>
      </c>
      <c r="G151" s="1600">
        <v>789821925.71000004</v>
      </c>
      <c r="H151" s="1578">
        <v>621369829.07000005</v>
      </c>
      <c r="I151" s="1578">
        <v>258452096.63999999</v>
      </c>
    </row>
    <row r="152" spans="4:9" hidden="1" x14ac:dyDescent="0.2">
      <c r="D152" s="1559" t="s">
        <v>222</v>
      </c>
      <c r="E152" s="1600">
        <v>0</v>
      </c>
      <c r="F152" s="1600">
        <v>0</v>
      </c>
      <c r="G152" s="1600">
        <v>0</v>
      </c>
      <c r="H152" s="1578">
        <v>406023829.06999999</v>
      </c>
      <c r="I152" s="1578">
        <v>-406023829.06999999</v>
      </c>
    </row>
    <row r="153" spans="4:9" hidden="1" x14ac:dyDescent="0.2">
      <c r="D153" s="1559" t="s">
        <v>223</v>
      </c>
      <c r="E153" s="1600">
        <v>0</v>
      </c>
      <c r="F153" s="1600">
        <v>0</v>
      </c>
      <c r="G153" s="1600">
        <v>0</v>
      </c>
      <c r="H153" s="1578">
        <v>326419063.25999999</v>
      </c>
      <c r="I153" s="1578">
        <v>-326419063.25999999</v>
      </c>
    </row>
    <row r="154" spans="4:9" hidden="1" x14ac:dyDescent="0.2">
      <c r="D154" s="1559" t="s">
        <v>224</v>
      </c>
      <c r="E154" s="1600">
        <v>0</v>
      </c>
      <c r="F154" s="1600">
        <v>0</v>
      </c>
      <c r="G154" s="1600">
        <v>0</v>
      </c>
      <c r="H154" s="1578">
        <v>326419063.25999999</v>
      </c>
      <c r="I154" s="1578">
        <v>-326419063.25999999</v>
      </c>
    </row>
    <row r="155" spans="4:9" hidden="1" x14ac:dyDescent="0.2">
      <c r="D155" s="1559" t="s">
        <v>660</v>
      </c>
      <c r="E155" s="1600">
        <v>288282188.05500787</v>
      </c>
      <c r="F155" s="1600">
        <v>136427768.20499215</v>
      </c>
      <c r="G155" s="1600">
        <v>424709956.25999999</v>
      </c>
      <c r="H155" s="1578">
        <v>521855441.75999999</v>
      </c>
      <c r="I155" s="1578">
        <v>-82145485.5</v>
      </c>
    </row>
    <row r="156" spans="4:9" hidden="1" x14ac:dyDescent="0.2">
      <c r="D156" s="1559" t="s">
        <v>226</v>
      </c>
      <c r="E156" s="1600">
        <v>0</v>
      </c>
      <c r="F156" s="1600">
        <v>0</v>
      </c>
      <c r="G156" s="1600">
        <v>0</v>
      </c>
      <c r="H156" s="1578">
        <v>1689812976.0999999</v>
      </c>
      <c r="I156" s="1578">
        <v>-1689812976.0999999</v>
      </c>
    </row>
    <row r="157" spans="4:9" hidden="1" x14ac:dyDescent="0.2">
      <c r="D157" s="1559" t="s">
        <v>227</v>
      </c>
      <c r="E157" s="1600">
        <v>2161267169.9757233</v>
      </c>
      <c r="F157" s="1600">
        <v>1543846682.0542769</v>
      </c>
      <c r="G157" s="1600">
        <v>3705113852.0300002</v>
      </c>
      <c r="H157" s="1578">
        <v>870462758.87</v>
      </c>
      <c r="I157" s="1578">
        <v>2854651093.1600003</v>
      </c>
    </row>
    <row r="158" spans="4:9" hidden="1" x14ac:dyDescent="0.2">
      <c r="D158" s="1559" t="s">
        <v>163</v>
      </c>
      <c r="E158" s="1600">
        <v>3032878521.9914603</v>
      </c>
      <c r="F158" s="1600">
        <v>1574707187.2785401</v>
      </c>
      <c r="G158" s="1600">
        <v>4607585709.2700005</v>
      </c>
      <c r="H158" s="1578">
        <v>246624757.97</v>
      </c>
      <c r="I158" s="1578">
        <v>4375960951.3000002</v>
      </c>
    </row>
    <row r="159" spans="4:9" hidden="1" x14ac:dyDescent="0.2">
      <c r="D159" s="1559" t="s">
        <v>228</v>
      </c>
      <c r="E159" s="1600">
        <v>127900000</v>
      </c>
      <c r="F159" s="1600">
        <v>27255980.15000001</v>
      </c>
      <c r="G159" s="1600">
        <v>155155980.15000001</v>
      </c>
      <c r="H159" s="1578">
        <v>485249515.94999999</v>
      </c>
      <c r="I159" s="1578">
        <v>-320093535.79999995</v>
      </c>
    </row>
    <row r="160" spans="4:9" hidden="1" x14ac:dyDescent="0.2">
      <c r="D160" s="1559" t="s">
        <v>229</v>
      </c>
      <c r="E160" s="1600">
        <v>0</v>
      </c>
      <c r="F160" s="1600">
        <v>0</v>
      </c>
      <c r="G160" s="1600">
        <v>0</v>
      </c>
      <c r="H160" s="1578">
        <v>485249515.94999999</v>
      </c>
      <c r="I160" s="1578">
        <v>-485249515.94999999</v>
      </c>
    </row>
    <row r="161" spans="4:9" hidden="1" x14ac:dyDescent="0.2">
      <c r="D161" s="1559" t="s">
        <v>230</v>
      </c>
      <c r="E161" s="1600">
        <v>2133008963.056313</v>
      </c>
      <c r="F161" s="1600">
        <v>218152063.03368691</v>
      </c>
      <c r="G161" s="1600">
        <v>2351161026.0900002</v>
      </c>
      <c r="H161" s="1578">
        <v>326419063.25999999</v>
      </c>
      <c r="I161" s="1578">
        <v>2034741962.8300002</v>
      </c>
    </row>
    <row r="162" spans="4:9" hidden="1" x14ac:dyDescent="0.2">
      <c r="D162" s="1640" t="s">
        <v>178</v>
      </c>
      <c r="E162" s="1600">
        <v>110834906.16567484</v>
      </c>
      <c r="F162" s="1600">
        <v>137102202.69432518</v>
      </c>
      <c r="G162" s="1600">
        <v>247937108.86000001</v>
      </c>
      <c r="H162" s="1578">
        <v>230296507.02000001</v>
      </c>
      <c r="I162" s="1578">
        <v>27640601.840000004</v>
      </c>
    </row>
    <row r="163" spans="4:9" hidden="1" x14ac:dyDescent="0.2">
      <c r="D163" s="1640" t="s">
        <v>429</v>
      </c>
      <c r="E163" s="1600">
        <v>989032958.03146529</v>
      </c>
      <c r="F163" s="1600">
        <v>549322997.1024605</v>
      </c>
      <c r="G163" s="1600">
        <v>1538355955.1339259</v>
      </c>
      <c r="H163" s="1578">
        <v>230296507.02000001</v>
      </c>
      <c r="I163" s="1578">
        <v>1333059448.1139259</v>
      </c>
    </row>
    <row r="164" spans="4:9" hidden="1" x14ac:dyDescent="0.2">
      <c r="D164" s="1559" t="s">
        <v>232</v>
      </c>
      <c r="E164" s="1600">
        <v>0</v>
      </c>
      <c r="F164" s="1600">
        <v>0</v>
      </c>
      <c r="G164" s="1600">
        <v>0</v>
      </c>
      <c r="H164" s="1578">
        <v>951403726.05999994</v>
      </c>
      <c r="I164" s="1578">
        <v>-951403726.05999994</v>
      </c>
    </row>
    <row r="165" spans="4:9" hidden="1" x14ac:dyDescent="0.2">
      <c r="D165" s="1641" t="s">
        <v>688</v>
      </c>
      <c r="E165" s="1605">
        <v>109502274662.47227</v>
      </c>
      <c r="F165" s="1605">
        <v>103285342315.95323</v>
      </c>
      <c r="G165" s="1605">
        <v>212787616978.42542</v>
      </c>
      <c r="H165" s="1642">
        <v>112677045278.49001</v>
      </c>
      <c r="I165" s="1578"/>
    </row>
    <row r="166" spans="4:9" hidden="1" x14ac:dyDescent="0.2"/>
    <row r="167" spans="4:9" hidden="1" x14ac:dyDescent="0.2"/>
  </sheetData>
  <mergeCells count="10">
    <mergeCell ref="A11:A74"/>
    <mergeCell ref="B11:B47"/>
    <mergeCell ref="B48:B74"/>
    <mergeCell ref="A1:M1"/>
    <mergeCell ref="A2:M2"/>
    <mergeCell ref="A3:M3"/>
    <mergeCell ref="A4:M4"/>
    <mergeCell ref="A5:M5"/>
    <mergeCell ref="A6:M6"/>
    <mergeCell ref="A7:M7"/>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6CE75-DBF2-4EE7-9360-F9C9F410F1C4}">
  <sheetPr>
    <tabColor theme="0"/>
    <pageSetUpPr fitToPage="1"/>
  </sheetPr>
  <dimension ref="A1:WVT50"/>
  <sheetViews>
    <sheetView showGridLines="0" topLeftCell="B1" zoomScale="80" zoomScaleNormal="80" workbookViewId="0">
      <selection activeCell="G36" sqref="G36"/>
    </sheetView>
  </sheetViews>
  <sheetFormatPr baseColWidth="10" defaultColWidth="11.42578125" defaultRowHeight="12.75" x14ac:dyDescent="0.2"/>
  <cols>
    <col min="1" max="1" width="5.42578125" style="683" hidden="1" customWidth="1"/>
    <col min="2" max="2" width="27.5703125" style="683" customWidth="1"/>
    <col min="3" max="3" width="13.5703125" style="683" customWidth="1"/>
    <col min="4" max="5" width="11.5703125" style="683" customWidth="1"/>
    <col min="6" max="6" width="11.5703125" style="1248" customWidth="1"/>
    <col min="7" max="7" width="13.42578125" style="683" customWidth="1"/>
    <col min="8" max="9" width="11.5703125" style="683" customWidth="1"/>
    <col min="10" max="10" width="12.28515625" style="1249" customWidth="1"/>
    <col min="11" max="11" width="14.42578125" style="683" customWidth="1"/>
    <col min="12" max="13" width="11.5703125" style="683" customWidth="1"/>
    <col min="14" max="14" width="14.42578125" style="1249" customWidth="1"/>
    <col min="15" max="219" width="11.42578125" style="683"/>
    <col min="220" max="220" width="27.5703125" style="683" customWidth="1"/>
    <col min="221" max="226" width="11.5703125" style="683" customWidth="1"/>
    <col min="227" max="227" width="16" style="683" customWidth="1"/>
    <col min="228" max="230" width="8.5703125" style="683" customWidth="1"/>
    <col min="231" max="231" width="10.5703125" style="683" customWidth="1"/>
    <col min="232" max="233" width="9.42578125" style="683" customWidth="1"/>
    <col min="234" max="234" width="8.5703125" style="683" customWidth="1"/>
    <col min="235" max="235" width="9.42578125" style="683" customWidth="1"/>
    <col min="236" max="236" width="1.42578125" style="683" customWidth="1"/>
    <col min="237" max="238" width="8.5703125" style="683" customWidth="1"/>
    <col min="239" max="239" width="9.42578125" style="683" customWidth="1"/>
    <col min="240" max="242" width="8.5703125" style="683" customWidth="1"/>
    <col min="243" max="243" width="10.42578125" style="683" customWidth="1"/>
    <col min="244" max="244" width="11.42578125" style="683"/>
    <col min="245" max="246" width="8.5703125" style="683" customWidth="1"/>
    <col min="247" max="247" width="9.42578125" style="683" customWidth="1"/>
    <col min="248" max="248" width="11.5703125" style="683" customWidth="1"/>
    <col min="249" max="249" width="11.42578125" style="683"/>
    <col min="250" max="250" width="16" style="683" customWidth="1"/>
    <col min="251" max="267" width="11.42578125" style="683"/>
    <col min="268" max="268" width="10.5703125" style="683" customWidth="1"/>
    <col min="269" max="475" width="11.42578125" style="683"/>
    <col min="476" max="476" width="27.5703125" style="683" customWidth="1"/>
    <col min="477" max="482" width="11.5703125" style="683" customWidth="1"/>
    <col min="483" max="483" width="16" style="683" customWidth="1"/>
    <col min="484" max="486" width="8.5703125" style="683" customWidth="1"/>
    <col min="487" max="487" width="10.5703125" style="683" customWidth="1"/>
    <col min="488" max="489" width="9.42578125" style="683" customWidth="1"/>
    <col min="490" max="490" width="8.5703125" style="683" customWidth="1"/>
    <col min="491" max="491" width="9.42578125" style="683" customWidth="1"/>
    <col min="492" max="492" width="1.42578125" style="683" customWidth="1"/>
    <col min="493" max="494" width="8.5703125" style="683" customWidth="1"/>
    <col min="495" max="495" width="9.42578125" style="683" customWidth="1"/>
    <col min="496" max="498" width="8.5703125" style="683" customWidth="1"/>
    <col min="499" max="499" width="10.42578125" style="683" customWidth="1"/>
    <col min="500" max="500" width="11.42578125" style="683"/>
    <col min="501" max="502" width="8.5703125" style="683" customWidth="1"/>
    <col min="503" max="503" width="9.42578125" style="683" customWidth="1"/>
    <col min="504" max="504" width="11.5703125" style="683" customWidth="1"/>
    <col min="505" max="505" width="11.42578125" style="683"/>
    <col min="506" max="506" width="16" style="683" customWidth="1"/>
    <col min="507" max="523" width="11.42578125" style="683"/>
    <col min="524" max="524" width="10.5703125" style="683" customWidth="1"/>
    <col min="525" max="731" width="11.42578125" style="683"/>
    <col min="732" max="732" width="27.5703125" style="683" customWidth="1"/>
    <col min="733" max="738" width="11.5703125" style="683" customWidth="1"/>
    <col min="739" max="739" width="16" style="683" customWidth="1"/>
    <col min="740" max="742" width="8.5703125" style="683" customWidth="1"/>
    <col min="743" max="743" width="10.5703125" style="683" customWidth="1"/>
    <col min="744" max="745" width="9.42578125" style="683" customWidth="1"/>
    <col min="746" max="746" width="8.5703125" style="683" customWidth="1"/>
    <col min="747" max="747" width="9.42578125" style="683" customWidth="1"/>
    <col min="748" max="748" width="1.42578125" style="683" customWidth="1"/>
    <col min="749" max="750" width="8.5703125" style="683" customWidth="1"/>
    <col min="751" max="751" width="9.42578125" style="683" customWidth="1"/>
    <col min="752" max="754" width="8.5703125" style="683" customWidth="1"/>
    <col min="755" max="755" width="10.42578125" style="683" customWidth="1"/>
    <col min="756" max="756" width="11.42578125" style="683"/>
    <col min="757" max="758" width="8.5703125" style="683" customWidth="1"/>
    <col min="759" max="759" width="9.42578125" style="683" customWidth="1"/>
    <col min="760" max="760" width="11.5703125" style="683" customWidth="1"/>
    <col min="761" max="761" width="11.42578125" style="683"/>
    <col min="762" max="762" width="16" style="683" customWidth="1"/>
    <col min="763" max="779" width="11.42578125" style="683"/>
    <col min="780" max="780" width="10.5703125" style="683" customWidth="1"/>
    <col min="781" max="987" width="11.42578125" style="683"/>
    <col min="988" max="988" width="27.5703125" style="683" customWidth="1"/>
    <col min="989" max="994" width="11.5703125" style="683" customWidth="1"/>
    <col min="995" max="995" width="16" style="683" customWidth="1"/>
    <col min="996" max="998" width="8.5703125" style="683" customWidth="1"/>
    <col min="999" max="999" width="10.5703125" style="683" customWidth="1"/>
    <col min="1000" max="1001" width="9.42578125" style="683" customWidth="1"/>
    <col min="1002" max="1002" width="8.5703125" style="683" customWidth="1"/>
    <col min="1003" max="1003" width="9.42578125" style="683" customWidth="1"/>
    <col min="1004" max="1004" width="1.42578125" style="683" customWidth="1"/>
    <col min="1005" max="1006" width="8.5703125" style="683" customWidth="1"/>
    <col min="1007" max="1007" width="9.42578125" style="683" customWidth="1"/>
    <col min="1008" max="1010" width="8.5703125" style="683" customWidth="1"/>
    <col min="1011" max="1011" width="10.42578125" style="683" customWidth="1"/>
    <col min="1012" max="1012" width="11.42578125" style="683"/>
    <col min="1013" max="1014" width="8.5703125" style="683" customWidth="1"/>
    <col min="1015" max="1015" width="9.42578125" style="683" customWidth="1"/>
    <col min="1016" max="1016" width="11.5703125" style="683" customWidth="1"/>
    <col min="1017" max="1017" width="11.42578125" style="683"/>
    <col min="1018" max="1018" width="16" style="683" customWidth="1"/>
    <col min="1019" max="1035" width="11.42578125" style="683"/>
    <col min="1036" max="1036" width="10.5703125" style="683" customWidth="1"/>
    <col min="1037" max="1243" width="11.42578125" style="683"/>
    <col min="1244" max="1244" width="27.5703125" style="683" customWidth="1"/>
    <col min="1245" max="1250" width="11.5703125" style="683" customWidth="1"/>
    <col min="1251" max="1251" width="16" style="683" customWidth="1"/>
    <col min="1252" max="1254" width="8.5703125" style="683" customWidth="1"/>
    <col min="1255" max="1255" width="10.5703125" style="683" customWidth="1"/>
    <col min="1256" max="1257" width="9.42578125" style="683" customWidth="1"/>
    <col min="1258" max="1258" width="8.5703125" style="683" customWidth="1"/>
    <col min="1259" max="1259" width="9.42578125" style="683" customWidth="1"/>
    <col min="1260" max="1260" width="1.42578125" style="683" customWidth="1"/>
    <col min="1261" max="1262" width="8.5703125" style="683" customWidth="1"/>
    <col min="1263" max="1263" width="9.42578125" style="683" customWidth="1"/>
    <col min="1264" max="1266" width="8.5703125" style="683" customWidth="1"/>
    <col min="1267" max="1267" width="10.42578125" style="683" customWidth="1"/>
    <col min="1268" max="1268" width="11.42578125" style="683"/>
    <col min="1269" max="1270" width="8.5703125" style="683" customWidth="1"/>
    <col min="1271" max="1271" width="9.42578125" style="683" customWidth="1"/>
    <col min="1272" max="1272" width="11.5703125" style="683" customWidth="1"/>
    <col min="1273" max="1273" width="11.42578125" style="683"/>
    <col min="1274" max="1274" width="16" style="683" customWidth="1"/>
    <col min="1275" max="1291" width="11.42578125" style="683"/>
    <col min="1292" max="1292" width="10.5703125" style="683" customWidth="1"/>
    <col min="1293" max="1499" width="11.42578125" style="683"/>
    <col min="1500" max="1500" width="27.5703125" style="683" customWidth="1"/>
    <col min="1501" max="1506" width="11.5703125" style="683" customWidth="1"/>
    <col min="1507" max="1507" width="16" style="683" customWidth="1"/>
    <col min="1508" max="1510" width="8.5703125" style="683" customWidth="1"/>
    <col min="1511" max="1511" width="10.5703125" style="683" customWidth="1"/>
    <col min="1512" max="1513" width="9.42578125" style="683" customWidth="1"/>
    <col min="1514" max="1514" width="8.5703125" style="683" customWidth="1"/>
    <col min="1515" max="1515" width="9.42578125" style="683" customWidth="1"/>
    <col min="1516" max="1516" width="1.42578125" style="683" customWidth="1"/>
    <col min="1517" max="1518" width="8.5703125" style="683" customWidth="1"/>
    <col min="1519" max="1519" width="9.42578125" style="683" customWidth="1"/>
    <col min="1520" max="1522" width="8.5703125" style="683" customWidth="1"/>
    <col min="1523" max="1523" width="10.42578125" style="683" customWidth="1"/>
    <col min="1524" max="1524" width="11.42578125" style="683"/>
    <col min="1525" max="1526" width="8.5703125" style="683" customWidth="1"/>
    <col min="1527" max="1527" width="9.42578125" style="683" customWidth="1"/>
    <col min="1528" max="1528" width="11.5703125" style="683" customWidth="1"/>
    <col min="1529" max="1529" width="11.42578125" style="683"/>
    <col min="1530" max="1530" width="16" style="683" customWidth="1"/>
    <col min="1531" max="1547" width="11.42578125" style="683"/>
    <col min="1548" max="1548" width="10.5703125" style="683" customWidth="1"/>
    <col min="1549" max="1755" width="11.42578125" style="683"/>
    <col min="1756" max="1756" width="27.5703125" style="683" customWidth="1"/>
    <col min="1757" max="1762" width="11.5703125" style="683" customWidth="1"/>
    <col min="1763" max="1763" width="16" style="683" customWidth="1"/>
    <col min="1764" max="1766" width="8.5703125" style="683" customWidth="1"/>
    <col min="1767" max="1767" width="10.5703125" style="683" customWidth="1"/>
    <col min="1768" max="1769" width="9.42578125" style="683" customWidth="1"/>
    <col min="1770" max="1770" width="8.5703125" style="683" customWidth="1"/>
    <col min="1771" max="1771" width="9.42578125" style="683" customWidth="1"/>
    <col min="1772" max="1772" width="1.42578125" style="683" customWidth="1"/>
    <col min="1773" max="1774" width="8.5703125" style="683" customWidth="1"/>
    <col min="1775" max="1775" width="9.42578125" style="683" customWidth="1"/>
    <col min="1776" max="1778" width="8.5703125" style="683" customWidth="1"/>
    <col min="1779" max="1779" width="10.42578125" style="683" customWidth="1"/>
    <col min="1780" max="1780" width="11.42578125" style="683"/>
    <col min="1781" max="1782" width="8.5703125" style="683" customWidth="1"/>
    <col min="1783" max="1783" width="9.42578125" style="683" customWidth="1"/>
    <col min="1784" max="1784" width="11.5703125" style="683" customWidth="1"/>
    <col min="1785" max="1785" width="11.42578125" style="683"/>
    <col min="1786" max="1786" width="16" style="683" customWidth="1"/>
    <col min="1787" max="1803" width="11.42578125" style="683"/>
    <col min="1804" max="1804" width="10.5703125" style="683" customWidth="1"/>
    <col min="1805" max="2011" width="11.42578125" style="683"/>
    <col min="2012" max="2012" width="27.5703125" style="683" customWidth="1"/>
    <col min="2013" max="2018" width="11.5703125" style="683" customWidth="1"/>
    <col min="2019" max="2019" width="16" style="683" customWidth="1"/>
    <col min="2020" max="2022" width="8.5703125" style="683" customWidth="1"/>
    <col min="2023" max="2023" width="10.5703125" style="683" customWidth="1"/>
    <col min="2024" max="2025" width="9.42578125" style="683" customWidth="1"/>
    <col min="2026" max="2026" width="8.5703125" style="683" customWidth="1"/>
    <col min="2027" max="2027" width="9.42578125" style="683" customWidth="1"/>
    <col min="2028" max="2028" width="1.42578125" style="683" customWidth="1"/>
    <col min="2029" max="2030" width="8.5703125" style="683" customWidth="1"/>
    <col min="2031" max="2031" width="9.42578125" style="683" customWidth="1"/>
    <col min="2032" max="2034" width="8.5703125" style="683" customWidth="1"/>
    <col min="2035" max="2035" width="10.42578125" style="683" customWidth="1"/>
    <col min="2036" max="2036" width="11.42578125" style="683"/>
    <col min="2037" max="2038" width="8.5703125" style="683" customWidth="1"/>
    <col min="2039" max="2039" width="9.42578125" style="683" customWidth="1"/>
    <col min="2040" max="2040" width="11.5703125" style="683" customWidth="1"/>
    <col min="2041" max="2041" width="11.42578125" style="683"/>
    <col min="2042" max="2042" width="16" style="683" customWidth="1"/>
    <col min="2043" max="2059" width="11.42578125" style="683"/>
    <col min="2060" max="2060" width="10.5703125" style="683" customWidth="1"/>
    <col min="2061" max="2267" width="11.42578125" style="683"/>
    <col min="2268" max="2268" width="27.5703125" style="683" customWidth="1"/>
    <col min="2269" max="2274" width="11.5703125" style="683" customWidth="1"/>
    <col min="2275" max="2275" width="16" style="683" customWidth="1"/>
    <col min="2276" max="2278" width="8.5703125" style="683" customWidth="1"/>
    <col min="2279" max="2279" width="10.5703125" style="683" customWidth="1"/>
    <col min="2280" max="2281" width="9.42578125" style="683" customWidth="1"/>
    <col min="2282" max="2282" width="8.5703125" style="683" customWidth="1"/>
    <col min="2283" max="2283" width="9.42578125" style="683" customWidth="1"/>
    <col min="2284" max="2284" width="1.42578125" style="683" customWidth="1"/>
    <col min="2285" max="2286" width="8.5703125" style="683" customWidth="1"/>
    <col min="2287" max="2287" width="9.42578125" style="683" customWidth="1"/>
    <col min="2288" max="2290" width="8.5703125" style="683" customWidth="1"/>
    <col min="2291" max="2291" width="10.42578125" style="683" customWidth="1"/>
    <col min="2292" max="2292" width="11.42578125" style="683"/>
    <col min="2293" max="2294" width="8.5703125" style="683" customWidth="1"/>
    <col min="2295" max="2295" width="9.42578125" style="683" customWidth="1"/>
    <col min="2296" max="2296" width="11.5703125" style="683" customWidth="1"/>
    <col min="2297" max="2297" width="11.42578125" style="683"/>
    <col min="2298" max="2298" width="16" style="683" customWidth="1"/>
    <col min="2299" max="2315" width="11.42578125" style="683"/>
    <col min="2316" max="2316" width="10.5703125" style="683" customWidth="1"/>
    <col min="2317" max="2523" width="11.42578125" style="683"/>
    <col min="2524" max="2524" width="27.5703125" style="683" customWidth="1"/>
    <col min="2525" max="2530" width="11.5703125" style="683" customWidth="1"/>
    <col min="2531" max="2531" width="16" style="683" customWidth="1"/>
    <col min="2532" max="2534" width="8.5703125" style="683" customWidth="1"/>
    <col min="2535" max="2535" width="10.5703125" style="683" customWidth="1"/>
    <col min="2536" max="2537" width="9.42578125" style="683" customWidth="1"/>
    <col min="2538" max="2538" width="8.5703125" style="683" customWidth="1"/>
    <col min="2539" max="2539" width="9.42578125" style="683" customWidth="1"/>
    <col min="2540" max="2540" width="1.42578125" style="683" customWidth="1"/>
    <col min="2541" max="2542" width="8.5703125" style="683" customWidth="1"/>
    <col min="2543" max="2543" width="9.42578125" style="683" customWidth="1"/>
    <col min="2544" max="2546" width="8.5703125" style="683" customWidth="1"/>
    <col min="2547" max="2547" width="10.42578125" style="683" customWidth="1"/>
    <col min="2548" max="2548" width="11.42578125" style="683"/>
    <col min="2549" max="2550" width="8.5703125" style="683" customWidth="1"/>
    <col min="2551" max="2551" width="9.42578125" style="683" customWidth="1"/>
    <col min="2552" max="2552" width="11.5703125" style="683" customWidth="1"/>
    <col min="2553" max="2553" width="11.42578125" style="683"/>
    <col min="2554" max="2554" width="16" style="683" customWidth="1"/>
    <col min="2555" max="2571" width="11.42578125" style="683"/>
    <col min="2572" max="2572" width="10.5703125" style="683" customWidth="1"/>
    <col min="2573" max="2779" width="11.42578125" style="683"/>
    <col min="2780" max="2780" width="27.5703125" style="683" customWidth="1"/>
    <col min="2781" max="2786" width="11.5703125" style="683" customWidth="1"/>
    <col min="2787" max="2787" width="16" style="683" customWidth="1"/>
    <col min="2788" max="2790" width="8.5703125" style="683" customWidth="1"/>
    <col min="2791" max="2791" width="10.5703125" style="683" customWidth="1"/>
    <col min="2792" max="2793" width="9.42578125" style="683" customWidth="1"/>
    <col min="2794" max="2794" width="8.5703125" style="683" customWidth="1"/>
    <col min="2795" max="2795" width="9.42578125" style="683" customWidth="1"/>
    <col min="2796" max="2796" width="1.42578125" style="683" customWidth="1"/>
    <col min="2797" max="2798" width="8.5703125" style="683" customWidth="1"/>
    <col min="2799" max="2799" width="9.42578125" style="683" customWidth="1"/>
    <col min="2800" max="2802" width="8.5703125" style="683" customWidth="1"/>
    <col min="2803" max="2803" width="10.42578125" style="683" customWidth="1"/>
    <col min="2804" max="2804" width="11.42578125" style="683"/>
    <col min="2805" max="2806" width="8.5703125" style="683" customWidth="1"/>
    <col min="2807" max="2807" width="9.42578125" style="683" customWidth="1"/>
    <col min="2808" max="2808" width="11.5703125" style="683" customWidth="1"/>
    <col min="2809" max="2809" width="11.42578125" style="683"/>
    <col min="2810" max="2810" width="16" style="683" customWidth="1"/>
    <col min="2811" max="2827" width="11.42578125" style="683"/>
    <col min="2828" max="2828" width="10.5703125" style="683" customWidth="1"/>
    <col min="2829" max="3035" width="11.42578125" style="683"/>
    <col min="3036" max="3036" width="27.5703125" style="683" customWidth="1"/>
    <col min="3037" max="3042" width="11.5703125" style="683" customWidth="1"/>
    <col min="3043" max="3043" width="16" style="683" customWidth="1"/>
    <col min="3044" max="3046" width="8.5703125" style="683" customWidth="1"/>
    <col min="3047" max="3047" width="10.5703125" style="683" customWidth="1"/>
    <col min="3048" max="3049" width="9.42578125" style="683" customWidth="1"/>
    <col min="3050" max="3050" width="8.5703125" style="683" customWidth="1"/>
    <col min="3051" max="3051" width="9.42578125" style="683" customWidth="1"/>
    <col min="3052" max="3052" width="1.42578125" style="683" customWidth="1"/>
    <col min="3053" max="3054" width="8.5703125" style="683" customWidth="1"/>
    <col min="3055" max="3055" width="9.42578125" style="683" customWidth="1"/>
    <col min="3056" max="3058" width="8.5703125" style="683" customWidth="1"/>
    <col min="3059" max="3059" width="10.42578125" style="683" customWidth="1"/>
    <col min="3060" max="3060" width="11.42578125" style="683"/>
    <col min="3061" max="3062" width="8.5703125" style="683" customWidth="1"/>
    <col min="3063" max="3063" width="9.42578125" style="683" customWidth="1"/>
    <col min="3064" max="3064" width="11.5703125" style="683" customWidth="1"/>
    <col min="3065" max="3065" width="11.42578125" style="683"/>
    <col min="3066" max="3066" width="16" style="683" customWidth="1"/>
    <col min="3067" max="3083" width="11.42578125" style="683"/>
    <col min="3084" max="3084" width="10.5703125" style="683" customWidth="1"/>
    <col min="3085" max="3291" width="11.42578125" style="683"/>
    <col min="3292" max="3292" width="27.5703125" style="683" customWidth="1"/>
    <col min="3293" max="3298" width="11.5703125" style="683" customWidth="1"/>
    <col min="3299" max="3299" width="16" style="683" customWidth="1"/>
    <col min="3300" max="3302" width="8.5703125" style="683" customWidth="1"/>
    <col min="3303" max="3303" width="10.5703125" style="683" customWidth="1"/>
    <col min="3304" max="3305" width="9.42578125" style="683" customWidth="1"/>
    <col min="3306" max="3306" width="8.5703125" style="683" customWidth="1"/>
    <col min="3307" max="3307" width="9.42578125" style="683" customWidth="1"/>
    <col min="3308" max="3308" width="1.42578125" style="683" customWidth="1"/>
    <col min="3309" max="3310" width="8.5703125" style="683" customWidth="1"/>
    <col min="3311" max="3311" width="9.42578125" style="683" customWidth="1"/>
    <col min="3312" max="3314" width="8.5703125" style="683" customWidth="1"/>
    <col min="3315" max="3315" width="10.42578125" style="683" customWidth="1"/>
    <col min="3316" max="3316" width="11.42578125" style="683"/>
    <col min="3317" max="3318" width="8.5703125" style="683" customWidth="1"/>
    <col min="3319" max="3319" width="9.42578125" style="683" customWidth="1"/>
    <col min="3320" max="3320" width="11.5703125" style="683" customWidth="1"/>
    <col min="3321" max="3321" width="11.42578125" style="683"/>
    <col min="3322" max="3322" width="16" style="683" customWidth="1"/>
    <col min="3323" max="3339" width="11.42578125" style="683"/>
    <col min="3340" max="3340" width="10.5703125" style="683" customWidth="1"/>
    <col min="3341" max="3547" width="11.42578125" style="683"/>
    <col min="3548" max="3548" width="27.5703125" style="683" customWidth="1"/>
    <col min="3549" max="3554" width="11.5703125" style="683" customWidth="1"/>
    <col min="3555" max="3555" width="16" style="683" customWidth="1"/>
    <col min="3556" max="3558" width="8.5703125" style="683" customWidth="1"/>
    <col min="3559" max="3559" width="10.5703125" style="683" customWidth="1"/>
    <col min="3560" max="3561" width="9.42578125" style="683" customWidth="1"/>
    <col min="3562" max="3562" width="8.5703125" style="683" customWidth="1"/>
    <col min="3563" max="3563" width="9.42578125" style="683" customWidth="1"/>
    <col min="3564" max="3564" width="1.42578125" style="683" customWidth="1"/>
    <col min="3565" max="3566" width="8.5703125" style="683" customWidth="1"/>
    <col min="3567" max="3567" width="9.42578125" style="683" customWidth="1"/>
    <col min="3568" max="3570" width="8.5703125" style="683" customWidth="1"/>
    <col min="3571" max="3571" width="10.42578125" style="683" customWidth="1"/>
    <col min="3572" max="3572" width="11.42578125" style="683"/>
    <col min="3573" max="3574" width="8.5703125" style="683" customWidth="1"/>
    <col min="3575" max="3575" width="9.42578125" style="683" customWidth="1"/>
    <col min="3576" max="3576" width="11.5703125" style="683" customWidth="1"/>
    <col min="3577" max="3577" width="11.42578125" style="683"/>
    <col min="3578" max="3578" width="16" style="683" customWidth="1"/>
    <col min="3579" max="3595" width="11.42578125" style="683"/>
    <col min="3596" max="3596" width="10.5703125" style="683" customWidth="1"/>
    <col min="3597" max="3803" width="11.42578125" style="683"/>
    <col min="3804" max="3804" width="27.5703125" style="683" customWidth="1"/>
    <col min="3805" max="3810" width="11.5703125" style="683" customWidth="1"/>
    <col min="3811" max="3811" width="16" style="683" customWidth="1"/>
    <col min="3812" max="3814" width="8.5703125" style="683" customWidth="1"/>
    <col min="3815" max="3815" width="10.5703125" style="683" customWidth="1"/>
    <col min="3816" max="3817" width="9.42578125" style="683" customWidth="1"/>
    <col min="3818" max="3818" width="8.5703125" style="683" customWidth="1"/>
    <col min="3819" max="3819" width="9.42578125" style="683" customWidth="1"/>
    <col min="3820" max="3820" width="1.42578125" style="683" customWidth="1"/>
    <col min="3821" max="3822" width="8.5703125" style="683" customWidth="1"/>
    <col min="3823" max="3823" width="9.42578125" style="683" customWidth="1"/>
    <col min="3824" max="3826" width="8.5703125" style="683" customWidth="1"/>
    <col min="3827" max="3827" width="10.42578125" style="683" customWidth="1"/>
    <col min="3828" max="3828" width="11.42578125" style="683"/>
    <col min="3829" max="3830" width="8.5703125" style="683" customWidth="1"/>
    <col min="3831" max="3831" width="9.42578125" style="683" customWidth="1"/>
    <col min="3832" max="3832" width="11.5703125" style="683" customWidth="1"/>
    <col min="3833" max="3833" width="11.42578125" style="683"/>
    <col min="3834" max="3834" width="16" style="683" customWidth="1"/>
    <col min="3835" max="3851" width="11.42578125" style="683"/>
    <col min="3852" max="3852" width="10.5703125" style="683" customWidth="1"/>
    <col min="3853" max="4059" width="11.42578125" style="683"/>
    <col min="4060" max="4060" width="27.5703125" style="683" customWidth="1"/>
    <col min="4061" max="4066" width="11.5703125" style="683" customWidth="1"/>
    <col min="4067" max="4067" width="16" style="683" customWidth="1"/>
    <col min="4068" max="4070" width="8.5703125" style="683" customWidth="1"/>
    <col min="4071" max="4071" width="10.5703125" style="683" customWidth="1"/>
    <col min="4072" max="4073" width="9.42578125" style="683" customWidth="1"/>
    <col min="4074" max="4074" width="8.5703125" style="683" customWidth="1"/>
    <col min="4075" max="4075" width="9.42578125" style="683" customWidth="1"/>
    <col min="4076" max="4076" width="1.42578125" style="683" customWidth="1"/>
    <col min="4077" max="4078" width="8.5703125" style="683" customWidth="1"/>
    <col min="4079" max="4079" width="9.42578125" style="683" customWidth="1"/>
    <col min="4080" max="4082" width="8.5703125" style="683" customWidth="1"/>
    <col min="4083" max="4083" width="10.42578125" style="683" customWidth="1"/>
    <col min="4084" max="4084" width="11.42578125" style="683"/>
    <col min="4085" max="4086" width="8.5703125" style="683" customWidth="1"/>
    <col min="4087" max="4087" width="9.42578125" style="683" customWidth="1"/>
    <col min="4088" max="4088" width="11.5703125" style="683" customWidth="1"/>
    <col min="4089" max="4089" width="11.42578125" style="683"/>
    <col min="4090" max="4090" width="16" style="683" customWidth="1"/>
    <col min="4091" max="4107" width="11.42578125" style="683"/>
    <col min="4108" max="4108" width="10.5703125" style="683" customWidth="1"/>
    <col min="4109" max="4315" width="11.42578125" style="683"/>
    <col min="4316" max="4316" width="27.5703125" style="683" customWidth="1"/>
    <col min="4317" max="4322" width="11.5703125" style="683" customWidth="1"/>
    <col min="4323" max="4323" width="16" style="683" customWidth="1"/>
    <col min="4324" max="4326" width="8.5703125" style="683" customWidth="1"/>
    <col min="4327" max="4327" width="10.5703125" style="683" customWidth="1"/>
    <col min="4328" max="4329" width="9.42578125" style="683" customWidth="1"/>
    <col min="4330" max="4330" width="8.5703125" style="683" customWidth="1"/>
    <col min="4331" max="4331" width="9.42578125" style="683" customWidth="1"/>
    <col min="4332" max="4332" width="1.42578125" style="683" customWidth="1"/>
    <col min="4333" max="4334" width="8.5703125" style="683" customWidth="1"/>
    <col min="4335" max="4335" width="9.42578125" style="683" customWidth="1"/>
    <col min="4336" max="4338" width="8.5703125" style="683" customWidth="1"/>
    <col min="4339" max="4339" width="10.42578125" style="683" customWidth="1"/>
    <col min="4340" max="4340" width="11.42578125" style="683"/>
    <col min="4341" max="4342" width="8.5703125" style="683" customWidth="1"/>
    <col min="4343" max="4343" width="9.42578125" style="683" customWidth="1"/>
    <col min="4344" max="4344" width="11.5703125" style="683" customWidth="1"/>
    <col min="4345" max="4345" width="11.42578125" style="683"/>
    <col min="4346" max="4346" width="16" style="683" customWidth="1"/>
    <col min="4347" max="4363" width="11.42578125" style="683"/>
    <col min="4364" max="4364" width="10.5703125" style="683" customWidth="1"/>
    <col min="4365" max="4571" width="11.42578125" style="683"/>
    <col min="4572" max="4572" width="27.5703125" style="683" customWidth="1"/>
    <col min="4573" max="4578" width="11.5703125" style="683" customWidth="1"/>
    <col min="4579" max="4579" width="16" style="683" customWidth="1"/>
    <col min="4580" max="4582" width="8.5703125" style="683" customWidth="1"/>
    <col min="4583" max="4583" width="10.5703125" style="683" customWidth="1"/>
    <col min="4584" max="4585" width="9.42578125" style="683" customWidth="1"/>
    <col min="4586" max="4586" width="8.5703125" style="683" customWidth="1"/>
    <col min="4587" max="4587" width="9.42578125" style="683" customWidth="1"/>
    <col min="4588" max="4588" width="1.42578125" style="683" customWidth="1"/>
    <col min="4589" max="4590" width="8.5703125" style="683" customWidth="1"/>
    <col min="4591" max="4591" width="9.42578125" style="683" customWidth="1"/>
    <col min="4592" max="4594" width="8.5703125" style="683" customWidth="1"/>
    <col min="4595" max="4595" width="10.42578125" style="683" customWidth="1"/>
    <col min="4596" max="4596" width="11.42578125" style="683"/>
    <col min="4597" max="4598" width="8.5703125" style="683" customWidth="1"/>
    <col min="4599" max="4599" width="9.42578125" style="683" customWidth="1"/>
    <col min="4600" max="4600" width="11.5703125" style="683" customWidth="1"/>
    <col min="4601" max="4601" width="11.42578125" style="683"/>
    <col min="4602" max="4602" width="16" style="683" customWidth="1"/>
    <col min="4603" max="4619" width="11.42578125" style="683"/>
    <col min="4620" max="4620" width="10.5703125" style="683" customWidth="1"/>
    <col min="4621" max="4827" width="11.42578125" style="683"/>
    <col min="4828" max="4828" width="27.5703125" style="683" customWidth="1"/>
    <col min="4829" max="4834" width="11.5703125" style="683" customWidth="1"/>
    <col min="4835" max="4835" width="16" style="683" customWidth="1"/>
    <col min="4836" max="4838" width="8.5703125" style="683" customWidth="1"/>
    <col min="4839" max="4839" width="10.5703125" style="683" customWidth="1"/>
    <col min="4840" max="4841" width="9.42578125" style="683" customWidth="1"/>
    <col min="4842" max="4842" width="8.5703125" style="683" customWidth="1"/>
    <col min="4843" max="4843" width="9.42578125" style="683" customWidth="1"/>
    <col min="4844" max="4844" width="1.42578125" style="683" customWidth="1"/>
    <col min="4845" max="4846" width="8.5703125" style="683" customWidth="1"/>
    <col min="4847" max="4847" width="9.42578125" style="683" customWidth="1"/>
    <col min="4848" max="4850" width="8.5703125" style="683" customWidth="1"/>
    <col min="4851" max="4851" width="10.42578125" style="683" customWidth="1"/>
    <col min="4852" max="4852" width="11.42578125" style="683"/>
    <col min="4853" max="4854" width="8.5703125" style="683" customWidth="1"/>
    <col min="4855" max="4855" width="9.42578125" style="683" customWidth="1"/>
    <col min="4856" max="4856" width="11.5703125" style="683" customWidth="1"/>
    <col min="4857" max="4857" width="11.42578125" style="683"/>
    <col min="4858" max="4858" width="16" style="683" customWidth="1"/>
    <col min="4859" max="4875" width="11.42578125" style="683"/>
    <col min="4876" max="4876" width="10.5703125" style="683" customWidth="1"/>
    <col min="4877" max="5083" width="11.42578125" style="683"/>
    <col min="5084" max="5084" width="27.5703125" style="683" customWidth="1"/>
    <col min="5085" max="5090" width="11.5703125" style="683" customWidth="1"/>
    <col min="5091" max="5091" width="16" style="683" customWidth="1"/>
    <col min="5092" max="5094" width="8.5703125" style="683" customWidth="1"/>
    <col min="5095" max="5095" width="10.5703125" style="683" customWidth="1"/>
    <col min="5096" max="5097" width="9.42578125" style="683" customWidth="1"/>
    <col min="5098" max="5098" width="8.5703125" style="683" customWidth="1"/>
    <col min="5099" max="5099" width="9.42578125" style="683" customWidth="1"/>
    <col min="5100" max="5100" width="1.42578125" style="683" customWidth="1"/>
    <col min="5101" max="5102" width="8.5703125" style="683" customWidth="1"/>
    <col min="5103" max="5103" width="9.42578125" style="683" customWidth="1"/>
    <col min="5104" max="5106" width="8.5703125" style="683" customWidth="1"/>
    <col min="5107" max="5107" width="10.42578125" style="683" customWidth="1"/>
    <col min="5108" max="5108" width="11.42578125" style="683"/>
    <col min="5109" max="5110" width="8.5703125" style="683" customWidth="1"/>
    <col min="5111" max="5111" width="9.42578125" style="683" customWidth="1"/>
    <col min="5112" max="5112" width="11.5703125" style="683" customWidth="1"/>
    <col min="5113" max="5113" width="11.42578125" style="683"/>
    <col min="5114" max="5114" width="16" style="683" customWidth="1"/>
    <col min="5115" max="5131" width="11.42578125" style="683"/>
    <col min="5132" max="5132" width="10.5703125" style="683" customWidth="1"/>
    <col min="5133" max="5339" width="11.42578125" style="683"/>
    <col min="5340" max="5340" width="27.5703125" style="683" customWidth="1"/>
    <col min="5341" max="5346" width="11.5703125" style="683" customWidth="1"/>
    <col min="5347" max="5347" width="16" style="683" customWidth="1"/>
    <col min="5348" max="5350" width="8.5703125" style="683" customWidth="1"/>
    <col min="5351" max="5351" width="10.5703125" style="683" customWidth="1"/>
    <col min="5352" max="5353" width="9.42578125" style="683" customWidth="1"/>
    <col min="5354" max="5354" width="8.5703125" style="683" customWidth="1"/>
    <col min="5355" max="5355" width="9.42578125" style="683" customWidth="1"/>
    <col min="5356" max="5356" width="1.42578125" style="683" customWidth="1"/>
    <col min="5357" max="5358" width="8.5703125" style="683" customWidth="1"/>
    <col min="5359" max="5359" width="9.42578125" style="683" customWidth="1"/>
    <col min="5360" max="5362" width="8.5703125" style="683" customWidth="1"/>
    <col min="5363" max="5363" width="10.42578125" style="683" customWidth="1"/>
    <col min="5364" max="5364" width="11.42578125" style="683"/>
    <col min="5365" max="5366" width="8.5703125" style="683" customWidth="1"/>
    <col min="5367" max="5367" width="9.42578125" style="683" customWidth="1"/>
    <col min="5368" max="5368" width="11.5703125" style="683" customWidth="1"/>
    <col min="5369" max="5369" width="11.42578125" style="683"/>
    <col min="5370" max="5370" width="16" style="683" customWidth="1"/>
    <col min="5371" max="5387" width="11.42578125" style="683"/>
    <col min="5388" max="5388" width="10.5703125" style="683" customWidth="1"/>
    <col min="5389" max="5595" width="11.42578125" style="683"/>
    <col min="5596" max="5596" width="27.5703125" style="683" customWidth="1"/>
    <col min="5597" max="5602" width="11.5703125" style="683" customWidth="1"/>
    <col min="5603" max="5603" width="16" style="683" customWidth="1"/>
    <col min="5604" max="5606" width="8.5703125" style="683" customWidth="1"/>
    <col min="5607" max="5607" width="10.5703125" style="683" customWidth="1"/>
    <col min="5608" max="5609" width="9.42578125" style="683" customWidth="1"/>
    <col min="5610" max="5610" width="8.5703125" style="683" customWidth="1"/>
    <col min="5611" max="5611" width="9.42578125" style="683" customWidth="1"/>
    <col min="5612" max="5612" width="1.42578125" style="683" customWidth="1"/>
    <col min="5613" max="5614" width="8.5703125" style="683" customWidth="1"/>
    <col min="5615" max="5615" width="9.42578125" style="683" customWidth="1"/>
    <col min="5616" max="5618" width="8.5703125" style="683" customWidth="1"/>
    <col min="5619" max="5619" width="10.42578125" style="683" customWidth="1"/>
    <col min="5620" max="5620" width="11.42578125" style="683"/>
    <col min="5621" max="5622" width="8.5703125" style="683" customWidth="1"/>
    <col min="5623" max="5623" width="9.42578125" style="683" customWidth="1"/>
    <col min="5624" max="5624" width="11.5703125" style="683" customWidth="1"/>
    <col min="5625" max="5625" width="11.42578125" style="683"/>
    <col min="5626" max="5626" width="16" style="683" customWidth="1"/>
    <col min="5627" max="5643" width="11.42578125" style="683"/>
    <col min="5644" max="5644" width="10.5703125" style="683" customWidth="1"/>
    <col min="5645" max="5851" width="11.42578125" style="683"/>
    <col min="5852" max="5852" width="27.5703125" style="683" customWidth="1"/>
    <col min="5853" max="5858" width="11.5703125" style="683" customWidth="1"/>
    <col min="5859" max="5859" width="16" style="683" customWidth="1"/>
    <col min="5860" max="5862" width="8.5703125" style="683" customWidth="1"/>
    <col min="5863" max="5863" width="10.5703125" style="683" customWidth="1"/>
    <col min="5864" max="5865" width="9.42578125" style="683" customWidth="1"/>
    <col min="5866" max="5866" width="8.5703125" style="683" customWidth="1"/>
    <col min="5867" max="5867" width="9.42578125" style="683" customWidth="1"/>
    <col min="5868" max="5868" width="1.42578125" style="683" customWidth="1"/>
    <col min="5869" max="5870" width="8.5703125" style="683" customWidth="1"/>
    <col min="5871" max="5871" width="9.42578125" style="683" customWidth="1"/>
    <col min="5872" max="5874" width="8.5703125" style="683" customWidth="1"/>
    <col min="5875" max="5875" width="10.42578125" style="683" customWidth="1"/>
    <col min="5876" max="5876" width="11.42578125" style="683"/>
    <col min="5877" max="5878" width="8.5703125" style="683" customWidth="1"/>
    <col min="5879" max="5879" width="9.42578125" style="683" customWidth="1"/>
    <col min="5880" max="5880" width="11.5703125" style="683" customWidth="1"/>
    <col min="5881" max="5881" width="11.42578125" style="683"/>
    <col min="5882" max="5882" width="16" style="683" customWidth="1"/>
    <col min="5883" max="5899" width="11.42578125" style="683"/>
    <col min="5900" max="5900" width="10.5703125" style="683" customWidth="1"/>
    <col min="5901" max="6107" width="11.42578125" style="683"/>
    <col min="6108" max="6108" width="27.5703125" style="683" customWidth="1"/>
    <col min="6109" max="6114" width="11.5703125" style="683" customWidth="1"/>
    <col min="6115" max="6115" width="16" style="683" customWidth="1"/>
    <col min="6116" max="6118" width="8.5703125" style="683" customWidth="1"/>
    <col min="6119" max="6119" width="10.5703125" style="683" customWidth="1"/>
    <col min="6120" max="6121" width="9.42578125" style="683" customWidth="1"/>
    <col min="6122" max="6122" width="8.5703125" style="683" customWidth="1"/>
    <col min="6123" max="6123" width="9.42578125" style="683" customWidth="1"/>
    <col min="6124" max="6124" width="1.42578125" style="683" customWidth="1"/>
    <col min="6125" max="6126" width="8.5703125" style="683" customWidth="1"/>
    <col min="6127" max="6127" width="9.42578125" style="683" customWidth="1"/>
    <col min="6128" max="6130" width="8.5703125" style="683" customWidth="1"/>
    <col min="6131" max="6131" width="10.42578125" style="683" customWidth="1"/>
    <col min="6132" max="6132" width="11.42578125" style="683"/>
    <col min="6133" max="6134" width="8.5703125" style="683" customWidth="1"/>
    <col min="6135" max="6135" width="9.42578125" style="683" customWidth="1"/>
    <col min="6136" max="6136" width="11.5703125" style="683" customWidth="1"/>
    <col min="6137" max="6137" width="11.42578125" style="683"/>
    <col min="6138" max="6138" width="16" style="683" customWidth="1"/>
    <col min="6139" max="6155" width="11.42578125" style="683"/>
    <col min="6156" max="6156" width="10.5703125" style="683" customWidth="1"/>
    <col min="6157" max="6363" width="11.42578125" style="683"/>
    <col min="6364" max="6364" width="27.5703125" style="683" customWidth="1"/>
    <col min="6365" max="6370" width="11.5703125" style="683" customWidth="1"/>
    <col min="6371" max="6371" width="16" style="683" customWidth="1"/>
    <col min="6372" max="6374" width="8.5703125" style="683" customWidth="1"/>
    <col min="6375" max="6375" width="10.5703125" style="683" customWidth="1"/>
    <col min="6376" max="6377" width="9.42578125" style="683" customWidth="1"/>
    <col min="6378" max="6378" width="8.5703125" style="683" customWidth="1"/>
    <col min="6379" max="6379" width="9.42578125" style="683" customWidth="1"/>
    <col min="6380" max="6380" width="1.42578125" style="683" customWidth="1"/>
    <col min="6381" max="6382" width="8.5703125" style="683" customWidth="1"/>
    <col min="6383" max="6383" width="9.42578125" style="683" customWidth="1"/>
    <col min="6384" max="6386" width="8.5703125" style="683" customWidth="1"/>
    <col min="6387" max="6387" width="10.42578125" style="683" customWidth="1"/>
    <col min="6388" max="6388" width="11.42578125" style="683"/>
    <col min="6389" max="6390" width="8.5703125" style="683" customWidth="1"/>
    <col min="6391" max="6391" width="9.42578125" style="683" customWidth="1"/>
    <col min="6392" max="6392" width="11.5703125" style="683" customWidth="1"/>
    <col min="6393" max="6393" width="11.42578125" style="683"/>
    <col min="6394" max="6394" width="16" style="683" customWidth="1"/>
    <col min="6395" max="6411" width="11.42578125" style="683"/>
    <col min="6412" max="6412" width="10.5703125" style="683" customWidth="1"/>
    <col min="6413" max="6619" width="11.42578125" style="683"/>
    <col min="6620" max="6620" width="27.5703125" style="683" customWidth="1"/>
    <col min="6621" max="6626" width="11.5703125" style="683" customWidth="1"/>
    <col min="6627" max="6627" width="16" style="683" customWidth="1"/>
    <col min="6628" max="6630" width="8.5703125" style="683" customWidth="1"/>
    <col min="6631" max="6631" width="10.5703125" style="683" customWidth="1"/>
    <col min="6632" max="6633" width="9.42578125" style="683" customWidth="1"/>
    <col min="6634" max="6634" width="8.5703125" style="683" customWidth="1"/>
    <col min="6635" max="6635" width="9.42578125" style="683" customWidth="1"/>
    <col min="6636" max="6636" width="1.42578125" style="683" customWidth="1"/>
    <col min="6637" max="6638" width="8.5703125" style="683" customWidth="1"/>
    <col min="6639" max="6639" width="9.42578125" style="683" customWidth="1"/>
    <col min="6640" max="6642" width="8.5703125" style="683" customWidth="1"/>
    <col min="6643" max="6643" width="10.42578125" style="683" customWidth="1"/>
    <col min="6644" max="6644" width="11.42578125" style="683"/>
    <col min="6645" max="6646" width="8.5703125" style="683" customWidth="1"/>
    <col min="6647" max="6647" width="9.42578125" style="683" customWidth="1"/>
    <col min="6648" max="6648" width="11.5703125" style="683" customWidth="1"/>
    <col min="6649" max="6649" width="11.42578125" style="683"/>
    <col min="6650" max="6650" width="16" style="683" customWidth="1"/>
    <col min="6651" max="6667" width="11.42578125" style="683"/>
    <col min="6668" max="6668" width="10.5703125" style="683" customWidth="1"/>
    <col min="6669" max="6875" width="11.42578125" style="683"/>
    <col min="6876" max="6876" width="27.5703125" style="683" customWidth="1"/>
    <col min="6877" max="6882" width="11.5703125" style="683" customWidth="1"/>
    <col min="6883" max="6883" width="16" style="683" customWidth="1"/>
    <col min="6884" max="6886" width="8.5703125" style="683" customWidth="1"/>
    <col min="6887" max="6887" width="10.5703125" style="683" customWidth="1"/>
    <col min="6888" max="6889" width="9.42578125" style="683" customWidth="1"/>
    <col min="6890" max="6890" width="8.5703125" style="683" customWidth="1"/>
    <col min="6891" max="6891" width="9.42578125" style="683" customWidth="1"/>
    <col min="6892" max="6892" width="1.42578125" style="683" customWidth="1"/>
    <col min="6893" max="6894" width="8.5703125" style="683" customWidth="1"/>
    <col min="6895" max="6895" width="9.42578125" style="683" customWidth="1"/>
    <col min="6896" max="6898" width="8.5703125" style="683" customWidth="1"/>
    <col min="6899" max="6899" width="10.42578125" style="683" customWidth="1"/>
    <col min="6900" max="6900" width="11.42578125" style="683"/>
    <col min="6901" max="6902" width="8.5703125" style="683" customWidth="1"/>
    <col min="6903" max="6903" width="9.42578125" style="683" customWidth="1"/>
    <col min="6904" max="6904" width="11.5703125" style="683" customWidth="1"/>
    <col min="6905" max="6905" width="11.42578125" style="683"/>
    <col min="6906" max="6906" width="16" style="683" customWidth="1"/>
    <col min="6907" max="6923" width="11.42578125" style="683"/>
    <col min="6924" max="6924" width="10.5703125" style="683" customWidth="1"/>
    <col min="6925" max="7131" width="11.42578125" style="683"/>
    <col min="7132" max="7132" width="27.5703125" style="683" customWidth="1"/>
    <col min="7133" max="7138" width="11.5703125" style="683" customWidth="1"/>
    <col min="7139" max="7139" width="16" style="683" customWidth="1"/>
    <col min="7140" max="7142" width="8.5703125" style="683" customWidth="1"/>
    <col min="7143" max="7143" width="10.5703125" style="683" customWidth="1"/>
    <col min="7144" max="7145" width="9.42578125" style="683" customWidth="1"/>
    <col min="7146" max="7146" width="8.5703125" style="683" customWidth="1"/>
    <col min="7147" max="7147" width="9.42578125" style="683" customWidth="1"/>
    <col min="7148" max="7148" width="1.42578125" style="683" customWidth="1"/>
    <col min="7149" max="7150" width="8.5703125" style="683" customWidth="1"/>
    <col min="7151" max="7151" width="9.42578125" style="683" customWidth="1"/>
    <col min="7152" max="7154" width="8.5703125" style="683" customWidth="1"/>
    <col min="7155" max="7155" width="10.42578125" style="683" customWidth="1"/>
    <col min="7156" max="7156" width="11.42578125" style="683"/>
    <col min="7157" max="7158" width="8.5703125" style="683" customWidth="1"/>
    <col min="7159" max="7159" width="9.42578125" style="683" customWidth="1"/>
    <col min="7160" max="7160" width="11.5703125" style="683" customWidth="1"/>
    <col min="7161" max="7161" width="11.42578125" style="683"/>
    <col min="7162" max="7162" width="16" style="683" customWidth="1"/>
    <col min="7163" max="7179" width="11.42578125" style="683"/>
    <col min="7180" max="7180" width="10.5703125" style="683" customWidth="1"/>
    <col min="7181" max="7387" width="11.42578125" style="683"/>
    <col min="7388" max="7388" width="27.5703125" style="683" customWidth="1"/>
    <col min="7389" max="7394" width="11.5703125" style="683" customWidth="1"/>
    <col min="7395" max="7395" width="16" style="683" customWidth="1"/>
    <col min="7396" max="7398" width="8.5703125" style="683" customWidth="1"/>
    <col min="7399" max="7399" width="10.5703125" style="683" customWidth="1"/>
    <col min="7400" max="7401" width="9.42578125" style="683" customWidth="1"/>
    <col min="7402" max="7402" width="8.5703125" style="683" customWidth="1"/>
    <col min="7403" max="7403" width="9.42578125" style="683" customWidth="1"/>
    <col min="7404" max="7404" width="1.42578125" style="683" customWidth="1"/>
    <col min="7405" max="7406" width="8.5703125" style="683" customWidth="1"/>
    <col min="7407" max="7407" width="9.42578125" style="683" customWidth="1"/>
    <col min="7408" max="7410" width="8.5703125" style="683" customWidth="1"/>
    <col min="7411" max="7411" width="10.42578125" style="683" customWidth="1"/>
    <col min="7412" max="7412" width="11.42578125" style="683"/>
    <col min="7413" max="7414" width="8.5703125" style="683" customWidth="1"/>
    <col min="7415" max="7415" width="9.42578125" style="683" customWidth="1"/>
    <col min="7416" max="7416" width="11.5703125" style="683" customWidth="1"/>
    <col min="7417" max="7417" width="11.42578125" style="683"/>
    <col min="7418" max="7418" width="16" style="683" customWidth="1"/>
    <col min="7419" max="7435" width="11.42578125" style="683"/>
    <col min="7436" max="7436" width="10.5703125" style="683" customWidth="1"/>
    <col min="7437" max="7643" width="11.42578125" style="683"/>
    <col min="7644" max="7644" width="27.5703125" style="683" customWidth="1"/>
    <col min="7645" max="7650" width="11.5703125" style="683" customWidth="1"/>
    <col min="7651" max="7651" width="16" style="683" customWidth="1"/>
    <col min="7652" max="7654" width="8.5703125" style="683" customWidth="1"/>
    <col min="7655" max="7655" width="10.5703125" style="683" customWidth="1"/>
    <col min="7656" max="7657" width="9.42578125" style="683" customWidth="1"/>
    <col min="7658" max="7658" width="8.5703125" style="683" customWidth="1"/>
    <col min="7659" max="7659" width="9.42578125" style="683" customWidth="1"/>
    <col min="7660" max="7660" width="1.42578125" style="683" customWidth="1"/>
    <col min="7661" max="7662" width="8.5703125" style="683" customWidth="1"/>
    <col min="7663" max="7663" width="9.42578125" style="683" customWidth="1"/>
    <col min="7664" max="7666" width="8.5703125" style="683" customWidth="1"/>
    <col min="7667" max="7667" width="10.42578125" style="683" customWidth="1"/>
    <col min="7668" max="7668" width="11.42578125" style="683"/>
    <col min="7669" max="7670" width="8.5703125" style="683" customWidth="1"/>
    <col min="7671" max="7671" width="9.42578125" style="683" customWidth="1"/>
    <col min="7672" max="7672" width="11.5703125" style="683" customWidth="1"/>
    <col min="7673" max="7673" width="11.42578125" style="683"/>
    <col min="7674" max="7674" width="16" style="683" customWidth="1"/>
    <col min="7675" max="7691" width="11.42578125" style="683"/>
    <col min="7692" max="7692" width="10.5703125" style="683" customWidth="1"/>
    <col min="7693" max="7899" width="11.42578125" style="683"/>
    <col min="7900" max="7900" width="27.5703125" style="683" customWidth="1"/>
    <col min="7901" max="7906" width="11.5703125" style="683" customWidth="1"/>
    <col min="7907" max="7907" width="16" style="683" customWidth="1"/>
    <col min="7908" max="7910" width="8.5703125" style="683" customWidth="1"/>
    <col min="7911" max="7911" width="10.5703125" style="683" customWidth="1"/>
    <col min="7912" max="7913" width="9.42578125" style="683" customWidth="1"/>
    <col min="7914" max="7914" width="8.5703125" style="683" customWidth="1"/>
    <col min="7915" max="7915" width="9.42578125" style="683" customWidth="1"/>
    <col min="7916" max="7916" width="1.42578125" style="683" customWidth="1"/>
    <col min="7917" max="7918" width="8.5703125" style="683" customWidth="1"/>
    <col min="7919" max="7919" width="9.42578125" style="683" customWidth="1"/>
    <col min="7920" max="7922" width="8.5703125" style="683" customWidth="1"/>
    <col min="7923" max="7923" width="10.42578125" style="683" customWidth="1"/>
    <col min="7924" max="7924" width="11.42578125" style="683"/>
    <col min="7925" max="7926" width="8.5703125" style="683" customWidth="1"/>
    <col min="7927" max="7927" width="9.42578125" style="683" customWidth="1"/>
    <col min="7928" max="7928" width="11.5703125" style="683" customWidth="1"/>
    <col min="7929" max="7929" width="11.42578125" style="683"/>
    <col min="7930" max="7930" width="16" style="683" customWidth="1"/>
    <col min="7931" max="7947" width="11.42578125" style="683"/>
    <col min="7948" max="7948" width="10.5703125" style="683" customWidth="1"/>
    <col min="7949" max="8155" width="11.42578125" style="683"/>
    <col min="8156" max="8156" width="27.5703125" style="683" customWidth="1"/>
    <col min="8157" max="8162" width="11.5703125" style="683" customWidth="1"/>
    <col min="8163" max="8163" width="16" style="683" customWidth="1"/>
    <col min="8164" max="8166" width="8.5703125" style="683" customWidth="1"/>
    <col min="8167" max="8167" width="10.5703125" style="683" customWidth="1"/>
    <col min="8168" max="8169" width="9.42578125" style="683" customWidth="1"/>
    <col min="8170" max="8170" width="8.5703125" style="683" customWidth="1"/>
    <col min="8171" max="8171" width="9.42578125" style="683" customWidth="1"/>
    <col min="8172" max="8172" width="1.42578125" style="683" customWidth="1"/>
    <col min="8173" max="8174" width="8.5703125" style="683" customWidth="1"/>
    <col min="8175" max="8175" width="9.42578125" style="683" customWidth="1"/>
    <col min="8176" max="8178" width="8.5703125" style="683" customWidth="1"/>
    <col min="8179" max="8179" width="10.42578125" style="683" customWidth="1"/>
    <col min="8180" max="8180" width="11.42578125" style="683"/>
    <col min="8181" max="8182" width="8.5703125" style="683" customWidth="1"/>
    <col min="8183" max="8183" width="9.42578125" style="683" customWidth="1"/>
    <col min="8184" max="8184" width="11.5703125" style="683" customWidth="1"/>
    <col min="8185" max="8185" width="11.42578125" style="683"/>
    <col min="8186" max="8186" width="16" style="683" customWidth="1"/>
    <col min="8187" max="8203" width="11.42578125" style="683"/>
    <col min="8204" max="8204" width="10.5703125" style="683" customWidth="1"/>
    <col min="8205" max="8411" width="11.42578125" style="683"/>
    <col min="8412" max="8412" width="27.5703125" style="683" customWidth="1"/>
    <col min="8413" max="8418" width="11.5703125" style="683" customWidth="1"/>
    <col min="8419" max="8419" width="16" style="683" customWidth="1"/>
    <col min="8420" max="8422" width="8.5703125" style="683" customWidth="1"/>
    <col min="8423" max="8423" width="10.5703125" style="683" customWidth="1"/>
    <col min="8424" max="8425" width="9.42578125" style="683" customWidth="1"/>
    <col min="8426" max="8426" width="8.5703125" style="683" customWidth="1"/>
    <col min="8427" max="8427" width="9.42578125" style="683" customWidth="1"/>
    <col min="8428" max="8428" width="1.42578125" style="683" customWidth="1"/>
    <col min="8429" max="8430" width="8.5703125" style="683" customWidth="1"/>
    <col min="8431" max="8431" width="9.42578125" style="683" customWidth="1"/>
    <col min="8432" max="8434" width="8.5703125" style="683" customWidth="1"/>
    <col min="8435" max="8435" width="10.42578125" style="683" customWidth="1"/>
    <col min="8436" max="8436" width="11.42578125" style="683"/>
    <col min="8437" max="8438" width="8.5703125" style="683" customWidth="1"/>
    <col min="8439" max="8439" width="9.42578125" style="683" customWidth="1"/>
    <col min="8440" max="8440" width="11.5703125" style="683" customWidth="1"/>
    <col min="8441" max="8441" width="11.42578125" style="683"/>
    <col min="8442" max="8442" width="16" style="683" customWidth="1"/>
    <col min="8443" max="8459" width="11.42578125" style="683"/>
    <col min="8460" max="8460" width="10.5703125" style="683" customWidth="1"/>
    <col min="8461" max="8667" width="11.42578125" style="683"/>
    <col min="8668" max="8668" width="27.5703125" style="683" customWidth="1"/>
    <col min="8669" max="8674" width="11.5703125" style="683" customWidth="1"/>
    <col min="8675" max="8675" width="16" style="683" customWidth="1"/>
    <col min="8676" max="8678" width="8.5703125" style="683" customWidth="1"/>
    <col min="8679" max="8679" width="10.5703125" style="683" customWidth="1"/>
    <col min="8680" max="8681" width="9.42578125" style="683" customWidth="1"/>
    <col min="8682" max="8682" width="8.5703125" style="683" customWidth="1"/>
    <col min="8683" max="8683" width="9.42578125" style="683" customWidth="1"/>
    <col min="8684" max="8684" width="1.42578125" style="683" customWidth="1"/>
    <col min="8685" max="8686" width="8.5703125" style="683" customWidth="1"/>
    <col min="8687" max="8687" width="9.42578125" style="683" customWidth="1"/>
    <col min="8688" max="8690" width="8.5703125" style="683" customWidth="1"/>
    <col min="8691" max="8691" width="10.42578125" style="683" customWidth="1"/>
    <col min="8692" max="8692" width="11.42578125" style="683"/>
    <col min="8693" max="8694" width="8.5703125" style="683" customWidth="1"/>
    <col min="8695" max="8695" width="9.42578125" style="683" customWidth="1"/>
    <col min="8696" max="8696" width="11.5703125" style="683" customWidth="1"/>
    <col min="8697" max="8697" width="11.42578125" style="683"/>
    <col min="8698" max="8698" width="16" style="683" customWidth="1"/>
    <col min="8699" max="8715" width="11.42578125" style="683"/>
    <col min="8716" max="8716" width="10.5703125" style="683" customWidth="1"/>
    <col min="8717" max="8923" width="11.42578125" style="683"/>
    <col min="8924" max="8924" width="27.5703125" style="683" customWidth="1"/>
    <col min="8925" max="8930" width="11.5703125" style="683" customWidth="1"/>
    <col min="8931" max="8931" width="16" style="683" customWidth="1"/>
    <col min="8932" max="8934" width="8.5703125" style="683" customWidth="1"/>
    <col min="8935" max="8935" width="10.5703125" style="683" customWidth="1"/>
    <col min="8936" max="8937" width="9.42578125" style="683" customWidth="1"/>
    <col min="8938" max="8938" width="8.5703125" style="683" customWidth="1"/>
    <col min="8939" max="8939" width="9.42578125" style="683" customWidth="1"/>
    <col min="8940" max="8940" width="1.42578125" style="683" customWidth="1"/>
    <col min="8941" max="8942" width="8.5703125" style="683" customWidth="1"/>
    <col min="8943" max="8943" width="9.42578125" style="683" customWidth="1"/>
    <col min="8944" max="8946" width="8.5703125" style="683" customWidth="1"/>
    <col min="8947" max="8947" width="10.42578125" style="683" customWidth="1"/>
    <col min="8948" max="8948" width="11.42578125" style="683"/>
    <col min="8949" max="8950" width="8.5703125" style="683" customWidth="1"/>
    <col min="8951" max="8951" width="9.42578125" style="683" customWidth="1"/>
    <col min="8952" max="8952" width="11.5703125" style="683" customWidth="1"/>
    <col min="8953" max="8953" width="11.42578125" style="683"/>
    <col min="8954" max="8954" width="16" style="683" customWidth="1"/>
    <col min="8955" max="8971" width="11.42578125" style="683"/>
    <col min="8972" max="8972" width="10.5703125" style="683" customWidth="1"/>
    <col min="8973" max="9179" width="11.42578125" style="683"/>
    <col min="9180" max="9180" width="27.5703125" style="683" customWidth="1"/>
    <col min="9181" max="9186" width="11.5703125" style="683" customWidth="1"/>
    <col min="9187" max="9187" width="16" style="683" customWidth="1"/>
    <col min="9188" max="9190" width="8.5703125" style="683" customWidth="1"/>
    <col min="9191" max="9191" width="10.5703125" style="683" customWidth="1"/>
    <col min="9192" max="9193" width="9.42578125" style="683" customWidth="1"/>
    <col min="9194" max="9194" width="8.5703125" style="683" customWidth="1"/>
    <col min="9195" max="9195" width="9.42578125" style="683" customWidth="1"/>
    <col min="9196" max="9196" width="1.42578125" style="683" customWidth="1"/>
    <col min="9197" max="9198" width="8.5703125" style="683" customWidth="1"/>
    <col min="9199" max="9199" width="9.42578125" style="683" customWidth="1"/>
    <col min="9200" max="9202" width="8.5703125" style="683" customWidth="1"/>
    <col min="9203" max="9203" width="10.42578125" style="683" customWidth="1"/>
    <col min="9204" max="9204" width="11.42578125" style="683"/>
    <col min="9205" max="9206" width="8.5703125" style="683" customWidth="1"/>
    <col min="9207" max="9207" width="9.42578125" style="683" customWidth="1"/>
    <col min="9208" max="9208" width="11.5703125" style="683" customWidth="1"/>
    <col min="9209" max="9209" width="11.42578125" style="683"/>
    <col min="9210" max="9210" width="16" style="683" customWidth="1"/>
    <col min="9211" max="9227" width="11.42578125" style="683"/>
    <col min="9228" max="9228" width="10.5703125" style="683" customWidth="1"/>
    <col min="9229" max="9435" width="11.42578125" style="683"/>
    <col min="9436" max="9436" width="27.5703125" style="683" customWidth="1"/>
    <col min="9437" max="9442" width="11.5703125" style="683" customWidth="1"/>
    <col min="9443" max="9443" width="16" style="683" customWidth="1"/>
    <col min="9444" max="9446" width="8.5703125" style="683" customWidth="1"/>
    <col min="9447" max="9447" width="10.5703125" style="683" customWidth="1"/>
    <col min="9448" max="9449" width="9.42578125" style="683" customWidth="1"/>
    <col min="9450" max="9450" width="8.5703125" style="683" customWidth="1"/>
    <col min="9451" max="9451" width="9.42578125" style="683" customWidth="1"/>
    <col min="9452" max="9452" width="1.42578125" style="683" customWidth="1"/>
    <col min="9453" max="9454" width="8.5703125" style="683" customWidth="1"/>
    <col min="9455" max="9455" width="9.42578125" style="683" customWidth="1"/>
    <col min="9456" max="9458" width="8.5703125" style="683" customWidth="1"/>
    <col min="9459" max="9459" width="10.42578125" style="683" customWidth="1"/>
    <col min="9460" max="9460" width="11.42578125" style="683"/>
    <col min="9461" max="9462" width="8.5703125" style="683" customWidth="1"/>
    <col min="9463" max="9463" width="9.42578125" style="683" customWidth="1"/>
    <col min="9464" max="9464" width="11.5703125" style="683" customWidth="1"/>
    <col min="9465" max="9465" width="11.42578125" style="683"/>
    <col min="9466" max="9466" width="16" style="683" customWidth="1"/>
    <col min="9467" max="9483" width="11.42578125" style="683"/>
    <col min="9484" max="9484" width="10.5703125" style="683" customWidth="1"/>
    <col min="9485" max="9691" width="11.42578125" style="683"/>
    <col min="9692" max="9692" width="27.5703125" style="683" customWidth="1"/>
    <col min="9693" max="9698" width="11.5703125" style="683" customWidth="1"/>
    <col min="9699" max="9699" width="16" style="683" customWidth="1"/>
    <col min="9700" max="9702" width="8.5703125" style="683" customWidth="1"/>
    <col min="9703" max="9703" width="10.5703125" style="683" customWidth="1"/>
    <col min="9704" max="9705" width="9.42578125" style="683" customWidth="1"/>
    <col min="9706" max="9706" width="8.5703125" style="683" customWidth="1"/>
    <col min="9707" max="9707" width="9.42578125" style="683" customWidth="1"/>
    <col min="9708" max="9708" width="1.42578125" style="683" customWidth="1"/>
    <col min="9709" max="9710" width="8.5703125" style="683" customWidth="1"/>
    <col min="9711" max="9711" width="9.42578125" style="683" customWidth="1"/>
    <col min="9712" max="9714" width="8.5703125" style="683" customWidth="1"/>
    <col min="9715" max="9715" width="10.42578125" style="683" customWidth="1"/>
    <col min="9716" max="9716" width="11.42578125" style="683"/>
    <col min="9717" max="9718" width="8.5703125" style="683" customWidth="1"/>
    <col min="9719" max="9719" width="9.42578125" style="683" customWidth="1"/>
    <col min="9720" max="9720" width="11.5703125" style="683" customWidth="1"/>
    <col min="9721" max="9721" width="11.42578125" style="683"/>
    <col min="9722" max="9722" width="16" style="683" customWidth="1"/>
    <col min="9723" max="9739" width="11.42578125" style="683"/>
    <col min="9740" max="9740" width="10.5703125" style="683" customWidth="1"/>
    <col min="9741" max="9947" width="11.42578125" style="683"/>
    <col min="9948" max="9948" width="27.5703125" style="683" customWidth="1"/>
    <col min="9949" max="9954" width="11.5703125" style="683" customWidth="1"/>
    <col min="9955" max="9955" width="16" style="683" customWidth="1"/>
    <col min="9956" max="9958" width="8.5703125" style="683" customWidth="1"/>
    <col min="9959" max="9959" width="10.5703125" style="683" customWidth="1"/>
    <col min="9960" max="9961" width="9.42578125" style="683" customWidth="1"/>
    <col min="9962" max="9962" width="8.5703125" style="683" customWidth="1"/>
    <col min="9963" max="9963" width="9.42578125" style="683" customWidth="1"/>
    <col min="9964" max="9964" width="1.42578125" style="683" customWidth="1"/>
    <col min="9965" max="9966" width="8.5703125" style="683" customWidth="1"/>
    <col min="9967" max="9967" width="9.42578125" style="683" customWidth="1"/>
    <col min="9968" max="9970" width="8.5703125" style="683" customWidth="1"/>
    <col min="9971" max="9971" width="10.42578125" style="683" customWidth="1"/>
    <col min="9972" max="9972" width="11.42578125" style="683"/>
    <col min="9973" max="9974" width="8.5703125" style="683" customWidth="1"/>
    <col min="9975" max="9975" width="9.42578125" style="683" customWidth="1"/>
    <col min="9976" max="9976" width="11.5703125" style="683" customWidth="1"/>
    <col min="9977" max="9977" width="11.42578125" style="683"/>
    <col min="9978" max="9978" width="16" style="683" customWidth="1"/>
    <col min="9979" max="9995" width="11.42578125" style="683"/>
    <col min="9996" max="9996" width="10.5703125" style="683" customWidth="1"/>
    <col min="9997" max="10203" width="11.42578125" style="683"/>
    <col min="10204" max="10204" width="27.5703125" style="683" customWidth="1"/>
    <col min="10205" max="10210" width="11.5703125" style="683" customWidth="1"/>
    <col min="10211" max="10211" width="16" style="683" customWidth="1"/>
    <col min="10212" max="10214" width="8.5703125" style="683" customWidth="1"/>
    <col min="10215" max="10215" width="10.5703125" style="683" customWidth="1"/>
    <col min="10216" max="10217" width="9.42578125" style="683" customWidth="1"/>
    <col min="10218" max="10218" width="8.5703125" style="683" customWidth="1"/>
    <col min="10219" max="10219" width="9.42578125" style="683" customWidth="1"/>
    <col min="10220" max="10220" width="1.42578125" style="683" customWidth="1"/>
    <col min="10221" max="10222" width="8.5703125" style="683" customWidth="1"/>
    <col min="10223" max="10223" width="9.42578125" style="683" customWidth="1"/>
    <col min="10224" max="10226" width="8.5703125" style="683" customWidth="1"/>
    <col min="10227" max="10227" width="10.42578125" style="683" customWidth="1"/>
    <col min="10228" max="10228" width="11.42578125" style="683"/>
    <col min="10229" max="10230" width="8.5703125" style="683" customWidth="1"/>
    <col min="10231" max="10231" width="9.42578125" style="683" customWidth="1"/>
    <col min="10232" max="10232" width="11.5703125" style="683" customWidth="1"/>
    <col min="10233" max="10233" width="11.42578125" style="683"/>
    <col min="10234" max="10234" width="16" style="683" customWidth="1"/>
    <col min="10235" max="10251" width="11.42578125" style="683"/>
    <col min="10252" max="10252" width="10.5703125" style="683" customWidth="1"/>
    <col min="10253" max="10459" width="11.42578125" style="683"/>
    <col min="10460" max="10460" width="27.5703125" style="683" customWidth="1"/>
    <col min="10461" max="10466" width="11.5703125" style="683" customWidth="1"/>
    <col min="10467" max="10467" width="16" style="683" customWidth="1"/>
    <col min="10468" max="10470" width="8.5703125" style="683" customWidth="1"/>
    <col min="10471" max="10471" width="10.5703125" style="683" customWidth="1"/>
    <col min="10472" max="10473" width="9.42578125" style="683" customWidth="1"/>
    <col min="10474" max="10474" width="8.5703125" style="683" customWidth="1"/>
    <col min="10475" max="10475" width="9.42578125" style="683" customWidth="1"/>
    <col min="10476" max="10476" width="1.42578125" style="683" customWidth="1"/>
    <col min="10477" max="10478" width="8.5703125" style="683" customWidth="1"/>
    <col min="10479" max="10479" width="9.42578125" style="683" customWidth="1"/>
    <col min="10480" max="10482" width="8.5703125" style="683" customWidth="1"/>
    <col min="10483" max="10483" width="10.42578125" style="683" customWidth="1"/>
    <col min="10484" max="10484" width="11.42578125" style="683"/>
    <col min="10485" max="10486" width="8.5703125" style="683" customWidth="1"/>
    <col min="10487" max="10487" width="9.42578125" style="683" customWidth="1"/>
    <col min="10488" max="10488" width="11.5703125" style="683" customWidth="1"/>
    <col min="10489" max="10489" width="11.42578125" style="683"/>
    <col min="10490" max="10490" width="16" style="683" customWidth="1"/>
    <col min="10491" max="10507" width="11.42578125" style="683"/>
    <col min="10508" max="10508" width="10.5703125" style="683" customWidth="1"/>
    <col min="10509" max="10715" width="11.42578125" style="683"/>
    <col min="10716" max="10716" width="27.5703125" style="683" customWidth="1"/>
    <col min="10717" max="10722" width="11.5703125" style="683" customWidth="1"/>
    <col min="10723" max="10723" width="16" style="683" customWidth="1"/>
    <col min="10724" max="10726" width="8.5703125" style="683" customWidth="1"/>
    <col min="10727" max="10727" width="10.5703125" style="683" customWidth="1"/>
    <col min="10728" max="10729" width="9.42578125" style="683" customWidth="1"/>
    <col min="10730" max="10730" width="8.5703125" style="683" customWidth="1"/>
    <col min="10731" max="10731" width="9.42578125" style="683" customWidth="1"/>
    <col min="10732" max="10732" width="1.42578125" style="683" customWidth="1"/>
    <col min="10733" max="10734" width="8.5703125" style="683" customWidth="1"/>
    <col min="10735" max="10735" width="9.42578125" style="683" customWidth="1"/>
    <col min="10736" max="10738" width="8.5703125" style="683" customWidth="1"/>
    <col min="10739" max="10739" width="10.42578125" style="683" customWidth="1"/>
    <col min="10740" max="10740" width="11.42578125" style="683"/>
    <col min="10741" max="10742" width="8.5703125" style="683" customWidth="1"/>
    <col min="10743" max="10743" width="9.42578125" style="683" customWidth="1"/>
    <col min="10744" max="10744" width="11.5703125" style="683" customWidth="1"/>
    <col min="10745" max="10745" width="11.42578125" style="683"/>
    <col min="10746" max="10746" width="16" style="683" customWidth="1"/>
    <col min="10747" max="10763" width="11.42578125" style="683"/>
    <col min="10764" max="10764" width="10.5703125" style="683" customWidth="1"/>
    <col min="10765" max="10971" width="11.42578125" style="683"/>
    <col min="10972" max="10972" width="27.5703125" style="683" customWidth="1"/>
    <col min="10973" max="10978" width="11.5703125" style="683" customWidth="1"/>
    <col min="10979" max="10979" width="16" style="683" customWidth="1"/>
    <col min="10980" max="10982" width="8.5703125" style="683" customWidth="1"/>
    <col min="10983" max="10983" width="10.5703125" style="683" customWidth="1"/>
    <col min="10984" max="10985" width="9.42578125" style="683" customWidth="1"/>
    <col min="10986" max="10986" width="8.5703125" style="683" customWidth="1"/>
    <col min="10987" max="10987" width="9.42578125" style="683" customWidth="1"/>
    <col min="10988" max="10988" width="1.42578125" style="683" customWidth="1"/>
    <col min="10989" max="10990" width="8.5703125" style="683" customWidth="1"/>
    <col min="10991" max="10991" width="9.42578125" style="683" customWidth="1"/>
    <col min="10992" max="10994" width="8.5703125" style="683" customWidth="1"/>
    <col min="10995" max="10995" width="10.42578125" style="683" customWidth="1"/>
    <col min="10996" max="10996" width="11.42578125" style="683"/>
    <col min="10997" max="10998" width="8.5703125" style="683" customWidth="1"/>
    <col min="10999" max="10999" width="9.42578125" style="683" customWidth="1"/>
    <col min="11000" max="11000" width="11.5703125" style="683" customWidth="1"/>
    <col min="11001" max="11001" width="11.42578125" style="683"/>
    <col min="11002" max="11002" width="16" style="683" customWidth="1"/>
    <col min="11003" max="11019" width="11.42578125" style="683"/>
    <col min="11020" max="11020" width="10.5703125" style="683" customWidth="1"/>
    <col min="11021" max="11227" width="11.42578125" style="683"/>
    <col min="11228" max="11228" width="27.5703125" style="683" customWidth="1"/>
    <col min="11229" max="11234" width="11.5703125" style="683" customWidth="1"/>
    <col min="11235" max="11235" width="16" style="683" customWidth="1"/>
    <col min="11236" max="11238" width="8.5703125" style="683" customWidth="1"/>
    <col min="11239" max="11239" width="10.5703125" style="683" customWidth="1"/>
    <col min="11240" max="11241" width="9.42578125" style="683" customWidth="1"/>
    <col min="11242" max="11242" width="8.5703125" style="683" customWidth="1"/>
    <col min="11243" max="11243" width="9.42578125" style="683" customWidth="1"/>
    <col min="11244" max="11244" width="1.42578125" style="683" customWidth="1"/>
    <col min="11245" max="11246" width="8.5703125" style="683" customWidth="1"/>
    <col min="11247" max="11247" width="9.42578125" style="683" customWidth="1"/>
    <col min="11248" max="11250" width="8.5703125" style="683" customWidth="1"/>
    <col min="11251" max="11251" width="10.42578125" style="683" customWidth="1"/>
    <col min="11252" max="11252" width="11.42578125" style="683"/>
    <col min="11253" max="11254" width="8.5703125" style="683" customWidth="1"/>
    <col min="11255" max="11255" width="9.42578125" style="683" customWidth="1"/>
    <col min="11256" max="11256" width="11.5703125" style="683" customWidth="1"/>
    <col min="11257" max="11257" width="11.42578125" style="683"/>
    <col min="11258" max="11258" width="16" style="683" customWidth="1"/>
    <col min="11259" max="11275" width="11.42578125" style="683"/>
    <col min="11276" max="11276" width="10.5703125" style="683" customWidth="1"/>
    <col min="11277" max="11483" width="11.42578125" style="683"/>
    <col min="11484" max="11484" width="27.5703125" style="683" customWidth="1"/>
    <col min="11485" max="11490" width="11.5703125" style="683" customWidth="1"/>
    <col min="11491" max="11491" width="16" style="683" customWidth="1"/>
    <col min="11492" max="11494" width="8.5703125" style="683" customWidth="1"/>
    <col min="11495" max="11495" width="10.5703125" style="683" customWidth="1"/>
    <col min="11496" max="11497" width="9.42578125" style="683" customWidth="1"/>
    <col min="11498" max="11498" width="8.5703125" style="683" customWidth="1"/>
    <col min="11499" max="11499" width="9.42578125" style="683" customWidth="1"/>
    <col min="11500" max="11500" width="1.42578125" style="683" customWidth="1"/>
    <col min="11501" max="11502" width="8.5703125" style="683" customWidth="1"/>
    <col min="11503" max="11503" width="9.42578125" style="683" customWidth="1"/>
    <col min="11504" max="11506" width="8.5703125" style="683" customWidth="1"/>
    <col min="11507" max="11507" width="10.42578125" style="683" customWidth="1"/>
    <col min="11508" max="11508" width="11.42578125" style="683"/>
    <col min="11509" max="11510" width="8.5703125" style="683" customWidth="1"/>
    <col min="11511" max="11511" width="9.42578125" style="683" customWidth="1"/>
    <col min="11512" max="11512" width="11.5703125" style="683" customWidth="1"/>
    <col min="11513" max="11513" width="11.42578125" style="683"/>
    <col min="11514" max="11514" width="16" style="683" customWidth="1"/>
    <col min="11515" max="11531" width="11.42578125" style="683"/>
    <col min="11532" max="11532" width="10.5703125" style="683" customWidth="1"/>
    <col min="11533" max="11739" width="11.42578125" style="683"/>
    <col min="11740" max="11740" width="27.5703125" style="683" customWidth="1"/>
    <col min="11741" max="11746" width="11.5703125" style="683" customWidth="1"/>
    <col min="11747" max="11747" width="16" style="683" customWidth="1"/>
    <col min="11748" max="11750" width="8.5703125" style="683" customWidth="1"/>
    <col min="11751" max="11751" width="10.5703125" style="683" customWidth="1"/>
    <col min="11752" max="11753" width="9.42578125" style="683" customWidth="1"/>
    <col min="11754" max="11754" width="8.5703125" style="683" customWidth="1"/>
    <col min="11755" max="11755" width="9.42578125" style="683" customWidth="1"/>
    <col min="11756" max="11756" width="1.42578125" style="683" customWidth="1"/>
    <col min="11757" max="11758" width="8.5703125" style="683" customWidth="1"/>
    <col min="11759" max="11759" width="9.42578125" style="683" customWidth="1"/>
    <col min="11760" max="11762" width="8.5703125" style="683" customWidth="1"/>
    <col min="11763" max="11763" width="10.42578125" style="683" customWidth="1"/>
    <col min="11764" max="11764" width="11.42578125" style="683"/>
    <col min="11765" max="11766" width="8.5703125" style="683" customWidth="1"/>
    <col min="11767" max="11767" width="9.42578125" style="683" customWidth="1"/>
    <col min="11768" max="11768" width="11.5703125" style="683" customWidth="1"/>
    <col min="11769" max="11769" width="11.42578125" style="683"/>
    <col min="11770" max="11770" width="16" style="683" customWidth="1"/>
    <col min="11771" max="11787" width="11.42578125" style="683"/>
    <col min="11788" max="11788" width="10.5703125" style="683" customWidth="1"/>
    <col min="11789" max="11995" width="11.42578125" style="683"/>
    <col min="11996" max="11996" width="27.5703125" style="683" customWidth="1"/>
    <col min="11997" max="12002" width="11.5703125" style="683" customWidth="1"/>
    <col min="12003" max="12003" width="16" style="683" customWidth="1"/>
    <col min="12004" max="12006" width="8.5703125" style="683" customWidth="1"/>
    <col min="12007" max="12007" width="10.5703125" style="683" customWidth="1"/>
    <col min="12008" max="12009" width="9.42578125" style="683" customWidth="1"/>
    <col min="12010" max="12010" width="8.5703125" style="683" customWidth="1"/>
    <col min="12011" max="12011" width="9.42578125" style="683" customWidth="1"/>
    <col min="12012" max="12012" width="1.42578125" style="683" customWidth="1"/>
    <col min="12013" max="12014" width="8.5703125" style="683" customWidth="1"/>
    <col min="12015" max="12015" width="9.42578125" style="683" customWidth="1"/>
    <col min="12016" max="12018" width="8.5703125" style="683" customWidth="1"/>
    <col min="12019" max="12019" width="10.42578125" style="683" customWidth="1"/>
    <col min="12020" max="12020" width="11.42578125" style="683"/>
    <col min="12021" max="12022" width="8.5703125" style="683" customWidth="1"/>
    <col min="12023" max="12023" width="9.42578125" style="683" customWidth="1"/>
    <col min="12024" max="12024" width="11.5703125" style="683" customWidth="1"/>
    <col min="12025" max="12025" width="11.42578125" style="683"/>
    <col min="12026" max="12026" width="16" style="683" customWidth="1"/>
    <col min="12027" max="12043" width="11.42578125" style="683"/>
    <col min="12044" max="12044" width="10.5703125" style="683" customWidth="1"/>
    <col min="12045" max="12251" width="11.42578125" style="683"/>
    <col min="12252" max="12252" width="27.5703125" style="683" customWidth="1"/>
    <col min="12253" max="12258" width="11.5703125" style="683" customWidth="1"/>
    <col min="12259" max="12259" width="16" style="683" customWidth="1"/>
    <col min="12260" max="12262" width="8.5703125" style="683" customWidth="1"/>
    <col min="12263" max="12263" width="10.5703125" style="683" customWidth="1"/>
    <col min="12264" max="12265" width="9.42578125" style="683" customWidth="1"/>
    <col min="12266" max="12266" width="8.5703125" style="683" customWidth="1"/>
    <col min="12267" max="12267" width="9.42578125" style="683" customWidth="1"/>
    <col min="12268" max="12268" width="1.42578125" style="683" customWidth="1"/>
    <col min="12269" max="12270" width="8.5703125" style="683" customWidth="1"/>
    <col min="12271" max="12271" width="9.42578125" style="683" customWidth="1"/>
    <col min="12272" max="12274" width="8.5703125" style="683" customWidth="1"/>
    <col min="12275" max="12275" width="10.42578125" style="683" customWidth="1"/>
    <col min="12276" max="12276" width="11.42578125" style="683"/>
    <col min="12277" max="12278" width="8.5703125" style="683" customWidth="1"/>
    <col min="12279" max="12279" width="9.42578125" style="683" customWidth="1"/>
    <col min="12280" max="12280" width="11.5703125" style="683" customWidth="1"/>
    <col min="12281" max="12281" width="11.42578125" style="683"/>
    <col min="12282" max="12282" width="16" style="683" customWidth="1"/>
    <col min="12283" max="12299" width="11.42578125" style="683"/>
    <col min="12300" max="12300" width="10.5703125" style="683" customWidth="1"/>
    <col min="12301" max="12507" width="11.42578125" style="683"/>
    <col min="12508" max="12508" width="27.5703125" style="683" customWidth="1"/>
    <col min="12509" max="12514" width="11.5703125" style="683" customWidth="1"/>
    <col min="12515" max="12515" width="16" style="683" customWidth="1"/>
    <col min="12516" max="12518" width="8.5703125" style="683" customWidth="1"/>
    <col min="12519" max="12519" width="10.5703125" style="683" customWidth="1"/>
    <col min="12520" max="12521" width="9.42578125" style="683" customWidth="1"/>
    <col min="12522" max="12522" width="8.5703125" style="683" customWidth="1"/>
    <col min="12523" max="12523" width="9.42578125" style="683" customWidth="1"/>
    <col min="12524" max="12524" width="1.42578125" style="683" customWidth="1"/>
    <col min="12525" max="12526" width="8.5703125" style="683" customWidth="1"/>
    <col min="12527" max="12527" width="9.42578125" style="683" customWidth="1"/>
    <col min="12528" max="12530" width="8.5703125" style="683" customWidth="1"/>
    <col min="12531" max="12531" width="10.42578125" style="683" customWidth="1"/>
    <col min="12532" max="12532" width="11.42578125" style="683"/>
    <col min="12533" max="12534" width="8.5703125" style="683" customWidth="1"/>
    <col min="12535" max="12535" width="9.42578125" style="683" customWidth="1"/>
    <col min="12536" max="12536" width="11.5703125" style="683" customWidth="1"/>
    <col min="12537" max="12537" width="11.42578125" style="683"/>
    <col min="12538" max="12538" width="16" style="683" customWidth="1"/>
    <col min="12539" max="12555" width="11.42578125" style="683"/>
    <col min="12556" max="12556" width="10.5703125" style="683" customWidth="1"/>
    <col min="12557" max="12763" width="11.42578125" style="683"/>
    <col min="12764" max="12764" width="27.5703125" style="683" customWidth="1"/>
    <col min="12765" max="12770" width="11.5703125" style="683" customWidth="1"/>
    <col min="12771" max="12771" width="16" style="683" customWidth="1"/>
    <col min="12772" max="12774" width="8.5703125" style="683" customWidth="1"/>
    <col min="12775" max="12775" width="10.5703125" style="683" customWidth="1"/>
    <col min="12776" max="12777" width="9.42578125" style="683" customWidth="1"/>
    <col min="12778" max="12778" width="8.5703125" style="683" customWidth="1"/>
    <col min="12779" max="12779" width="9.42578125" style="683" customWidth="1"/>
    <col min="12780" max="12780" width="1.42578125" style="683" customWidth="1"/>
    <col min="12781" max="12782" width="8.5703125" style="683" customWidth="1"/>
    <col min="12783" max="12783" width="9.42578125" style="683" customWidth="1"/>
    <col min="12784" max="12786" width="8.5703125" style="683" customWidth="1"/>
    <col min="12787" max="12787" width="10.42578125" style="683" customWidth="1"/>
    <col min="12788" max="12788" width="11.42578125" style="683"/>
    <col min="12789" max="12790" width="8.5703125" style="683" customWidth="1"/>
    <col min="12791" max="12791" width="9.42578125" style="683" customWidth="1"/>
    <col min="12792" max="12792" width="11.5703125" style="683" customWidth="1"/>
    <col min="12793" max="12793" width="11.42578125" style="683"/>
    <col min="12794" max="12794" width="16" style="683" customWidth="1"/>
    <col min="12795" max="12811" width="11.42578125" style="683"/>
    <col min="12812" max="12812" width="10.5703125" style="683" customWidth="1"/>
    <col min="12813" max="13019" width="11.42578125" style="683"/>
    <col min="13020" max="13020" width="27.5703125" style="683" customWidth="1"/>
    <col min="13021" max="13026" width="11.5703125" style="683" customWidth="1"/>
    <col min="13027" max="13027" width="16" style="683" customWidth="1"/>
    <col min="13028" max="13030" width="8.5703125" style="683" customWidth="1"/>
    <col min="13031" max="13031" width="10.5703125" style="683" customWidth="1"/>
    <col min="13032" max="13033" width="9.42578125" style="683" customWidth="1"/>
    <col min="13034" max="13034" width="8.5703125" style="683" customWidth="1"/>
    <col min="13035" max="13035" width="9.42578125" style="683" customWidth="1"/>
    <col min="13036" max="13036" width="1.42578125" style="683" customWidth="1"/>
    <col min="13037" max="13038" width="8.5703125" style="683" customWidth="1"/>
    <col min="13039" max="13039" width="9.42578125" style="683" customWidth="1"/>
    <col min="13040" max="13042" width="8.5703125" style="683" customWidth="1"/>
    <col min="13043" max="13043" width="10.42578125" style="683" customWidth="1"/>
    <col min="13044" max="13044" width="11.42578125" style="683"/>
    <col min="13045" max="13046" width="8.5703125" style="683" customWidth="1"/>
    <col min="13047" max="13047" width="9.42578125" style="683" customWidth="1"/>
    <col min="13048" max="13048" width="11.5703125" style="683" customWidth="1"/>
    <col min="13049" max="13049" width="11.42578125" style="683"/>
    <col min="13050" max="13050" width="16" style="683" customWidth="1"/>
    <col min="13051" max="13067" width="11.42578125" style="683"/>
    <col min="13068" max="13068" width="10.5703125" style="683" customWidth="1"/>
    <col min="13069" max="13275" width="11.42578125" style="683"/>
    <col min="13276" max="13276" width="27.5703125" style="683" customWidth="1"/>
    <col min="13277" max="13282" width="11.5703125" style="683" customWidth="1"/>
    <col min="13283" max="13283" width="16" style="683" customWidth="1"/>
    <col min="13284" max="13286" width="8.5703125" style="683" customWidth="1"/>
    <col min="13287" max="13287" width="10.5703125" style="683" customWidth="1"/>
    <col min="13288" max="13289" width="9.42578125" style="683" customWidth="1"/>
    <col min="13290" max="13290" width="8.5703125" style="683" customWidth="1"/>
    <col min="13291" max="13291" width="9.42578125" style="683" customWidth="1"/>
    <col min="13292" max="13292" width="1.42578125" style="683" customWidth="1"/>
    <col min="13293" max="13294" width="8.5703125" style="683" customWidth="1"/>
    <col min="13295" max="13295" width="9.42578125" style="683" customWidth="1"/>
    <col min="13296" max="13298" width="8.5703125" style="683" customWidth="1"/>
    <col min="13299" max="13299" width="10.42578125" style="683" customWidth="1"/>
    <col min="13300" max="13300" width="11.42578125" style="683"/>
    <col min="13301" max="13302" width="8.5703125" style="683" customWidth="1"/>
    <col min="13303" max="13303" width="9.42578125" style="683" customWidth="1"/>
    <col min="13304" max="13304" width="11.5703125" style="683" customWidth="1"/>
    <col min="13305" max="13305" width="11.42578125" style="683"/>
    <col min="13306" max="13306" width="16" style="683" customWidth="1"/>
    <col min="13307" max="13323" width="11.42578125" style="683"/>
    <col min="13324" max="13324" width="10.5703125" style="683" customWidth="1"/>
    <col min="13325" max="13531" width="11.42578125" style="683"/>
    <col min="13532" max="13532" width="27.5703125" style="683" customWidth="1"/>
    <col min="13533" max="13538" width="11.5703125" style="683" customWidth="1"/>
    <col min="13539" max="13539" width="16" style="683" customWidth="1"/>
    <col min="13540" max="13542" width="8.5703125" style="683" customWidth="1"/>
    <col min="13543" max="13543" width="10.5703125" style="683" customWidth="1"/>
    <col min="13544" max="13545" width="9.42578125" style="683" customWidth="1"/>
    <col min="13546" max="13546" width="8.5703125" style="683" customWidth="1"/>
    <col min="13547" max="13547" width="9.42578125" style="683" customWidth="1"/>
    <col min="13548" max="13548" width="1.42578125" style="683" customWidth="1"/>
    <col min="13549" max="13550" width="8.5703125" style="683" customWidth="1"/>
    <col min="13551" max="13551" width="9.42578125" style="683" customWidth="1"/>
    <col min="13552" max="13554" width="8.5703125" style="683" customWidth="1"/>
    <col min="13555" max="13555" width="10.42578125" style="683" customWidth="1"/>
    <col min="13556" max="13556" width="11.42578125" style="683"/>
    <col min="13557" max="13558" width="8.5703125" style="683" customWidth="1"/>
    <col min="13559" max="13559" width="9.42578125" style="683" customWidth="1"/>
    <col min="13560" max="13560" width="11.5703125" style="683" customWidth="1"/>
    <col min="13561" max="13561" width="11.42578125" style="683"/>
    <col min="13562" max="13562" width="16" style="683" customWidth="1"/>
    <col min="13563" max="13579" width="11.42578125" style="683"/>
    <col min="13580" max="13580" width="10.5703125" style="683" customWidth="1"/>
    <col min="13581" max="13787" width="11.42578125" style="683"/>
    <col min="13788" max="13788" width="27.5703125" style="683" customWidth="1"/>
    <col min="13789" max="13794" width="11.5703125" style="683" customWidth="1"/>
    <col min="13795" max="13795" width="16" style="683" customWidth="1"/>
    <col min="13796" max="13798" width="8.5703125" style="683" customWidth="1"/>
    <col min="13799" max="13799" width="10.5703125" style="683" customWidth="1"/>
    <col min="13800" max="13801" width="9.42578125" style="683" customWidth="1"/>
    <col min="13802" max="13802" width="8.5703125" style="683" customWidth="1"/>
    <col min="13803" max="13803" width="9.42578125" style="683" customWidth="1"/>
    <col min="13804" max="13804" width="1.42578125" style="683" customWidth="1"/>
    <col min="13805" max="13806" width="8.5703125" style="683" customWidth="1"/>
    <col min="13807" max="13807" width="9.42578125" style="683" customWidth="1"/>
    <col min="13808" max="13810" width="8.5703125" style="683" customWidth="1"/>
    <col min="13811" max="13811" width="10.42578125" style="683" customWidth="1"/>
    <col min="13812" max="13812" width="11.42578125" style="683"/>
    <col min="13813" max="13814" width="8.5703125" style="683" customWidth="1"/>
    <col min="13815" max="13815" width="9.42578125" style="683" customWidth="1"/>
    <col min="13816" max="13816" width="11.5703125" style="683" customWidth="1"/>
    <col min="13817" max="13817" width="11.42578125" style="683"/>
    <col min="13818" max="13818" width="16" style="683" customWidth="1"/>
    <col min="13819" max="13835" width="11.42578125" style="683"/>
    <col min="13836" max="13836" width="10.5703125" style="683" customWidth="1"/>
    <col min="13837" max="14043" width="11.42578125" style="683"/>
    <col min="14044" max="14044" width="27.5703125" style="683" customWidth="1"/>
    <col min="14045" max="14050" width="11.5703125" style="683" customWidth="1"/>
    <col min="14051" max="14051" width="16" style="683" customWidth="1"/>
    <col min="14052" max="14054" width="8.5703125" style="683" customWidth="1"/>
    <col min="14055" max="14055" width="10.5703125" style="683" customWidth="1"/>
    <col min="14056" max="14057" width="9.42578125" style="683" customWidth="1"/>
    <col min="14058" max="14058" width="8.5703125" style="683" customWidth="1"/>
    <col min="14059" max="14059" width="9.42578125" style="683" customWidth="1"/>
    <col min="14060" max="14060" width="1.42578125" style="683" customWidth="1"/>
    <col min="14061" max="14062" width="8.5703125" style="683" customWidth="1"/>
    <col min="14063" max="14063" width="9.42578125" style="683" customWidth="1"/>
    <col min="14064" max="14066" width="8.5703125" style="683" customWidth="1"/>
    <col min="14067" max="14067" width="10.42578125" style="683" customWidth="1"/>
    <col min="14068" max="14068" width="11.42578125" style="683"/>
    <col min="14069" max="14070" width="8.5703125" style="683" customWidth="1"/>
    <col min="14071" max="14071" width="9.42578125" style="683" customWidth="1"/>
    <col min="14072" max="14072" width="11.5703125" style="683" customWidth="1"/>
    <col min="14073" max="14073" width="11.42578125" style="683"/>
    <col min="14074" max="14074" width="16" style="683" customWidth="1"/>
    <col min="14075" max="14091" width="11.42578125" style="683"/>
    <col min="14092" max="14092" width="10.5703125" style="683" customWidth="1"/>
    <col min="14093" max="14299" width="11.42578125" style="683"/>
    <col min="14300" max="14300" width="27.5703125" style="683" customWidth="1"/>
    <col min="14301" max="14306" width="11.5703125" style="683" customWidth="1"/>
    <col min="14307" max="14307" width="16" style="683" customWidth="1"/>
    <col min="14308" max="14310" width="8.5703125" style="683" customWidth="1"/>
    <col min="14311" max="14311" width="10.5703125" style="683" customWidth="1"/>
    <col min="14312" max="14313" width="9.42578125" style="683" customWidth="1"/>
    <col min="14314" max="14314" width="8.5703125" style="683" customWidth="1"/>
    <col min="14315" max="14315" width="9.42578125" style="683" customWidth="1"/>
    <col min="14316" max="14316" width="1.42578125" style="683" customWidth="1"/>
    <col min="14317" max="14318" width="8.5703125" style="683" customWidth="1"/>
    <col min="14319" max="14319" width="9.42578125" style="683" customWidth="1"/>
    <col min="14320" max="14322" width="8.5703125" style="683" customWidth="1"/>
    <col min="14323" max="14323" width="10.42578125" style="683" customWidth="1"/>
    <col min="14324" max="14324" width="11.42578125" style="683"/>
    <col min="14325" max="14326" width="8.5703125" style="683" customWidth="1"/>
    <col min="14327" max="14327" width="9.42578125" style="683" customWidth="1"/>
    <col min="14328" max="14328" width="11.5703125" style="683" customWidth="1"/>
    <col min="14329" max="14329" width="11.42578125" style="683"/>
    <col min="14330" max="14330" width="16" style="683" customWidth="1"/>
    <col min="14331" max="14347" width="11.42578125" style="683"/>
    <col min="14348" max="14348" width="10.5703125" style="683" customWidth="1"/>
    <col min="14349" max="14555" width="11.42578125" style="683"/>
    <col min="14556" max="14556" width="27.5703125" style="683" customWidth="1"/>
    <col min="14557" max="14562" width="11.5703125" style="683" customWidth="1"/>
    <col min="14563" max="14563" width="16" style="683" customWidth="1"/>
    <col min="14564" max="14566" width="8.5703125" style="683" customWidth="1"/>
    <col min="14567" max="14567" width="10.5703125" style="683" customWidth="1"/>
    <col min="14568" max="14569" width="9.42578125" style="683" customWidth="1"/>
    <col min="14570" max="14570" width="8.5703125" style="683" customWidth="1"/>
    <col min="14571" max="14571" width="9.42578125" style="683" customWidth="1"/>
    <col min="14572" max="14572" width="1.42578125" style="683" customWidth="1"/>
    <col min="14573" max="14574" width="8.5703125" style="683" customWidth="1"/>
    <col min="14575" max="14575" width="9.42578125" style="683" customWidth="1"/>
    <col min="14576" max="14578" width="8.5703125" style="683" customWidth="1"/>
    <col min="14579" max="14579" width="10.42578125" style="683" customWidth="1"/>
    <col min="14580" max="14580" width="11.42578125" style="683"/>
    <col min="14581" max="14582" width="8.5703125" style="683" customWidth="1"/>
    <col min="14583" max="14583" width="9.42578125" style="683" customWidth="1"/>
    <col min="14584" max="14584" width="11.5703125" style="683" customWidth="1"/>
    <col min="14585" max="14585" width="11.42578125" style="683"/>
    <col min="14586" max="14586" width="16" style="683" customWidth="1"/>
    <col min="14587" max="14603" width="11.42578125" style="683"/>
    <col min="14604" max="14604" width="10.5703125" style="683" customWidth="1"/>
    <col min="14605" max="14811" width="11.42578125" style="683"/>
    <col min="14812" max="14812" width="27.5703125" style="683" customWidth="1"/>
    <col min="14813" max="14818" width="11.5703125" style="683" customWidth="1"/>
    <col min="14819" max="14819" width="16" style="683" customWidth="1"/>
    <col min="14820" max="14822" width="8.5703125" style="683" customWidth="1"/>
    <col min="14823" max="14823" width="10.5703125" style="683" customWidth="1"/>
    <col min="14824" max="14825" width="9.42578125" style="683" customWidth="1"/>
    <col min="14826" max="14826" width="8.5703125" style="683" customWidth="1"/>
    <col min="14827" max="14827" width="9.42578125" style="683" customWidth="1"/>
    <col min="14828" max="14828" width="1.42578125" style="683" customWidth="1"/>
    <col min="14829" max="14830" width="8.5703125" style="683" customWidth="1"/>
    <col min="14831" max="14831" width="9.42578125" style="683" customWidth="1"/>
    <col min="14832" max="14834" width="8.5703125" style="683" customWidth="1"/>
    <col min="14835" max="14835" width="10.42578125" style="683" customWidth="1"/>
    <col min="14836" max="14836" width="11.42578125" style="683"/>
    <col min="14837" max="14838" width="8.5703125" style="683" customWidth="1"/>
    <col min="14839" max="14839" width="9.42578125" style="683" customWidth="1"/>
    <col min="14840" max="14840" width="11.5703125" style="683" customWidth="1"/>
    <col min="14841" max="14841" width="11.42578125" style="683"/>
    <col min="14842" max="14842" width="16" style="683" customWidth="1"/>
    <col min="14843" max="14859" width="11.42578125" style="683"/>
    <col min="14860" max="14860" width="10.5703125" style="683" customWidth="1"/>
    <col min="14861" max="15067" width="11.42578125" style="683"/>
    <col min="15068" max="15068" width="27.5703125" style="683" customWidth="1"/>
    <col min="15069" max="15074" width="11.5703125" style="683" customWidth="1"/>
    <col min="15075" max="15075" width="16" style="683" customWidth="1"/>
    <col min="15076" max="15078" width="8.5703125" style="683" customWidth="1"/>
    <col min="15079" max="15079" width="10.5703125" style="683" customWidth="1"/>
    <col min="15080" max="15081" width="9.42578125" style="683" customWidth="1"/>
    <col min="15082" max="15082" width="8.5703125" style="683" customWidth="1"/>
    <col min="15083" max="15083" width="9.42578125" style="683" customWidth="1"/>
    <col min="15084" max="15084" width="1.42578125" style="683" customWidth="1"/>
    <col min="15085" max="15086" width="8.5703125" style="683" customWidth="1"/>
    <col min="15087" max="15087" width="9.42578125" style="683" customWidth="1"/>
    <col min="15088" max="15090" width="8.5703125" style="683" customWidth="1"/>
    <col min="15091" max="15091" width="10.42578125" style="683" customWidth="1"/>
    <col min="15092" max="15092" width="11.42578125" style="683"/>
    <col min="15093" max="15094" width="8.5703125" style="683" customWidth="1"/>
    <col min="15095" max="15095" width="9.42578125" style="683" customWidth="1"/>
    <col min="15096" max="15096" width="11.5703125" style="683" customWidth="1"/>
    <col min="15097" max="15097" width="11.42578125" style="683"/>
    <col min="15098" max="15098" width="16" style="683" customWidth="1"/>
    <col min="15099" max="15115" width="11.42578125" style="683"/>
    <col min="15116" max="15116" width="10.5703125" style="683" customWidth="1"/>
    <col min="15117" max="15323" width="11.42578125" style="683"/>
    <col min="15324" max="15324" width="27.5703125" style="683" customWidth="1"/>
    <col min="15325" max="15330" width="11.5703125" style="683" customWidth="1"/>
    <col min="15331" max="15331" width="16" style="683" customWidth="1"/>
    <col min="15332" max="15334" width="8.5703125" style="683" customWidth="1"/>
    <col min="15335" max="15335" width="10.5703125" style="683" customWidth="1"/>
    <col min="15336" max="15337" width="9.42578125" style="683" customWidth="1"/>
    <col min="15338" max="15338" width="8.5703125" style="683" customWidth="1"/>
    <col min="15339" max="15339" width="9.42578125" style="683" customWidth="1"/>
    <col min="15340" max="15340" width="1.42578125" style="683" customWidth="1"/>
    <col min="15341" max="15342" width="8.5703125" style="683" customWidth="1"/>
    <col min="15343" max="15343" width="9.42578125" style="683" customWidth="1"/>
    <col min="15344" max="15346" width="8.5703125" style="683" customWidth="1"/>
    <col min="15347" max="15347" width="10.42578125" style="683" customWidth="1"/>
    <col min="15348" max="15348" width="11.42578125" style="683"/>
    <col min="15349" max="15350" width="8.5703125" style="683" customWidth="1"/>
    <col min="15351" max="15351" width="9.42578125" style="683" customWidth="1"/>
    <col min="15352" max="15352" width="11.5703125" style="683" customWidth="1"/>
    <col min="15353" max="15353" width="11.42578125" style="683"/>
    <col min="15354" max="15354" width="16" style="683" customWidth="1"/>
    <col min="15355" max="15371" width="11.42578125" style="683"/>
    <col min="15372" max="15372" width="10.5703125" style="683" customWidth="1"/>
    <col min="15373" max="15579" width="11.42578125" style="683"/>
    <col min="15580" max="15580" width="27.5703125" style="683" customWidth="1"/>
    <col min="15581" max="15586" width="11.5703125" style="683" customWidth="1"/>
    <col min="15587" max="15587" width="16" style="683" customWidth="1"/>
    <col min="15588" max="15590" width="8.5703125" style="683" customWidth="1"/>
    <col min="15591" max="15591" width="10.5703125" style="683" customWidth="1"/>
    <col min="15592" max="15593" width="9.42578125" style="683" customWidth="1"/>
    <col min="15594" max="15594" width="8.5703125" style="683" customWidth="1"/>
    <col min="15595" max="15595" width="9.42578125" style="683" customWidth="1"/>
    <col min="15596" max="15596" width="1.42578125" style="683" customWidth="1"/>
    <col min="15597" max="15598" width="8.5703125" style="683" customWidth="1"/>
    <col min="15599" max="15599" width="9.42578125" style="683" customWidth="1"/>
    <col min="15600" max="15602" width="8.5703125" style="683" customWidth="1"/>
    <col min="15603" max="15603" width="10.42578125" style="683" customWidth="1"/>
    <col min="15604" max="15604" width="11.42578125" style="683"/>
    <col min="15605" max="15606" width="8.5703125" style="683" customWidth="1"/>
    <col min="15607" max="15607" width="9.42578125" style="683" customWidth="1"/>
    <col min="15608" max="15608" width="11.5703125" style="683" customWidth="1"/>
    <col min="15609" max="15609" width="11.42578125" style="683"/>
    <col min="15610" max="15610" width="16" style="683" customWidth="1"/>
    <col min="15611" max="15627" width="11.42578125" style="683"/>
    <col min="15628" max="15628" width="10.5703125" style="683" customWidth="1"/>
    <col min="15629" max="15835" width="11.42578125" style="683"/>
    <col min="15836" max="15836" width="27.5703125" style="683" customWidth="1"/>
    <col min="15837" max="15842" width="11.5703125" style="683" customWidth="1"/>
    <col min="15843" max="15843" width="16" style="683" customWidth="1"/>
    <col min="15844" max="15846" width="8.5703125" style="683" customWidth="1"/>
    <col min="15847" max="15847" width="10.5703125" style="683" customWidth="1"/>
    <col min="15848" max="15849" width="9.42578125" style="683" customWidth="1"/>
    <col min="15850" max="15850" width="8.5703125" style="683" customWidth="1"/>
    <col min="15851" max="15851" width="9.42578125" style="683" customWidth="1"/>
    <col min="15852" max="15852" width="1.42578125" style="683" customWidth="1"/>
    <col min="15853" max="15854" width="8.5703125" style="683" customWidth="1"/>
    <col min="15855" max="15855" width="9.42578125" style="683" customWidth="1"/>
    <col min="15856" max="15858" width="8.5703125" style="683" customWidth="1"/>
    <col min="15859" max="15859" width="10.42578125" style="683" customWidth="1"/>
    <col min="15860" max="15860" width="11.42578125" style="683"/>
    <col min="15861" max="15862" width="8.5703125" style="683" customWidth="1"/>
    <col min="15863" max="15863" width="9.42578125" style="683" customWidth="1"/>
    <col min="15864" max="15864" width="11.5703125" style="683" customWidth="1"/>
    <col min="15865" max="15865" width="11.42578125" style="683"/>
    <col min="15866" max="15866" width="16" style="683" customWidth="1"/>
    <col min="15867" max="15883" width="11.42578125" style="683"/>
    <col min="15884" max="15884" width="10.5703125" style="683" customWidth="1"/>
    <col min="15885" max="16091" width="11.42578125" style="683"/>
    <col min="16092" max="16092" width="27.5703125" style="683" customWidth="1"/>
    <col min="16093" max="16098" width="11.5703125" style="683" customWidth="1"/>
    <col min="16099" max="16099" width="16" style="683" customWidth="1"/>
    <col min="16100" max="16102" width="8.5703125" style="683" customWidth="1"/>
    <col min="16103" max="16103" width="10.5703125" style="683" customWidth="1"/>
    <col min="16104" max="16105" width="9.42578125" style="683" customWidth="1"/>
    <col min="16106" max="16106" width="8.5703125" style="683" customWidth="1"/>
    <col min="16107" max="16107" width="9.42578125" style="683" customWidth="1"/>
    <col min="16108" max="16108" width="1.42578125" style="683" customWidth="1"/>
    <col min="16109" max="16110" width="8.5703125" style="683" customWidth="1"/>
    <col min="16111" max="16111" width="9.42578125" style="683" customWidth="1"/>
    <col min="16112" max="16114" width="8.5703125" style="683" customWidth="1"/>
    <col min="16115" max="16115" width="10.42578125" style="683" customWidth="1"/>
    <col min="16116" max="16116" width="11.42578125" style="683"/>
    <col min="16117" max="16118" width="8.5703125" style="683" customWidth="1"/>
    <col min="16119" max="16119" width="9.42578125" style="683" customWidth="1"/>
    <col min="16120" max="16120" width="11.5703125" style="683" customWidth="1"/>
    <col min="16121" max="16121" width="11.42578125" style="683"/>
    <col min="16122" max="16122" width="16" style="683" customWidth="1"/>
    <col min="16123" max="16139" width="11.42578125" style="683"/>
    <col min="16140" max="16140" width="10.5703125" style="683" customWidth="1"/>
    <col min="16141" max="16384" width="11.42578125" style="683"/>
  </cols>
  <sheetData>
    <row r="1" spans="1:21" s="520" customFormat="1" ht="13.5" customHeight="1" x14ac:dyDescent="0.25">
      <c r="A1" s="1876" t="s">
        <v>0</v>
      </c>
      <c r="B1" s="1876"/>
      <c r="C1" s="1876"/>
      <c r="D1" s="1876"/>
      <c r="E1" s="1876"/>
      <c r="F1" s="1876"/>
      <c r="G1" s="1876"/>
      <c r="H1" s="1876"/>
      <c r="I1" s="1876"/>
      <c r="J1" s="1876"/>
      <c r="K1" s="1876"/>
      <c r="L1" s="1876"/>
      <c r="M1" s="1876"/>
      <c r="N1" s="1876"/>
      <c r="O1" s="1091"/>
      <c r="P1" s="1091"/>
      <c r="Q1" s="1091"/>
      <c r="R1" s="1091"/>
      <c r="S1" s="1091"/>
      <c r="T1" s="1091"/>
      <c r="U1" s="1091"/>
    </row>
    <row r="2" spans="1:21" s="520" customFormat="1" ht="13.5" customHeight="1" x14ac:dyDescent="0.25">
      <c r="A2" s="1876" t="s">
        <v>414</v>
      </c>
      <c r="B2" s="1876"/>
      <c r="C2" s="1876"/>
      <c r="D2" s="1876"/>
      <c r="E2" s="1876"/>
      <c r="F2" s="1876"/>
      <c r="G2" s="1876"/>
      <c r="H2" s="1876"/>
      <c r="I2" s="1876"/>
      <c r="J2" s="1876"/>
      <c r="K2" s="1876"/>
      <c r="L2" s="1876"/>
      <c r="M2" s="1876"/>
      <c r="N2" s="1876"/>
      <c r="O2" s="1091"/>
      <c r="P2" s="1091"/>
      <c r="Q2" s="1091"/>
      <c r="R2" s="1091"/>
      <c r="S2" s="1091"/>
      <c r="T2" s="1091"/>
      <c r="U2" s="1091"/>
    </row>
    <row r="3" spans="1:21" s="520" customFormat="1" ht="13.5" customHeight="1" x14ac:dyDescent="0.25">
      <c r="A3" s="1876" t="s">
        <v>1265</v>
      </c>
      <c r="B3" s="1876"/>
      <c r="C3" s="1876"/>
      <c r="D3" s="1876"/>
      <c r="E3" s="1876"/>
      <c r="F3" s="1876"/>
      <c r="G3" s="1876"/>
      <c r="H3" s="1876"/>
      <c r="I3" s="1876"/>
      <c r="J3" s="1876"/>
      <c r="K3" s="1876"/>
      <c r="L3" s="1876"/>
      <c r="M3" s="1876"/>
      <c r="N3" s="1876"/>
      <c r="O3" s="1091"/>
      <c r="P3" s="1091"/>
      <c r="Q3" s="1091"/>
      <c r="R3" s="1091"/>
      <c r="S3" s="1091"/>
      <c r="T3" s="1091"/>
      <c r="U3" s="1091"/>
    </row>
    <row r="4" spans="1:21" s="520" customFormat="1" ht="13.5" customHeight="1" x14ac:dyDescent="0.25">
      <c r="A4" s="1876" t="s">
        <v>1</v>
      </c>
      <c r="B4" s="1876"/>
      <c r="C4" s="1876"/>
      <c r="D4" s="1876"/>
      <c r="E4" s="1876"/>
      <c r="F4" s="1876"/>
      <c r="G4" s="1876"/>
      <c r="H4" s="1876"/>
      <c r="I4" s="1876"/>
      <c r="J4" s="1876"/>
      <c r="K4" s="1876"/>
      <c r="L4" s="1876"/>
      <c r="M4" s="1876"/>
      <c r="N4" s="1876"/>
      <c r="O4" s="1091"/>
      <c r="P4" s="1091"/>
      <c r="Q4" s="1091"/>
      <c r="R4" s="1091"/>
      <c r="S4" s="1091"/>
      <c r="T4" s="1091"/>
      <c r="U4" s="1091"/>
    </row>
    <row r="5" spans="1:21" s="520" customFormat="1" ht="18.600000000000001" customHeight="1" x14ac:dyDescent="0.25">
      <c r="A5" s="1877" t="s">
        <v>1282</v>
      </c>
      <c r="B5" s="1877"/>
      <c r="C5" s="1877"/>
      <c r="D5" s="1877"/>
      <c r="E5" s="1877"/>
      <c r="F5" s="1877"/>
      <c r="G5" s="1877"/>
      <c r="H5" s="1877"/>
      <c r="I5" s="1877"/>
      <c r="J5" s="1877"/>
      <c r="K5" s="1877"/>
      <c r="L5" s="1877"/>
      <c r="M5" s="1877"/>
      <c r="N5" s="1877"/>
      <c r="O5" s="1091"/>
      <c r="P5" s="1091"/>
      <c r="Q5" s="1091"/>
      <c r="R5" s="1091"/>
      <c r="S5" s="1091"/>
      <c r="T5" s="1091"/>
      <c r="U5" s="1091"/>
    </row>
    <row r="6" spans="1:21" ht="7.9" customHeight="1" x14ac:dyDescent="0.2">
      <c r="B6" s="1557"/>
      <c r="C6" s="1558"/>
      <c r="D6" s="1558"/>
      <c r="E6" s="1558"/>
      <c r="F6" s="1558"/>
      <c r="G6" s="1558"/>
      <c r="H6" s="1558"/>
      <c r="I6" s="1558"/>
      <c r="J6" s="1558"/>
      <c r="K6" s="1558"/>
      <c r="L6" s="1558"/>
      <c r="M6" s="1558"/>
      <c r="N6" s="1558"/>
    </row>
    <row r="7" spans="1:21" s="1250" customFormat="1" ht="19.5" customHeight="1" x14ac:dyDescent="0.2">
      <c r="B7" s="1868" t="s">
        <v>62</v>
      </c>
      <c r="C7" s="1870" t="s">
        <v>1281</v>
      </c>
      <c r="D7" s="1871"/>
      <c r="E7" s="1871"/>
      <c r="F7" s="1871"/>
      <c r="G7" s="1871"/>
      <c r="H7" s="1871"/>
      <c r="I7" s="1871"/>
      <c r="J7" s="1871"/>
      <c r="K7" s="1871"/>
      <c r="L7" s="1871"/>
      <c r="M7" s="1871"/>
      <c r="N7" s="1872"/>
    </row>
    <row r="8" spans="1:21" s="1250" customFormat="1" ht="19.5" customHeight="1" x14ac:dyDescent="0.2">
      <c r="B8" s="1868"/>
      <c r="C8" s="1870" t="s">
        <v>171</v>
      </c>
      <c r="D8" s="1871"/>
      <c r="E8" s="1871"/>
      <c r="F8" s="1872"/>
      <c r="G8" s="1873" t="s">
        <v>715</v>
      </c>
      <c r="H8" s="1874"/>
      <c r="I8" s="1874"/>
      <c r="J8" s="1875"/>
      <c r="K8" s="1870" t="s">
        <v>29</v>
      </c>
      <c r="L8" s="1871"/>
      <c r="M8" s="1871"/>
      <c r="N8" s="1872"/>
    </row>
    <row r="9" spans="1:21" s="1250" customFormat="1" ht="29.25" customHeight="1" x14ac:dyDescent="0.2">
      <c r="B9" s="1869"/>
      <c r="C9" s="1583" t="s">
        <v>158</v>
      </c>
      <c r="D9" s="1583" t="s">
        <v>9</v>
      </c>
      <c r="E9" s="1583" t="s">
        <v>159</v>
      </c>
      <c r="F9" s="1584" t="s">
        <v>721</v>
      </c>
      <c r="G9" s="1583" t="s">
        <v>158</v>
      </c>
      <c r="H9" s="1583" t="s">
        <v>9</v>
      </c>
      <c r="I9" s="1583" t="s">
        <v>159</v>
      </c>
      <c r="J9" s="1585" t="s">
        <v>721</v>
      </c>
      <c r="K9" s="1583" t="s">
        <v>158</v>
      </c>
      <c r="L9" s="1583" t="s">
        <v>9</v>
      </c>
      <c r="M9" s="1583" t="s">
        <v>159</v>
      </c>
      <c r="N9" s="1586" t="s">
        <v>721</v>
      </c>
    </row>
    <row r="10" spans="1:21" ht="16.5" customHeight="1" x14ac:dyDescent="0.2">
      <c r="A10" s="1559">
        <v>4</v>
      </c>
      <c r="B10" s="1560" t="s">
        <v>547</v>
      </c>
      <c r="C10" s="1561">
        <v>30531.391453317283</v>
      </c>
      <c r="D10" s="1561">
        <v>315.37</v>
      </c>
      <c r="E10" s="1561">
        <v>30216.021453317284</v>
      </c>
      <c r="F10" s="1562">
        <v>1.0329368724717411E-2</v>
      </c>
      <c r="G10" s="1561">
        <v>12619.530676912704</v>
      </c>
      <c r="H10" s="1561">
        <v>880.48002272999997</v>
      </c>
      <c r="I10" s="1561">
        <v>11739.050654182704</v>
      </c>
      <c r="J10" s="1562">
        <v>6.9771217747489511E-2</v>
      </c>
      <c r="K10" s="1561">
        <v>43150.922130229985</v>
      </c>
      <c r="L10" s="1563">
        <v>1195.8500227300001</v>
      </c>
      <c r="M10" s="1564">
        <v>41955.072107499982</v>
      </c>
      <c r="N10" s="1562">
        <v>2.7713197394042027E-2</v>
      </c>
    </row>
    <row r="11" spans="1:21" ht="16.5" customHeight="1" x14ac:dyDescent="0.2">
      <c r="A11" s="1559">
        <v>93</v>
      </c>
      <c r="B11" s="1560" t="s">
        <v>548</v>
      </c>
      <c r="C11" s="1561">
        <v>23483.367577936398</v>
      </c>
      <c r="D11" s="1561">
        <v>580.08600000000001</v>
      </c>
      <c r="E11" s="1561">
        <v>22903.281577936399</v>
      </c>
      <c r="F11" s="1562">
        <v>2.470199378665839E-2</v>
      </c>
      <c r="G11" s="1561">
        <v>21045.315245568076</v>
      </c>
      <c r="H11" s="1561">
        <v>4835.9146613800003</v>
      </c>
      <c r="I11" s="1561">
        <v>16209.400584188075</v>
      </c>
      <c r="J11" s="1562">
        <v>0.22978580291869916</v>
      </c>
      <c r="K11" s="1561">
        <v>44528.682823504474</v>
      </c>
      <c r="L11" s="1563">
        <v>5416.0006613800006</v>
      </c>
      <c r="M11" s="1564">
        <v>39112.682162124474</v>
      </c>
      <c r="N11" s="1562">
        <v>0.12162948279532679</v>
      </c>
    </row>
    <row r="12" spans="1:21" ht="16.5" customHeight="1" x14ac:dyDescent="0.2">
      <c r="A12" s="1559">
        <v>14</v>
      </c>
      <c r="B12" s="1560" t="s">
        <v>52</v>
      </c>
      <c r="C12" s="1561">
        <v>217.38424853819899</v>
      </c>
      <c r="D12" s="1561">
        <v>0</v>
      </c>
      <c r="E12" s="1561">
        <v>217.38424853819899</v>
      </c>
      <c r="F12" s="1562">
        <v>0</v>
      </c>
      <c r="G12" s="1561">
        <v>729.10820928530359</v>
      </c>
      <c r="H12" s="1561">
        <v>170.38938813999999</v>
      </c>
      <c r="I12" s="1561">
        <v>558.71882114530354</v>
      </c>
      <c r="J12" s="1562">
        <v>0.23369561056927532</v>
      </c>
      <c r="K12" s="1561">
        <v>946.4924578235026</v>
      </c>
      <c r="L12" s="1563">
        <v>170.38938813999999</v>
      </c>
      <c r="M12" s="1564">
        <v>776.10306968350255</v>
      </c>
      <c r="N12" s="1562">
        <v>0.18002191853891497</v>
      </c>
    </row>
    <row r="13" spans="1:21" ht="16.149999999999999" customHeight="1" x14ac:dyDescent="0.2">
      <c r="A13" s="1559">
        <v>22</v>
      </c>
      <c r="B13" s="1560" t="s">
        <v>549</v>
      </c>
      <c r="C13" s="1561">
        <v>2579.7842958160281</v>
      </c>
      <c r="D13" s="1561">
        <v>76.271000000000001</v>
      </c>
      <c r="E13" s="1561">
        <v>2503.5132958160279</v>
      </c>
      <c r="F13" s="1562">
        <v>2.9564874909773893E-2</v>
      </c>
      <c r="G13" s="1561">
        <v>4351.9912598194496</v>
      </c>
      <c r="H13" s="1561">
        <v>195.57935203000002</v>
      </c>
      <c r="I13" s="1561">
        <v>4156.4119077894493</v>
      </c>
      <c r="J13" s="1562">
        <v>4.4940198716785562E-2</v>
      </c>
      <c r="K13" s="1561">
        <v>6931.7755556354778</v>
      </c>
      <c r="L13" s="1563">
        <v>271.85035203000001</v>
      </c>
      <c r="M13" s="1564">
        <v>6659.9252036054777</v>
      </c>
      <c r="N13" s="1562">
        <v>3.9217996867914724E-2</v>
      </c>
    </row>
    <row r="14" spans="1:21" ht="16.5" customHeight="1" x14ac:dyDescent="0.2">
      <c r="A14" s="1559">
        <v>26</v>
      </c>
      <c r="B14" s="1560" t="s">
        <v>550</v>
      </c>
      <c r="C14" s="1561">
        <v>480.15982627881533</v>
      </c>
      <c r="D14" s="1561">
        <v>14.516999999999999</v>
      </c>
      <c r="E14" s="1561">
        <v>465.64282627881533</v>
      </c>
      <c r="F14" s="1562">
        <v>3.023368304779914E-2</v>
      </c>
      <c r="G14" s="1561">
        <v>0</v>
      </c>
      <c r="H14" s="1561">
        <v>0</v>
      </c>
      <c r="I14" s="1561">
        <v>0</v>
      </c>
      <c r="J14" s="1562" t="s">
        <v>1034</v>
      </c>
      <c r="K14" s="1561">
        <v>480.15982627881533</v>
      </c>
      <c r="L14" s="1563">
        <v>14.516999999999999</v>
      </c>
      <c r="M14" s="1564">
        <v>465.64282627881533</v>
      </c>
      <c r="N14" s="1562">
        <v>3.023368304779914E-2</v>
      </c>
    </row>
    <row r="15" spans="1:21" ht="16.5" customHeight="1" x14ac:dyDescent="0.2">
      <c r="A15" s="1559">
        <v>27</v>
      </c>
      <c r="B15" s="1560" t="s">
        <v>551</v>
      </c>
      <c r="C15" s="1561">
        <v>2618.3845512112302</v>
      </c>
      <c r="D15" s="1561">
        <v>74.543999999999997</v>
      </c>
      <c r="E15" s="1561">
        <v>2543.8405512112304</v>
      </c>
      <c r="F15" s="1562">
        <v>2.8469462197795555E-2</v>
      </c>
      <c r="G15" s="1561">
        <v>278.49807657075053</v>
      </c>
      <c r="H15" s="1561">
        <v>0</v>
      </c>
      <c r="I15" s="1561">
        <v>278.49807657075053</v>
      </c>
      <c r="J15" s="1562">
        <v>0</v>
      </c>
      <c r="K15" s="1561">
        <v>2896.8826277819808</v>
      </c>
      <c r="L15" s="1563">
        <v>74.543999999999997</v>
      </c>
      <c r="M15" s="1564">
        <v>2822.3386277819809</v>
      </c>
      <c r="N15" s="1562">
        <v>2.573248887790637E-2</v>
      </c>
    </row>
    <row r="16" spans="1:21" ht="16.5" customHeight="1" x14ac:dyDescent="0.2">
      <c r="A16" s="1559">
        <v>28</v>
      </c>
      <c r="B16" s="1560" t="s">
        <v>552</v>
      </c>
      <c r="C16" s="1561">
        <v>8668.0207164950662</v>
      </c>
      <c r="D16" s="1561">
        <v>27.524999999999999</v>
      </c>
      <c r="E16" s="1561">
        <v>8640.4957164950665</v>
      </c>
      <c r="F16" s="1562">
        <v>3.1754654148E-3</v>
      </c>
      <c r="G16" s="1561">
        <v>5925.5804883193277</v>
      </c>
      <c r="H16" s="1561">
        <v>0</v>
      </c>
      <c r="I16" s="1561">
        <v>5925.5804883193277</v>
      </c>
      <c r="J16" s="1562">
        <v>0</v>
      </c>
      <c r="K16" s="1561">
        <v>14593.601204814393</v>
      </c>
      <c r="L16" s="1563">
        <v>27.524999999999999</v>
      </c>
      <c r="M16" s="1564">
        <v>14566.076204814393</v>
      </c>
      <c r="N16" s="1562">
        <v>1.8861006007838263E-3</v>
      </c>
    </row>
    <row r="17" spans="1:15" ht="16.5" customHeight="1" x14ac:dyDescent="0.2">
      <c r="A17" s="1559">
        <v>32</v>
      </c>
      <c r="B17" s="1560" t="s">
        <v>553</v>
      </c>
      <c r="C17" s="1561">
        <v>5287.6039912758733</v>
      </c>
      <c r="D17" s="1561">
        <v>0</v>
      </c>
      <c r="E17" s="1561">
        <v>5287.6039912758733</v>
      </c>
      <c r="F17" s="1562">
        <v>0</v>
      </c>
      <c r="G17" s="1561">
        <v>7112.8212016054486</v>
      </c>
      <c r="H17" s="1561">
        <v>3084.0178517099998</v>
      </c>
      <c r="I17" s="1561">
        <v>4028.8033498954487</v>
      </c>
      <c r="J17" s="1562">
        <v>0.43358574105783798</v>
      </c>
      <c r="K17" s="1561">
        <v>12400.425192881321</v>
      </c>
      <c r="L17" s="1563">
        <v>3084.0178517099998</v>
      </c>
      <c r="M17" s="1564">
        <v>9316.4073411713216</v>
      </c>
      <c r="N17" s="1562">
        <v>0.2487025891241563</v>
      </c>
    </row>
    <row r="18" spans="1:15" ht="16.5" customHeight="1" x14ac:dyDescent="0.2">
      <c r="A18" s="1559">
        <v>87</v>
      </c>
      <c r="B18" s="1560" t="s">
        <v>554</v>
      </c>
      <c r="C18" s="1561">
        <v>5406.6117071790977</v>
      </c>
      <c r="D18" s="1561">
        <v>43.338999999999999</v>
      </c>
      <c r="E18" s="1561">
        <v>5363.2727071790978</v>
      </c>
      <c r="F18" s="1562">
        <v>8.0159261192093521E-3</v>
      </c>
      <c r="G18" s="1561">
        <v>5973.0235184592038</v>
      </c>
      <c r="H18" s="1561">
        <v>152.17108955000003</v>
      </c>
      <c r="I18" s="1561">
        <v>5820.8524289092038</v>
      </c>
      <c r="J18" s="1562">
        <v>2.5476392162148052E-2</v>
      </c>
      <c r="K18" s="1561">
        <v>11379.635225638302</v>
      </c>
      <c r="L18" s="1563">
        <v>195.51008955000003</v>
      </c>
      <c r="M18" s="1564">
        <v>11184.125136088302</v>
      </c>
      <c r="N18" s="1562">
        <v>1.7180699176500499E-2</v>
      </c>
    </row>
    <row r="19" spans="1:15" ht="16.5" customHeight="1" x14ac:dyDescent="0.2">
      <c r="A19" s="1559">
        <v>88</v>
      </c>
      <c r="B19" s="1560" t="s">
        <v>555</v>
      </c>
      <c r="C19" s="1561">
        <v>4448.7935501618267</v>
      </c>
      <c r="D19" s="1561">
        <v>0</v>
      </c>
      <c r="E19" s="1561">
        <v>4448.7935501618267</v>
      </c>
      <c r="F19" s="1562">
        <v>0</v>
      </c>
      <c r="G19" s="1561">
        <v>3450.6925028850633</v>
      </c>
      <c r="H19" s="1561">
        <v>236.87311037000001</v>
      </c>
      <c r="I19" s="1561">
        <v>3213.8193925150631</v>
      </c>
      <c r="J19" s="1562">
        <v>6.8645093752038047E-2</v>
      </c>
      <c r="K19" s="1561">
        <v>7899.4860530468904</v>
      </c>
      <c r="L19" s="1563">
        <v>236.87311037000001</v>
      </c>
      <c r="M19" s="1564">
        <v>7662.6129426768903</v>
      </c>
      <c r="N19" s="1562">
        <v>2.998588880078297E-2</v>
      </c>
    </row>
    <row r="20" spans="1:15" ht="16.5" hidden="1" customHeight="1" x14ac:dyDescent="0.2">
      <c r="A20" s="1559">
        <v>90</v>
      </c>
      <c r="B20" s="1560" t="s">
        <v>556</v>
      </c>
      <c r="C20" s="1561">
        <v>0</v>
      </c>
      <c r="D20" s="1561">
        <v>0</v>
      </c>
      <c r="E20" s="1561">
        <v>0</v>
      </c>
      <c r="F20" s="1562" t="s">
        <v>1034</v>
      </c>
      <c r="G20" s="1561">
        <v>0</v>
      </c>
      <c r="H20" s="1561">
        <v>0</v>
      </c>
      <c r="I20" s="1561">
        <v>0</v>
      </c>
      <c r="J20" s="1562" t="s">
        <v>1034</v>
      </c>
      <c r="K20" s="1561">
        <v>0</v>
      </c>
      <c r="L20" s="1563">
        <v>0</v>
      </c>
      <c r="M20" s="1564">
        <v>0</v>
      </c>
      <c r="N20" s="1562" t="s">
        <v>1034</v>
      </c>
    </row>
    <row r="21" spans="1:15" ht="16.5" customHeight="1" x14ac:dyDescent="0.2">
      <c r="A21" s="1559">
        <v>92</v>
      </c>
      <c r="B21" s="1560" t="s">
        <v>557</v>
      </c>
      <c r="C21" s="1561">
        <v>455.26379935859876</v>
      </c>
      <c r="D21" s="1561">
        <v>9.2409999999999997</v>
      </c>
      <c r="E21" s="1561">
        <v>446.02279935859877</v>
      </c>
      <c r="F21" s="1562">
        <v>2.0298121689049823E-2</v>
      </c>
      <c r="G21" s="1561">
        <v>300</v>
      </c>
      <c r="H21" s="1561">
        <v>93.857893000000004</v>
      </c>
      <c r="I21" s="1561">
        <v>206.14210700000001</v>
      </c>
      <c r="J21" s="1562">
        <v>0.31285964333333333</v>
      </c>
      <c r="K21" s="1561">
        <v>755.26379935859882</v>
      </c>
      <c r="L21" s="1563">
        <v>103.098893</v>
      </c>
      <c r="M21" s="1564">
        <v>652.16490635859884</v>
      </c>
      <c r="N21" s="1562">
        <v>0.1365071291481941</v>
      </c>
    </row>
    <row r="22" spans="1:15" ht="16.5" customHeight="1" x14ac:dyDescent="0.2">
      <c r="A22" s="1559">
        <v>94</v>
      </c>
      <c r="B22" s="1560" t="s">
        <v>71</v>
      </c>
      <c r="C22" s="1561">
        <v>738.43744511982618</v>
      </c>
      <c r="D22" s="1561">
        <v>6.734</v>
      </c>
      <c r="E22" s="1561">
        <v>731.70344511982614</v>
      </c>
      <c r="F22" s="1562">
        <v>9.1192558618249306E-3</v>
      </c>
      <c r="G22" s="1561">
        <v>3519.6486234802333</v>
      </c>
      <c r="H22" s="1561">
        <v>0</v>
      </c>
      <c r="I22" s="1561">
        <v>3519.6486234802333</v>
      </c>
      <c r="J22" s="1562">
        <v>0</v>
      </c>
      <c r="K22" s="1561">
        <v>4258.0860686000597</v>
      </c>
      <c r="L22" s="1563">
        <v>6.734</v>
      </c>
      <c r="M22" s="1564">
        <v>4251.3520686000593</v>
      </c>
      <c r="N22" s="1562">
        <v>1.5814616922982846E-3</v>
      </c>
    </row>
    <row r="23" spans="1:15" ht="16.5" customHeight="1" x14ac:dyDescent="0.2">
      <c r="A23" s="1559">
        <v>96</v>
      </c>
      <c r="B23" s="1560" t="s">
        <v>558</v>
      </c>
      <c r="C23" s="1561">
        <v>3680.2854232977061</v>
      </c>
      <c r="D23" s="1561">
        <v>0</v>
      </c>
      <c r="E23" s="1561">
        <v>3680.2854232977061</v>
      </c>
      <c r="F23" s="1562">
        <v>0</v>
      </c>
      <c r="G23" s="1561">
        <v>997.33818971131541</v>
      </c>
      <c r="H23" s="1561">
        <v>23.633023009999999</v>
      </c>
      <c r="I23" s="1561">
        <v>973.70516670131542</v>
      </c>
      <c r="J23" s="1562">
        <v>2.3696097526196905E-2</v>
      </c>
      <c r="K23" s="1561">
        <v>4677.6236130090219</v>
      </c>
      <c r="L23" s="1563">
        <v>23.633023009999999</v>
      </c>
      <c r="M23" s="1564">
        <v>4653.9905899990217</v>
      </c>
      <c r="N23" s="1562">
        <v>5.0523567018675424E-3</v>
      </c>
    </row>
    <row r="24" spans="1:15" ht="16.5" customHeight="1" x14ac:dyDescent="0.2">
      <c r="A24" s="1559">
        <v>101</v>
      </c>
      <c r="B24" s="1560" t="s">
        <v>559</v>
      </c>
      <c r="C24" s="1561">
        <v>5510.205889130596</v>
      </c>
      <c r="D24" s="1561">
        <v>0</v>
      </c>
      <c r="E24" s="1561">
        <v>5510.205889130596</v>
      </c>
      <c r="F24" s="1562">
        <v>0</v>
      </c>
      <c r="G24" s="1561">
        <v>276.93709534569308</v>
      </c>
      <c r="H24" s="1561">
        <v>62.587604060000004</v>
      </c>
      <c r="I24" s="1561">
        <v>214.34949128569309</v>
      </c>
      <c r="J24" s="1562">
        <v>0.22599935188124073</v>
      </c>
      <c r="K24" s="1561">
        <v>5787.1429844762888</v>
      </c>
      <c r="L24" s="1563">
        <v>62.587604060000004</v>
      </c>
      <c r="M24" s="1564">
        <v>5724.5553804162892</v>
      </c>
      <c r="N24" s="1562">
        <v>1.0814939984701953E-2</v>
      </c>
    </row>
    <row r="25" spans="1:15" ht="16.5" customHeight="1" x14ac:dyDescent="0.2">
      <c r="A25" s="1559">
        <v>105</v>
      </c>
      <c r="B25" s="1560" t="s">
        <v>560</v>
      </c>
      <c r="C25" s="1561">
        <v>1967.3761852127502</v>
      </c>
      <c r="D25" s="1561">
        <v>41.85</v>
      </c>
      <c r="E25" s="1561">
        <v>1925.5261852127503</v>
      </c>
      <c r="F25" s="1562">
        <v>2.1271986676749562E-2</v>
      </c>
      <c r="G25" s="1561">
        <v>540.39209831466439</v>
      </c>
      <c r="H25" s="1561">
        <v>56.052312009999994</v>
      </c>
      <c r="I25" s="1561">
        <v>484.33978630466441</v>
      </c>
      <c r="J25" s="1562">
        <v>0.10372526205474113</v>
      </c>
      <c r="K25" s="1561">
        <v>2507.7682835274145</v>
      </c>
      <c r="L25" s="1563">
        <v>97.902312010000003</v>
      </c>
      <c r="M25" s="1564">
        <v>2409.8659715174144</v>
      </c>
      <c r="N25" s="1562">
        <v>3.9039616480152264E-2</v>
      </c>
    </row>
    <row r="26" spans="1:15" ht="16.5" customHeight="1" x14ac:dyDescent="0.2">
      <c r="A26" s="1559">
        <v>108</v>
      </c>
      <c r="B26" s="1560" t="s">
        <v>561</v>
      </c>
      <c r="C26" s="1561">
        <v>669.02410243865779</v>
      </c>
      <c r="D26" s="1561">
        <v>0</v>
      </c>
      <c r="E26" s="1561">
        <v>669.02410243865779</v>
      </c>
      <c r="F26" s="1562">
        <v>0</v>
      </c>
      <c r="G26" s="1561">
        <v>0</v>
      </c>
      <c r="H26" s="1561">
        <v>0</v>
      </c>
      <c r="I26" s="1561">
        <v>0</v>
      </c>
      <c r="J26" s="1562" t="s">
        <v>1034</v>
      </c>
      <c r="K26" s="1561">
        <v>669.02410243865779</v>
      </c>
      <c r="L26" s="1563">
        <v>0</v>
      </c>
      <c r="M26" s="1564">
        <v>669.02410243865779</v>
      </c>
      <c r="N26" s="1562">
        <v>0</v>
      </c>
      <c r="O26" s="1249"/>
    </row>
    <row r="27" spans="1:15" ht="16.5" customHeight="1" x14ac:dyDescent="0.2">
      <c r="A27" s="1559">
        <v>116</v>
      </c>
      <c r="B27" s="1560" t="s">
        <v>723</v>
      </c>
      <c r="C27" s="1561">
        <v>2759.5580783413379</v>
      </c>
      <c r="D27" s="1561">
        <v>23.22</v>
      </c>
      <c r="E27" s="1561">
        <v>2736.3380783413381</v>
      </c>
      <c r="F27" s="1562">
        <v>8.4143907614209843E-3</v>
      </c>
      <c r="G27" s="1561">
        <v>1091.9538069992457</v>
      </c>
      <c r="H27" s="1561">
        <v>268.44934171999995</v>
      </c>
      <c r="I27" s="1561">
        <v>823.50446527924578</v>
      </c>
      <c r="J27" s="1562">
        <v>0.24584312999257246</v>
      </c>
      <c r="K27" s="1561">
        <v>3851.5118853405838</v>
      </c>
      <c r="L27" s="1563">
        <v>291.66934171999992</v>
      </c>
      <c r="M27" s="1564">
        <v>3559.8425436205839</v>
      </c>
      <c r="N27" s="1562">
        <v>7.5728532172037691E-2</v>
      </c>
      <c r="O27" s="1249"/>
    </row>
    <row r="28" spans="1:15" ht="16.5" hidden="1" customHeight="1" x14ac:dyDescent="0.2">
      <c r="A28" s="1559">
        <v>115</v>
      </c>
      <c r="B28" s="1560" t="s">
        <v>692</v>
      </c>
      <c r="C28" s="1561">
        <v>0</v>
      </c>
      <c r="D28" s="1561">
        <v>0</v>
      </c>
      <c r="E28" s="1561">
        <v>0</v>
      </c>
      <c r="F28" s="1562" t="s">
        <v>1034</v>
      </c>
      <c r="G28" s="1561">
        <v>0</v>
      </c>
      <c r="H28" s="1561">
        <v>0</v>
      </c>
      <c r="I28" s="1561">
        <v>0</v>
      </c>
      <c r="J28" s="1562" t="s">
        <v>1034</v>
      </c>
      <c r="K28" s="1561">
        <v>0</v>
      </c>
      <c r="L28" s="1563">
        <v>0</v>
      </c>
      <c r="M28" s="1564">
        <v>0</v>
      </c>
      <c r="N28" s="1562" t="s">
        <v>1034</v>
      </c>
      <c r="O28" s="1249"/>
    </row>
    <row r="29" spans="1:15" ht="16.5" hidden="1" customHeight="1" x14ac:dyDescent="0.2">
      <c r="A29" s="1559">
        <v>112</v>
      </c>
      <c r="B29" s="1560" t="s">
        <v>242</v>
      </c>
      <c r="C29" s="1561">
        <v>0</v>
      </c>
      <c r="D29" s="1561">
        <v>0</v>
      </c>
      <c r="E29" s="1561">
        <v>0</v>
      </c>
      <c r="F29" s="1562" t="s">
        <v>1034</v>
      </c>
      <c r="G29" s="1561">
        <v>0</v>
      </c>
      <c r="H29" s="1561">
        <v>0</v>
      </c>
      <c r="I29" s="1561">
        <v>0</v>
      </c>
      <c r="J29" s="1562" t="s">
        <v>1034</v>
      </c>
      <c r="K29" s="1561">
        <v>0</v>
      </c>
      <c r="L29" s="1563">
        <v>0</v>
      </c>
      <c r="M29" s="1564">
        <v>0</v>
      </c>
      <c r="N29" s="1562" t="s">
        <v>1034</v>
      </c>
    </row>
    <row r="30" spans="1:15" ht="16.5" hidden="1" customHeight="1" x14ac:dyDescent="0.2">
      <c r="A30" s="1559">
        <v>110</v>
      </c>
      <c r="B30" s="1560" t="s">
        <v>724</v>
      </c>
      <c r="C30" s="1561">
        <v>0</v>
      </c>
      <c r="D30" s="1561">
        <v>0</v>
      </c>
      <c r="E30" s="1561">
        <v>0</v>
      </c>
      <c r="F30" s="1562" t="s">
        <v>1034</v>
      </c>
      <c r="G30" s="1561">
        <v>0</v>
      </c>
      <c r="H30" s="1561">
        <v>0</v>
      </c>
      <c r="I30" s="1561">
        <v>0</v>
      </c>
      <c r="J30" s="1562" t="s">
        <v>1034</v>
      </c>
      <c r="K30" s="1561">
        <v>0</v>
      </c>
      <c r="L30" s="1563">
        <v>0</v>
      </c>
      <c r="M30" s="1564">
        <v>0</v>
      </c>
      <c r="N30" s="1562" t="s">
        <v>1034</v>
      </c>
    </row>
    <row r="31" spans="1:15" ht="16.5" hidden="1" customHeight="1" x14ac:dyDescent="0.2">
      <c r="A31" s="1559">
        <v>114</v>
      </c>
      <c r="B31" s="1560" t="s">
        <v>317</v>
      </c>
      <c r="C31" s="1561">
        <v>0</v>
      </c>
      <c r="D31" s="1561">
        <v>0</v>
      </c>
      <c r="E31" s="1561">
        <v>0</v>
      </c>
      <c r="F31" s="1562" t="s">
        <v>1034</v>
      </c>
      <c r="G31" s="1561">
        <v>0</v>
      </c>
      <c r="H31" s="1561">
        <v>0</v>
      </c>
      <c r="I31" s="1561">
        <v>0</v>
      </c>
      <c r="J31" s="1562" t="s">
        <v>1034</v>
      </c>
      <c r="K31" s="1561">
        <v>0</v>
      </c>
      <c r="L31" s="1563">
        <v>0</v>
      </c>
      <c r="M31" s="1564">
        <v>0</v>
      </c>
      <c r="N31" s="1562" t="s">
        <v>1034</v>
      </c>
    </row>
    <row r="32" spans="1:15" ht="16.5" customHeight="1" x14ac:dyDescent="0.2">
      <c r="A32" s="1559">
        <v>117</v>
      </c>
      <c r="B32" s="1560" t="s">
        <v>373</v>
      </c>
      <c r="C32" s="1561">
        <v>1718.2415262776651</v>
      </c>
      <c r="D32" s="1561">
        <v>68.635999999999996</v>
      </c>
      <c r="E32" s="1561">
        <v>1649.6055262776651</v>
      </c>
      <c r="F32" s="1565">
        <v>3.9945490171390798E-2</v>
      </c>
      <c r="G32" s="1561">
        <v>150.54227910617348</v>
      </c>
      <c r="H32" s="1561">
        <v>0</v>
      </c>
      <c r="I32" s="1561">
        <v>150.54227910617348</v>
      </c>
      <c r="J32" s="1562">
        <v>0</v>
      </c>
      <c r="K32" s="1561">
        <v>1868.7838053838386</v>
      </c>
      <c r="L32" s="1563">
        <v>68.635999999999996</v>
      </c>
      <c r="M32" s="1564">
        <v>1800.1478053838387</v>
      </c>
      <c r="N32" s="1562">
        <v>3.6727629917524096E-2</v>
      </c>
    </row>
    <row r="33" spans="1:16140" ht="16.5" hidden="1" customHeight="1" x14ac:dyDescent="0.2">
      <c r="A33" s="1559">
        <v>119</v>
      </c>
      <c r="B33" s="1560" t="s">
        <v>880</v>
      </c>
      <c r="C33" s="1561">
        <v>0</v>
      </c>
      <c r="D33" s="1561">
        <v>0</v>
      </c>
      <c r="E33" s="1561">
        <v>0</v>
      </c>
      <c r="F33" s="1562">
        <v>0</v>
      </c>
      <c r="G33" s="1561">
        <v>0</v>
      </c>
      <c r="H33" s="1561">
        <v>0</v>
      </c>
      <c r="I33" s="1561">
        <v>0</v>
      </c>
      <c r="J33" s="1562">
        <v>0</v>
      </c>
      <c r="K33" s="1561">
        <v>0</v>
      </c>
      <c r="L33" s="1563">
        <v>0</v>
      </c>
      <c r="M33" s="1564">
        <v>0</v>
      </c>
      <c r="N33" s="1562">
        <v>0</v>
      </c>
    </row>
    <row r="34" spans="1:16140" ht="16.5" customHeight="1" x14ac:dyDescent="0.2">
      <c r="A34" s="1559">
        <v>120</v>
      </c>
      <c r="B34" s="1560" t="s">
        <v>722</v>
      </c>
      <c r="C34" s="1561">
        <v>211.72344449981628</v>
      </c>
      <c r="D34" s="1561">
        <v>0</v>
      </c>
      <c r="E34" s="1561">
        <v>211.72344449981628</v>
      </c>
      <c r="F34" s="1562">
        <v>0</v>
      </c>
      <c r="G34" s="1561">
        <v>400</v>
      </c>
      <c r="H34" s="1561">
        <v>29.861459279999998</v>
      </c>
      <c r="I34" s="1561">
        <v>370.13854071999998</v>
      </c>
      <c r="J34" s="1562">
        <v>7.4653648199999992E-2</v>
      </c>
      <c r="K34" s="1561">
        <v>611.72344449981631</v>
      </c>
      <c r="L34" s="1563">
        <v>29.861459279999998</v>
      </c>
      <c r="M34" s="1564">
        <v>581.86198521981635</v>
      </c>
      <c r="N34" s="1562">
        <v>4.8815293166369671E-2</v>
      </c>
    </row>
    <row r="35" spans="1:16140" ht="16.5" customHeight="1" x14ac:dyDescent="0.2">
      <c r="A35" s="1559">
        <v>121</v>
      </c>
      <c r="B35" s="1560" t="s">
        <v>725</v>
      </c>
      <c r="C35" s="1561">
        <v>3000</v>
      </c>
      <c r="D35" s="1561">
        <v>0</v>
      </c>
      <c r="E35" s="1561">
        <v>3000</v>
      </c>
      <c r="F35" s="1562">
        <v>0</v>
      </c>
      <c r="G35" s="1561">
        <v>1024.3719355418614</v>
      </c>
      <c r="H35" s="1561">
        <v>19.427423439999998</v>
      </c>
      <c r="I35" s="1561">
        <v>1004.9445121018614</v>
      </c>
      <c r="J35" s="1562">
        <v>1.8965204693667723E-2</v>
      </c>
      <c r="K35" s="1561">
        <v>4024.3719355418616</v>
      </c>
      <c r="L35" s="1563">
        <v>19.427423439999998</v>
      </c>
      <c r="M35" s="1564">
        <v>4004.9445121018616</v>
      </c>
      <c r="N35" s="1562">
        <v>4.8274423316651506E-3</v>
      </c>
    </row>
    <row r="36" spans="1:16140" ht="16.5" customHeight="1" x14ac:dyDescent="0.2">
      <c r="A36" s="1559">
        <v>122</v>
      </c>
      <c r="B36" s="1560" t="s">
        <v>726</v>
      </c>
      <c r="C36" s="1561">
        <v>1000</v>
      </c>
      <c r="D36" s="1561">
        <v>30.533000000000001</v>
      </c>
      <c r="E36" s="1561">
        <v>969.46699999999998</v>
      </c>
      <c r="F36" s="1562">
        <v>3.0533000000000001E-2</v>
      </c>
      <c r="G36" s="1561">
        <v>500</v>
      </c>
      <c r="H36" s="1561">
        <v>0</v>
      </c>
      <c r="I36" s="1561">
        <v>500</v>
      </c>
      <c r="J36" s="1562">
        <v>0</v>
      </c>
      <c r="K36" s="1561">
        <v>1500</v>
      </c>
      <c r="L36" s="1563">
        <v>30.533000000000001</v>
      </c>
      <c r="M36" s="1564">
        <v>1469.4670000000001</v>
      </c>
      <c r="N36" s="1562">
        <v>2.0355333333333333E-2</v>
      </c>
    </row>
    <row r="37" spans="1:16140" ht="16.5" customHeight="1" x14ac:dyDescent="0.2">
      <c r="B37" s="1566" t="s">
        <v>29</v>
      </c>
      <c r="C37" s="1567">
        <v>105431.61781188675</v>
      </c>
      <c r="D37" s="1567">
        <v>1311.8659999999998</v>
      </c>
      <c r="E37" s="1567">
        <v>104119.7518118868</v>
      </c>
      <c r="F37" s="1568">
        <v>1.2442813903706362E-2</v>
      </c>
      <c r="G37" s="1567">
        <v>70287.745207924512</v>
      </c>
      <c r="H37" s="1567">
        <v>10109.29453243</v>
      </c>
      <c r="I37" s="1567">
        <v>60178.450675494496</v>
      </c>
      <c r="J37" s="1568">
        <v>0.14382727035167772</v>
      </c>
      <c r="K37" s="1567">
        <v>175719.36301981125</v>
      </c>
      <c r="L37" s="1567">
        <v>11421.160532429998</v>
      </c>
      <c r="M37" s="1567">
        <v>164298.20248738129</v>
      </c>
      <c r="N37" s="1568">
        <v>6.4996596482894908E-2</v>
      </c>
    </row>
    <row r="38" spans="1:16140" ht="10.5" customHeight="1" x14ac:dyDescent="0.2">
      <c r="B38" s="1569"/>
      <c r="C38" s="1561"/>
      <c r="D38" s="1561"/>
      <c r="E38" s="1561"/>
      <c r="F38" s="1570"/>
      <c r="G38" s="1561"/>
      <c r="H38" s="1561"/>
      <c r="I38" s="1561"/>
      <c r="J38" s="1571"/>
      <c r="K38" s="1561"/>
      <c r="L38" s="1561"/>
      <c r="M38" s="1561"/>
      <c r="N38" s="1571"/>
    </row>
    <row r="39" spans="1:16140" ht="16.5" customHeight="1" x14ac:dyDescent="0.2">
      <c r="B39" s="1572" t="s">
        <v>727</v>
      </c>
      <c r="C39" s="1561">
        <v>2108.6323562377352</v>
      </c>
      <c r="D39" s="1561">
        <v>26.237319999999997</v>
      </c>
      <c r="E39" s="1561">
        <v>2082.3950362377359</v>
      </c>
      <c r="F39" s="1562">
        <v>1.2442813903706362E-2</v>
      </c>
      <c r="G39" s="1561">
        <v>1405.7549041584903</v>
      </c>
      <c r="H39" s="1561">
        <v>202.18589064860001</v>
      </c>
      <c r="I39" s="1561">
        <v>1203.5690135098901</v>
      </c>
      <c r="J39" s="1562">
        <v>0.14382727035167775</v>
      </c>
      <c r="K39" s="1561">
        <v>3514.387260396225</v>
      </c>
      <c r="L39" s="1561">
        <v>228.42321064859996</v>
      </c>
      <c r="M39" s="1561">
        <v>3285.9640497476257</v>
      </c>
      <c r="N39" s="1562">
        <v>6.4996596482894908E-2</v>
      </c>
    </row>
    <row r="40" spans="1:16140" ht="10.5" customHeight="1" x14ac:dyDescent="0.2">
      <c r="B40" s="1573"/>
      <c r="C40" s="1574"/>
      <c r="D40" s="1574"/>
      <c r="E40" s="1574"/>
      <c r="F40" s="1570"/>
      <c r="G40" s="1574"/>
      <c r="H40" s="1574"/>
      <c r="I40" s="1574"/>
      <c r="J40" s="1571"/>
      <c r="K40" s="1574"/>
      <c r="L40" s="1574"/>
      <c r="M40" s="1574"/>
      <c r="N40" s="1571"/>
    </row>
    <row r="41" spans="1:16140" ht="16.5" customHeight="1" x14ac:dyDescent="0.2">
      <c r="B41" s="1572" t="s">
        <v>728</v>
      </c>
      <c r="C41" s="1561">
        <v>4217.2647124754703</v>
      </c>
      <c r="D41" s="1561">
        <v>52.474639999999994</v>
      </c>
      <c r="E41" s="1561">
        <v>4164.7900724754718</v>
      </c>
      <c r="F41" s="1562">
        <v>1.2442813903706362E-2</v>
      </c>
      <c r="G41" s="1561">
        <v>2811.5098083169805</v>
      </c>
      <c r="H41" s="1561">
        <v>404.37178129720002</v>
      </c>
      <c r="I41" s="1561">
        <v>2407.1380270197801</v>
      </c>
      <c r="J41" s="1562">
        <v>0.14382727035167775</v>
      </c>
      <c r="K41" s="1561">
        <v>7028.7745207924499</v>
      </c>
      <c r="L41" s="1561">
        <v>456.84642129719992</v>
      </c>
      <c r="M41" s="1561">
        <v>6571.9280994952514</v>
      </c>
      <c r="N41" s="1562">
        <v>6.4996596482894908E-2</v>
      </c>
    </row>
    <row r="42" spans="1:16140" ht="10.5" customHeight="1" x14ac:dyDescent="0.2">
      <c r="B42" s="1559"/>
      <c r="C42" s="1574"/>
      <c r="D42" s="1574"/>
      <c r="E42" s="1574"/>
      <c r="F42" s="1570"/>
      <c r="G42" s="1574"/>
      <c r="H42" s="1574"/>
      <c r="I42" s="1574"/>
      <c r="J42" s="1571"/>
      <c r="K42" s="1574"/>
      <c r="L42" s="1574"/>
      <c r="M42" s="1574"/>
      <c r="N42" s="1571"/>
    </row>
    <row r="43" spans="1:16140" ht="16.5" customHeight="1" thickBot="1" x14ac:dyDescent="0.25">
      <c r="B43" s="1575" t="s">
        <v>29</v>
      </c>
      <c r="C43" s="1576">
        <v>111757.51488059996</v>
      </c>
      <c r="D43" s="1576">
        <v>1390.5779599999996</v>
      </c>
      <c r="E43" s="1576">
        <v>110366.93692060001</v>
      </c>
      <c r="F43" s="1384">
        <v>1.244281390370636E-2</v>
      </c>
      <c r="G43" s="1576">
        <v>74505.009920399985</v>
      </c>
      <c r="H43" s="1576">
        <v>10715.8522043758</v>
      </c>
      <c r="I43" s="1576">
        <v>63789.157716024165</v>
      </c>
      <c r="J43" s="1384">
        <v>0.14382727035167772</v>
      </c>
      <c r="K43" s="1576">
        <v>186262.52480099993</v>
      </c>
      <c r="L43" s="1576">
        <v>12106.430164375797</v>
      </c>
      <c r="M43" s="1576">
        <v>174156.09463662416</v>
      </c>
      <c r="N43" s="1384">
        <v>6.4996596482894908E-2</v>
      </c>
    </row>
    <row r="44" spans="1:16140" ht="13.5" thickTop="1" x14ac:dyDescent="0.2">
      <c r="D44" s="1577"/>
      <c r="H44" s="1578"/>
    </row>
    <row r="45" spans="1:16140" x14ac:dyDescent="0.2">
      <c r="D45" s="1577"/>
    </row>
    <row r="46" spans="1:16140" x14ac:dyDescent="0.2">
      <c r="B46" s="1579" t="s">
        <v>826</v>
      </c>
      <c r="J46" s="1314"/>
      <c r="N46" s="760"/>
    </row>
    <row r="47" spans="1:16140" s="1249" customFormat="1" x14ac:dyDescent="0.2">
      <c r="A47" s="683"/>
      <c r="B47" s="1580" t="s">
        <v>827</v>
      </c>
      <c r="C47" s="1577"/>
      <c r="D47" s="1577"/>
      <c r="E47" s="1577"/>
      <c r="F47" s="1248"/>
      <c r="G47" s="1577"/>
      <c r="H47" s="1577"/>
      <c r="I47" s="1577"/>
      <c r="K47" s="1577"/>
      <c r="L47" s="1577"/>
      <c r="M47" s="1577"/>
      <c r="O47" s="683"/>
      <c r="P47" s="683"/>
      <c r="Q47" s="683"/>
      <c r="R47" s="683"/>
      <c r="S47" s="683"/>
      <c r="T47" s="683"/>
      <c r="U47" s="683"/>
      <c r="V47" s="683"/>
      <c r="W47" s="683"/>
      <c r="X47" s="683"/>
      <c r="Y47" s="683"/>
      <c r="Z47" s="683"/>
      <c r="AA47" s="683"/>
      <c r="AB47" s="683"/>
      <c r="AC47" s="683"/>
      <c r="AD47" s="683"/>
      <c r="AE47" s="683"/>
      <c r="AF47" s="683"/>
      <c r="AG47" s="683"/>
      <c r="AH47" s="683"/>
      <c r="AI47" s="683"/>
      <c r="AJ47" s="683"/>
      <c r="AK47" s="683"/>
      <c r="AL47" s="683"/>
      <c r="AM47" s="683"/>
      <c r="AN47" s="683"/>
      <c r="AO47" s="683"/>
      <c r="AP47" s="683"/>
      <c r="AQ47" s="683"/>
      <c r="AR47" s="683"/>
      <c r="AS47" s="683"/>
      <c r="AT47" s="683"/>
      <c r="AU47" s="683"/>
      <c r="AV47" s="683"/>
      <c r="AW47" s="683"/>
      <c r="AX47" s="683"/>
      <c r="AY47" s="683"/>
      <c r="AZ47" s="683"/>
      <c r="BA47" s="683"/>
      <c r="BB47" s="683"/>
      <c r="BC47" s="683"/>
      <c r="BD47" s="683"/>
      <c r="BE47" s="683"/>
      <c r="BF47" s="683"/>
      <c r="BG47" s="683"/>
      <c r="BH47" s="683"/>
      <c r="BI47" s="683"/>
      <c r="BJ47" s="683"/>
      <c r="BK47" s="683"/>
      <c r="BL47" s="683"/>
      <c r="BM47" s="683"/>
      <c r="BN47" s="683"/>
      <c r="BO47" s="683"/>
      <c r="BP47" s="683"/>
      <c r="BQ47" s="683"/>
      <c r="BR47" s="683"/>
      <c r="BS47" s="683"/>
      <c r="BT47" s="683"/>
      <c r="BU47" s="683"/>
      <c r="BV47" s="683"/>
      <c r="BW47" s="683"/>
      <c r="BX47" s="683"/>
      <c r="BY47" s="683"/>
      <c r="BZ47" s="683"/>
      <c r="CA47" s="683"/>
      <c r="CB47" s="683"/>
      <c r="CC47" s="683"/>
      <c r="CD47" s="683"/>
      <c r="CE47" s="683"/>
      <c r="CF47" s="683"/>
      <c r="CG47" s="683"/>
      <c r="CH47" s="683"/>
      <c r="CI47" s="683"/>
      <c r="CJ47" s="683"/>
      <c r="CK47" s="683"/>
      <c r="CL47" s="683"/>
      <c r="CM47" s="683"/>
      <c r="CN47" s="683"/>
      <c r="CO47" s="683"/>
      <c r="CP47" s="683"/>
      <c r="CQ47" s="683"/>
      <c r="CR47" s="683"/>
      <c r="CS47" s="683"/>
      <c r="CT47" s="683"/>
      <c r="CU47" s="683"/>
      <c r="CV47" s="683"/>
      <c r="CW47" s="683"/>
      <c r="CX47" s="683"/>
      <c r="CY47" s="683"/>
      <c r="CZ47" s="683"/>
      <c r="DA47" s="683"/>
      <c r="DB47" s="683"/>
      <c r="DC47" s="683"/>
      <c r="DD47" s="683"/>
      <c r="DE47" s="683"/>
      <c r="DF47" s="683"/>
      <c r="DG47" s="683"/>
      <c r="DH47" s="683"/>
      <c r="DI47" s="683"/>
      <c r="DJ47" s="683"/>
      <c r="DK47" s="683"/>
      <c r="DL47" s="683"/>
      <c r="DM47" s="683"/>
      <c r="DN47" s="683"/>
      <c r="DO47" s="683"/>
      <c r="DP47" s="683"/>
      <c r="DQ47" s="683"/>
      <c r="DR47" s="683"/>
      <c r="DS47" s="683"/>
      <c r="DT47" s="683"/>
      <c r="DU47" s="683"/>
      <c r="DV47" s="683"/>
      <c r="DW47" s="683"/>
      <c r="DX47" s="683"/>
      <c r="DY47" s="683"/>
      <c r="DZ47" s="683"/>
      <c r="EA47" s="683"/>
      <c r="EB47" s="683"/>
      <c r="EC47" s="683"/>
      <c r="ED47" s="683"/>
      <c r="EE47" s="683"/>
      <c r="EF47" s="683"/>
      <c r="EG47" s="683"/>
      <c r="EH47" s="683"/>
      <c r="EI47" s="683"/>
      <c r="EJ47" s="683"/>
      <c r="EK47" s="683"/>
      <c r="EL47" s="683"/>
      <c r="EM47" s="683"/>
      <c r="EN47" s="683"/>
      <c r="EO47" s="683"/>
      <c r="EP47" s="683"/>
      <c r="EQ47" s="683"/>
      <c r="ER47" s="683"/>
      <c r="ES47" s="683"/>
      <c r="ET47" s="683"/>
      <c r="EU47" s="683"/>
      <c r="EV47" s="683"/>
      <c r="EW47" s="683"/>
      <c r="EX47" s="683"/>
      <c r="EY47" s="683"/>
      <c r="EZ47" s="683"/>
      <c r="FA47" s="683"/>
      <c r="FB47" s="683"/>
      <c r="FC47" s="683"/>
      <c r="FD47" s="683"/>
      <c r="FE47" s="683"/>
      <c r="FF47" s="683"/>
      <c r="FG47" s="683"/>
      <c r="FH47" s="683"/>
      <c r="FI47" s="683"/>
      <c r="FJ47" s="683"/>
      <c r="FK47" s="683"/>
      <c r="FL47" s="683"/>
      <c r="FM47" s="683"/>
      <c r="FN47" s="683"/>
      <c r="FO47" s="683"/>
      <c r="FP47" s="683"/>
      <c r="FQ47" s="683"/>
      <c r="FR47" s="683"/>
      <c r="FS47" s="683"/>
      <c r="FT47" s="683"/>
      <c r="FU47" s="683"/>
      <c r="FV47" s="683"/>
      <c r="FW47" s="683"/>
      <c r="FX47" s="683"/>
      <c r="FY47" s="683"/>
      <c r="FZ47" s="683"/>
      <c r="GA47" s="683"/>
      <c r="GB47" s="683"/>
      <c r="GC47" s="683"/>
      <c r="GD47" s="683"/>
      <c r="GE47" s="683"/>
      <c r="GF47" s="683"/>
      <c r="GG47" s="683"/>
      <c r="GH47" s="683"/>
      <c r="GI47" s="683"/>
      <c r="GJ47" s="683"/>
      <c r="GK47" s="683"/>
      <c r="GL47" s="683"/>
      <c r="GM47" s="683"/>
      <c r="GN47" s="683"/>
      <c r="GO47" s="683"/>
      <c r="GP47" s="683"/>
      <c r="GQ47" s="683"/>
      <c r="GR47" s="683"/>
      <c r="GS47" s="683"/>
      <c r="GT47" s="683"/>
      <c r="GU47" s="683"/>
      <c r="GV47" s="683"/>
      <c r="GW47" s="683"/>
      <c r="GX47" s="683"/>
      <c r="GY47" s="683"/>
      <c r="GZ47" s="683"/>
      <c r="HA47" s="683"/>
      <c r="HB47" s="683"/>
      <c r="HC47" s="683"/>
      <c r="HD47" s="683"/>
      <c r="HE47" s="683"/>
      <c r="HF47" s="683"/>
      <c r="HG47" s="683"/>
      <c r="HH47" s="683"/>
      <c r="HI47" s="683"/>
      <c r="HJ47" s="683"/>
      <c r="HK47" s="683"/>
      <c r="HL47" s="683"/>
      <c r="HM47" s="683"/>
      <c r="HN47" s="683"/>
      <c r="HO47" s="683"/>
      <c r="HP47" s="683"/>
      <c r="HQ47" s="683"/>
      <c r="HR47" s="683"/>
      <c r="HS47" s="683"/>
      <c r="HT47" s="683"/>
      <c r="HU47" s="683"/>
      <c r="HV47" s="683"/>
      <c r="HW47" s="683"/>
      <c r="HX47" s="683"/>
      <c r="HY47" s="683"/>
      <c r="HZ47" s="683"/>
      <c r="IA47" s="683"/>
      <c r="IB47" s="683"/>
      <c r="IC47" s="683"/>
      <c r="ID47" s="683"/>
      <c r="IE47" s="683"/>
      <c r="IF47" s="683"/>
      <c r="IG47" s="683"/>
      <c r="IH47" s="683"/>
      <c r="II47" s="683"/>
      <c r="IJ47" s="683"/>
      <c r="IK47" s="683"/>
      <c r="IL47" s="683"/>
      <c r="IM47" s="683"/>
      <c r="IN47" s="683"/>
      <c r="IO47" s="683"/>
      <c r="IP47" s="683"/>
      <c r="IQ47" s="683"/>
      <c r="IR47" s="683"/>
      <c r="IS47" s="683"/>
      <c r="IT47" s="683"/>
      <c r="IU47" s="683"/>
      <c r="IV47" s="683"/>
      <c r="IW47" s="683"/>
      <c r="IX47" s="683"/>
      <c r="IY47" s="683"/>
      <c r="IZ47" s="683"/>
      <c r="JA47" s="683"/>
      <c r="JB47" s="683"/>
      <c r="JC47" s="683"/>
      <c r="JD47" s="683"/>
      <c r="JE47" s="683"/>
      <c r="JF47" s="683"/>
      <c r="JG47" s="683"/>
      <c r="JH47" s="683"/>
      <c r="JI47" s="683"/>
      <c r="JJ47" s="683"/>
      <c r="JK47" s="683"/>
      <c r="JL47" s="683"/>
      <c r="JM47" s="683"/>
      <c r="JN47" s="683"/>
      <c r="JO47" s="683"/>
      <c r="JP47" s="683"/>
      <c r="JQ47" s="683"/>
      <c r="JR47" s="683"/>
      <c r="JS47" s="683"/>
      <c r="JT47" s="683"/>
      <c r="JU47" s="683"/>
      <c r="JV47" s="683"/>
      <c r="JW47" s="683"/>
      <c r="JX47" s="683"/>
      <c r="JY47" s="683"/>
      <c r="JZ47" s="683"/>
      <c r="KA47" s="683"/>
      <c r="KB47" s="683"/>
      <c r="KC47" s="683"/>
      <c r="KD47" s="683"/>
      <c r="KE47" s="683"/>
      <c r="KF47" s="683"/>
      <c r="KG47" s="683"/>
      <c r="KH47" s="683"/>
      <c r="KI47" s="683"/>
      <c r="KJ47" s="683"/>
      <c r="KK47" s="683"/>
      <c r="KL47" s="683"/>
      <c r="KM47" s="683"/>
      <c r="KN47" s="683"/>
      <c r="KO47" s="683"/>
      <c r="KP47" s="683"/>
      <c r="KQ47" s="683"/>
      <c r="KR47" s="683"/>
      <c r="KS47" s="683"/>
      <c r="KT47" s="683"/>
      <c r="KU47" s="683"/>
      <c r="KV47" s="683"/>
      <c r="KW47" s="683"/>
      <c r="KX47" s="683"/>
      <c r="KY47" s="683"/>
      <c r="KZ47" s="683"/>
      <c r="LA47" s="683"/>
      <c r="LB47" s="683"/>
      <c r="LC47" s="683"/>
      <c r="LD47" s="683"/>
      <c r="LE47" s="683"/>
      <c r="LF47" s="683"/>
      <c r="LG47" s="683"/>
      <c r="LH47" s="683"/>
      <c r="LI47" s="683"/>
      <c r="LJ47" s="683"/>
      <c r="LK47" s="683"/>
      <c r="LL47" s="683"/>
      <c r="LM47" s="683"/>
      <c r="LN47" s="683"/>
      <c r="LO47" s="683"/>
      <c r="LP47" s="683"/>
      <c r="LQ47" s="683"/>
      <c r="LR47" s="683"/>
      <c r="LS47" s="683"/>
      <c r="LT47" s="683"/>
      <c r="LU47" s="683"/>
      <c r="LV47" s="683"/>
      <c r="LW47" s="683"/>
      <c r="LX47" s="683"/>
      <c r="LY47" s="683"/>
      <c r="LZ47" s="683"/>
      <c r="MA47" s="683"/>
      <c r="MB47" s="683"/>
      <c r="MC47" s="683"/>
      <c r="MD47" s="683"/>
      <c r="ME47" s="683"/>
      <c r="MF47" s="683"/>
      <c r="MG47" s="683"/>
      <c r="MH47" s="683"/>
      <c r="MI47" s="683"/>
      <c r="MJ47" s="683"/>
      <c r="MK47" s="683"/>
      <c r="ML47" s="683"/>
      <c r="MM47" s="683"/>
      <c r="MN47" s="683"/>
      <c r="MO47" s="683"/>
      <c r="MP47" s="683"/>
      <c r="MQ47" s="683"/>
      <c r="MR47" s="683"/>
      <c r="MS47" s="683"/>
      <c r="MT47" s="683"/>
      <c r="MU47" s="683"/>
      <c r="MV47" s="683"/>
      <c r="MW47" s="683"/>
      <c r="MX47" s="683"/>
      <c r="MY47" s="683"/>
      <c r="MZ47" s="683"/>
      <c r="NA47" s="683"/>
      <c r="NB47" s="683"/>
      <c r="NC47" s="683"/>
      <c r="ND47" s="683"/>
      <c r="NE47" s="683"/>
      <c r="NF47" s="683"/>
      <c r="NG47" s="683"/>
      <c r="NH47" s="683"/>
      <c r="NI47" s="683"/>
      <c r="NJ47" s="683"/>
      <c r="NK47" s="683"/>
      <c r="NL47" s="683"/>
      <c r="NM47" s="683"/>
      <c r="NN47" s="683"/>
      <c r="NO47" s="683"/>
      <c r="NP47" s="683"/>
      <c r="NQ47" s="683"/>
      <c r="NR47" s="683"/>
      <c r="NS47" s="683"/>
      <c r="NT47" s="683"/>
      <c r="NU47" s="683"/>
      <c r="NV47" s="683"/>
      <c r="NW47" s="683"/>
      <c r="NX47" s="683"/>
      <c r="NY47" s="683"/>
      <c r="NZ47" s="683"/>
      <c r="OA47" s="683"/>
      <c r="OB47" s="683"/>
      <c r="OC47" s="683"/>
      <c r="OD47" s="683"/>
      <c r="OE47" s="683"/>
      <c r="OF47" s="683"/>
      <c r="OG47" s="683"/>
      <c r="OH47" s="683"/>
      <c r="OI47" s="683"/>
      <c r="OJ47" s="683"/>
      <c r="OK47" s="683"/>
      <c r="OL47" s="683"/>
      <c r="OM47" s="683"/>
      <c r="ON47" s="683"/>
      <c r="OO47" s="683"/>
      <c r="OP47" s="683"/>
      <c r="OQ47" s="683"/>
      <c r="OR47" s="683"/>
      <c r="OS47" s="683"/>
      <c r="OT47" s="683"/>
      <c r="OU47" s="683"/>
      <c r="OV47" s="683"/>
      <c r="OW47" s="683"/>
      <c r="OX47" s="683"/>
      <c r="OY47" s="683"/>
      <c r="OZ47" s="683"/>
      <c r="PA47" s="683"/>
      <c r="PB47" s="683"/>
      <c r="PC47" s="683"/>
      <c r="PD47" s="683"/>
      <c r="PE47" s="683"/>
      <c r="PF47" s="683"/>
      <c r="PG47" s="683"/>
      <c r="PH47" s="683"/>
      <c r="PI47" s="683"/>
      <c r="PJ47" s="683"/>
      <c r="PK47" s="683"/>
      <c r="PL47" s="683"/>
      <c r="PM47" s="683"/>
      <c r="PN47" s="683"/>
      <c r="PO47" s="683"/>
      <c r="PP47" s="683"/>
      <c r="PQ47" s="683"/>
      <c r="PR47" s="683"/>
      <c r="PS47" s="683"/>
      <c r="PT47" s="683"/>
      <c r="PU47" s="683"/>
      <c r="PV47" s="683"/>
      <c r="PW47" s="683"/>
      <c r="PX47" s="683"/>
      <c r="PY47" s="683"/>
      <c r="PZ47" s="683"/>
      <c r="QA47" s="683"/>
      <c r="QB47" s="683"/>
      <c r="QC47" s="683"/>
      <c r="QD47" s="683"/>
      <c r="QE47" s="683"/>
      <c r="QF47" s="683"/>
      <c r="QG47" s="683"/>
      <c r="QH47" s="683"/>
      <c r="QI47" s="683"/>
      <c r="QJ47" s="683"/>
      <c r="QK47" s="683"/>
      <c r="QL47" s="683"/>
      <c r="QM47" s="683"/>
      <c r="QN47" s="683"/>
      <c r="QO47" s="683"/>
      <c r="QP47" s="683"/>
      <c r="QQ47" s="683"/>
      <c r="QR47" s="683"/>
      <c r="QS47" s="683"/>
      <c r="QT47" s="683"/>
      <c r="QU47" s="683"/>
      <c r="QV47" s="683"/>
      <c r="QW47" s="683"/>
      <c r="QX47" s="683"/>
      <c r="QY47" s="683"/>
      <c r="QZ47" s="683"/>
      <c r="RA47" s="683"/>
      <c r="RB47" s="683"/>
      <c r="RC47" s="683"/>
      <c r="RD47" s="683"/>
      <c r="RE47" s="683"/>
      <c r="RF47" s="683"/>
      <c r="RG47" s="683"/>
      <c r="RH47" s="683"/>
      <c r="RI47" s="683"/>
      <c r="RJ47" s="683"/>
      <c r="RK47" s="683"/>
      <c r="RL47" s="683"/>
      <c r="RM47" s="683"/>
      <c r="RN47" s="683"/>
      <c r="RO47" s="683"/>
      <c r="RP47" s="683"/>
      <c r="RQ47" s="683"/>
      <c r="RR47" s="683"/>
      <c r="RS47" s="683"/>
      <c r="RT47" s="683"/>
      <c r="RU47" s="683"/>
      <c r="RV47" s="683"/>
      <c r="RW47" s="683"/>
      <c r="RX47" s="683"/>
      <c r="RY47" s="683"/>
      <c r="RZ47" s="683"/>
      <c r="SA47" s="683"/>
      <c r="SB47" s="683"/>
      <c r="SC47" s="683"/>
      <c r="SD47" s="683"/>
      <c r="SE47" s="683"/>
      <c r="SF47" s="683"/>
      <c r="SG47" s="683"/>
      <c r="SH47" s="683"/>
      <c r="SI47" s="683"/>
      <c r="SJ47" s="683"/>
      <c r="SK47" s="683"/>
      <c r="SL47" s="683"/>
      <c r="SM47" s="683"/>
      <c r="SN47" s="683"/>
      <c r="SO47" s="683"/>
      <c r="SP47" s="683"/>
      <c r="SQ47" s="683"/>
      <c r="SR47" s="683"/>
      <c r="SS47" s="683"/>
      <c r="ST47" s="683"/>
      <c r="SU47" s="683"/>
      <c r="SV47" s="683"/>
      <c r="SW47" s="683"/>
      <c r="SX47" s="683"/>
      <c r="SY47" s="683"/>
      <c r="SZ47" s="683"/>
      <c r="TA47" s="683"/>
      <c r="TB47" s="683"/>
      <c r="TC47" s="683"/>
      <c r="TD47" s="683"/>
      <c r="TE47" s="683"/>
      <c r="TF47" s="683"/>
      <c r="TG47" s="683"/>
      <c r="TH47" s="683"/>
      <c r="TI47" s="683"/>
      <c r="TJ47" s="683"/>
      <c r="TK47" s="683"/>
      <c r="TL47" s="683"/>
      <c r="TM47" s="683"/>
      <c r="TN47" s="683"/>
      <c r="TO47" s="683"/>
      <c r="TP47" s="683"/>
      <c r="TQ47" s="683"/>
      <c r="TR47" s="683"/>
      <c r="TS47" s="683"/>
      <c r="TT47" s="683"/>
      <c r="TU47" s="683"/>
      <c r="TV47" s="683"/>
      <c r="TW47" s="683"/>
      <c r="TX47" s="683"/>
      <c r="TY47" s="683"/>
      <c r="TZ47" s="683"/>
      <c r="UA47" s="683"/>
      <c r="UB47" s="683"/>
      <c r="UC47" s="683"/>
      <c r="UD47" s="683"/>
      <c r="UE47" s="683"/>
      <c r="UF47" s="683"/>
      <c r="UG47" s="683"/>
      <c r="UH47" s="683"/>
      <c r="UI47" s="683"/>
      <c r="UJ47" s="683"/>
      <c r="UK47" s="683"/>
      <c r="UL47" s="683"/>
      <c r="UM47" s="683"/>
      <c r="UN47" s="683"/>
      <c r="UO47" s="683"/>
      <c r="UP47" s="683"/>
      <c r="UQ47" s="683"/>
      <c r="UR47" s="683"/>
      <c r="US47" s="683"/>
      <c r="UT47" s="683"/>
      <c r="UU47" s="683"/>
      <c r="UV47" s="683"/>
      <c r="UW47" s="683"/>
      <c r="UX47" s="683"/>
      <c r="UY47" s="683"/>
      <c r="UZ47" s="683"/>
      <c r="VA47" s="683"/>
      <c r="VB47" s="683"/>
      <c r="VC47" s="683"/>
      <c r="VD47" s="683"/>
      <c r="VE47" s="683"/>
      <c r="VF47" s="683"/>
      <c r="VG47" s="683"/>
      <c r="VH47" s="683"/>
      <c r="VI47" s="683"/>
      <c r="VJ47" s="683"/>
      <c r="VK47" s="683"/>
      <c r="VL47" s="683"/>
      <c r="VM47" s="683"/>
      <c r="VN47" s="683"/>
      <c r="VO47" s="683"/>
      <c r="VP47" s="683"/>
      <c r="VQ47" s="683"/>
      <c r="VR47" s="683"/>
      <c r="VS47" s="683"/>
      <c r="VT47" s="683"/>
      <c r="VU47" s="683"/>
      <c r="VV47" s="683"/>
      <c r="VW47" s="683"/>
      <c r="VX47" s="683"/>
      <c r="VY47" s="683"/>
      <c r="VZ47" s="683"/>
      <c r="WA47" s="683"/>
      <c r="WB47" s="683"/>
      <c r="WC47" s="683"/>
      <c r="WD47" s="683"/>
      <c r="WE47" s="683"/>
      <c r="WF47" s="683"/>
      <c r="WG47" s="683"/>
      <c r="WH47" s="683"/>
      <c r="WI47" s="683"/>
      <c r="WJ47" s="683"/>
      <c r="WK47" s="683"/>
      <c r="WL47" s="683"/>
      <c r="WM47" s="683"/>
      <c r="WN47" s="683"/>
      <c r="WO47" s="683"/>
      <c r="WP47" s="683"/>
      <c r="WQ47" s="683"/>
      <c r="WR47" s="683"/>
      <c r="WS47" s="683"/>
      <c r="WT47" s="683"/>
      <c r="WU47" s="683"/>
      <c r="WV47" s="683"/>
      <c r="WW47" s="683"/>
      <c r="WX47" s="683"/>
      <c r="WY47" s="683"/>
      <c r="WZ47" s="683"/>
      <c r="XA47" s="683"/>
      <c r="XB47" s="683"/>
      <c r="XC47" s="683"/>
      <c r="XD47" s="683"/>
      <c r="XE47" s="683"/>
      <c r="XF47" s="683"/>
      <c r="XG47" s="683"/>
      <c r="XH47" s="683"/>
      <c r="XI47" s="683"/>
      <c r="XJ47" s="683"/>
      <c r="XK47" s="683"/>
      <c r="XL47" s="683"/>
      <c r="XM47" s="683"/>
      <c r="XN47" s="683"/>
      <c r="XO47" s="683"/>
      <c r="XP47" s="683"/>
      <c r="XQ47" s="683"/>
      <c r="XR47" s="683"/>
      <c r="XS47" s="683"/>
      <c r="XT47" s="683"/>
      <c r="XU47" s="683"/>
      <c r="XV47" s="683"/>
      <c r="XW47" s="683"/>
      <c r="XX47" s="683"/>
      <c r="XY47" s="683"/>
      <c r="XZ47" s="683"/>
      <c r="YA47" s="683"/>
      <c r="YB47" s="683"/>
      <c r="YC47" s="683"/>
      <c r="YD47" s="683"/>
      <c r="YE47" s="683"/>
      <c r="YF47" s="683"/>
      <c r="YG47" s="683"/>
      <c r="YH47" s="683"/>
      <c r="YI47" s="683"/>
      <c r="YJ47" s="683"/>
      <c r="YK47" s="683"/>
      <c r="YL47" s="683"/>
      <c r="YM47" s="683"/>
      <c r="YN47" s="683"/>
      <c r="YO47" s="683"/>
      <c r="YP47" s="683"/>
      <c r="YQ47" s="683"/>
      <c r="YR47" s="683"/>
      <c r="YS47" s="683"/>
      <c r="YT47" s="683"/>
      <c r="YU47" s="683"/>
      <c r="YV47" s="683"/>
      <c r="YW47" s="683"/>
      <c r="YX47" s="683"/>
      <c r="YY47" s="683"/>
      <c r="YZ47" s="683"/>
      <c r="ZA47" s="683"/>
      <c r="ZB47" s="683"/>
      <c r="ZC47" s="683"/>
      <c r="ZD47" s="683"/>
      <c r="ZE47" s="683"/>
      <c r="ZF47" s="683"/>
      <c r="ZG47" s="683"/>
      <c r="ZH47" s="683"/>
      <c r="ZI47" s="683"/>
      <c r="ZJ47" s="683"/>
      <c r="ZK47" s="683"/>
      <c r="ZL47" s="683"/>
      <c r="ZM47" s="683"/>
      <c r="ZN47" s="683"/>
      <c r="ZO47" s="683"/>
      <c r="ZP47" s="683"/>
      <c r="ZQ47" s="683"/>
      <c r="ZR47" s="683"/>
      <c r="ZS47" s="683"/>
      <c r="ZT47" s="683"/>
      <c r="ZU47" s="683"/>
      <c r="ZV47" s="683"/>
      <c r="ZW47" s="683"/>
      <c r="ZX47" s="683"/>
      <c r="ZY47" s="683"/>
      <c r="ZZ47" s="683"/>
      <c r="AAA47" s="683"/>
      <c r="AAB47" s="683"/>
      <c r="AAC47" s="683"/>
      <c r="AAD47" s="683"/>
      <c r="AAE47" s="683"/>
      <c r="AAF47" s="683"/>
      <c r="AAG47" s="683"/>
      <c r="AAH47" s="683"/>
      <c r="AAI47" s="683"/>
      <c r="AAJ47" s="683"/>
      <c r="AAK47" s="683"/>
      <c r="AAL47" s="683"/>
      <c r="AAM47" s="683"/>
      <c r="AAN47" s="683"/>
      <c r="AAO47" s="683"/>
      <c r="AAP47" s="683"/>
      <c r="AAQ47" s="683"/>
      <c r="AAR47" s="683"/>
      <c r="AAS47" s="683"/>
      <c r="AAT47" s="683"/>
      <c r="AAU47" s="683"/>
      <c r="AAV47" s="683"/>
      <c r="AAW47" s="683"/>
      <c r="AAX47" s="683"/>
      <c r="AAY47" s="683"/>
      <c r="AAZ47" s="683"/>
      <c r="ABA47" s="683"/>
      <c r="ABB47" s="683"/>
      <c r="ABC47" s="683"/>
      <c r="ABD47" s="683"/>
      <c r="ABE47" s="683"/>
      <c r="ABF47" s="683"/>
      <c r="ABG47" s="683"/>
      <c r="ABH47" s="683"/>
      <c r="ABI47" s="683"/>
      <c r="ABJ47" s="683"/>
      <c r="ABK47" s="683"/>
      <c r="ABL47" s="683"/>
      <c r="ABM47" s="683"/>
      <c r="ABN47" s="683"/>
      <c r="ABO47" s="683"/>
      <c r="ABP47" s="683"/>
      <c r="ABQ47" s="683"/>
      <c r="ABR47" s="683"/>
      <c r="ABS47" s="683"/>
      <c r="ABT47" s="683"/>
      <c r="ABU47" s="683"/>
      <c r="ABV47" s="683"/>
      <c r="ABW47" s="683"/>
      <c r="ABX47" s="683"/>
      <c r="ABY47" s="683"/>
      <c r="ABZ47" s="683"/>
      <c r="ACA47" s="683"/>
      <c r="ACB47" s="683"/>
      <c r="ACC47" s="683"/>
      <c r="ACD47" s="683"/>
      <c r="ACE47" s="683"/>
      <c r="ACF47" s="683"/>
      <c r="ACG47" s="683"/>
      <c r="ACH47" s="683"/>
      <c r="ACI47" s="683"/>
      <c r="ACJ47" s="683"/>
      <c r="ACK47" s="683"/>
      <c r="ACL47" s="683"/>
      <c r="ACM47" s="683"/>
      <c r="ACN47" s="683"/>
      <c r="ACO47" s="683"/>
      <c r="ACP47" s="683"/>
      <c r="ACQ47" s="683"/>
      <c r="ACR47" s="683"/>
      <c r="ACS47" s="683"/>
      <c r="ACT47" s="683"/>
      <c r="ACU47" s="683"/>
      <c r="ACV47" s="683"/>
      <c r="ACW47" s="683"/>
      <c r="ACX47" s="683"/>
      <c r="ACY47" s="683"/>
      <c r="ACZ47" s="683"/>
      <c r="ADA47" s="683"/>
      <c r="ADB47" s="683"/>
      <c r="ADC47" s="683"/>
      <c r="ADD47" s="683"/>
      <c r="ADE47" s="683"/>
      <c r="ADF47" s="683"/>
      <c r="ADG47" s="683"/>
      <c r="ADH47" s="683"/>
      <c r="ADI47" s="683"/>
      <c r="ADJ47" s="683"/>
      <c r="ADK47" s="683"/>
      <c r="ADL47" s="683"/>
      <c r="ADM47" s="683"/>
      <c r="ADN47" s="683"/>
      <c r="ADO47" s="683"/>
      <c r="ADP47" s="683"/>
      <c r="ADQ47" s="683"/>
      <c r="ADR47" s="683"/>
      <c r="ADS47" s="683"/>
      <c r="ADT47" s="683"/>
      <c r="ADU47" s="683"/>
      <c r="ADV47" s="683"/>
      <c r="ADW47" s="683"/>
      <c r="ADX47" s="683"/>
      <c r="ADY47" s="683"/>
      <c r="ADZ47" s="683"/>
      <c r="AEA47" s="683"/>
      <c r="AEB47" s="683"/>
      <c r="AEC47" s="683"/>
      <c r="AED47" s="683"/>
      <c r="AEE47" s="683"/>
      <c r="AEF47" s="683"/>
      <c r="AEG47" s="683"/>
      <c r="AEH47" s="683"/>
      <c r="AEI47" s="683"/>
      <c r="AEJ47" s="683"/>
      <c r="AEK47" s="683"/>
      <c r="AEL47" s="683"/>
      <c r="AEM47" s="683"/>
      <c r="AEN47" s="683"/>
      <c r="AEO47" s="683"/>
      <c r="AEP47" s="683"/>
      <c r="AEQ47" s="683"/>
      <c r="AER47" s="683"/>
      <c r="AES47" s="683"/>
      <c r="AET47" s="683"/>
      <c r="AEU47" s="683"/>
      <c r="AEV47" s="683"/>
      <c r="AEW47" s="683"/>
      <c r="AEX47" s="683"/>
      <c r="AEY47" s="683"/>
      <c r="AEZ47" s="683"/>
      <c r="AFA47" s="683"/>
      <c r="AFB47" s="683"/>
      <c r="AFC47" s="683"/>
      <c r="AFD47" s="683"/>
      <c r="AFE47" s="683"/>
      <c r="AFF47" s="683"/>
      <c r="AFG47" s="683"/>
      <c r="AFH47" s="683"/>
      <c r="AFI47" s="683"/>
      <c r="AFJ47" s="683"/>
      <c r="AFK47" s="683"/>
      <c r="AFL47" s="683"/>
      <c r="AFM47" s="683"/>
      <c r="AFN47" s="683"/>
      <c r="AFO47" s="683"/>
      <c r="AFP47" s="683"/>
      <c r="AFQ47" s="683"/>
      <c r="AFR47" s="683"/>
      <c r="AFS47" s="683"/>
      <c r="AFT47" s="683"/>
      <c r="AFU47" s="683"/>
      <c r="AFV47" s="683"/>
      <c r="AFW47" s="683"/>
      <c r="AFX47" s="683"/>
      <c r="AFY47" s="683"/>
      <c r="AFZ47" s="683"/>
      <c r="AGA47" s="683"/>
      <c r="AGB47" s="683"/>
      <c r="AGC47" s="683"/>
      <c r="AGD47" s="683"/>
      <c r="AGE47" s="683"/>
      <c r="AGF47" s="683"/>
      <c r="AGG47" s="683"/>
      <c r="AGH47" s="683"/>
      <c r="AGI47" s="683"/>
      <c r="AGJ47" s="683"/>
      <c r="AGK47" s="683"/>
      <c r="AGL47" s="683"/>
      <c r="AGM47" s="683"/>
      <c r="AGN47" s="683"/>
      <c r="AGO47" s="683"/>
      <c r="AGP47" s="683"/>
      <c r="AGQ47" s="683"/>
      <c r="AGR47" s="683"/>
      <c r="AGS47" s="683"/>
      <c r="AGT47" s="683"/>
      <c r="AGU47" s="683"/>
      <c r="AGV47" s="683"/>
      <c r="AGW47" s="683"/>
      <c r="AGX47" s="683"/>
      <c r="AGY47" s="683"/>
      <c r="AGZ47" s="683"/>
      <c r="AHA47" s="683"/>
      <c r="AHB47" s="683"/>
      <c r="AHC47" s="683"/>
      <c r="AHD47" s="683"/>
      <c r="AHE47" s="683"/>
      <c r="AHF47" s="683"/>
      <c r="AHG47" s="683"/>
      <c r="AHH47" s="683"/>
      <c r="AHI47" s="683"/>
      <c r="AHJ47" s="683"/>
      <c r="AHK47" s="683"/>
      <c r="AHL47" s="683"/>
      <c r="AHM47" s="683"/>
      <c r="AHN47" s="683"/>
      <c r="AHO47" s="683"/>
      <c r="AHP47" s="683"/>
      <c r="AHQ47" s="683"/>
      <c r="AHR47" s="683"/>
      <c r="AHS47" s="683"/>
      <c r="AHT47" s="683"/>
      <c r="AHU47" s="683"/>
      <c r="AHV47" s="683"/>
      <c r="AHW47" s="683"/>
      <c r="AHX47" s="683"/>
      <c r="AHY47" s="683"/>
      <c r="AHZ47" s="683"/>
      <c r="AIA47" s="683"/>
      <c r="AIB47" s="683"/>
      <c r="AIC47" s="683"/>
      <c r="AID47" s="683"/>
      <c r="AIE47" s="683"/>
      <c r="AIF47" s="683"/>
      <c r="AIG47" s="683"/>
      <c r="AIH47" s="683"/>
      <c r="AII47" s="683"/>
      <c r="AIJ47" s="683"/>
      <c r="AIK47" s="683"/>
      <c r="AIL47" s="683"/>
      <c r="AIM47" s="683"/>
      <c r="AIN47" s="683"/>
      <c r="AIO47" s="683"/>
      <c r="AIP47" s="683"/>
      <c r="AIQ47" s="683"/>
      <c r="AIR47" s="683"/>
      <c r="AIS47" s="683"/>
      <c r="AIT47" s="683"/>
      <c r="AIU47" s="683"/>
      <c r="AIV47" s="683"/>
      <c r="AIW47" s="683"/>
      <c r="AIX47" s="683"/>
      <c r="AIY47" s="683"/>
      <c r="AIZ47" s="683"/>
      <c r="AJA47" s="683"/>
      <c r="AJB47" s="683"/>
      <c r="AJC47" s="683"/>
      <c r="AJD47" s="683"/>
      <c r="AJE47" s="683"/>
      <c r="AJF47" s="683"/>
      <c r="AJG47" s="683"/>
      <c r="AJH47" s="683"/>
      <c r="AJI47" s="683"/>
      <c r="AJJ47" s="683"/>
      <c r="AJK47" s="683"/>
      <c r="AJL47" s="683"/>
      <c r="AJM47" s="683"/>
      <c r="AJN47" s="683"/>
      <c r="AJO47" s="683"/>
      <c r="AJP47" s="683"/>
      <c r="AJQ47" s="683"/>
      <c r="AJR47" s="683"/>
      <c r="AJS47" s="683"/>
      <c r="AJT47" s="683"/>
      <c r="AJU47" s="683"/>
      <c r="AJV47" s="683"/>
      <c r="AJW47" s="683"/>
      <c r="AJX47" s="683"/>
      <c r="AJY47" s="683"/>
      <c r="AJZ47" s="683"/>
      <c r="AKA47" s="683"/>
      <c r="AKB47" s="683"/>
      <c r="AKC47" s="683"/>
      <c r="AKD47" s="683"/>
      <c r="AKE47" s="683"/>
      <c r="AKF47" s="683"/>
      <c r="AKG47" s="683"/>
      <c r="AKH47" s="683"/>
      <c r="AKI47" s="683"/>
      <c r="AKJ47" s="683"/>
      <c r="AKK47" s="683"/>
      <c r="AKL47" s="683"/>
      <c r="AKM47" s="683"/>
      <c r="AKN47" s="683"/>
      <c r="AKO47" s="683"/>
      <c r="AKP47" s="683"/>
      <c r="AKQ47" s="683"/>
      <c r="AKR47" s="683"/>
      <c r="AKS47" s="683"/>
      <c r="AKT47" s="683"/>
      <c r="AKU47" s="683"/>
      <c r="AKV47" s="683"/>
      <c r="AKW47" s="683"/>
      <c r="AKX47" s="683"/>
      <c r="AKY47" s="683"/>
      <c r="AKZ47" s="683"/>
      <c r="ALA47" s="683"/>
      <c r="ALB47" s="683"/>
      <c r="ALC47" s="683"/>
      <c r="ALD47" s="683"/>
      <c r="ALE47" s="683"/>
      <c r="ALF47" s="683"/>
      <c r="ALG47" s="683"/>
      <c r="ALH47" s="683"/>
      <c r="ALI47" s="683"/>
      <c r="ALJ47" s="683"/>
      <c r="ALK47" s="683"/>
      <c r="ALL47" s="683"/>
      <c r="ALM47" s="683"/>
      <c r="ALN47" s="683"/>
      <c r="ALO47" s="683"/>
      <c r="ALP47" s="683"/>
      <c r="ALQ47" s="683"/>
      <c r="ALR47" s="683"/>
      <c r="ALS47" s="683"/>
      <c r="ALT47" s="683"/>
      <c r="ALU47" s="683"/>
      <c r="ALV47" s="683"/>
      <c r="ALW47" s="683"/>
      <c r="ALX47" s="683"/>
      <c r="ALY47" s="683"/>
      <c r="ALZ47" s="683"/>
      <c r="AMA47" s="683"/>
      <c r="AMB47" s="683"/>
      <c r="AMC47" s="683"/>
      <c r="AMD47" s="683"/>
      <c r="AME47" s="683"/>
      <c r="AMF47" s="683"/>
      <c r="AMG47" s="683"/>
      <c r="AMH47" s="683"/>
      <c r="AMI47" s="683"/>
      <c r="AMJ47" s="683"/>
      <c r="AMK47" s="683"/>
      <c r="AML47" s="683"/>
      <c r="AMM47" s="683"/>
      <c r="AMN47" s="683"/>
      <c r="AMO47" s="683"/>
      <c r="AMP47" s="683"/>
      <c r="AMQ47" s="683"/>
      <c r="AMR47" s="683"/>
      <c r="AMS47" s="683"/>
      <c r="AMT47" s="683"/>
      <c r="AMU47" s="683"/>
      <c r="AMV47" s="683"/>
      <c r="AMW47" s="683"/>
      <c r="AMX47" s="683"/>
      <c r="AMY47" s="683"/>
      <c r="AMZ47" s="683"/>
      <c r="ANA47" s="683"/>
      <c r="ANB47" s="683"/>
      <c r="ANC47" s="683"/>
      <c r="AND47" s="683"/>
      <c r="ANE47" s="683"/>
      <c r="ANF47" s="683"/>
      <c r="ANG47" s="683"/>
      <c r="ANH47" s="683"/>
      <c r="ANI47" s="683"/>
      <c r="ANJ47" s="683"/>
      <c r="ANK47" s="683"/>
      <c r="ANL47" s="683"/>
      <c r="ANM47" s="683"/>
      <c r="ANN47" s="683"/>
      <c r="ANO47" s="683"/>
      <c r="ANP47" s="683"/>
      <c r="ANQ47" s="683"/>
      <c r="ANR47" s="683"/>
      <c r="ANS47" s="683"/>
      <c r="ANT47" s="683"/>
      <c r="ANU47" s="683"/>
      <c r="ANV47" s="683"/>
      <c r="ANW47" s="683"/>
      <c r="ANX47" s="683"/>
      <c r="ANY47" s="683"/>
      <c r="ANZ47" s="683"/>
      <c r="AOA47" s="683"/>
      <c r="AOB47" s="683"/>
      <c r="AOC47" s="683"/>
      <c r="AOD47" s="683"/>
      <c r="AOE47" s="683"/>
      <c r="AOF47" s="683"/>
      <c r="AOG47" s="683"/>
      <c r="AOH47" s="683"/>
      <c r="AOI47" s="683"/>
      <c r="AOJ47" s="683"/>
      <c r="AOK47" s="683"/>
      <c r="AOL47" s="683"/>
      <c r="AOM47" s="683"/>
      <c r="AON47" s="683"/>
      <c r="AOO47" s="683"/>
      <c r="AOP47" s="683"/>
      <c r="AOQ47" s="683"/>
      <c r="AOR47" s="683"/>
      <c r="AOS47" s="683"/>
      <c r="AOT47" s="683"/>
      <c r="AOU47" s="683"/>
      <c r="AOV47" s="683"/>
      <c r="AOW47" s="683"/>
      <c r="AOX47" s="683"/>
      <c r="AOY47" s="683"/>
      <c r="AOZ47" s="683"/>
      <c r="APA47" s="683"/>
      <c r="APB47" s="683"/>
      <c r="APC47" s="683"/>
      <c r="APD47" s="683"/>
      <c r="APE47" s="683"/>
      <c r="APF47" s="683"/>
      <c r="APG47" s="683"/>
      <c r="APH47" s="683"/>
      <c r="API47" s="683"/>
      <c r="APJ47" s="683"/>
      <c r="APK47" s="683"/>
      <c r="APL47" s="683"/>
      <c r="APM47" s="683"/>
      <c r="APN47" s="683"/>
      <c r="APO47" s="683"/>
      <c r="APP47" s="683"/>
      <c r="APQ47" s="683"/>
      <c r="APR47" s="683"/>
      <c r="APS47" s="683"/>
      <c r="APT47" s="683"/>
      <c r="APU47" s="683"/>
      <c r="APV47" s="683"/>
      <c r="APW47" s="683"/>
      <c r="APX47" s="683"/>
      <c r="APY47" s="683"/>
      <c r="APZ47" s="683"/>
      <c r="AQA47" s="683"/>
      <c r="AQB47" s="683"/>
      <c r="AQC47" s="683"/>
      <c r="AQD47" s="683"/>
      <c r="AQE47" s="683"/>
      <c r="AQF47" s="683"/>
      <c r="AQG47" s="683"/>
      <c r="AQH47" s="683"/>
      <c r="AQI47" s="683"/>
      <c r="AQJ47" s="683"/>
      <c r="AQK47" s="683"/>
      <c r="AQL47" s="683"/>
      <c r="AQM47" s="683"/>
      <c r="AQN47" s="683"/>
      <c r="AQO47" s="683"/>
      <c r="AQP47" s="683"/>
      <c r="AQQ47" s="683"/>
      <c r="AQR47" s="683"/>
      <c r="AQS47" s="683"/>
      <c r="AQT47" s="683"/>
      <c r="AQU47" s="683"/>
      <c r="AQV47" s="683"/>
      <c r="AQW47" s="683"/>
      <c r="AQX47" s="683"/>
      <c r="AQY47" s="683"/>
      <c r="AQZ47" s="683"/>
      <c r="ARA47" s="683"/>
      <c r="ARB47" s="683"/>
      <c r="ARC47" s="683"/>
      <c r="ARD47" s="683"/>
      <c r="ARE47" s="683"/>
      <c r="ARF47" s="683"/>
      <c r="ARG47" s="683"/>
      <c r="ARH47" s="683"/>
      <c r="ARI47" s="683"/>
      <c r="ARJ47" s="683"/>
      <c r="ARK47" s="683"/>
      <c r="ARL47" s="683"/>
      <c r="ARM47" s="683"/>
      <c r="ARN47" s="683"/>
      <c r="ARO47" s="683"/>
      <c r="ARP47" s="683"/>
      <c r="ARQ47" s="683"/>
      <c r="ARR47" s="683"/>
      <c r="ARS47" s="683"/>
      <c r="ART47" s="683"/>
      <c r="ARU47" s="683"/>
      <c r="ARV47" s="683"/>
      <c r="ARW47" s="683"/>
      <c r="ARX47" s="683"/>
      <c r="ARY47" s="683"/>
      <c r="ARZ47" s="683"/>
      <c r="ASA47" s="683"/>
      <c r="ASB47" s="683"/>
      <c r="ASC47" s="683"/>
      <c r="ASD47" s="683"/>
      <c r="ASE47" s="683"/>
      <c r="ASF47" s="683"/>
      <c r="ASG47" s="683"/>
      <c r="ASH47" s="683"/>
      <c r="ASI47" s="683"/>
      <c r="ASJ47" s="683"/>
      <c r="ASK47" s="683"/>
      <c r="ASL47" s="683"/>
      <c r="ASM47" s="683"/>
      <c r="ASN47" s="683"/>
      <c r="ASO47" s="683"/>
      <c r="ASP47" s="683"/>
      <c r="ASQ47" s="683"/>
      <c r="ASR47" s="683"/>
      <c r="ASS47" s="683"/>
      <c r="AST47" s="683"/>
      <c r="ASU47" s="683"/>
      <c r="ASV47" s="683"/>
      <c r="ASW47" s="683"/>
      <c r="ASX47" s="683"/>
      <c r="ASY47" s="683"/>
      <c r="ASZ47" s="683"/>
      <c r="ATA47" s="683"/>
      <c r="ATB47" s="683"/>
      <c r="ATC47" s="683"/>
      <c r="ATD47" s="683"/>
      <c r="ATE47" s="683"/>
      <c r="ATF47" s="683"/>
      <c r="ATG47" s="683"/>
      <c r="ATH47" s="683"/>
      <c r="ATI47" s="683"/>
      <c r="ATJ47" s="683"/>
      <c r="ATK47" s="683"/>
      <c r="ATL47" s="683"/>
      <c r="ATM47" s="683"/>
      <c r="ATN47" s="683"/>
      <c r="ATO47" s="683"/>
      <c r="ATP47" s="683"/>
      <c r="ATQ47" s="683"/>
      <c r="ATR47" s="683"/>
      <c r="ATS47" s="683"/>
      <c r="ATT47" s="683"/>
      <c r="ATU47" s="683"/>
      <c r="ATV47" s="683"/>
      <c r="ATW47" s="683"/>
      <c r="ATX47" s="683"/>
      <c r="ATY47" s="683"/>
      <c r="ATZ47" s="683"/>
      <c r="AUA47" s="683"/>
      <c r="AUB47" s="683"/>
      <c r="AUC47" s="683"/>
      <c r="AUD47" s="683"/>
      <c r="AUE47" s="683"/>
      <c r="AUF47" s="683"/>
      <c r="AUG47" s="683"/>
      <c r="AUH47" s="683"/>
      <c r="AUI47" s="683"/>
      <c r="AUJ47" s="683"/>
      <c r="AUK47" s="683"/>
      <c r="AUL47" s="683"/>
      <c r="AUM47" s="683"/>
      <c r="AUN47" s="683"/>
      <c r="AUO47" s="683"/>
      <c r="AUP47" s="683"/>
      <c r="AUQ47" s="683"/>
      <c r="AUR47" s="683"/>
      <c r="AUS47" s="683"/>
      <c r="AUT47" s="683"/>
      <c r="AUU47" s="683"/>
      <c r="AUV47" s="683"/>
      <c r="AUW47" s="683"/>
      <c r="AUX47" s="683"/>
      <c r="AUY47" s="683"/>
      <c r="AUZ47" s="683"/>
      <c r="AVA47" s="683"/>
      <c r="AVB47" s="683"/>
      <c r="AVC47" s="683"/>
      <c r="AVD47" s="683"/>
      <c r="AVE47" s="683"/>
      <c r="AVF47" s="683"/>
      <c r="AVG47" s="683"/>
      <c r="AVH47" s="683"/>
      <c r="AVI47" s="683"/>
      <c r="AVJ47" s="683"/>
      <c r="AVK47" s="683"/>
      <c r="AVL47" s="683"/>
      <c r="AVM47" s="683"/>
      <c r="AVN47" s="683"/>
      <c r="AVO47" s="683"/>
      <c r="AVP47" s="683"/>
      <c r="AVQ47" s="683"/>
      <c r="AVR47" s="683"/>
      <c r="AVS47" s="683"/>
      <c r="AVT47" s="683"/>
      <c r="AVU47" s="683"/>
      <c r="AVV47" s="683"/>
      <c r="AVW47" s="683"/>
      <c r="AVX47" s="683"/>
      <c r="AVY47" s="683"/>
      <c r="AVZ47" s="683"/>
      <c r="AWA47" s="683"/>
      <c r="AWB47" s="683"/>
      <c r="AWC47" s="683"/>
      <c r="AWD47" s="683"/>
      <c r="AWE47" s="683"/>
      <c r="AWF47" s="683"/>
      <c r="AWG47" s="683"/>
      <c r="AWH47" s="683"/>
      <c r="AWI47" s="683"/>
      <c r="AWJ47" s="683"/>
      <c r="AWK47" s="683"/>
      <c r="AWL47" s="683"/>
      <c r="AWM47" s="683"/>
      <c r="AWN47" s="683"/>
      <c r="AWO47" s="683"/>
      <c r="AWP47" s="683"/>
      <c r="AWQ47" s="683"/>
      <c r="AWR47" s="683"/>
      <c r="AWS47" s="683"/>
      <c r="AWT47" s="683"/>
      <c r="AWU47" s="683"/>
      <c r="AWV47" s="683"/>
      <c r="AWW47" s="683"/>
      <c r="AWX47" s="683"/>
      <c r="AWY47" s="683"/>
      <c r="AWZ47" s="683"/>
      <c r="AXA47" s="683"/>
      <c r="AXB47" s="683"/>
      <c r="AXC47" s="683"/>
      <c r="AXD47" s="683"/>
      <c r="AXE47" s="683"/>
      <c r="AXF47" s="683"/>
      <c r="AXG47" s="683"/>
      <c r="AXH47" s="683"/>
      <c r="AXI47" s="683"/>
      <c r="AXJ47" s="683"/>
      <c r="AXK47" s="683"/>
      <c r="AXL47" s="683"/>
      <c r="AXM47" s="683"/>
      <c r="AXN47" s="683"/>
      <c r="AXO47" s="683"/>
      <c r="AXP47" s="683"/>
      <c r="AXQ47" s="683"/>
      <c r="AXR47" s="683"/>
      <c r="AXS47" s="683"/>
      <c r="AXT47" s="683"/>
      <c r="AXU47" s="683"/>
      <c r="AXV47" s="683"/>
      <c r="AXW47" s="683"/>
      <c r="AXX47" s="683"/>
      <c r="AXY47" s="683"/>
      <c r="AXZ47" s="683"/>
      <c r="AYA47" s="683"/>
      <c r="AYB47" s="683"/>
      <c r="AYC47" s="683"/>
      <c r="AYD47" s="683"/>
      <c r="AYE47" s="683"/>
      <c r="AYF47" s="683"/>
      <c r="AYG47" s="683"/>
      <c r="AYH47" s="683"/>
      <c r="AYI47" s="683"/>
      <c r="AYJ47" s="683"/>
      <c r="AYK47" s="683"/>
      <c r="AYL47" s="683"/>
      <c r="AYM47" s="683"/>
      <c r="AYN47" s="683"/>
      <c r="AYO47" s="683"/>
      <c r="AYP47" s="683"/>
      <c r="AYQ47" s="683"/>
      <c r="AYR47" s="683"/>
      <c r="AYS47" s="683"/>
      <c r="AYT47" s="683"/>
      <c r="AYU47" s="683"/>
      <c r="AYV47" s="683"/>
      <c r="AYW47" s="683"/>
      <c r="AYX47" s="683"/>
      <c r="AYY47" s="683"/>
      <c r="AYZ47" s="683"/>
      <c r="AZA47" s="683"/>
      <c r="AZB47" s="683"/>
      <c r="AZC47" s="683"/>
      <c r="AZD47" s="683"/>
      <c r="AZE47" s="683"/>
      <c r="AZF47" s="683"/>
      <c r="AZG47" s="683"/>
      <c r="AZH47" s="683"/>
      <c r="AZI47" s="683"/>
      <c r="AZJ47" s="683"/>
      <c r="AZK47" s="683"/>
      <c r="AZL47" s="683"/>
      <c r="AZM47" s="683"/>
      <c r="AZN47" s="683"/>
      <c r="AZO47" s="683"/>
      <c r="AZP47" s="683"/>
      <c r="AZQ47" s="683"/>
      <c r="AZR47" s="683"/>
      <c r="AZS47" s="683"/>
      <c r="AZT47" s="683"/>
      <c r="AZU47" s="683"/>
      <c r="AZV47" s="683"/>
      <c r="AZW47" s="683"/>
      <c r="AZX47" s="683"/>
      <c r="AZY47" s="683"/>
      <c r="AZZ47" s="683"/>
      <c r="BAA47" s="683"/>
      <c r="BAB47" s="683"/>
      <c r="BAC47" s="683"/>
      <c r="BAD47" s="683"/>
      <c r="BAE47" s="683"/>
      <c r="BAF47" s="683"/>
      <c r="BAG47" s="683"/>
      <c r="BAH47" s="683"/>
      <c r="BAI47" s="683"/>
      <c r="BAJ47" s="683"/>
      <c r="BAK47" s="683"/>
      <c r="BAL47" s="683"/>
      <c r="BAM47" s="683"/>
      <c r="BAN47" s="683"/>
      <c r="BAO47" s="683"/>
      <c r="BAP47" s="683"/>
      <c r="BAQ47" s="683"/>
      <c r="BAR47" s="683"/>
      <c r="BAS47" s="683"/>
      <c r="BAT47" s="683"/>
      <c r="BAU47" s="683"/>
      <c r="BAV47" s="683"/>
      <c r="BAW47" s="683"/>
      <c r="BAX47" s="683"/>
      <c r="BAY47" s="683"/>
      <c r="BAZ47" s="683"/>
      <c r="BBA47" s="683"/>
      <c r="BBB47" s="683"/>
      <c r="BBC47" s="683"/>
      <c r="BBD47" s="683"/>
      <c r="BBE47" s="683"/>
      <c r="BBF47" s="683"/>
      <c r="BBG47" s="683"/>
      <c r="BBH47" s="683"/>
      <c r="BBI47" s="683"/>
      <c r="BBJ47" s="683"/>
      <c r="BBK47" s="683"/>
      <c r="BBL47" s="683"/>
      <c r="BBM47" s="683"/>
      <c r="BBN47" s="683"/>
      <c r="BBO47" s="683"/>
      <c r="BBP47" s="683"/>
      <c r="BBQ47" s="683"/>
      <c r="BBR47" s="683"/>
      <c r="BBS47" s="683"/>
      <c r="BBT47" s="683"/>
      <c r="BBU47" s="683"/>
      <c r="BBV47" s="683"/>
      <c r="BBW47" s="683"/>
      <c r="BBX47" s="683"/>
      <c r="BBY47" s="683"/>
      <c r="BBZ47" s="683"/>
      <c r="BCA47" s="683"/>
      <c r="BCB47" s="683"/>
      <c r="BCC47" s="683"/>
      <c r="BCD47" s="683"/>
      <c r="BCE47" s="683"/>
      <c r="BCF47" s="683"/>
      <c r="BCG47" s="683"/>
      <c r="BCH47" s="683"/>
      <c r="BCI47" s="683"/>
      <c r="BCJ47" s="683"/>
      <c r="BCK47" s="683"/>
      <c r="BCL47" s="683"/>
      <c r="BCM47" s="683"/>
      <c r="BCN47" s="683"/>
      <c r="BCO47" s="683"/>
      <c r="BCP47" s="683"/>
      <c r="BCQ47" s="683"/>
      <c r="BCR47" s="683"/>
      <c r="BCS47" s="683"/>
      <c r="BCT47" s="683"/>
      <c r="BCU47" s="683"/>
      <c r="BCV47" s="683"/>
      <c r="BCW47" s="683"/>
      <c r="BCX47" s="683"/>
      <c r="BCY47" s="683"/>
      <c r="BCZ47" s="683"/>
      <c r="BDA47" s="683"/>
      <c r="BDB47" s="683"/>
      <c r="BDC47" s="683"/>
      <c r="BDD47" s="683"/>
      <c r="BDE47" s="683"/>
      <c r="BDF47" s="683"/>
      <c r="BDG47" s="683"/>
      <c r="BDH47" s="683"/>
      <c r="BDI47" s="683"/>
      <c r="BDJ47" s="683"/>
      <c r="BDK47" s="683"/>
      <c r="BDL47" s="683"/>
      <c r="BDM47" s="683"/>
      <c r="BDN47" s="683"/>
      <c r="BDO47" s="683"/>
      <c r="BDP47" s="683"/>
      <c r="BDQ47" s="683"/>
      <c r="BDR47" s="683"/>
      <c r="BDS47" s="683"/>
      <c r="BDT47" s="683"/>
      <c r="BDU47" s="683"/>
      <c r="BDV47" s="683"/>
      <c r="BDW47" s="683"/>
      <c r="BDX47" s="683"/>
      <c r="BDY47" s="683"/>
      <c r="BDZ47" s="683"/>
      <c r="BEA47" s="683"/>
      <c r="BEB47" s="683"/>
      <c r="BEC47" s="683"/>
      <c r="BED47" s="683"/>
      <c r="BEE47" s="683"/>
      <c r="BEF47" s="683"/>
      <c r="BEG47" s="683"/>
      <c r="BEH47" s="683"/>
      <c r="BEI47" s="683"/>
      <c r="BEJ47" s="683"/>
      <c r="BEK47" s="683"/>
      <c r="BEL47" s="683"/>
      <c r="BEM47" s="683"/>
      <c r="BEN47" s="683"/>
      <c r="BEO47" s="683"/>
      <c r="BEP47" s="683"/>
      <c r="BEQ47" s="683"/>
      <c r="BER47" s="683"/>
      <c r="BES47" s="683"/>
      <c r="BET47" s="683"/>
      <c r="BEU47" s="683"/>
      <c r="BEV47" s="683"/>
      <c r="BEW47" s="683"/>
      <c r="BEX47" s="683"/>
      <c r="BEY47" s="683"/>
      <c r="BEZ47" s="683"/>
      <c r="BFA47" s="683"/>
      <c r="BFB47" s="683"/>
      <c r="BFC47" s="683"/>
      <c r="BFD47" s="683"/>
      <c r="BFE47" s="683"/>
      <c r="BFF47" s="683"/>
      <c r="BFG47" s="683"/>
      <c r="BFH47" s="683"/>
      <c r="BFI47" s="683"/>
      <c r="BFJ47" s="683"/>
      <c r="BFK47" s="683"/>
      <c r="BFL47" s="683"/>
      <c r="BFM47" s="683"/>
      <c r="BFN47" s="683"/>
      <c r="BFO47" s="683"/>
      <c r="BFP47" s="683"/>
      <c r="BFQ47" s="683"/>
      <c r="BFR47" s="683"/>
      <c r="BFS47" s="683"/>
      <c r="BFT47" s="683"/>
      <c r="BFU47" s="683"/>
      <c r="BFV47" s="683"/>
      <c r="BFW47" s="683"/>
      <c r="BFX47" s="683"/>
      <c r="BFY47" s="683"/>
      <c r="BFZ47" s="683"/>
      <c r="BGA47" s="683"/>
      <c r="BGB47" s="683"/>
      <c r="BGC47" s="683"/>
      <c r="BGD47" s="683"/>
      <c r="BGE47" s="683"/>
      <c r="BGF47" s="683"/>
      <c r="BGG47" s="683"/>
      <c r="BGH47" s="683"/>
      <c r="BGI47" s="683"/>
      <c r="BGJ47" s="683"/>
      <c r="BGK47" s="683"/>
      <c r="BGL47" s="683"/>
      <c r="BGM47" s="683"/>
      <c r="BGN47" s="683"/>
      <c r="BGO47" s="683"/>
      <c r="BGP47" s="683"/>
      <c r="BGQ47" s="683"/>
      <c r="BGR47" s="683"/>
      <c r="BGS47" s="683"/>
      <c r="BGT47" s="683"/>
      <c r="BGU47" s="683"/>
      <c r="BGV47" s="683"/>
      <c r="BGW47" s="683"/>
      <c r="BGX47" s="683"/>
      <c r="BGY47" s="683"/>
      <c r="BGZ47" s="683"/>
      <c r="BHA47" s="683"/>
      <c r="BHB47" s="683"/>
      <c r="BHC47" s="683"/>
      <c r="BHD47" s="683"/>
      <c r="BHE47" s="683"/>
      <c r="BHF47" s="683"/>
      <c r="BHG47" s="683"/>
      <c r="BHH47" s="683"/>
      <c r="BHI47" s="683"/>
      <c r="BHJ47" s="683"/>
      <c r="BHK47" s="683"/>
      <c r="BHL47" s="683"/>
      <c r="BHM47" s="683"/>
      <c r="BHN47" s="683"/>
      <c r="BHO47" s="683"/>
      <c r="BHP47" s="683"/>
      <c r="BHQ47" s="683"/>
      <c r="BHR47" s="683"/>
      <c r="BHS47" s="683"/>
      <c r="BHT47" s="683"/>
      <c r="BHU47" s="683"/>
      <c r="BHV47" s="683"/>
      <c r="BHW47" s="683"/>
      <c r="BHX47" s="683"/>
      <c r="BHY47" s="683"/>
      <c r="BHZ47" s="683"/>
      <c r="BIA47" s="683"/>
      <c r="BIB47" s="683"/>
      <c r="BIC47" s="683"/>
      <c r="BID47" s="683"/>
      <c r="BIE47" s="683"/>
      <c r="BIF47" s="683"/>
      <c r="BIG47" s="683"/>
      <c r="BIH47" s="683"/>
      <c r="BII47" s="683"/>
      <c r="BIJ47" s="683"/>
      <c r="BIK47" s="683"/>
      <c r="BIL47" s="683"/>
      <c r="BIM47" s="683"/>
      <c r="BIN47" s="683"/>
      <c r="BIO47" s="683"/>
      <c r="BIP47" s="683"/>
      <c r="BIQ47" s="683"/>
      <c r="BIR47" s="683"/>
      <c r="BIS47" s="683"/>
      <c r="BIT47" s="683"/>
      <c r="BIU47" s="683"/>
      <c r="BIV47" s="683"/>
      <c r="BIW47" s="683"/>
      <c r="BIX47" s="683"/>
      <c r="BIY47" s="683"/>
      <c r="BIZ47" s="683"/>
      <c r="BJA47" s="683"/>
      <c r="BJB47" s="683"/>
      <c r="BJC47" s="683"/>
      <c r="BJD47" s="683"/>
      <c r="BJE47" s="683"/>
      <c r="BJF47" s="683"/>
      <c r="BJG47" s="683"/>
      <c r="BJH47" s="683"/>
      <c r="BJI47" s="683"/>
      <c r="BJJ47" s="683"/>
      <c r="BJK47" s="683"/>
      <c r="BJL47" s="683"/>
      <c r="BJM47" s="683"/>
      <c r="BJN47" s="683"/>
      <c r="BJO47" s="683"/>
      <c r="BJP47" s="683"/>
      <c r="BJQ47" s="683"/>
      <c r="BJR47" s="683"/>
      <c r="BJS47" s="683"/>
      <c r="BJT47" s="683"/>
      <c r="BJU47" s="683"/>
      <c r="BJV47" s="683"/>
      <c r="BJW47" s="683"/>
      <c r="BJX47" s="683"/>
      <c r="BJY47" s="683"/>
      <c r="BJZ47" s="683"/>
      <c r="BKA47" s="683"/>
      <c r="BKB47" s="683"/>
      <c r="BKC47" s="683"/>
      <c r="BKD47" s="683"/>
      <c r="BKE47" s="683"/>
      <c r="BKF47" s="683"/>
      <c r="BKG47" s="683"/>
      <c r="BKH47" s="683"/>
      <c r="BKI47" s="683"/>
      <c r="BKJ47" s="683"/>
      <c r="BKK47" s="683"/>
      <c r="BKL47" s="683"/>
      <c r="BKM47" s="683"/>
      <c r="BKN47" s="683"/>
      <c r="BKO47" s="683"/>
      <c r="BKP47" s="683"/>
      <c r="BKQ47" s="683"/>
      <c r="BKR47" s="683"/>
      <c r="BKS47" s="683"/>
      <c r="BKT47" s="683"/>
      <c r="BKU47" s="683"/>
      <c r="BKV47" s="683"/>
      <c r="BKW47" s="683"/>
      <c r="BKX47" s="683"/>
      <c r="BKY47" s="683"/>
      <c r="BKZ47" s="683"/>
      <c r="BLA47" s="683"/>
      <c r="BLB47" s="683"/>
      <c r="BLC47" s="683"/>
      <c r="BLD47" s="683"/>
      <c r="BLE47" s="683"/>
      <c r="BLF47" s="683"/>
      <c r="BLG47" s="683"/>
      <c r="BLH47" s="683"/>
      <c r="BLI47" s="683"/>
      <c r="BLJ47" s="683"/>
      <c r="BLK47" s="683"/>
      <c r="BLL47" s="683"/>
      <c r="BLM47" s="683"/>
      <c r="BLN47" s="683"/>
      <c r="BLO47" s="683"/>
      <c r="BLP47" s="683"/>
      <c r="BLQ47" s="683"/>
      <c r="BLR47" s="683"/>
      <c r="BLS47" s="683"/>
      <c r="BLT47" s="683"/>
      <c r="BLU47" s="683"/>
      <c r="BLV47" s="683"/>
      <c r="BLW47" s="683"/>
      <c r="BLX47" s="683"/>
      <c r="BLY47" s="683"/>
      <c r="BLZ47" s="683"/>
      <c r="BMA47" s="683"/>
      <c r="BMB47" s="683"/>
      <c r="BMC47" s="683"/>
      <c r="BMD47" s="683"/>
      <c r="BME47" s="683"/>
      <c r="BMF47" s="683"/>
      <c r="BMG47" s="683"/>
      <c r="BMH47" s="683"/>
      <c r="BMI47" s="683"/>
      <c r="BMJ47" s="683"/>
      <c r="BMK47" s="683"/>
      <c r="BML47" s="683"/>
      <c r="BMM47" s="683"/>
      <c r="BMN47" s="683"/>
      <c r="BMO47" s="683"/>
      <c r="BMP47" s="683"/>
      <c r="BMQ47" s="683"/>
      <c r="BMR47" s="683"/>
      <c r="BMS47" s="683"/>
      <c r="BMT47" s="683"/>
      <c r="BMU47" s="683"/>
      <c r="BMV47" s="683"/>
      <c r="BMW47" s="683"/>
      <c r="BMX47" s="683"/>
      <c r="BMY47" s="683"/>
      <c r="BMZ47" s="683"/>
      <c r="BNA47" s="683"/>
      <c r="BNB47" s="683"/>
      <c r="BNC47" s="683"/>
      <c r="BND47" s="683"/>
      <c r="BNE47" s="683"/>
      <c r="BNF47" s="683"/>
      <c r="BNG47" s="683"/>
      <c r="BNH47" s="683"/>
      <c r="BNI47" s="683"/>
      <c r="BNJ47" s="683"/>
      <c r="BNK47" s="683"/>
      <c r="BNL47" s="683"/>
      <c r="BNM47" s="683"/>
      <c r="BNN47" s="683"/>
      <c r="BNO47" s="683"/>
      <c r="BNP47" s="683"/>
      <c r="BNQ47" s="683"/>
      <c r="BNR47" s="683"/>
      <c r="BNS47" s="683"/>
      <c r="BNT47" s="683"/>
      <c r="BNU47" s="683"/>
      <c r="BNV47" s="683"/>
      <c r="BNW47" s="683"/>
      <c r="BNX47" s="683"/>
      <c r="BNY47" s="683"/>
      <c r="BNZ47" s="683"/>
      <c r="BOA47" s="683"/>
      <c r="BOB47" s="683"/>
      <c r="BOC47" s="683"/>
      <c r="BOD47" s="683"/>
      <c r="BOE47" s="683"/>
      <c r="BOF47" s="683"/>
      <c r="BOG47" s="683"/>
      <c r="BOH47" s="683"/>
      <c r="BOI47" s="683"/>
      <c r="BOJ47" s="683"/>
      <c r="BOK47" s="683"/>
      <c r="BOL47" s="683"/>
      <c r="BOM47" s="683"/>
      <c r="BON47" s="683"/>
      <c r="BOO47" s="683"/>
      <c r="BOP47" s="683"/>
      <c r="BOQ47" s="683"/>
      <c r="BOR47" s="683"/>
      <c r="BOS47" s="683"/>
      <c r="BOT47" s="683"/>
      <c r="BOU47" s="683"/>
      <c r="BOV47" s="683"/>
      <c r="BOW47" s="683"/>
      <c r="BOX47" s="683"/>
      <c r="BOY47" s="683"/>
      <c r="BOZ47" s="683"/>
      <c r="BPA47" s="683"/>
      <c r="BPB47" s="683"/>
      <c r="BPC47" s="683"/>
      <c r="BPD47" s="683"/>
      <c r="BPE47" s="683"/>
      <c r="BPF47" s="683"/>
      <c r="BPG47" s="683"/>
      <c r="BPH47" s="683"/>
      <c r="BPI47" s="683"/>
      <c r="BPJ47" s="683"/>
      <c r="BPK47" s="683"/>
      <c r="BPL47" s="683"/>
      <c r="BPM47" s="683"/>
      <c r="BPN47" s="683"/>
      <c r="BPO47" s="683"/>
      <c r="BPP47" s="683"/>
      <c r="BPQ47" s="683"/>
      <c r="BPR47" s="683"/>
      <c r="BPS47" s="683"/>
      <c r="BPT47" s="683"/>
      <c r="BPU47" s="683"/>
      <c r="BPV47" s="683"/>
      <c r="BPW47" s="683"/>
      <c r="BPX47" s="683"/>
      <c r="BPY47" s="683"/>
      <c r="BPZ47" s="683"/>
      <c r="BQA47" s="683"/>
      <c r="BQB47" s="683"/>
      <c r="BQC47" s="683"/>
      <c r="BQD47" s="683"/>
      <c r="BQE47" s="683"/>
      <c r="BQF47" s="683"/>
      <c r="BQG47" s="683"/>
      <c r="BQH47" s="683"/>
      <c r="BQI47" s="683"/>
      <c r="BQJ47" s="683"/>
      <c r="BQK47" s="683"/>
      <c r="BQL47" s="683"/>
      <c r="BQM47" s="683"/>
      <c r="BQN47" s="683"/>
      <c r="BQO47" s="683"/>
      <c r="BQP47" s="683"/>
      <c r="BQQ47" s="683"/>
      <c r="BQR47" s="683"/>
      <c r="BQS47" s="683"/>
      <c r="BQT47" s="683"/>
      <c r="BQU47" s="683"/>
      <c r="BQV47" s="683"/>
      <c r="BQW47" s="683"/>
      <c r="BQX47" s="683"/>
      <c r="BQY47" s="683"/>
      <c r="BQZ47" s="683"/>
      <c r="BRA47" s="683"/>
      <c r="BRB47" s="683"/>
      <c r="BRC47" s="683"/>
      <c r="BRD47" s="683"/>
      <c r="BRE47" s="683"/>
      <c r="BRF47" s="683"/>
      <c r="BRG47" s="683"/>
      <c r="BRH47" s="683"/>
      <c r="BRI47" s="683"/>
      <c r="BRJ47" s="683"/>
      <c r="BRK47" s="683"/>
      <c r="BRL47" s="683"/>
      <c r="BRM47" s="683"/>
      <c r="BRN47" s="683"/>
      <c r="BRO47" s="683"/>
      <c r="BRP47" s="683"/>
      <c r="BRQ47" s="683"/>
      <c r="BRR47" s="683"/>
      <c r="BRS47" s="683"/>
      <c r="BRT47" s="683"/>
      <c r="BRU47" s="683"/>
      <c r="BRV47" s="683"/>
      <c r="BRW47" s="683"/>
      <c r="BRX47" s="683"/>
      <c r="BRY47" s="683"/>
      <c r="BRZ47" s="683"/>
      <c r="BSA47" s="683"/>
      <c r="BSB47" s="683"/>
      <c r="BSC47" s="683"/>
      <c r="BSD47" s="683"/>
      <c r="BSE47" s="683"/>
      <c r="BSF47" s="683"/>
      <c r="BSG47" s="683"/>
      <c r="BSH47" s="683"/>
      <c r="BSI47" s="683"/>
      <c r="BSJ47" s="683"/>
      <c r="BSK47" s="683"/>
      <c r="BSL47" s="683"/>
      <c r="BSM47" s="683"/>
      <c r="BSN47" s="683"/>
      <c r="BSO47" s="683"/>
      <c r="BSP47" s="683"/>
      <c r="BSQ47" s="683"/>
      <c r="BSR47" s="683"/>
      <c r="BSS47" s="683"/>
      <c r="BST47" s="683"/>
      <c r="BSU47" s="683"/>
      <c r="BSV47" s="683"/>
      <c r="BSW47" s="683"/>
      <c r="BSX47" s="683"/>
      <c r="BSY47" s="683"/>
      <c r="BSZ47" s="683"/>
      <c r="BTA47" s="683"/>
      <c r="BTB47" s="683"/>
      <c r="BTC47" s="683"/>
      <c r="BTD47" s="683"/>
      <c r="BTE47" s="683"/>
      <c r="BTF47" s="683"/>
      <c r="BTG47" s="683"/>
      <c r="BTH47" s="683"/>
      <c r="BTI47" s="683"/>
      <c r="BTJ47" s="683"/>
      <c r="BTK47" s="683"/>
      <c r="BTL47" s="683"/>
      <c r="BTM47" s="683"/>
      <c r="BTN47" s="683"/>
      <c r="BTO47" s="683"/>
      <c r="BTP47" s="683"/>
      <c r="BTQ47" s="683"/>
      <c r="BTR47" s="683"/>
      <c r="BTS47" s="683"/>
      <c r="BTT47" s="683"/>
      <c r="BTU47" s="683"/>
      <c r="BTV47" s="683"/>
      <c r="BTW47" s="683"/>
      <c r="BTX47" s="683"/>
      <c r="BTY47" s="683"/>
      <c r="BTZ47" s="683"/>
      <c r="BUA47" s="683"/>
      <c r="BUB47" s="683"/>
      <c r="BUC47" s="683"/>
      <c r="BUD47" s="683"/>
      <c r="BUE47" s="683"/>
      <c r="BUF47" s="683"/>
      <c r="BUG47" s="683"/>
      <c r="BUH47" s="683"/>
      <c r="BUI47" s="683"/>
      <c r="BUJ47" s="683"/>
      <c r="BUK47" s="683"/>
      <c r="BUL47" s="683"/>
      <c r="BUM47" s="683"/>
      <c r="BUN47" s="683"/>
      <c r="BUO47" s="683"/>
      <c r="BUP47" s="683"/>
      <c r="BUQ47" s="683"/>
      <c r="BUR47" s="683"/>
      <c r="BUS47" s="683"/>
      <c r="BUT47" s="683"/>
      <c r="BUU47" s="683"/>
      <c r="BUV47" s="683"/>
      <c r="BUW47" s="683"/>
      <c r="BUX47" s="683"/>
      <c r="BUY47" s="683"/>
      <c r="BUZ47" s="683"/>
      <c r="BVA47" s="683"/>
      <c r="BVB47" s="683"/>
      <c r="BVC47" s="683"/>
      <c r="BVD47" s="683"/>
      <c r="BVE47" s="683"/>
      <c r="BVF47" s="683"/>
      <c r="BVG47" s="683"/>
      <c r="BVH47" s="683"/>
      <c r="BVI47" s="683"/>
      <c r="BVJ47" s="683"/>
      <c r="BVK47" s="683"/>
      <c r="BVL47" s="683"/>
      <c r="BVM47" s="683"/>
      <c r="BVN47" s="683"/>
      <c r="BVO47" s="683"/>
      <c r="BVP47" s="683"/>
      <c r="BVQ47" s="683"/>
      <c r="BVR47" s="683"/>
      <c r="BVS47" s="683"/>
      <c r="BVT47" s="683"/>
      <c r="BVU47" s="683"/>
      <c r="BVV47" s="683"/>
      <c r="BVW47" s="683"/>
      <c r="BVX47" s="683"/>
      <c r="BVY47" s="683"/>
      <c r="BVZ47" s="683"/>
      <c r="BWA47" s="683"/>
      <c r="BWB47" s="683"/>
      <c r="BWC47" s="683"/>
      <c r="BWD47" s="683"/>
      <c r="BWE47" s="683"/>
      <c r="BWF47" s="683"/>
      <c r="BWG47" s="683"/>
      <c r="BWH47" s="683"/>
      <c r="BWI47" s="683"/>
      <c r="BWJ47" s="683"/>
      <c r="BWK47" s="683"/>
      <c r="BWL47" s="683"/>
      <c r="BWM47" s="683"/>
      <c r="BWN47" s="683"/>
      <c r="BWO47" s="683"/>
      <c r="BWP47" s="683"/>
      <c r="BWQ47" s="683"/>
      <c r="BWR47" s="683"/>
      <c r="BWS47" s="683"/>
      <c r="BWT47" s="683"/>
      <c r="BWU47" s="683"/>
      <c r="BWV47" s="683"/>
      <c r="BWW47" s="683"/>
      <c r="BWX47" s="683"/>
      <c r="BWY47" s="683"/>
      <c r="BWZ47" s="683"/>
      <c r="BXA47" s="683"/>
      <c r="BXB47" s="683"/>
      <c r="BXC47" s="683"/>
      <c r="BXD47" s="683"/>
      <c r="BXE47" s="683"/>
      <c r="BXF47" s="683"/>
      <c r="BXG47" s="683"/>
      <c r="BXH47" s="683"/>
      <c r="BXI47" s="683"/>
      <c r="BXJ47" s="683"/>
      <c r="BXK47" s="683"/>
      <c r="BXL47" s="683"/>
      <c r="BXM47" s="683"/>
      <c r="BXN47" s="683"/>
      <c r="BXO47" s="683"/>
      <c r="BXP47" s="683"/>
      <c r="BXQ47" s="683"/>
      <c r="BXR47" s="683"/>
      <c r="BXS47" s="683"/>
      <c r="BXT47" s="683"/>
      <c r="BXU47" s="683"/>
      <c r="BXV47" s="683"/>
      <c r="BXW47" s="683"/>
      <c r="BXX47" s="683"/>
      <c r="BXY47" s="683"/>
      <c r="BXZ47" s="683"/>
      <c r="BYA47" s="683"/>
      <c r="BYB47" s="683"/>
      <c r="BYC47" s="683"/>
      <c r="BYD47" s="683"/>
      <c r="BYE47" s="683"/>
      <c r="BYF47" s="683"/>
      <c r="BYG47" s="683"/>
      <c r="BYH47" s="683"/>
      <c r="BYI47" s="683"/>
      <c r="BYJ47" s="683"/>
      <c r="BYK47" s="683"/>
      <c r="BYL47" s="683"/>
      <c r="BYM47" s="683"/>
      <c r="BYN47" s="683"/>
      <c r="BYO47" s="683"/>
      <c r="BYP47" s="683"/>
      <c r="BYQ47" s="683"/>
      <c r="BYR47" s="683"/>
      <c r="BYS47" s="683"/>
      <c r="BYT47" s="683"/>
      <c r="BYU47" s="683"/>
      <c r="BYV47" s="683"/>
      <c r="BYW47" s="683"/>
      <c r="BYX47" s="683"/>
      <c r="BYY47" s="683"/>
      <c r="BYZ47" s="683"/>
      <c r="BZA47" s="683"/>
      <c r="BZB47" s="683"/>
      <c r="BZC47" s="683"/>
      <c r="BZD47" s="683"/>
      <c r="BZE47" s="683"/>
      <c r="BZF47" s="683"/>
      <c r="BZG47" s="683"/>
      <c r="BZH47" s="683"/>
      <c r="BZI47" s="683"/>
      <c r="BZJ47" s="683"/>
      <c r="BZK47" s="683"/>
      <c r="BZL47" s="683"/>
      <c r="BZM47" s="683"/>
      <c r="BZN47" s="683"/>
      <c r="BZO47" s="683"/>
      <c r="BZP47" s="683"/>
      <c r="BZQ47" s="683"/>
      <c r="BZR47" s="683"/>
      <c r="BZS47" s="683"/>
      <c r="BZT47" s="683"/>
      <c r="BZU47" s="683"/>
      <c r="BZV47" s="683"/>
      <c r="BZW47" s="683"/>
      <c r="BZX47" s="683"/>
      <c r="BZY47" s="683"/>
      <c r="BZZ47" s="683"/>
      <c r="CAA47" s="683"/>
      <c r="CAB47" s="683"/>
      <c r="CAC47" s="683"/>
      <c r="CAD47" s="683"/>
      <c r="CAE47" s="683"/>
      <c r="CAF47" s="683"/>
      <c r="CAG47" s="683"/>
      <c r="CAH47" s="683"/>
      <c r="CAI47" s="683"/>
      <c r="CAJ47" s="683"/>
      <c r="CAK47" s="683"/>
      <c r="CAL47" s="683"/>
      <c r="CAM47" s="683"/>
      <c r="CAN47" s="683"/>
      <c r="CAO47" s="683"/>
      <c r="CAP47" s="683"/>
      <c r="CAQ47" s="683"/>
      <c r="CAR47" s="683"/>
      <c r="CAS47" s="683"/>
      <c r="CAT47" s="683"/>
      <c r="CAU47" s="683"/>
      <c r="CAV47" s="683"/>
      <c r="CAW47" s="683"/>
      <c r="CAX47" s="683"/>
      <c r="CAY47" s="683"/>
      <c r="CAZ47" s="683"/>
      <c r="CBA47" s="683"/>
      <c r="CBB47" s="683"/>
      <c r="CBC47" s="683"/>
      <c r="CBD47" s="683"/>
      <c r="CBE47" s="683"/>
      <c r="CBF47" s="683"/>
      <c r="CBG47" s="683"/>
      <c r="CBH47" s="683"/>
      <c r="CBI47" s="683"/>
      <c r="CBJ47" s="683"/>
      <c r="CBK47" s="683"/>
      <c r="CBL47" s="683"/>
      <c r="CBM47" s="683"/>
      <c r="CBN47" s="683"/>
      <c r="CBO47" s="683"/>
      <c r="CBP47" s="683"/>
      <c r="CBQ47" s="683"/>
      <c r="CBR47" s="683"/>
      <c r="CBS47" s="683"/>
      <c r="CBT47" s="683"/>
      <c r="CBU47" s="683"/>
      <c r="CBV47" s="683"/>
      <c r="CBW47" s="683"/>
      <c r="CBX47" s="683"/>
      <c r="CBY47" s="683"/>
      <c r="CBZ47" s="683"/>
      <c r="CCA47" s="683"/>
      <c r="CCB47" s="683"/>
      <c r="CCC47" s="683"/>
      <c r="CCD47" s="683"/>
      <c r="CCE47" s="683"/>
      <c r="CCF47" s="683"/>
      <c r="CCG47" s="683"/>
      <c r="CCH47" s="683"/>
      <c r="CCI47" s="683"/>
      <c r="CCJ47" s="683"/>
      <c r="CCK47" s="683"/>
      <c r="CCL47" s="683"/>
      <c r="CCM47" s="683"/>
      <c r="CCN47" s="683"/>
      <c r="CCO47" s="683"/>
      <c r="CCP47" s="683"/>
      <c r="CCQ47" s="683"/>
      <c r="CCR47" s="683"/>
      <c r="CCS47" s="683"/>
      <c r="CCT47" s="683"/>
      <c r="CCU47" s="683"/>
      <c r="CCV47" s="683"/>
      <c r="CCW47" s="683"/>
      <c r="CCX47" s="683"/>
      <c r="CCY47" s="683"/>
      <c r="CCZ47" s="683"/>
      <c r="CDA47" s="683"/>
      <c r="CDB47" s="683"/>
      <c r="CDC47" s="683"/>
      <c r="CDD47" s="683"/>
      <c r="CDE47" s="683"/>
      <c r="CDF47" s="683"/>
      <c r="CDG47" s="683"/>
      <c r="CDH47" s="683"/>
      <c r="CDI47" s="683"/>
      <c r="CDJ47" s="683"/>
      <c r="CDK47" s="683"/>
      <c r="CDL47" s="683"/>
      <c r="CDM47" s="683"/>
      <c r="CDN47" s="683"/>
      <c r="CDO47" s="683"/>
      <c r="CDP47" s="683"/>
      <c r="CDQ47" s="683"/>
      <c r="CDR47" s="683"/>
      <c r="CDS47" s="683"/>
      <c r="CDT47" s="683"/>
      <c r="CDU47" s="683"/>
      <c r="CDV47" s="683"/>
      <c r="CDW47" s="683"/>
      <c r="CDX47" s="683"/>
      <c r="CDY47" s="683"/>
      <c r="CDZ47" s="683"/>
      <c r="CEA47" s="683"/>
      <c r="CEB47" s="683"/>
      <c r="CEC47" s="683"/>
      <c r="CED47" s="683"/>
      <c r="CEE47" s="683"/>
      <c r="CEF47" s="683"/>
      <c r="CEG47" s="683"/>
      <c r="CEH47" s="683"/>
      <c r="CEI47" s="683"/>
      <c r="CEJ47" s="683"/>
      <c r="CEK47" s="683"/>
      <c r="CEL47" s="683"/>
      <c r="CEM47" s="683"/>
      <c r="CEN47" s="683"/>
      <c r="CEO47" s="683"/>
      <c r="CEP47" s="683"/>
      <c r="CEQ47" s="683"/>
      <c r="CER47" s="683"/>
      <c r="CES47" s="683"/>
      <c r="CET47" s="683"/>
      <c r="CEU47" s="683"/>
      <c r="CEV47" s="683"/>
      <c r="CEW47" s="683"/>
      <c r="CEX47" s="683"/>
      <c r="CEY47" s="683"/>
      <c r="CEZ47" s="683"/>
      <c r="CFA47" s="683"/>
      <c r="CFB47" s="683"/>
      <c r="CFC47" s="683"/>
      <c r="CFD47" s="683"/>
      <c r="CFE47" s="683"/>
      <c r="CFF47" s="683"/>
      <c r="CFG47" s="683"/>
      <c r="CFH47" s="683"/>
      <c r="CFI47" s="683"/>
      <c r="CFJ47" s="683"/>
      <c r="CFK47" s="683"/>
      <c r="CFL47" s="683"/>
      <c r="CFM47" s="683"/>
      <c r="CFN47" s="683"/>
      <c r="CFO47" s="683"/>
      <c r="CFP47" s="683"/>
      <c r="CFQ47" s="683"/>
      <c r="CFR47" s="683"/>
      <c r="CFS47" s="683"/>
      <c r="CFT47" s="683"/>
      <c r="CFU47" s="683"/>
      <c r="CFV47" s="683"/>
      <c r="CFW47" s="683"/>
      <c r="CFX47" s="683"/>
      <c r="CFY47" s="683"/>
      <c r="CFZ47" s="683"/>
      <c r="CGA47" s="683"/>
      <c r="CGB47" s="683"/>
      <c r="CGC47" s="683"/>
      <c r="CGD47" s="683"/>
      <c r="CGE47" s="683"/>
      <c r="CGF47" s="683"/>
      <c r="CGG47" s="683"/>
      <c r="CGH47" s="683"/>
      <c r="CGI47" s="683"/>
      <c r="CGJ47" s="683"/>
      <c r="CGK47" s="683"/>
      <c r="CGL47" s="683"/>
      <c r="CGM47" s="683"/>
      <c r="CGN47" s="683"/>
      <c r="CGO47" s="683"/>
      <c r="CGP47" s="683"/>
      <c r="CGQ47" s="683"/>
      <c r="CGR47" s="683"/>
      <c r="CGS47" s="683"/>
      <c r="CGT47" s="683"/>
      <c r="CGU47" s="683"/>
      <c r="CGV47" s="683"/>
      <c r="CGW47" s="683"/>
      <c r="CGX47" s="683"/>
      <c r="CGY47" s="683"/>
      <c r="CGZ47" s="683"/>
      <c r="CHA47" s="683"/>
      <c r="CHB47" s="683"/>
      <c r="CHC47" s="683"/>
      <c r="CHD47" s="683"/>
      <c r="CHE47" s="683"/>
      <c r="CHF47" s="683"/>
      <c r="CHG47" s="683"/>
      <c r="CHH47" s="683"/>
      <c r="CHI47" s="683"/>
      <c r="CHJ47" s="683"/>
      <c r="CHK47" s="683"/>
      <c r="CHL47" s="683"/>
      <c r="CHM47" s="683"/>
      <c r="CHN47" s="683"/>
      <c r="CHO47" s="683"/>
      <c r="CHP47" s="683"/>
      <c r="CHQ47" s="683"/>
      <c r="CHR47" s="683"/>
      <c r="CHS47" s="683"/>
      <c r="CHT47" s="683"/>
      <c r="CHU47" s="683"/>
      <c r="CHV47" s="683"/>
      <c r="CHW47" s="683"/>
      <c r="CHX47" s="683"/>
      <c r="CHY47" s="683"/>
      <c r="CHZ47" s="683"/>
      <c r="CIA47" s="683"/>
      <c r="CIB47" s="683"/>
      <c r="CIC47" s="683"/>
      <c r="CID47" s="683"/>
      <c r="CIE47" s="683"/>
      <c r="CIF47" s="683"/>
      <c r="CIG47" s="683"/>
      <c r="CIH47" s="683"/>
      <c r="CII47" s="683"/>
      <c r="CIJ47" s="683"/>
      <c r="CIK47" s="683"/>
      <c r="CIL47" s="683"/>
      <c r="CIM47" s="683"/>
      <c r="CIN47" s="683"/>
      <c r="CIO47" s="683"/>
      <c r="CIP47" s="683"/>
      <c r="CIQ47" s="683"/>
      <c r="CIR47" s="683"/>
      <c r="CIS47" s="683"/>
      <c r="CIT47" s="683"/>
      <c r="CIU47" s="683"/>
      <c r="CIV47" s="683"/>
      <c r="CIW47" s="683"/>
      <c r="CIX47" s="683"/>
      <c r="CIY47" s="683"/>
      <c r="CIZ47" s="683"/>
      <c r="CJA47" s="683"/>
      <c r="CJB47" s="683"/>
      <c r="CJC47" s="683"/>
      <c r="CJD47" s="683"/>
      <c r="CJE47" s="683"/>
      <c r="CJF47" s="683"/>
      <c r="CJG47" s="683"/>
      <c r="CJH47" s="683"/>
      <c r="CJI47" s="683"/>
      <c r="CJJ47" s="683"/>
      <c r="CJK47" s="683"/>
      <c r="CJL47" s="683"/>
      <c r="CJM47" s="683"/>
      <c r="CJN47" s="683"/>
      <c r="CJO47" s="683"/>
      <c r="CJP47" s="683"/>
      <c r="CJQ47" s="683"/>
      <c r="CJR47" s="683"/>
      <c r="CJS47" s="683"/>
      <c r="CJT47" s="683"/>
      <c r="CJU47" s="683"/>
      <c r="CJV47" s="683"/>
      <c r="CJW47" s="683"/>
      <c r="CJX47" s="683"/>
      <c r="CJY47" s="683"/>
      <c r="CJZ47" s="683"/>
      <c r="CKA47" s="683"/>
      <c r="CKB47" s="683"/>
      <c r="CKC47" s="683"/>
      <c r="CKD47" s="683"/>
      <c r="CKE47" s="683"/>
      <c r="CKF47" s="683"/>
      <c r="CKG47" s="683"/>
      <c r="CKH47" s="683"/>
      <c r="CKI47" s="683"/>
      <c r="CKJ47" s="683"/>
      <c r="CKK47" s="683"/>
      <c r="CKL47" s="683"/>
      <c r="CKM47" s="683"/>
      <c r="CKN47" s="683"/>
      <c r="CKO47" s="683"/>
      <c r="CKP47" s="683"/>
      <c r="CKQ47" s="683"/>
      <c r="CKR47" s="683"/>
      <c r="CKS47" s="683"/>
      <c r="CKT47" s="683"/>
      <c r="CKU47" s="683"/>
      <c r="CKV47" s="683"/>
      <c r="CKW47" s="683"/>
      <c r="CKX47" s="683"/>
      <c r="CKY47" s="683"/>
      <c r="CKZ47" s="683"/>
      <c r="CLA47" s="683"/>
      <c r="CLB47" s="683"/>
      <c r="CLC47" s="683"/>
      <c r="CLD47" s="683"/>
      <c r="CLE47" s="683"/>
      <c r="CLF47" s="683"/>
      <c r="CLG47" s="683"/>
      <c r="CLH47" s="683"/>
      <c r="CLI47" s="683"/>
      <c r="CLJ47" s="683"/>
      <c r="CLK47" s="683"/>
      <c r="CLL47" s="683"/>
      <c r="CLM47" s="683"/>
      <c r="CLN47" s="683"/>
      <c r="CLO47" s="683"/>
      <c r="CLP47" s="683"/>
      <c r="CLQ47" s="683"/>
      <c r="CLR47" s="683"/>
      <c r="CLS47" s="683"/>
      <c r="CLT47" s="683"/>
      <c r="CLU47" s="683"/>
      <c r="CLV47" s="683"/>
      <c r="CLW47" s="683"/>
      <c r="CLX47" s="683"/>
      <c r="CLY47" s="683"/>
      <c r="CLZ47" s="683"/>
      <c r="CMA47" s="683"/>
      <c r="CMB47" s="683"/>
      <c r="CMC47" s="683"/>
      <c r="CMD47" s="683"/>
      <c r="CME47" s="683"/>
      <c r="CMF47" s="683"/>
      <c r="CMG47" s="683"/>
      <c r="CMH47" s="683"/>
      <c r="CMI47" s="683"/>
      <c r="CMJ47" s="683"/>
      <c r="CMK47" s="683"/>
      <c r="CML47" s="683"/>
      <c r="CMM47" s="683"/>
      <c r="CMN47" s="683"/>
      <c r="CMO47" s="683"/>
      <c r="CMP47" s="683"/>
      <c r="CMQ47" s="683"/>
      <c r="CMR47" s="683"/>
      <c r="CMS47" s="683"/>
      <c r="CMT47" s="683"/>
      <c r="CMU47" s="683"/>
      <c r="CMV47" s="683"/>
      <c r="CMW47" s="683"/>
      <c r="CMX47" s="683"/>
      <c r="CMY47" s="683"/>
      <c r="CMZ47" s="683"/>
      <c r="CNA47" s="683"/>
      <c r="CNB47" s="683"/>
      <c r="CNC47" s="683"/>
      <c r="CND47" s="683"/>
      <c r="CNE47" s="683"/>
      <c r="CNF47" s="683"/>
      <c r="CNG47" s="683"/>
      <c r="CNH47" s="683"/>
      <c r="CNI47" s="683"/>
      <c r="CNJ47" s="683"/>
      <c r="CNK47" s="683"/>
      <c r="CNL47" s="683"/>
      <c r="CNM47" s="683"/>
      <c r="CNN47" s="683"/>
      <c r="CNO47" s="683"/>
      <c r="CNP47" s="683"/>
      <c r="CNQ47" s="683"/>
      <c r="CNR47" s="683"/>
      <c r="CNS47" s="683"/>
      <c r="CNT47" s="683"/>
      <c r="CNU47" s="683"/>
      <c r="CNV47" s="683"/>
      <c r="CNW47" s="683"/>
      <c r="CNX47" s="683"/>
      <c r="CNY47" s="683"/>
      <c r="CNZ47" s="683"/>
      <c r="COA47" s="683"/>
      <c r="COB47" s="683"/>
      <c r="COC47" s="683"/>
      <c r="COD47" s="683"/>
      <c r="COE47" s="683"/>
      <c r="COF47" s="683"/>
      <c r="COG47" s="683"/>
      <c r="COH47" s="683"/>
      <c r="COI47" s="683"/>
      <c r="COJ47" s="683"/>
      <c r="COK47" s="683"/>
      <c r="COL47" s="683"/>
      <c r="COM47" s="683"/>
      <c r="CON47" s="683"/>
      <c r="COO47" s="683"/>
      <c r="COP47" s="683"/>
      <c r="COQ47" s="683"/>
      <c r="COR47" s="683"/>
      <c r="COS47" s="683"/>
      <c r="COT47" s="683"/>
      <c r="COU47" s="683"/>
      <c r="COV47" s="683"/>
      <c r="COW47" s="683"/>
      <c r="COX47" s="683"/>
      <c r="COY47" s="683"/>
      <c r="COZ47" s="683"/>
      <c r="CPA47" s="683"/>
      <c r="CPB47" s="683"/>
      <c r="CPC47" s="683"/>
      <c r="CPD47" s="683"/>
      <c r="CPE47" s="683"/>
      <c r="CPF47" s="683"/>
      <c r="CPG47" s="683"/>
      <c r="CPH47" s="683"/>
      <c r="CPI47" s="683"/>
      <c r="CPJ47" s="683"/>
      <c r="CPK47" s="683"/>
      <c r="CPL47" s="683"/>
      <c r="CPM47" s="683"/>
      <c r="CPN47" s="683"/>
      <c r="CPO47" s="683"/>
      <c r="CPP47" s="683"/>
      <c r="CPQ47" s="683"/>
      <c r="CPR47" s="683"/>
      <c r="CPS47" s="683"/>
      <c r="CPT47" s="683"/>
      <c r="CPU47" s="683"/>
      <c r="CPV47" s="683"/>
      <c r="CPW47" s="683"/>
      <c r="CPX47" s="683"/>
      <c r="CPY47" s="683"/>
      <c r="CPZ47" s="683"/>
      <c r="CQA47" s="683"/>
      <c r="CQB47" s="683"/>
      <c r="CQC47" s="683"/>
      <c r="CQD47" s="683"/>
      <c r="CQE47" s="683"/>
      <c r="CQF47" s="683"/>
      <c r="CQG47" s="683"/>
      <c r="CQH47" s="683"/>
      <c r="CQI47" s="683"/>
      <c r="CQJ47" s="683"/>
      <c r="CQK47" s="683"/>
      <c r="CQL47" s="683"/>
      <c r="CQM47" s="683"/>
      <c r="CQN47" s="683"/>
      <c r="CQO47" s="683"/>
      <c r="CQP47" s="683"/>
      <c r="CQQ47" s="683"/>
      <c r="CQR47" s="683"/>
      <c r="CQS47" s="683"/>
      <c r="CQT47" s="683"/>
      <c r="CQU47" s="683"/>
      <c r="CQV47" s="683"/>
      <c r="CQW47" s="683"/>
      <c r="CQX47" s="683"/>
      <c r="CQY47" s="683"/>
      <c r="CQZ47" s="683"/>
      <c r="CRA47" s="683"/>
      <c r="CRB47" s="683"/>
      <c r="CRC47" s="683"/>
      <c r="CRD47" s="683"/>
      <c r="CRE47" s="683"/>
      <c r="CRF47" s="683"/>
      <c r="CRG47" s="683"/>
      <c r="CRH47" s="683"/>
      <c r="CRI47" s="683"/>
      <c r="CRJ47" s="683"/>
      <c r="CRK47" s="683"/>
      <c r="CRL47" s="683"/>
      <c r="CRM47" s="683"/>
      <c r="CRN47" s="683"/>
      <c r="CRO47" s="683"/>
      <c r="CRP47" s="683"/>
      <c r="CRQ47" s="683"/>
      <c r="CRR47" s="683"/>
      <c r="CRS47" s="683"/>
      <c r="CRT47" s="683"/>
      <c r="CRU47" s="683"/>
      <c r="CRV47" s="683"/>
      <c r="CRW47" s="683"/>
      <c r="CRX47" s="683"/>
      <c r="CRY47" s="683"/>
      <c r="CRZ47" s="683"/>
      <c r="CSA47" s="683"/>
      <c r="CSB47" s="683"/>
      <c r="CSC47" s="683"/>
      <c r="CSD47" s="683"/>
      <c r="CSE47" s="683"/>
      <c r="CSF47" s="683"/>
      <c r="CSG47" s="683"/>
      <c r="CSH47" s="683"/>
      <c r="CSI47" s="683"/>
      <c r="CSJ47" s="683"/>
      <c r="CSK47" s="683"/>
      <c r="CSL47" s="683"/>
      <c r="CSM47" s="683"/>
      <c r="CSN47" s="683"/>
      <c r="CSO47" s="683"/>
      <c r="CSP47" s="683"/>
      <c r="CSQ47" s="683"/>
      <c r="CSR47" s="683"/>
      <c r="CSS47" s="683"/>
      <c r="CST47" s="683"/>
      <c r="CSU47" s="683"/>
      <c r="CSV47" s="683"/>
      <c r="CSW47" s="683"/>
      <c r="CSX47" s="683"/>
      <c r="CSY47" s="683"/>
      <c r="CSZ47" s="683"/>
      <c r="CTA47" s="683"/>
      <c r="CTB47" s="683"/>
      <c r="CTC47" s="683"/>
      <c r="CTD47" s="683"/>
      <c r="CTE47" s="683"/>
      <c r="CTF47" s="683"/>
      <c r="CTG47" s="683"/>
      <c r="CTH47" s="683"/>
      <c r="CTI47" s="683"/>
      <c r="CTJ47" s="683"/>
      <c r="CTK47" s="683"/>
      <c r="CTL47" s="683"/>
      <c r="CTM47" s="683"/>
      <c r="CTN47" s="683"/>
      <c r="CTO47" s="683"/>
      <c r="CTP47" s="683"/>
      <c r="CTQ47" s="683"/>
      <c r="CTR47" s="683"/>
      <c r="CTS47" s="683"/>
      <c r="CTT47" s="683"/>
      <c r="CTU47" s="683"/>
      <c r="CTV47" s="683"/>
      <c r="CTW47" s="683"/>
      <c r="CTX47" s="683"/>
      <c r="CTY47" s="683"/>
      <c r="CTZ47" s="683"/>
      <c r="CUA47" s="683"/>
      <c r="CUB47" s="683"/>
      <c r="CUC47" s="683"/>
      <c r="CUD47" s="683"/>
      <c r="CUE47" s="683"/>
      <c r="CUF47" s="683"/>
      <c r="CUG47" s="683"/>
      <c r="CUH47" s="683"/>
      <c r="CUI47" s="683"/>
      <c r="CUJ47" s="683"/>
      <c r="CUK47" s="683"/>
      <c r="CUL47" s="683"/>
      <c r="CUM47" s="683"/>
      <c r="CUN47" s="683"/>
      <c r="CUO47" s="683"/>
      <c r="CUP47" s="683"/>
      <c r="CUQ47" s="683"/>
      <c r="CUR47" s="683"/>
      <c r="CUS47" s="683"/>
      <c r="CUT47" s="683"/>
      <c r="CUU47" s="683"/>
      <c r="CUV47" s="683"/>
      <c r="CUW47" s="683"/>
      <c r="CUX47" s="683"/>
      <c r="CUY47" s="683"/>
      <c r="CUZ47" s="683"/>
      <c r="CVA47" s="683"/>
      <c r="CVB47" s="683"/>
      <c r="CVC47" s="683"/>
      <c r="CVD47" s="683"/>
      <c r="CVE47" s="683"/>
      <c r="CVF47" s="683"/>
      <c r="CVG47" s="683"/>
      <c r="CVH47" s="683"/>
      <c r="CVI47" s="683"/>
      <c r="CVJ47" s="683"/>
      <c r="CVK47" s="683"/>
      <c r="CVL47" s="683"/>
      <c r="CVM47" s="683"/>
      <c r="CVN47" s="683"/>
      <c r="CVO47" s="683"/>
      <c r="CVP47" s="683"/>
      <c r="CVQ47" s="683"/>
      <c r="CVR47" s="683"/>
      <c r="CVS47" s="683"/>
      <c r="CVT47" s="683"/>
      <c r="CVU47" s="683"/>
      <c r="CVV47" s="683"/>
      <c r="CVW47" s="683"/>
      <c r="CVX47" s="683"/>
      <c r="CVY47" s="683"/>
      <c r="CVZ47" s="683"/>
      <c r="CWA47" s="683"/>
      <c r="CWB47" s="683"/>
      <c r="CWC47" s="683"/>
      <c r="CWD47" s="683"/>
      <c r="CWE47" s="683"/>
      <c r="CWF47" s="683"/>
      <c r="CWG47" s="683"/>
      <c r="CWH47" s="683"/>
      <c r="CWI47" s="683"/>
      <c r="CWJ47" s="683"/>
      <c r="CWK47" s="683"/>
      <c r="CWL47" s="683"/>
      <c r="CWM47" s="683"/>
      <c r="CWN47" s="683"/>
      <c r="CWO47" s="683"/>
      <c r="CWP47" s="683"/>
      <c r="CWQ47" s="683"/>
      <c r="CWR47" s="683"/>
      <c r="CWS47" s="683"/>
      <c r="CWT47" s="683"/>
      <c r="CWU47" s="683"/>
      <c r="CWV47" s="683"/>
      <c r="CWW47" s="683"/>
      <c r="CWX47" s="683"/>
      <c r="CWY47" s="683"/>
      <c r="CWZ47" s="683"/>
      <c r="CXA47" s="683"/>
      <c r="CXB47" s="683"/>
      <c r="CXC47" s="683"/>
      <c r="CXD47" s="683"/>
      <c r="CXE47" s="683"/>
      <c r="CXF47" s="683"/>
      <c r="CXG47" s="683"/>
      <c r="CXH47" s="683"/>
      <c r="CXI47" s="683"/>
      <c r="CXJ47" s="683"/>
      <c r="CXK47" s="683"/>
      <c r="CXL47" s="683"/>
      <c r="CXM47" s="683"/>
      <c r="CXN47" s="683"/>
      <c r="CXO47" s="683"/>
      <c r="CXP47" s="683"/>
      <c r="CXQ47" s="683"/>
      <c r="CXR47" s="683"/>
      <c r="CXS47" s="683"/>
      <c r="CXT47" s="683"/>
      <c r="CXU47" s="683"/>
      <c r="CXV47" s="683"/>
      <c r="CXW47" s="683"/>
      <c r="CXX47" s="683"/>
      <c r="CXY47" s="683"/>
      <c r="CXZ47" s="683"/>
      <c r="CYA47" s="683"/>
      <c r="CYB47" s="683"/>
      <c r="CYC47" s="683"/>
      <c r="CYD47" s="683"/>
      <c r="CYE47" s="683"/>
      <c r="CYF47" s="683"/>
      <c r="CYG47" s="683"/>
      <c r="CYH47" s="683"/>
      <c r="CYI47" s="683"/>
      <c r="CYJ47" s="683"/>
      <c r="CYK47" s="683"/>
      <c r="CYL47" s="683"/>
      <c r="CYM47" s="683"/>
      <c r="CYN47" s="683"/>
      <c r="CYO47" s="683"/>
      <c r="CYP47" s="683"/>
      <c r="CYQ47" s="683"/>
      <c r="CYR47" s="683"/>
      <c r="CYS47" s="683"/>
      <c r="CYT47" s="683"/>
      <c r="CYU47" s="683"/>
      <c r="CYV47" s="683"/>
      <c r="CYW47" s="683"/>
      <c r="CYX47" s="683"/>
      <c r="CYY47" s="683"/>
      <c r="CYZ47" s="683"/>
      <c r="CZA47" s="683"/>
      <c r="CZB47" s="683"/>
      <c r="CZC47" s="683"/>
      <c r="CZD47" s="683"/>
      <c r="CZE47" s="683"/>
      <c r="CZF47" s="683"/>
      <c r="CZG47" s="683"/>
      <c r="CZH47" s="683"/>
      <c r="CZI47" s="683"/>
      <c r="CZJ47" s="683"/>
      <c r="CZK47" s="683"/>
      <c r="CZL47" s="683"/>
      <c r="CZM47" s="683"/>
      <c r="CZN47" s="683"/>
      <c r="CZO47" s="683"/>
      <c r="CZP47" s="683"/>
      <c r="CZQ47" s="683"/>
      <c r="CZR47" s="683"/>
      <c r="CZS47" s="683"/>
      <c r="CZT47" s="683"/>
      <c r="CZU47" s="683"/>
      <c r="CZV47" s="683"/>
      <c r="CZW47" s="683"/>
      <c r="CZX47" s="683"/>
      <c r="CZY47" s="683"/>
      <c r="CZZ47" s="683"/>
      <c r="DAA47" s="683"/>
      <c r="DAB47" s="683"/>
      <c r="DAC47" s="683"/>
      <c r="DAD47" s="683"/>
      <c r="DAE47" s="683"/>
      <c r="DAF47" s="683"/>
      <c r="DAG47" s="683"/>
      <c r="DAH47" s="683"/>
      <c r="DAI47" s="683"/>
      <c r="DAJ47" s="683"/>
      <c r="DAK47" s="683"/>
      <c r="DAL47" s="683"/>
      <c r="DAM47" s="683"/>
      <c r="DAN47" s="683"/>
      <c r="DAO47" s="683"/>
      <c r="DAP47" s="683"/>
      <c r="DAQ47" s="683"/>
      <c r="DAR47" s="683"/>
      <c r="DAS47" s="683"/>
      <c r="DAT47" s="683"/>
      <c r="DAU47" s="683"/>
      <c r="DAV47" s="683"/>
      <c r="DAW47" s="683"/>
      <c r="DAX47" s="683"/>
      <c r="DAY47" s="683"/>
      <c r="DAZ47" s="683"/>
      <c r="DBA47" s="683"/>
      <c r="DBB47" s="683"/>
      <c r="DBC47" s="683"/>
      <c r="DBD47" s="683"/>
      <c r="DBE47" s="683"/>
      <c r="DBF47" s="683"/>
      <c r="DBG47" s="683"/>
      <c r="DBH47" s="683"/>
      <c r="DBI47" s="683"/>
      <c r="DBJ47" s="683"/>
      <c r="DBK47" s="683"/>
      <c r="DBL47" s="683"/>
      <c r="DBM47" s="683"/>
      <c r="DBN47" s="683"/>
      <c r="DBO47" s="683"/>
      <c r="DBP47" s="683"/>
      <c r="DBQ47" s="683"/>
      <c r="DBR47" s="683"/>
      <c r="DBS47" s="683"/>
      <c r="DBT47" s="683"/>
      <c r="DBU47" s="683"/>
      <c r="DBV47" s="683"/>
      <c r="DBW47" s="683"/>
      <c r="DBX47" s="683"/>
      <c r="DBY47" s="683"/>
      <c r="DBZ47" s="683"/>
      <c r="DCA47" s="683"/>
      <c r="DCB47" s="683"/>
      <c r="DCC47" s="683"/>
      <c r="DCD47" s="683"/>
      <c r="DCE47" s="683"/>
      <c r="DCF47" s="683"/>
      <c r="DCG47" s="683"/>
      <c r="DCH47" s="683"/>
      <c r="DCI47" s="683"/>
      <c r="DCJ47" s="683"/>
      <c r="DCK47" s="683"/>
      <c r="DCL47" s="683"/>
      <c r="DCM47" s="683"/>
      <c r="DCN47" s="683"/>
      <c r="DCO47" s="683"/>
      <c r="DCP47" s="683"/>
      <c r="DCQ47" s="683"/>
      <c r="DCR47" s="683"/>
      <c r="DCS47" s="683"/>
      <c r="DCT47" s="683"/>
      <c r="DCU47" s="683"/>
      <c r="DCV47" s="683"/>
      <c r="DCW47" s="683"/>
      <c r="DCX47" s="683"/>
      <c r="DCY47" s="683"/>
      <c r="DCZ47" s="683"/>
      <c r="DDA47" s="683"/>
      <c r="DDB47" s="683"/>
      <c r="DDC47" s="683"/>
      <c r="DDD47" s="683"/>
      <c r="DDE47" s="683"/>
      <c r="DDF47" s="683"/>
      <c r="DDG47" s="683"/>
      <c r="DDH47" s="683"/>
      <c r="DDI47" s="683"/>
      <c r="DDJ47" s="683"/>
      <c r="DDK47" s="683"/>
      <c r="DDL47" s="683"/>
      <c r="DDM47" s="683"/>
      <c r="DDN47" s="683"/>
      <c r="DDO47" s="683"/>
      <c r="DDP47" s="683"/>
      <c r="DDQ47" s="683"/>
      <c r="DDR47" s="683"/>
      <c r="DDS47" s="683"/>
      <c r="DDT47" s="683"/>
      <c r="DDU47" s="683"/>
      <c r="DDV47" s="683"/>
      <c r="DDW47" s="683"/>
      <c r="DDX47" s="683"/>
      <c r="DDY47" s="683"/>
      <c r="DDZ47" s="683"/>
      <c r="DEA47" s="683"/>
      <c r="DEB47" s="683"/>
      <c r="DEC47" s="683"/>
      <c r="DED47" s="683"/>
      <c r="DEE47" s="683"/>
      <c r="DEF47" s="683"/>
      <c r="DEG47" s="683"/>
      <c r="DEH47" s="683"/>
      <c r="DEI47" s="683"/>
      <c r="DEJ47" s="683"/>
      <c r="DEK47" s="683"/>
      <c r="DEL47" s="683"/>
      <c r="DEM47" s="683"/>
      <c r="DEN47" s="683"/>
      <c r="DEO47" s="683"/>
      <c r="DEP47" s="683"/>
      <c r="DEQ47" s="683"/>
      <c r="DER47" s="683"/>
      <c r="DES47" s="683"/>
      <c r="DET47" s="683"/>
      <c r="DEU47" s="683"/>
      <c r="DEV47" s="683"/>
      <c r="DEW47" s="683"/>
      <c r="DEX47" s="683"/>
      <c r="DEY47" s="683"/>
      <c r="DEZ47" s="683"/>
      <c r="DFA47" s="683"/>
      <c r="DFB47" s="683"/>
      <c r="DFC47" s="683"/>
      <c r="DFD47" s="683"/>
      <c r="DFE47" s="683"/>
      <c r="DFF47" s="683"/>
      <c r="DFG47" s="683"/>
      <c r="DFH47" s="683"/>
      <c r="DFI47" s="683"/>
      <c r="DFJ47" s="683"/>
      <c r="DFK47" s="683"/>
      <c r="DFL47" s="683"/>
      <c r="DFM47" s="683"/>
      <c r="DFN47" s="683"/>
      <c r="DFO47" s="683"/>
      <c r="DFP47" s="683"/>
      <c r="DFQ47" s="683"/>
      <c r="DFR47" s="683"/>
      <c r="DFS47" s="683"/>
      <c r="DFT47" s="683"/>
      <c r="DFU47" s="683"/>
      <c r="DFV47" s="683"/>
      <c r="DFW47" s="683"/>
      <c r="DFX47" s="683"/>
      <c r="DFY47" s="683"/>
      <c r="DFZ47" s="683"/>
      <c r="DGA47" s="683"/>
      <c r="DGB47" s="683"/>
      <c r="DGC47" s="683"/>
      <c r="DGD47" s="683"/>
      <c r="DGE47" s="683"/>
      <c r="DGF47" s="683"/>
      <c r="DGG47" s="683"/>
      <c r="DGH47" s="683"/>
      <c r="DGI47" s="683"/>
      <c r="DGJ47" s="683"/>
      <c r="DGK47" s="683"/>
      <c r="DGL47" s="683"/>
      <c r="DGM47" s="683"/>
      <c r="DGN47" s="683"/>
      <c r="DGO47" s="683"/>
      <c r="DGP47" s="683"/>
      <c r="DGQ47" s="683"/>
      <c r="DGR47" s="683"/>
      <c r="DGS47" s="683"/>
      <c r="DGT47" s="683"/>
      <c r="DGU47" s="683"/>
      <c r="DGV47" s="683"/>
      <c r="DGW47" s="683"/>
      <c r="DGX47" s="683"/>
      <c r="DGY47" s="683"/>
      <c r="DGZ47" s="683"/>
      <c r="DHA47" s="683"/>
      <c r="DHB47" s="683"/>
      <c r="DHC47" s="683"/>
      <c r="DHD47" s="683"/>
      <c r="DHE47" s="683"/>
      <c r="DHF47" s="683"/>
      <c r="DHG47" s="683"/>
      <c r="DHH47" s="683"/>
      <c r="DHI47" s="683"/>
      <c r="DHJ47" s="683"/>
      <c r="DHK47" s="683"/>
      <c r="DHL47" s="683"/>
      <c r="DHM47" s="683"/>
      <c r="DHN47" s="683"/>
      <c r="DHO47" s="683"/>
      <c r="DHP47" s="683"/>
      <c r="DHQ47" s="683"/>
      <c r="DHR47" s="683"/>
      <c r="DHS47" s="683"/>
      <c r="DHT47" s="683"/>
      <c r="DHU47" s="683"/>
      <c r="DHV47" s="683"/>
      <c r="DHW47" s="683"/>
      <c r="DHX47" s="683"/>
      <c r="DHY47" s="683"/>
      <c r="DHZ47" s="683"/>
      <c r="DIA47" s="683"/>
      <c r="DIB47" s="683"/>
      <c r="DIC47" s="683"/>
      <c r="DID47" s="683"/>
      <c r="DIE47" s="683"/>
      <c r="DIF47" s="683"/>
      <c r="DIG47" s="683"/>
      <c r="DIH47" s="683"/>
      <c r="DII47" s="683"/>
      <c r="DIJ47" s="683"/>
      <c r="DIK47" s="683"/>
      <c r="DIL47" s="683"/>
      <c r="DIM47" s="683"/>
      <c r="DIN47" s="683"/>
      <c r="DIO47" s="683"/>
      <c r="DIP47" s="683"/>
      <c r="DIQ47" s="683"/>
      <c r="DIR47" s="683"/>
      <c r="DIS47" s="683"/>
      <c r="DIT47" s="683"/>
      <c r="DIU47" s="683"/>
      <c r="DIV47" s="683"/>
      <c r="DIW47" s="683"/>
      <c r="DIX47" s="683"/>
      <c r="DIY47" s="683"/>
      <c r="DIZ47" s="683"/>
      <c r="DJA47" s="683"/>
      <c r="DJB47" s="683"/>
      <c r="DJC47" s="683"/>
      <c r="DJD47" s="683"/>
      <c r="DJE47" s="683"/>
      <c r="DJF47" s="683"/>
      <c r="DJG47" s="683"/>
      <c r="DJH47" s="683"/>
      <c r="DJI47" s="683"/>
      <c r="DJJ47" s="683"/>
      <c r="DJK47" s="683"/>
      <c r="DJL47" s="683"/>
      <c r="DJM47" s="683"/>
      <c r="DJN47" s="683"/>
      <c r="DJO47" s="683"/>
      <c r="DJP47" s="683"/>
      <c r="DJQ47" s="683"/>
      <c r="DJR47" s="683"/>
      <c r="DJS47" s="683"/>
      <c r="DJT47" s="683"/>
      <c r="DJU47" s="683"/>
      <c r="DJV47" s="683"/>
      <c r="DJW47" s="683"/>
      <c r="DJX47" s="683"/>
      <c r="DJY47" s="683"/>
      <c r="DJZ47" s="683"/>
      <c r="DKA47" s="683"/>
      <c r="DKB47" s="683"/>
      <c r="DKC47" s="683"/>
      <c r="DKD47" s="683"/>
      <c r="DKE47" s="683"/>
      <c r="DKF47" s="683"/>
      <c r="DKG47" s="683"/>
      <c r="DKH47" s="683"/>
      <c r="DKI47" s="683"/>
      <c r="DKJ47" s="683"/>
      <c r="DKK47" s="683"/>
      <c r="DKL47" s="683"/>
      <c r="DKM47" s="683"/>
      <c r="DKN47" s="683"/>
      <c r="DKO47" s="683"/>
      <c r="DKP47" s="683"/>
      <c r="DKQ47" s="683"/>
      <c r="DKR47" s="683"/>
      <c r="DKS47" s="683"/>
      <c r="DKT47" s="683"/>
      <c r="DKU47" s="683"/>
      <c r="DKV47" s="683"/>
      <c r="DKW47" s="683"/>
      <c r="DKX47" s="683"/>
      <c r="DKY47" s="683"/>
      <c r="DKZ47" s="683"/>
      <c r="DLA47" s="683"/>
      <c r="DLB47" s="683"/>
      <c r="DLC47" s="683"/>
      <c r="DLD47" s="683"/>
      <c r="DLE47" s="683"/>
      <c r="DLF47" s="683"/>
      <c r="DLG47" s="683"/>
      <c r="DLH47" s="683"/>
      <c r="DLI47" s="683"/>
      <c r="DLJ47" s="683"/>
      <c r="DLK47" s="683"/>
      <c r="DLL47" s="683"/>
      <c r="DLM47" s="683"/>
      <c r="DLN47" s="683"/>
      <c r="DLO47" s="683"/>
      <c r="DLP47" s="683"/>
      <c r="DLQ47" s="683"/>
      <c r="DLR47" s="683"/>
      <c r="DLS47" s="683"/>
      <c r="DLT47" s="683"/>
      <c r="DLU47" s="683"/>
      <c r="DLV47" s="683"/>
      <c r="DLW47" s="683"/>
      <c r="DLX47" s="683"/>
      <c r="DLY47" s="683"/>
      <c r="DLZ47" s="683"/>
      <c r="DMA47" s="683"/>
      <c r="DMB47" s="683"/>
      <c r="DMC47" s="683"/>
      <c r="DMD47" s="683"/>
      <c r="DME47" s="683"/>
      <c r="DMF47" s="683"/>
      <c r="DMG47" s="683"/>
      <c r="DMH47" s="683"/>
      <c r="DMI47" s="683"/>
      <c r="DMJ47" s="683"/>
      <c r="DMK47" s="683"/>
      <c r="DML47" s="683"/>
      <c r="DMM47" s="683"/>
      <c r="DMN47" s="683"/>
      <c r="DMO47" s="683"/>
      <c r="DMP47" s="683"/>
      <c r="DMQ47" s="683"/>
      <c r="DMR47" s="683"/>
      <c r="DMS47" s="683"/>
      <c r="DMT47" s="683"/>
      <c r="DMU47" s="683"/>
      <c r="DMV47" s="683"/>
      <c r="DMW47" s="683"/>
      <c r="DMX47" s="683"/>
      <c r="DMY47" s="683"/>
      <c r="DMZ47" s="683"/>
      <c r="DNA47" s="683"/>
      <c r="DNB47" s="683"/>
      <c r="DNC47" s="683"/>
      <c r="DND47" s="683"/>
      <c r="DNE47" s="683"/>
      <c r="DNF47" s="683"/>
      <c r="DNG47" s="683"/>
      <c r="DNH47" s="683"/>
      <c r="DNI47" s="683"/>
      <c r="DNJ47" s="683"/>
      <c r="DNK47" s="683"/>
      <c r="DNL47" s="683"/>
      <c r="DNM47" s="683"/>
      <c r="DNN47" s="683"/>
      <c r="DNO47" s="683"/>
      <c r="DNP47" s="683"/>
      <c r="DNQ47" s="683"/>
      <c r="DNR47" s="683"/>
      <c r="DNS47" s="683"/>
      <c r="DNT47" s="683"/>
      <c r="DNU47" s="683"/>
      <c r="DNV47" s="683"/>
      <c r="DNW47" s="683"/>
      <c r="DNX47" s="683"/>
      <c r="DNY47" s="683"/>
      <c r="DNZ47" s="683"/>
      <c r="DOA47" s="683"/>
      <c r="DOB47" s="683"/>
      <c r="DOC47" s="683"/>
      <c r="DOD47" s="683"/>
      <c r="DOE47" s="683"/>
      <c r="DOF47" s="683"/>
      <c r="DOG47" s="683"/>
      <c r="DOH47" s="683"/>
      <c r="DOI47" s="683"/>
      <c r="DOJ47" s="683"/>
      <c r="DOK47" s="683"/>
      <c r="DOL47" s="683"/>
      <c r="DOM47" s="683"/>
      <c r="DON47" s="683"/>
      <c r="DOO47" s="683"/>
      <c r="DOP47" s="683"/>
      <c r="DOQ47" s="683"/>
      <c r="DOR47" s="683"/>
      <c r="DOS47" s="683"/>
      <c r="DOT47" s="683"/>
      <c r="DOU47" s="683"/>
      <c r="DOV47" s="683"/>
      <c r="DOW47" s="683"/>
      <c r="DOX47" s="683"/>
      <c r="DOY47" s="683"/>
      <c r="DOZ47" s="683"/>
      <c r="DPA47" s="683"/>
      <c r="DPB47" s="683"/>
      <c r="DPC47" s="683"/>
      <c r="DPD47" s="683"/>
      <c r="DPE47" s="683"/>
      <c r="DPF47" s="683"/>
      <c r="DPG47" s="683"/>
      <c r="DPH47" s="683"/>
      <c r="DPI47" s="683"/>
      <c r="DPJ47" s="683"/>
      <c r="DPK47" s="683"/>
      <c r="DPL47" s="683"/>
      <c r="DPM47" s="683"/>
      <c r="DPN47" s="683"/>
      <c r="DPO47" s="683"/>
      <c r="DPP47" s="683"/>
      <c r="DPQ47" s="683"/>
      <c r="DPR47" s="683"/>
      <c r="DPS47" s="683"/>
      <c r="DPT47" s="683"/>
      <c r="DPU47" s="683"/>
      <c r="DPV47" s="683"/>
      <c r="DPW47" s="683"/>
      <c r="DPX47" s="683"/>
      <c r="DPY47" s="683"/>
      <c r="DPZ47" s="683"/>
      <c r="DQA47" s="683"/>
      <c r="DQB47" s="683"/>
      <c r="DQC47" s="683"/>
      <c r="DQD47" s="683"/>
      <c r="DQE47" s="683"/>
      <c r="DQF47" s="683"/>
      <c r="DQG47" s="683"/>
      <c r="DQH47" s="683"/>
      <c r="DQI47" s="683"/>
      <c r="DQJ47" s="683"/>
      <c r="DQK47" s="683"/>
      <c r="DQL47" s="683"/>
      <c r="DQM47" s="683"/>
      <c r="DQN47" s="683"/>
      <c r="DQO47" s="683"/>
      <c r="DQP47" s="683"/>
      <c r="DQQ47" s="683"/>
      <c r="DQR47" s="683"/>
      <c r="DQS47" s="683"/>
      <c r="DQT47" s="683"/>
      <c r="DQU47" s="683"/>
      <c r="DQV47" s="683"/>
      <c r="DQW47" s="683"/>
      <c r="DQX47" s="683"/>
      <c r="DQY47" s="683"/>
      <c r="DQZ47" s="683"/>
      <c r="DRA47" s="683"/>
      <c r="DRB47" s="683"/>
      <c r="DRC47" s="683"/>
      <c r="DRD47" s="683"/>
      <c r="DRE47" s="683"/>
      <c r="DRF47" s="683"/>
      <c r="DRG47" s="683"/>
      <c r="DRH47" s="683"/>
      <c r="DRI47" s="683"/>
      <c r="DRJ47" s="683"/>
      <c r="DRK47" s="683"/>
      <c r="DRL47" s="683"/>
      <c r="DRM47" s="683"/>
      <c r="DRN47" s="683"/>
      <c r="DRO47" s="683"/>
      <c r="DRP47" s="683"/>
      <c r="DRQ47" s="683"/>
      <c r="DRR47" s="683"/>
      <c r="DRS47" s="683"/>
      <c r="DRT47" s="683"/>
      <c r="DRU47" s="683"/>
      <c r="DRV47" s="683"/>
      <c r="DRW47" s="683"/>
      <c r="DRX47" s="683"/>
      <c r="DRY47" s="683"/>
      <c r="DRZ47" s="683"/>
      <c r="DSA47" s="683"/>
      <c r="DSB47" s="683"/>
      <c r="DSC47" s="683"/>
      <c r="DSD47" s="683"/>
      <c r="DSE47" s="683"/>
      <c r="DSF47" s="683"/>
      <c r="DSG47" s="683"/>
      <c r="DSH47" s="683"/>
      <c r="DSI47" s="683"/>
      <c r="DSJ47" s="683"/>
      <c r="DSK47" s="683"/>
      <c r="DSL47" s="683"/>
      <c r="DSM47" s="683"/>
      <c r="DSN47" s="683"/>
      <c r="DSO47" s="683"/>
      <c r="DSP47" s="683"/>
      <c r="DSQ47" s="683"/>
      <c r="DSR47" s="683"/>
      <c r="DSS47" s="683"/>
      <c r="DST47" s="683"/>
      <c r="DSU47" s="683"/>
      <c r="DSV47" s="683"/>
      <c r="DSW47" s="683"/>
      <c r="DSX47" s="683"/>
      <c r="DSY47" s="683"/>
      <c r="DSZ47" s="683"/>
      <c r="DTA47" s="683"/>
      <c r="DTB47" s="683"/>
      <c r="DTC47" s="683"/>
      <c r="DTD47" s="683"/>
      <c r="DTE47" s="683"/>
      <c r="DTF47" s="683"/>
      <c r="DTG47" s="683"/>
      <c r="DTH47" s="683"/>
      <c r="DTI47" s="683"/>
      <c r="DTJ47" s="683"/>
      <c r="DTK47" s="683"/>
      <c r="DTL47" s="683"/>
      <c r="DTM47" s="683"/>
      <c r="DTN47" s="683"/>
      <c r="DTO47" s="683"/>
      <c r="DTP47" s="683"/>
      <c r="DTQ47" s="683"/>
      <c r="DTR47" s="683"/>
      <c r="DTS47" s="683"/>
      <c r="DTT47" s="683"/>
      <c r="DTU47" s="683"/>
      <c r="DTV47" s="683"/>
      <c r="DTW47" s="683"/>
      <c r="DTX47" s="683"/>
      <c r="DTY47" s="683"/>
      <c r="DTZ47" s="683"/>
      <c r="DUA47" s="683"/>
      <c r="DUB47" s="683"/>
      <c r="DUC47" s="683"/>
      <c r="DUD47" s="683"/>
      <c r="DUE47" s="683"/>
      <c r="DUF47" s="683"/>
      <c r="DUG47" s="683"/>
      <c r="DUH47" s="683"/>
      <c r="DUI47" s="683"/>
      <c r="DUJ47" s="683"/>
      <c r="DUK47" s="683"/>
      <c r="DUL47" s="683"/>
      <c r="DUM47" s="683"/>
      <c r="DUN47" s="683"/>
      <c r="DUO47" s="683"/>
      <c r="DUP47" s="683"/>
      <c r="DUQ47" s="683"/>
      <c r="DUR47" s="683"/>
      <c r="DUS47" s="683"/>
      <c r="DUT47" s="683"/>
      <c r="DUU47" s="683"/>
      <c r="DUV47" s="683"/>
      <c r="DUW47" s="683"/>
      <c r="DUX47" s="683"/>
      <c r="DUY47" s="683"/>
      <c r="DUZ47" s="683"/>
      <c r="DVA47" s="683"/>
      <c r="DVB47" s="683"/>
      <c r="DVC47" s="683"/>
      <c r="DVD47" s="683"/>
      <c r="DVE47" s="683"/>
      <c r="DVF47" s="683"/>
      <c r="DVG47" s="683"/>
      <c r="DVH47" s="683"/>
      <c r="DVI47" s="683"/>
      <c r="DVJ47" s="683"/>
      <c r="DVK47" s="683"/>
      <c r="DVL47" s="683"/>
      <c r="DVM47" s="683"/>
      <c r="DVN47" s="683"/>
      <c r="DVO47" s="683"/>
      <c r="DVP47" s="683"/>
      <c r="DVQ47" s="683"/>
      <c r="DVR47" s="683"/>
      <c r="DVS47" s="683"/>
      <c r="DVT47" s="683"/>
      <c r="DVU47" s="683"/>
      <c r="DVV47" s="683"/>
      <c r="DVW47" s="683"/>
      <c r="DVX47" s="683"/>
      <c r="DVY47" s="683"/>
      <c r="DVZ47" s="683"/>
      <c r="DWA47" s="683"/>
      <c r="DWB47" s="683"/>
      <c r="DWC47" s="683"/>
      <c r="DWD47" s="683"/>
      <c r="DWE47" s="683"/>
      <c r="DWF47" s="683"/>
      <c r="DWG47" s="683"/>
      <c r="DWH47" s="683"/>
      <c r="DWI47" s="683"/>
      <c r="DWJ47" s="683"/>
      <c r="DWK47" s="683"/>
      <c r="DWL47" s="683"/>
      <c r="DWM47" s="683"/>
      <c r="DWN47" s="683"/>
      <c r="DWO47" s="683"/>
      <c r="DWP47" s="683"/>
      <c r="DWQ47" s="683"/>
      <c r="DWR47" s="683"/>
      <c r="DWS47" s="683"/>
      <c r="DWT47" s="683"/>
      <c r="DWU47" s="683"/>
      <c r="DWV47" s="683"/>
      <c r="DWW47" s="683"/>
      <c r="DWX47" s="683"/>
      <c r="DWY47" s="683"/>
      <c r="DWZ47" s="683"/>
      <c r="DXA47" s="683"/>
      <c r="DXB47" s="683"/>
      <c r="DXC47" s="683"/>
      <c r="DXD47" s="683"/>
      <c r="DXE47" s="683"/>
      <c r="DXF47" s="683"/>
      <c r="DXG47" s="683"/>
      <c r="DXH47" s="683"/>
      <c r="DXI47" s="683"/>
      <c r="DXJ47" s="683"/>
      <c r="DXK47" s="683"/>
      <c r="DXL47" s="683"/>
      <c r="DXM47" s="683"/>
      <c r="DXN47" s="683"/>
      <c r="DXO47" s="683"/>
      <c r="DXP47" s="683"/>
      <c r="DXQ47" s="683"/>
      <c r="DXR47" s="683"/>
      <c r="DXS47" s="683"/>
      <c r="DXT47" s="683"/>
      <c r="DXU47" s="683"/>
      <c r="DXV47" s="683"/>
      <c r="DXW47" s="683"/>
      <c r="DXX47" s="683"/>
      <c r="DXY47" s="683"/>
      <c r="DXZ47" s="683"/>
      <c r="DYA47" s="683"/>
      <c r="DYB47" s="683"/>
      <c r="DYC47" s="683"/>
      <c r="DYD47" s="683"/>
      <c r="DYE47" s="683"/>
      <c r="DYF47" s="683"/>
      <c r="DYG47" s="683"/>
      <c r="DYH47" s="683"/>
      <c r="DYI47" s="683"/>
      <c r="DYJ47" s="683"/>
      <c r="DYK47" s="683"/>
      <c r="DYL47" s="683"/>
      <c r="DYM47" s="683"/>
      <c r="DYN47" s="683"/>
      <c r="DYO47" s="683"/>
      <c r="DYP47" s="683"/>
      <c r="DYQ47" s="683"/>
      <c r="DYR47" s="683"/>
      <c r="DYS47" s="683"/>
      <c r="DYT47" s="683"/>
      <c r="DYU47" s="683"/>
      <c r="DYV47" s="683"/>
      <c r="DYW47" s="683"/>
      <c r="DYX47" s="683"/>
      <c r="DYY47" s="683"/>
      <c r="DYZ47" s="683"/>
      <c r="DZA47" s="683"/>
      <c r="DZB47" s="683"/>
      <c r="DZC47" s="683"/>
      <c r="DZD47" s="683"/>
      <c r="DZE47" s="683"/>
      <c r="DZF47" s="683"/>
      <c r="DZG47" s="683"/>
      <c r="DZH47" s="683"/>
      <c r="DZI47" s="683"/>
      <c r="DZJ47" s="683"/>
      <c r="DZK47" s="683"/>
      <c r="DZL47" s="683"/>
      <c r="DZM47" s="683"/>
      <c r="DZN47" s="683"/>
      <c r="DZO47" s="683"/>
      <c r="DZP47" s="683"/>
      <c r="DZQ47" s="683"/>
      <c r="DZR47" s="683"/>
      <c r="DZS47" s="683"/>
      <c r="DZT47" s="683"/>
      <c r="DZU47" s="683"/>
      <c r="DZV47" s="683"/>
      <c r="DZW47" s="683"/>
      <c r="DZX47" s="683"/>
      <c r="DZY47" s="683"/>
      <c r="DZZ47" s="683"/>
      <c r="EAA47" s="683"/>
      <c r="EAB47" s="683"/>
      <c r="EAC47" s="683"/>
      <c r="EAD47" s="683"/>
      <c r="EAE47" s="683"/>
      <c r="EAF47" s="683"/>
      <c r="EAG47" s="683"/>
      <c r="EAH47" s="683"/>
      <c r="EAI47" s="683"/>
      <c r="EAJ47" s="683"/>
      <c r="EAK47" s="683"/>
      <c r="EAL47" s="683"/>
      <c r="EAM47" s="683"/>
      <c r="EAN47" s="683"/>
      <c r="EAO47" s="683"/>
      <c r="EAP47" s="683"/>
      <c r="EAQ47" s="683"/>
      <c r="EAR47" s="683"/>
      <c r="EAS47" s="683"/>
      <c r="EAT47" s="683"/>
      <c r="EAU47" s="683"/>
      <c r="EAV47" s="683"/>
      <c r="EAW47" s="683"/>
      <c r="EAX47" s="683"/>
      <c r="EAY47" s="683"/>
      <c r="EAZ47" s="683"/>
      <c r="EBA47" s="683"/>
      <c r="EBB47" s="683"/>
      <c r="EBC47" s="683"/>
      <c r="EBD47" s="683"/>
      <c r="EBE47" s="683"/>
      <c r="EBF47" s="683"/>
      <c r="EBG47" s="683"/>
      <c r="EBH47" s="683"/>
      <c r="EBI47" s="683"/>
      <c r="EBJ47" s="683"/>
      <c r="EBK47" s="683"/>
      <c r="EBL47" s="683"/>
      <c r="EBM47" s="683"/>
      <c r="EBN47" s="683"/>
      <c r="EBO47" s="683"/>
      <c r="EBP47" s="683"/>
      <c r="EBQ47" s="683"/>
      <c r="EBR47" s="683"/>
      <c r="EBS47" s="683"/>
      <c r="EBT47" s="683"/>
      <c r="EBU47" s="683"/>
      <c r="EBV47" s="683"/>
      <c r="EBW47" s="683"/>
      <c r="EBX47" s="683"/>
      <c r="EBY47" s="683"/>
      <c r="EBZ47" s="683"/>
      <c r="ECA47" s="683"/>
      <c r="ECB47" s="683"/>
      <c r="ECC47" s="683"/>
      <c r="ECD47" s="683"/>
      <c r="ECE47" s="683"/>
      <c r="ECF47" s="683"/>
      <c r="ECG47" s="683"/>
      <c r="ECH47" s="683"/>
      <c r="ECI47" s="683"/>
      <c r="ECJ47" s="683"/>
      <c r="ECK47" s="683"/>
      <c r="ECL47" s="683"/>
      <c r="ECM47" s="683"/>
      <c r="ECN47" s="683"/>
      <c r="ECO47" s="683"/>
      <c r="ECP47" s="683"/>
      <c r="ECQ47" s="683"/>
      <c r="ECR47" s="683"/>
      <c r="ECS47" s="683"/>
      <c r="ECT47" s="683"/>
      <c r="ECU47" s="683"/>
      <c r="ECV47" s="683"/>
      <c r="ECW47" s="683"/>
      <c r="ECX47" s="683"/>
      <c r="ECY47" s="683"/>
      <c r="ECZ47" s="683"/>
      <c r="EDA47" s="683"/>
      <c r="EDB47" s="683"/>
      <c r="EDC47" s="683"/>
      <c r="EDD47" s="683"/>
      <c r="EDE47" s="683"/>
      <c r="EDF47" s="683"/>
      <c r="EDG47" s="683"/>
      <c r="EDH47" s="683"/>
      <c r="EDI47" s="683"/>
      <c r="EDJ47" s="683"/>
      <c r="EDK47" s="683"/>
      <c r="EDL47" s="683"/>
      <c r="EDM47" s="683"/>
      <c r="EDN47" s="683"/>
      <c r="EDO47" s="683"/>
      <c r="EDP47" s="683"/>
      <c r="EDQ47" s="683"/>
      <c r="EDR47" s="683"/>
      <c r="EDS47" s="683"/>
      <c r="EDT47" s="683"/>
      <c r="EDU47" s="683"/>
      <c r="EDV47" s="683"/>
      <c r="EDW47" s="683"/>
      <c r="EDX47" s="683"/>
      <c r="EDY47" s="683"/>
      <c r="EDZ47" s="683"/>
      <c r="EEA47" s="683"/>
      <c r="EEB47" s="683"/>
      <c r="EEC47" s="683"/>
      <c r="EED47" s="683"/>
      <c r="EEE47" s="683"/>
      <c r="EEF47" s="683"/>
      <c r="EEG47" s="683"/>
      <c r="EEH47" s="683"/>
      <c r="EEI47" s="683"/>
      <c r="EEJ47" s="683"/>
      <c r="EEK47" s="683"/>
      <c r="EEL47" s="683"/>
      <c r="EEM47" s="683"/>
      <c r="EEN47" s="683"/>
      <c r="EEO47" s="683"/>
      <c r="EEP47" s="683"/>
      <c r="EEQ47" s="683"/>
      <c r="EER47" s="683"/>
      <c r="EES47" s="683"/>
      <c r="EET47" s="683"/>
      <c r="EEU47" s="683"/>
      <c r="EEV47" s="683"/>
      <c r="EEW47" s="683"/>
      <c r="EEX47" s="683"/>
      <c r="EEY47" s="683"/>
      <c r="EEZ47" s="683"/>
      <c r="EFA47" s="683"/>
      <c r="EFB47" s="683"/>
      <c r="EFC47" s="683"/>
      <c r="EFD47" s="683"/>
      <c r="EFE47" s="683"/>
      <c r="EFF47" s="683"/>
      <c r="EFG47" s="683"/>
      <c r="EFH47" s="683"/>
      <c r="EFI47" s="683"/>
      <c r="EFJ47" s="683"/>
      <c r="EFK47" s="683"/>
      <c r="EFL47" s="683"/>
      <c r="EFM47" s="683"/>
      <c r="EFN47" s="683"/>
      <c r="EFO47" s="683"/>
      <c r="EFP47" s="683"/>
      <c r="EFQ47" s="683"/>
      <c r="EFR47" s="683"/>
      <c r="EFS47" s="683"/>
      <c r="EFT47" s="683"/>
      <c r="EFU47" s="683"/>
      <c r="EFV47" s="683"/>
      <c r="EFW47" s="683"/>
      <c r="EFX47" s="683"/>
      <c r="EFY47" s="683"/>
      <c r="EFZ47" s="683"/>
      <c r="EGA47" s="683"/>
      <c r="EGB47" s="683"/>
      <c r="EGC47" s="683"/>
      <c r="EGD47" s="683"/>
      <c r="EGE47" s="683"/>
      <c r="EGF47" s="683"/>
      <c r="EGG47" s="683"/>
      <c r="EGH47" s="683"/>
      <c r="EGI47" s="683"/>
      <c r="EGJ47" s="683"/>
      <c r="EGK47" s="683"/>
      <c r="EGL47" s="683"/>
      <c r="EGM47" s="683"/>
      <c r="EGN47" s="683"/>
      <c r="EGO47" s="683"/>
      <c r="EGP47" s="683"/>
      <c r="EGQ47" s="683"/>
      <c r="EGR47" s="683"/>
      <c r="EGS47" s="683"/>
      <c r="EGT47" s="683"/>
      <c r="EGU47" s="683"/>
      <c r="EGV47" s="683"/>
      <c r="EGW47" s="683"/>
      <c r="EGX47" s="683"/>
      <c r="EGY47" s="683"/>
      <c r="EGZ47" s="683"/>
      <c r="EHA47" s="683"/>
      <c r="EHB47" s="683"/>
      <c r="EHC47" s="683"/>
      <c r="EHD47" s="683"/>
      <c r="EHE47" s="683"/>
      <c r="EHF47" s="683"/>
      <c r="EHG47" s="683"/>
      <c r="EHH47" s="683"/>
      <c r="EHI47" s="683"/>
      <c r="EHJ47" s="683"/>
      <c r="EHK47" s="683"/>
      <c r="EHL47" s="683"/>
      <c r="EHM47" s="683"/>
      <c r="EHN47" s="683"/>
      <c r="EHO47" s="683"/>
      <c r="EHP47" s="683"/>
      <c r="EHQ47" s="683"/>
      <c r="EHR47" s="683"/>
      <c r="EHS47" s="683"/>
      <c r="EHT47" s="683"/>
      <c r="EHU47" s="683"/>
      <c r="EHV47" s="683"/>
      <c r="EHW47" s="683"/>
      <c r="EHX47" s="683"/>
      <c r="EHY47" s="683"/>
      <c r="EHZ47" s="683"/>
      <c r="EIA47" s="683"/>
      <c r="EIB47" s="683"/>
      <c r="EIC47" s="683"/>
      <c r="EID47" s="683"/>
      <c r="EIE47" s="683"/>
      <c r="EIF47" s="683"/>
      <c r="EIG47" s="683"/>
      <c r="EIH47" s="683"/>
      <c r="EII47" s="683"/>
      <c r="EIJ47" s="683"/>
      <c r="EIK47" s="683"/>
      <c r="EIL47" s="683"/>
      <c r="EIM47" s="683"/>
      <c r="EIN47" s="683"/>
      <c r="EIO47" s="683"/>
      <c r="EIP47" s="683"/>
      <c r="EIQ47" s="683"/>
      <c r="EIR47" s="683"/>
      <c r="EIS47" s="683"/>
      <c r="EIT47" s="683"/>
      <c r="EIU47" s="683"/>
      <c r="EIV47" s="683"/>
      <c r="EIW47" s="683"/>
      <c r="EIX47" s="683"/>
      <c r="EIY47" s="683"/>
      <c r="EIZ47" s="683"/>
      <c r="EJA47" s="683"/>
      <c r="EJB47" s="683"/>
      <c r="EJC47" s="683"/>
      <c r="EJD47" s="683"/>
      <c r="EJE47" s="683"/>
      <c r="EJF47" s="683"/>
      <c r="EJG47" s="683"/>
      <c r="EJH47" s="683"/>
      <c r="EJI47" s="683"/>
      <c r="EJJ47" s="683"/>
      <c r="EJK47" s="683"/>
      <c r="EJL47" s="683"/>
      <c r="EJM47" s="683"/>
      <c r="EJN47" s="683"/>
      <c r="EJO47" s="683"/>
      <c r="EJP47" s="683"/>
      <c r="EJQ47" s="683"/>
      <c r="EJR47" s="683"/>
      <c r="EJS47" s="683"/>
      <c r="EJT47" s="683"/>
      <c r="EJU47" s="683"/>
      <c r="EJV47" s="683"/>
      <c r="EJW47" s="683"/>
      <c r="EJX47" s="683"/>
      <c r="EJY47" s="683"/>
      <c r="EJZ47" s="683"/>
      <c r="EKA47" s="683"/>
      <c r="EKB47" s="683"/>
      <c r="EKC47" s="683"/>
      <c r="EKD47" s="683"/>
      <c r="EKE47" s="683"/>
      <c r="EKF47" s="683"/>
      <c r="EKG47" s="683"/>
      <c r="EKH47" s="683"/>
      <c r="EKI47" s="683"/>
      <c r="EKJ47" s="683"/>
      <c r="EKK47" s="683"/>
      <c r="EKL47" s="683"/>
      <c r="EKM47" s="683"/>
      <c r="EKN47" s="683"/>
      <c r="EKO47" s="683"/>
      <c r="EKP47" s="683"/>
      <c r="EKQ47" s="683"/>
      <c r="EKR47" s="683"/>
      <c r="EKS47" s="683"/>
      <c r="EKT47" s="683"/>
      <c r="EKU47" s="683"/>
      <c r="EKV47" s="683"/>
      <c r="EKW47" s="683"/>
      <c r="EKX47" s="683"/>
      <c r="EKY47" s="683"/>
      <c r="EKZ47" s="683"/>
      <c r="ELA47" s="683"/>
      <c r="ELB47" s="683"/>
      <c r="ELC47" s="683"/>
      <c r="ELD47" s="683"/>
      <c r="ELE47" s="683"/>
      <c r="ELF47" s="683"/>
      <c r="ELG47" s="683"/>
      <c r="ELH47" s="683"/>
      <c r="ELI47" s="683"/>
      <c r="ELJ47" s="683"/>
      <c r="ELK47" s="683"/>
      <c r="ELL47" s="683"/>
      <c r="ELM47" s="683"/>
      <c r="ELN47" s="683"/>
      <c r="ELO47" s="683"/>
      <c r="ELP47" s="683"/>
      <c r="ELQ47" s="683"/>
      <c r="ELR47" s="683"/>
      <c r="ELS47" s="683"/>
      <c r="ELT47" s="683"/>
      <c r="ELU47" s="683"/>
      <c r="ELV47" s="683"/>
      <c r="ELW47" s="683"/>
      <c r="ELX47" s="683"/>
      <c r="ELY47" s="683"/>
      <c r="ELZ47" s="683"/>
      <c r="EMA47" s="683"/>
      <c r="EMB47" s="683"/>
      <c r="EMC47" s="683"/>
      <c r="EMD47" s="683"/>
      <c r="EME47" s="683"/>
      <c r="EMF47" s="683"/>
      <c r="EMG47" s="683"/>
      <c r="EMH47" s="683"/>
      <c r="EMI47" s="683"/>
      <c r="EMJ47" s="683"/>
      <c r="EMK47" s="683"/>
      <c r="EML47" s="683"/>
      <c r="EMM47" s="683"/>
      <c r="EMN47" s="683"/>
      <c r="EMO47" s="683"/>
      <c r="EMP47" s="683"/>
      <c r="EMQ47" s="683"/>
      <c r="EMR47" s="683"/>
      <c r="EMS47" s="683"/>
      <c r="EMT47" s="683"/>
      <c r="EMU47" s="683"/>
      <c r="EMV47" s="683"/>
      <c r="EMW47" s="683"/>
      <c r="EMX47" s="683"/>
      <c r="EMY47" s="683"/>
      <c r="EMZ47" s="683"/>
      <c r="ENA47" s="683"/>
      <c r="ENB47" s="683"/>
      <c r="ENC47" s="683"/>
      <c r="END47" s="683"/>
      <c r="ENE47" s="683"/>
      <c r="ENF47" s="683"/>
      <c r="ENG47" s="683"/>
      <c r="ENH47" s="683"/>
      <c r="ENI47" s="683"/>
      <c r="ENJ47" s="683"/>
      <c r="ENK47" s="683"/>
      <c r="ENL47" s="683"/>
      <c r="ENM47" s="683"/>
      <c r="ENN47" s="683"/>
      <c r="ENO47" s="683"/>
      <c r="ENP47" s="683"/>
      <c r="ENQ47" s="683"/>
      <c r="ENR47" s="683"/>
      <c r="ENS47" s="683"/>
      <c r="ENT47" s="683"/>
      <c r="ENU47" s="683"/>
      <c r="ENV47" s="683"/>
      <c r="ENW47" s="683"/>
      <c r="ENX47" s="683"/>
      <c r="ENY47" s="683"/>
      <c r="ENZ47" s="683"/>
      <c r="EOA47" s="683"/>
      <c r="EOB47" s="683"/>
      <c r="EOC47" s="683"/>
      <c r="EOD47" s="683"/>
      <c r="EOE47" s="683"/>
      <c r="EOF47" s="683"/>
      <c r="EOG47" s="683"/>
      <c r="EOH47" s="683"/>
      <c r="EOI47" s="683"/>
      <c r="EOJ47" s="683"/>
      <c r="EOK47" s="683"/>
      <c r="EOL47" s="683"/>
      <c r="EOM47" s="683"/>
      <c r="EON47" s="683"/>
      <c r="EOO47" s="683"/>
      <c r="EOP47" s="683"/>
      <c r="EOQ47" s="683"/>
      <c r="EOR47" s="683"/>
      <c r="EOS47" s="683"/>
      <c r="EOT47" s="683"/>
      <c r="EOU47" s="683"/>
      <c r="EOV47" s="683"/>
      <c r="EOW47" s="683"/>
      <c r="EOX47" s="683"/>
      <c r="EOY47" s="683"/>
      <c r="EOZ47" s="683"/>
      <c r="EPA47" s="683"/>
      <c r="EPB47" s="683"/>
      <c r="EPC47" s="683"/>
      <c r="EPD47" s="683"/>
      <c r="EPE47" s="683"/>
      <c r="EPF47" s="683"/>
      <c r="EPG47" s="683"/>
      <c r="EPH47" s="683"/>
      <c r="EPI47" s="683"/>
      <c r="EPJ47" s="683"/>
      <c r="EPK47" s="683"/>
      <c r="EPL47" s="683"/>
      <c r="EPM47" s="683"/>
      <c r="EPN47" s="683"/>
      <c r="EPO47" s="683"/>
      <c r="EPP47" s="683"/>
      <c r="EPQ47" s="683"/>
      <c r="EPR47" s="683"/>
      <c r="EPS47" s="683"/>
      <c r="EPT47" s="683"/>
      <c r="EPU47" s="683"/>
      <c r="EPV47" s="683"/>
      <c r="EPW47" s="683"/>
      <c r="EPX47" s="683"/>
      <c r="EPY47" s="683"/>
      <c r="EPZ47" s="683"/>
      <c r="EQA47" s="683"/>
      <c r="EQB47" s="683"/>
      <c r="EQC47" s="683"/>
      <c r="EQD47" s="683"/>
      <c r="EQE47" s="683"/>
      <c r="EQF47" s="683"/>
      <c r="EQG47" s="683"/>
      <c r="EQH47" s="683"/>
      <c r="EQI47" s="683"/>
      <c r="EQJ47" s="683"/>
      <c r="EQK47" s="683"/>
      <c r="EQL47" s="683"/>
      <c r="EQM47" s="683"/>
      <c r="EQN47" s="683"/>
      <c r="EQO47" s="683"/>
      <c r="EQP47" s="683"/>
      <c r="EQQ47" s="683"/>
      <c r="EQR47" s="683"/>
      <c r="EQS47" s="683"/>
      <c r="EQT47" s="683"/>
      <c r="EQU47" s="683"/>
      <c r="EQV47" s="683"/>
      <c r="EQW47" s="683"/>
      <c r="EQX47" s="683"/>
      <c r="EQY47" s="683"/>
      <c r="EQZ47" s="683"/>
      <c r="ERA47" s="683"/>
      <c r="ERB47" s="683"/>
      <c r="ERC47" s="683"/>
      <c r="ERD47" s="683"/>
      <c r="ERE47" s="683"/>
      <c r="ERF47" s="683"/>
      <c r="ERG47" s="683"/>
      <c r="ERH47" s="683"/>
      <c r="ERI47" s="683"/>
      <c r="ERJ47" s="683"/>
      <c r="ERK47" s="683"/>
      <c r="ERL47" s="683"/>
      <c r="ERM47" s="683"/>
      <c r="ERN47" s="683"/>
      <c r="ERO47" s="683"/>
      <c r="ERP47" s="683"/>
      <c r="ERQ47" s="683"/>
      <c r="ERR47" s="683"/>
      <c r="ERS47" s="683"/>
      <c r="ERT47" s="683"/>
      <c r="ERU47" s="683"/>
      <c r="ERV47" s="683"/>
      <c r="ERW47" s="683"/>
      <c r="ERX47" s="683"/>
      <c r="ERY47" s="683"/>
      <c r="ERZ47" s="683"/>
      <c r="ESA47" s="683"/>
      <c r="ESB47" s="683"/>
      <c r="ESC47" s="683"/>
      <c r="ESD47" s="683"/>
      <c r="ESE47" s="683"/>
      <c r="ESF47" s="683"/>
      <c r="ESG47" s="683"/>
      <c r="ESH47" s="683"/>
      <c r="ESI47" s="683"/>
      <c r="ESJ47" s="683"/>
      <c r="ESK47" s="683"/>
      <c r="ESL47" s="683"/>
      <c r="ESM47" s="683"/>
      <c r="ESN47" s="683"/>
      <c r="ESO47" s="683"/>
      <c r="ESP47" s="683"/>
      <c r="ESQ47" s="683"/>
      <c r="ESR47" s="683"/>
      <c r="ESS47" s="683"/>
      <c r="EST47" s="683"/>
      <c r="ESU47" s="683"/>
      <c r="ESV47" s="683"/>
      <c r="ESW47" s="683"/>
      <c r="ESX47" s="683"/>
      <c r="ESY47" s="683"/>
      <c r="ESZ47" s="683"/>
      <c r="ETA47" s="683"/>
      <c r="ETB47" s="683"/>
      <c r="ETC47" s="683"/>
      <c r="ETD47" s="683"/>
      <c r="ETE47" s="683"/>
      <c r="ETF47" s="683"/>
      <c r="ETG47" s="683"/>
      <c r="ETH47" s="683"/>
      <c r="ETI47" s="683"/>
      <c r="ETJ47" s="683"/>
      <c r="ETK47" s="683"/>
      <c r="ETL47" s="683"/>
      <c r="ETM47" s="683"/>
      <c r="ETN47" s="683"/>
      <c r="ETO47" s="683"/>
      <c r="ETP47" s="683"/>
      <c r="ETQ47" s="683"/>
      <c r="ETR47" s="683"/>
      <c r="ETS47" s="683"/>
      <c r="ETT47" s="683"/>
      <c r="ETU47" s="683"/>
      <c r="ETV47" s="683"/>
      <c r="ETW47" s="683"/>
      <c r="ETX47" s="683"/>
      <c r="ETY47" s="683"/>
      <c r="ETZ47" s="683"/>
      <c r="EUA47" s="683"/>
      <c r="EUB47" s="683"/>
      <c r="EUC47" s="683"/>
      <c r="EUD47" s="683"/>
      <c r="EUE47" s="683"/>
      <c r="EUF47" s="683"/>
      <c r="EUG47" s="683"/>
      <c r="EUH47" s="683"/>
      <c r="EUI47" s="683"/>
      <c r="EUJ47" s="683"/>
      <c r="EUK47" s="683"/>
      <c r="EUL47" s="683"/>
      <c r="EUM47" s="683"/>
      <c r="EUN47" s="683"/>
      <c r="EUO47" s="683"/>
      <c r="EUP47" s="683"/>
      <c r="EUQ47" s="683"/>
      <c r="EUR47" s="683"/>
      <c r="EUS47" s="683"/>
      <c r="EUT47" s="683"/>
      <c r="EUU47" s="683"/>
      <c r="EUV47" s="683"/>
      <c r="EUW47" s="683"/>
      <c r="EUX47" s="683"/>
      <c r="EUY47" s="683"/>
      <c r="EUZ47" s="683"/>
      <c r="EVA47" s="683"/>
      <c r="EVB47" s="683"/>
      <c r="EVC47" s="683"/>
      <c r="EVD47" s="683"/>
      <c r="EVE47" s="683"/>
      <c r="EVF47" s="683"/>
      <c r="EVG47" s="683"/>
      <c r="EVH47" s="683"/>
      <c r="EVI47" s="683"/>
      <c r="EVJ47" s="683"/>
      <c r="EVK47" s="683"/>
      <c r="EVL47" s="683"/>
      <c r="EVM47" s="683"/>
      <c r="EVN47" s="683"/>
      <c r="EVO47" s="683"/>
      <c r="EVP47" s="683"/>
      <c r="EVQ47" s="683"/>
      <c r="EVR47" s="683"/>
      <c r="EVS47" s="683"/>
      <c r="EVT47" s="683"/>
      <c r="EVU47" s="683"/>
      <c r="EVV47" s="683"/>
      <c r="EVW47" s="683"/>
      <c r="EVX47" s="683"/>
      <c r="EVY47" s="683"/>
      <c r="EVZ47" s="683"/>
      <c r="EWA47" s="683"/>
      <c r="EWB47" s="683"/>
      <c r="EWC47" s="683"/>
      <c r="EWD47" s="683"/>
      <c r="EWE47" s="683"/>
      <c r="EWF47" s="683"/>
      <c r="EWG47" s="683"/>
      <c r="EWH47" s="683"/>
      <c r="EWI47" s="683"/>
      <c r="EWJ47" s="683"/>
      <c r="EWK47" s="683"/>
      <c r="EWL47" s="683"/>
      <c r="EWM47" s="683"/>
      <c r="EWN47" s="683"/>
      <c r="EWO47" s="683"/>
      <c r="EWP47" s="683"/>
      <c r="EWQ47" s="683"/>
      <c r="EWR47" s="683"/>
      <c r="EWS47" s="683"/>
      <c r="EWT47" s="683"/>
      <c r="EWU47" s="683"/>
      <c r="EWV47" s="683"/>
      <c r="EWW47" s="683"/>
      <c r="EWX47" s="683"/>
      <c r="EWY47" s="683"/>
      <c r="EWZ47" s="683"/>
      <c r="EXA47" s="683"/>
      <c r="EXB47" s="683"/>
      <c r="EXC47" s="683"/>
      <c r="EXD47" s="683"/>
      <c r="EXE47" s="683"/>
      <c r="EXF47" s="683"/>
      <c r="EXG47" s="683"/>
      <c r="EXH47" s="683"/>
      <c r="EXI47" s="683"/>
      <c r="EXJ47" s="683"/>
      <c r="EXK47" s="683"/>
      <c r="EXL47" s="683"/>
      <c r="EXM47" s="683"/>
      <c r="EXN47" s="683"/>
      <c r="EXO47" s="683"/>
      <c r="EXP47" s="683"/>
      <c r="EXQ47" s="683"/>
      <c r="EXR47" s="683"/>
      <c r="EXS47" s="683"/>
      <c r="EXT47" s="683"/>
      <c r="EXU47" s="683"/>
      <c r="EXV47" s="683"/>
      <c r="EXW47" s="683"/>
      <c r="EXX47" s="683"/>
      <c r="EXY47" s="683"/>
      <c r="EXZ47" s="683"/>
      <c r="EYA47" s="683"/>
      <c r="EYB47" s="683"/>
      <c r="EYC47" s="683"/>
      <c r="EYD47" s="683"/>
      <c r="EYE47" s="683"/>
      <c r="EYF47" s="683"/>
      <c r="EYG47" s="683"/>
      <c r="EYH47" s="683"/>
      <c r="EYI47" s="683"/>
      <c r="EYJ47" s="683"/>
      <c r="EYK47" s="683"/>
      <c r="EYL47" s="683"/>
      <c r="EYM47" s="683"/>
      <c r="EYN47" s="683"/>
      <c r="EYO47" s="683"/>
      <c r="EYP47" s="683"/>
      <c r="EYQ47" s="683"/>
      <c r="EYR47" s="683"/>
      <c r="EYS47" s="683"/>
      <c r="EYT47" s="683"/>
      <c r="EYU47" s="683"/>
      <c r="EYV47" s="683"/>
      <c r="EYW47" s="683"/>
      <c r="EYX47" s="683"/>
      <c r="EYY47" s="683"/>
      <c r="EYZ47" s="683"/>
      <c r="EZA47" s="683"/>
      <c r="EZB47" s="683"/>
      <c r="EZC47" s="683"/>
      <c r="EZD47" s="683"/>
      <c r="EZE47" s="683"/>
      <c r="EZF47" s="683"/>
      <c r="EZG47" s="683"/>
      <c r="EZH47" s="683"/>
      <c r="EZI47" s="683"/>
      <c r="EZJ47" s="683"/>
      <c r="EZK47" s="683"/>
      <c r="EZL47" s="683"/>
      <c r="EZM47" s="683"/>
      <c r="EZN47" s="683"/>
      <c r="EZO47" s="683"/>
      <c r="EZP47" s="683"/>
      <c r="EZQ47" s="683"/>
      <c r="EZR47" s="683"/>
      <c r="EZS47" s="683"/>
      <c r="EZT47" s="683"/>
      <c r="EZU47" s="683"/>
      <c r="EZV47" s="683"/>
      <c r="EZW47" s="683"/>
      <c r="EZX47" s="683"/>
      <c r="EZY47" s="683"/>
      <c r="EZZ47" s="683"/>
      <c r="FAA47" s="683"/>
      <c r="FAB47" s="683"/>
      <c r="FAC47" s="683"/>
      <c r="FAD47" s="683"/>
      <c r="FAE47" s="683"/>
      <c r="FAF47" s="683"/>
      <c r="FAG47" s="683"/>
      <c r="FAH47" s="683"/>
      <c r="FAI47" s="683"/>
      <c r="FAJ47" s="683"/>
      <c r="FAK47" s="683"/>
      <c r="FAL47" s="683"/>
      <c r="FAM47" s="683"/>
      <c r="FAN47" s="683"/>
      <c r="FAO47" s="683"/>
      <c r="FAP47" s="683"/>
      <c r="FAQ47" s="683"/>
      <c r="FAR47" s="683"/>
      <c r="FAS47" s="683"/>
      <c r="FAT47" s="683"/>
      <c r="FAU47" s="683"/>
      <c r="FAV47" s="683"/>
      <c r="FAW47" s="683"/>
      <c r="FAX47" s="683"/>
      <c r="FAY47" s="683"/>
      <c r="FAZ47" s="683"/>
      <c r="FBA47" s="683"/>
      <c r="FBB47" s="683"/>
      <c r="FBC47" s="683"/>
      <c r="FBD47" s="683"/>
      <c r="FBE47" s="683"/>
      <c r="FBF47" s="683"/>
      <c r="FBG47" s="683"/>
      <c r="FBH47" s="683"/>
      <c r="FBI47" s="683"/>
      <c r="FBJ47" s="683"/>
      <c r="FBK47" s="683"/>
      <c r="FBL47" s="683"/>
      <c r="FBM47" s="683"/>
      <c r="FBN47" s="683"/>
      <c r="FBO47" s="683"/>
      <c r="FBP47" s="683"/>
      <c r="FBQ47" s="683"/>
      <c r="FBR47" s="683"/>
      <c r="FBS47" s="683"/>
      <c r="FBT47" s="683"/>
      <c r="FBU47" s="683"/>
      <c r="FBV47" s="683"/>
      <c r="FBW47" s="683"/>
      <c r="FBX47" s="683"/>
      <c r="FBY47" s="683"/>
      <c r="FBZ47" s="683"/>
      <c r="FCA47" s="683"/>
      <c r="FCB47" s="683"/>
      <c r="FCC47" s="683"/>
      <c r="FCD47" s="683"/>
      <c r="FCE47" s="683"/>
      <c r="FCF47" s="683"/>
      <c r="FCG47" s="683"/>
      <c r="FCH47" s="683"/>
      <c r="FCI47" s="683"/>
      <c r="FCJ47" s="683"/>
      <c r="FCK47" s="683"/>
      <c r="FCL47" s="683"/>
      <c r="FCM47" s="683"/>
      <c r="FCN47" s="683"/>
      <c r="FCO47" s="683"/>
      <c r="FCP47" s="683"/>
      <c r="FCQ47" s="683"/>
      <c r="FCR47" s="683"/>
      <c r="FCS47" s="683"/>
      <c r="FCT47" s="683"/>
      <c r="FCU47" s="683"/>
      <c r="FCV47" s="683"/>
      <c r="FCW47" s="683"/>
      <c r="FCX47" s="683"/>
      <c r="FCY47" s="683"/>
      <c r="FCZ47" s="683"/>
      <c r="FDA47" s="683"/>
      <c r="FDB47" s="683"/>
      <c r="FDC47" s="683"/>
      <c r="FDD47" s="683"/>
      <c r="FDE47" s="683"/>
      <c r="FDF47" s="683"/>
      <c r="FDG47" s="683"/>
      <c r="FDH47" s="683"/>
      <c r="FDI47" s="683"/>
      <c r="FDJ47" s="683"/>
      <c r="FDK47" s="683"/>
      <c r="FDL47" s="683"/>
      <c r="FDM47" s="683"/>
      <c r="FDN47" s="683"/>
      <c r="FDO47" s="683"/>
      <c r="FDP47" s="683"/>
      <c r="FDQ47" s="683"/>
      <c r="FDR47" s="683"/>
      <c r="FDS47" s="683"/>
      <c r="FDT47" s="683"/>
      <c r="FDU47" s="683"/>
      <c r="FDV47" s="683"/>
      <c r="FDW47" s="683"/>
      <c r="FDX47" s="683"/>
      <c r="FDY47" s="683"/>
      <c r="FDZ47" s="683"/>
      <c r="FEA47" s="683"/>
      <c r="FEB47" s="683"/>
      <c r="FEC47" s="683"/>
      <c r="FED47" s="683"/>
      <c r="FEE47" s="683"/>
      <c r="FEF47" s="683"/>
      <c r="FEG47" s="683"/>
      <c r="FEH47" s="683"/>
      <c r="FEI47" s="683"/>
      <c r="FEJ47" s="683"/>
      <c r="FEK47" s="683"/>
      <c r="FEL47" s="683"/>
      <c r="FEM47" s="683"/>
      <c r="FEN47" s="683"/>
      <c r="FEO47" s="683"/>
      <c r="FEP47" s="683"/>
      <c r="FEQ47" s="683"/>
      <c r="FER47" s="683"/>
      <c r="FES47" s="683"/>
      <c r="FET47" s="683"/>
      <c r="FEU47" s="683"/>
      <c r="FEV47" s="683"/>
      <c r="FEW47" s="683"/>
      <c r="FEX47" s="683"/>
      <c r="FEY47" s="683"/>
      <c r="FEZ47" s="683"/>
      <c r="FFA47" s="683"/>
      <c r="FFB47" s="683"/>
      <c r="FFC47" s="683"/>
      <c r="FFD47" s="683"/>
      <c r="FFE47" s="683"/>
      <c r="FFF47" s="683"/>
      <c r="FFG47" s="683"/>
      <c r="FFH47" s="683"/>
      <c r="FFI47" s="683"/>
      <c r="FFJ47" s="683"/>
      <c r="FFK47" s="683"/>
      <c r="FFL47" s="683"/>
      <c r="FFM47" s="683"/>
      <c r="FFN47" s="683"/>
      <c r="FFO47" s="683"/>
      <c r="FFP47" s="683"/>
      <c r="FFQ47" s="683"/>
      <c r="FFR47" s="683"/>
      <c r="FFS47" s="683"/>
      <c r="FFT47" s="683"/>
      <c r="FFU47" s="683"/>
      <c r="FFV47" s="683"/>
      <c r="FFW47" s="683"/>
      <c r="FFX47" s="683"/>
      <c r="FFY47" s="683"/>
      <c r="FFZ47" s="683"/>
      <c r="FGA47" s="683"/>
      <c r="FGB47" s="683"/>
      <c r="FGC47" s="683"/>
      <c r="FGD47" s="683"/>
      <c r="FGE47" s="683"/>
      <c r="FGF47" s="683"/>
      <c r="FGG47" s="683"/>
      <c r="FGH47" s="683"/>
      <c r="FGI47" s="683"/>
      <c r="FGJ47" s="683"/>
      <c r="FGK47" s="683"/>
      <c r="FGL47" s="683"/>
      <c r="FGM47" s="683"/>
      <c r="FGN47" s="683"/>
      <c r="FGO47" s="683"/>
      <c r="FGP47" s="683"/>
      <c r="FGQ47" s="683"/>
      <c r="FGR47" s="683"/>
      <c r="FGS47" s="683"/>
      <c r="FGT47" s="683"/>
      <c r="FGU47" s="683"/>
      <c r="FGV47" s="683"/>
      <c r="FGW47" s="683"/>
      <c r="FGX47" s="683"/>
      <c r="FGY47" s="683"/>
      <c r="FGZ47" s="683"/>
      <c r="FHA47" s="683"/>
      <c r="FHB47" s="683"/>
      <c r="FHC47" s="683"/>
      <c r="FHD47" s="683"/>
      <c r="FHE47" s="683"/>
      <c r="FHF47" s="683"/>
      <c r="FHG47" s="683"/>
      <c r="FHH47" s="683"/>
      <c r="FHI47" s="683"/>
      <c r="FHJ47" s="683"/>
      <c r="FHK47" s="683"/>
      <c r="FHL47" s="683"/>
      <c r="FHM47" s="683"/>
      <c r="FHN47" s="683"/>
      <c r="FHO47" s="683"/>
      <c r="FHP47" s="683"/>
      <c r="FHQ47" s="683"/>
      <c r="FHR47" s="683"/>
      <c r="FHS47" s="683"/>
      <c r="FHT47" s="683"/>
      <c r="FHU47" s="683"/>
      <c r="FHV47" s="683"/>
      <c r="FHW47" s="683"/>
      <c r="FHX47" s="683"/>
      <c r="FHY47" s="683"/>
      <c r="FHZ47" s="683"/>
      <c r="FIA47" s="683"/>
      <c r="FIB47" s="683"/>
      <c r="FIC47" s="683"/>
      <c r="FID47" s="683"/>
      <c r="FIE47" s="683"/>
      <c r="FIF47" s="683"/>
      <c r="FIG47" s="683"/>
      <c r="FIH47" s="683"/>
      <c r="FII47" s="683"/>
      <c r="FIJ47" s="683"/>
      <c r="FIK47" s="683"/>
      <c r="FIL47" s="683"/>
      <c r="FIM47" s="683"/>
      <c r="FIN47" s="683"/>
      <c r="FIO47" s="683"/>
      <c r="FIP47" s="683"/>
      <c r="FIQ47" s="683"/>
      <c r="FIR47" s="683"/>
      <c r="FIS47" s="683"/>
      <c r="FIT47" s="683"/>
      <c r="FIU47" s="683"/>
      <c r="FIV47" s="683"/>
      <c r="FIW47" s="683"/>
      <c r="FIX47" s="683"/>
      <c r="FIY47" s="683"/>
      <c r="FIZ47" s="683"/>
      <c r="FJA47" s="683"/>
      <c r="FJB47" s="683"/>
      <c r="FJC47" s="683"/>
      <c r="FJD47" s="683"/>
      <c r="FJE47" s="683"/>
      <c r="FJF47" s="683"/>
      <c r="FJG47" s="683"/>
      <c r="FJH47" s="683"/>
      <c r="FJI47" s="683"/>
      <c r="FJJ47" s="683"/>
      <c r="FJK47" s="683"/>
      <c r="FJL47" s="683"/>
      <c r="FJM47" s="683"/>
      <c r="FJN47" s="683"/>
      <c r="FJO47" s="683"/>
      <c r="FJP47" s="683"/>
      <c r="FJQ47" s="683"/>
      <c r="FJR47" s="683"/>
      <c r="FJS47" s="683"/>
      <c r="FJT47" s="683"/>
      <c r="FJU47" s="683"/>
      <c r="FJV47" s="683"/>
      <c r="FJW47" s="683"/>
      <c r="FJX47" s="683"/>
      <c r="FJY47" s="683"/>
      <c r="FJZ47" s="683"/>
      <c r="FKA47" s="683"/>
      <c r="FKB47" s="683"/>
      <c r="FKC47" s="683"/>
      <c r="FKD47" s="683"/>
      <c r="FKE47" s="683"/>
      <c r="FKF47" s="683"/>
      <c r="FKG47" s="683"/>
      <c r="FKH47" s="683"/>
      <c r="FKI47" s="683"/>
      <c r="FKJ47" s="683"/>
      <c r="FKK47" s="683"/>
      <c r="FKL47" s="683"/>
      <c r="FKM47" s="683"/>
      <c r="FKN47" s="683"/>
      <c r="FKO47" s="683"/>
      <c r="FKP47" s="683"/>
      <c r="FKQ47" s="683"/>
      <c r="FKR47" s="683"/>
      <c r="FKS47" s="683"/>
      <c r="FKT47" s="683"/>
      <c r="FKU47" s="683"/>
      <c r="FKV47" s="683"/>
      <c r="FKW47" s="683"/>
      <c r="FKX47" s="683"/>
      <c r="FKY47" s="683"/>
      <c r="FKZ47" s="683"/>
      <c r="FLA47" s="683"/>
      <c r="FLB47" s="683"/>
      <c r="FLC47" s="683"/>
      <c r="FLD47" s="683"/>
      <c r="FLE47" s="683"/>
      <c r="FLF47" s="683"/>
      <c r="FLG47" s="683"/>
      <c r="FLH47" s="683"/>
      <c r="FLI47" s="683"/>
      <c r="FLJ47" s="683"/>
      <c r="FLK47" s="683"/>
      <c r="FLL47" s="683"/>
      <c r="FLM47" s="683"/>
      <c r="FLN47" s="683"/>
      <c r="FLO47" s="683"/>
      <c r="FLP47" s="683"/>
      <c r="FLQ47" s="683"/>
      <c r="FLR47" s="683"/>
      <c r="FLS47" s="683"/>
      <c r="FLT47" s="683"/>
      <c r="FLU47" s="683"/>
      <c r="FLV47" s="683"/>
      <c r="FLW47" s="683"/>
      <c r="FLX47" s="683"/>
      <c r="FLY47" s="683"/>
      <c r="FLZ47" s="683"/>
      <c r="FMA47" s="683"/>
      <c r="FMB47" s="683"/>
      <c r="FMC47" s="683"/>
      <c r="FMD47" s="683"/>
      <c r="FME47" s="683"/>
      <c r="FMF47" s="683"/>
      <c r="FMG47" s="683"/>
      <c r="FMH47" s="683"/>
      <c r="FMI47" s="683"/>
      <c r="FMJ47" s="683"/>
      <c r="FMK47" s="683"/>
      <c r="FML47" s="683"/>
      <c r="FMM47" s="683"/>
      <c r="FMN47" s="683"/>
      <c r="FMO47" s="683"/>
      <c r="FMP47" s="683"/>
      <c r="FMQ47" s="683"/>
      <c r="FMR47" s="683"/>
      <c r="FMS47" s="683"/>
      <c r="FMT47" s="683"/>
      <c r="FMU47" s="683"/>
      <c r="FMV47" s="683"/>
      <c r="FMW47" s="683"/>
      <c r="FMX47" s="683"/>
      <c r="FMY47" s="683"/>
      <c r="FMZ47" s="683"/>
      <c r="FNA47" s="683"/>
      <c r="FNB47" s="683"/>
      <c r="FNC47" s="683"/>
      <c r="FND47" s="683"/>
      <c r="FNE47" s="683"/>
      <c r="FNF47" s="683"/>
      <c r="FNG47" s="683"/>
      <c r="FNH47" s="683"/>
      <c r="FNI47" s="683"/>
      <c r="FNJ47" s="683"/>
      <c r="FNK47" s="683"/>
      <c r="FNL47" s="683"/>
      <c r="FNM47" s="683"/>
      <c r="FNN47" s="683"/>
      <c r="FNO47" s="683"/>
      <c r="FNP47" s="683"/>
      <c r="FNQ47" s="683"/>
      <c r="FNR47" s="683"/>
      <c r="FNS47" s="683"/>
      <c r="FNT47" s="683"/>
      <c r="FNU47" s="683"/>
      <c r="FNV47" s="683"/>
      <c r="FNW47" s="683"/>
      <c r="FNX47" s="683"/>
      <c r="FNY47" s="683"/>
      <c r="FNZ47" s="683"/>
      <c r="FOA47" s="683"/>
      <c r="FOB47" s="683"/>
      <c r="FOC47" s="683"/>
      <c r="FOD47" s="683"/>
      <c r="FOE47" s="683"/>
      <c r="FOF47" s="683"/>
      <c r="FOG47" s="683"/>
      <c r="FOH47" s="683"/>
      <c r="FOI47" s="683"/>
      <c r="FOJ47" s="683"/>
      <c r="FOK47" s="683"/>
      <c r="FOL47" s="683"/>
      <c r="FOM47" s="683"/>
      <c r="FON47" s="683"/>
      <c r="FOO47" s="683"/>
      <c r="FOP47" s="683"/>
      <c r="FOQ47" s="683"/>
      <c r="FOR47" s="683"/>
      <c r="FOS47" s="683"/>
      <c r="FOT47" s="683"/>
      <c r="FOU47" s="683"/>
      <c r="FOV47" s="683"/>
      <c r="FOW47" s="683"/>
      <c r="FOX47" s="683"/>
      <c r="FOY47" s="683"/>
      <c r="FOZ47" s="683"/>
      <c r="FPA47" s="683"/>
      <c r="FPB47" s="683"/>
      <c r="FPC47" s="683"/>
      <c r="FPD47" s="683"/>
      <c r="FPE47" s="683"/>
      <c r="FPF47" s="683"/>
      <c r="FPG47" s="683"/>
      <c r="FPH47" s="683"/>
      <c r="FPI47" s="683"/>
      <c r="FPJ47" s="683"/>
      <c r="FPK47" s="683"/>
      <c r="FPL47" s="683"/>
      <c r="FPM47" s="683"/>
      <c r="FPN47" s="683"/>
      <c r="FPO47" s="683"/>
      <c r="FPP47" s="683"/>
      <c r="FPQ47" s="683"/>
      <c r="FPR47" s="683"/>
      <c r="FPS47" s="683"/>
      <c r="FPT47" s="683"/>
      <c r="FPU47" s="683"/>
      <c r="FPV47" s="683"/>
      <c r="FPW47" s="683"/>
      <c r="FPX47" s="683"/>
      <c r="FPY47" s="683"/>
      <c r="FPZ47" s="683"/>
      <c r="FQA47" s="683"/>
      <c r="FQB47" s="683"/>
      <c r="FQC47" s="683"/>
      <c r="FQD47" s="683"/>
      <c r="FQE47" s="683"/>
      <c r="FQF47" s="683"/>
      <c r="FQG47" s="683"/>
      <c r="FQH47" s="683"/>
      <c r="FQI47" s="683"/>
      <c r="FQJ47" s="683"/>
      <c r="FQK47" s="683"/>
      <c r="FQL47" s="683"/>
      <c r="FQM47" s="683"/>
      <c r="FQN47" s="683"/>
      <c r="FQO47" s="683"/>
      <c r="FQP47" s="683"/>
      <c r="FQQ47" s="683"/>
      <c r="FQR47" s="683"/>
      <c r="FQS47" s="683"/>
      <c r="FQT47" s="683"/>
      <c r="FQU47" s="683"/>
      <c r="FQV47" s="683"/>
      <c r="FQW47" s="683"/>
      <c r="FQX47" s="683"/>
      <c r="FQY47" s="683"/>
      <c r="FQZ47" s="683"/>
      <c r="FRA47" s="683"/>
      <c r="FRB47" s="683"/>
      <c r="FRC47" s="683"/>
      <c r="FRD47" s="683"/>
      <c r="FRE47" s="683"/>
      <c r="FRF47" s="683"/>
      <c r="FRG47" s="683"/>
      <c r="FRH47" s="683"/>
      <c r="FRI47" s="683"/>
      <c r="FRJ47" s="683"/>
      <c r="FRK47" s="683"/>
      <c r="FRL47" s="683"/>
      <c r="FRM47" s="683"/>
      <c r="FRN47" s="683"/>
      <c r="FRO47" s="683"/>
      <c r="FRP47" s="683"/>
      <c r="FRQ47" s="683"/>
      <c r="FRR47" s="683"/>
      <c r="FRS47" s="683"/>
      <c r="FRT47" s="683"/>
      <c r="FRU47" s="683"/>
      <c r="FRV47" s="683"/>
      <c r="FRW47" s="683"/>
      <c r="FRX47" s="683"/>
      <c r="FRY47" s="683"/>
      <c r="FRZ47" s="683"/>
      <c r="FSA47" s="683"/>
      <c r="FSB47" s="683"/>
      <c r="FSC47" s="683"/>
      <c r="FSD47" s="683"/>
      <c r="FSE47" s="683"/>
      <c r="FSF47" s="683"/>
      <c r="FSG47" s="683"/>
      <c r="FSH47" s="683"/>
      <c r="FSI47" s="683"/>
      <c r="FSJ47" s="683"/>
      <c r="FSK47" s="683"/>
      <c r="FSL47" s="683"/>
      <c r="FSM47" s="683"/>
      <c r="FSN47" s="683"/>
      <c r="FSO47" s="683"/>
      <c r="FSP47" s="683"/>
      <c r="FSQ47" s="683"/>
      <c r="FSR47" s="683"/>
      <c r="FSS47" s="683"/>
      <c r="FST47" s="683"/>
      <c r="FSU47" s="683"/>
      <c r="FSV47" s="683"/>
      <c r="FSW47" s="683"/>
      <c r="FSX47" s="683"/>
      <c r="FSY47" s="683"/>
      <c r="FSZ47" s="683"/>
      <c r="FTA47" s="683"/>
      <c r="FTB47" s="683"/>
      <c r="FTC47" s="683"/>
      <c r="FTD47" s="683"/>
      <c r="FTE47" s="683"/>
      <c r="FTF47" s="683"/>
      <c r="FTG47" s="683"/>
      <c r="FTH47" s="683"/>
      <c r="FTI47" s="683"/>
      <c r="FTJ47" s="683"/>
      <c r="FTK47" s="683"/>
      <c r="FTL47" s="683"/>
      <c r="FTM47" s="683"/>
      <c r="FTN47" s="683"/>
      <c r="FTO47" s="683"/>
      <c r="FTP47" s="683"/>
      <c r="FTQ47" s="683"/>
      <c r="FTR47" s="683"/>
      <c r="FTS47" s="683"/>
      <c r="FTT47" s="683"/>
      <c r="FTU47" s="683"/>
      <c r="FTV47" s="683"/>
      <c r="FTW47" s="683"/>
      <c r="FTX47" s="683"/>
      <c r="FTY47" s="683"/>
      <c r="FTZ47" s="683"/>
      <c r="FUA47" s="683"/>
      <c r="FUB47" s="683"/>
      <c r="FUC47" s="683"/>
      <c r="FUD47" s="683"/>
      <c r="FUE47" s="683"/>
      <c r="FUF47" s="683"/>
      <c r="FUG47" s="683"/>
      <c r="FUH47" s="683"/>
      <c r="FUI47" s="683"/>
      <c r="FUJ47" s="683"/>
      <c r="FUK47" s="683"/>
      <c r="FUL47" s="683"/>
      <c r="FUM47" s="683"/>
      <c r="FUN47" s="683"/>
      <c r="FUO47" s="683"/>
      <c r="FUP47" s="683"/>
      <c r="FUQ47" s="683"/>
      <c r="FUR47" s="683"/>
      <c r="FUS47" s="683"/>
      <c r="FUT47" s="683"/>
      <c r="FUU47" s="683"/>
      <c r="FUV47" s="683"/>
      <c r="FUW47" s="683"/>
      <c r="FUX47" s="683"/>
      <c r="FUY47" s="683"/>
      <c r="FUZ47" s="683"/>
      <c r="FVA47" s="683"/>
      <c r="FVB47" s="683"/>
      <c r="FVC47" s="683"/>
      <c r="FVD47" s="683"/>
      <c r="FVE47" s="683"/>
      <c r="FVF47" s="683"/>
      <c r="FVG47" s="683"/>
      <c r="FVH47" s="683"/>
      <c r="FVI47" s="683"/>
      <c r="FVJ47" s="683"/>
      <c r="FVK47" s="683"/>
      <c r="FVL47" s="683"/>
      <c r="FVM47" s="683"/>
      <c r="FVN47" s="683"/>
      <c r="FVO47" s="683"/>
      <c r="FVP47" s="683"/>
      <c r="FVQ47" s="683"/>
      <c r="FVR47" s="683"/>
      <c r="FVS47" s="683"/>
      <c r="FVT47" s="683"/>
      <c r="FVU47" s="683"/>
      <c r="FVV47" s="683"/>
      <c r="FVW47" s="683"/>
      <c r="FVX47" s="683"/>
      <c r="FVY47" s="683"/>
      <c r="FVZ47" s="683"/>
      <c r="FWA47" s="683"/>
      <c r="FWB47" s="683"/>
      <c r="FWC47" s="683"/>
      <c r="FWD47" s="683"/>
      <c r="FWE47" s="683"/>
      <c r="FWF47" s="683"/>
      <c r="FWG47" s="683"/>
      <c r="FWH47" s="683"/>
      <c r="FWI47" s="683"/>
      <c r="FWJ47" s="683"/>
      <c r="FWK47" s="683"/>
      <c r="FWL47" s="683"/>
      <c r="FWM47" s="683"/>
      <c r="FWN47" s="683"/>
      <c r="FWO47" s="683"/>
      <c r="FWP47" s="683"/>
      <c r="FWQ47" s="683"/>
      <c r="FWR47" s="683"/>
      <c r="FWS47" s="683"/>
      <c r="FWT47" s="683"/>
      <c r="FWU47" s="683"/>
      <c r="FWV47" s="683"/>
      <c r="FWW47" s="683"/>
      <c r="FWX47" s="683"/>
      <c r="FWY47" s="683"/>
      <c r="FWZ47" s="683"/>
      <c r="FXA47" s="683"/>
      <c r="FXB47" s="683"/>
      <c r="FXC47" s="683"/>
      <c r="FXD47" s="683"/>
      <c r="FXE47" s="683"/>
      <c r="FXF47" s="683"/>
      <c r="FXG47" s="683"/>
      <c r="FXH47" s="683"/>
      <c r="FXI47" s="683"/>
      <c r="FXJ47" s="683"/>
      <c r="FXK47" s="683"/>
      <c r="FXL47" s="683"/>
      <c r="FXM47" s="683"/>
      <c r="FXN47" s="683"/>
      <c r="FXO47" s="683"/>
      <c r="FXP47" s="683"/>
      <c r="FXQ47" s="683"/>
      <c r="FXR47" s="683"/>
      <c r="FXS47" s="683"/>
      <c r="FXT47" s="683"/>
      <c r="FXU47" s="683"/>
      <c r="FXV47" s="683"/>
      <c r="FXW47" s="683"/>
      <c r="FXX47" s="683"/>
      <c r="FXY47" s="683"/>
      <c r="FXZ47" s="683"/>
      <c r="FYA47" s="683"/>
      <c r="FYB47" s="683"/>
      <c r="FYC47" s="683"/>
      <c r="FYD47" s="683"/>
      <c r="FYE47" s="683"/>
      <c r="FYF47" s="683"/>
      <c r="FYG47" s="683"/>
      <c r="FYH47" s="683"/>
      <c r="FYI47" s="683"/>
      <c r="FYJ47" s="683"/>
      <c r="FYK47" s="683"/>
      <c r="FYL47" s="683"/>
      <c r="FYM47" s="683"/>
      <c r="FYN47" s="683"/>
      <c r="FYO47" s="683"/>
      <c r="FYP47" s="683"/>
      <c r="FYQ47" s="683"/>
      <c r="FYR47" s="683"/>
      <c r="FYS47" s="683"/>
      <c r="FYT47" s="683"/>
      <c r="FYU47" s="683"/>
      <c r="FYV47" s="683"/>
      <c r="FYW47" s="683"/>
      <c r="FYX47" s="683"/>
      <c r="FYY47" s="683"/>
      <c r="FYZ47" s="683"/>
      <c r="FZA47" s="683"/>
      <c r="FZB47" s="683"/>
      <c r="FZC47" s="683"/>
      <c r="FZD47" s="683"/>
      <c r="FZE47" s="683"/>
      <c r="FZF47" s="683"/>
      <c r="FZG47" s="683"/>
      <c r="FZH47" s="683"/>
      <c r="FZI47" s="683"/>
      <c r="FZJ47" s="683"/>
      <c r="FZK47" s="683"/>
      <c r="FZL47" s="683"/>
      <c r="FZM47" s="683"/>
      <c r="FZN47" s="683"/>
      <c r="FZO47" s="683"/>
      <c r="FZP47" s="683"/>
      <c r="FZQ47" s="683"/>
      <c r="FZR47" s="683"/>
      <c r="FZS47" s="683"/>
      <c r="FZT47" s="683"/>
      <c r="FZU47" s="683"/>
      <c r="FZV47" s="683"/>
      <c r="FZW47" s="683"/>
      <c r="FZX47" s="683"/>
      <c r="FZY47" s="683"/>
      <c r="FZZ47" s="683"/>
      <c r="GAA47" s="683"/>
      <c r="GAB47" s="683"/>
      <c r="GAC47" s="683"/>
      <c r="GAD47" s="683"/>
      <c r="GAE47" s="683"/>
      <c r="GAF47" s="683"/>
      <c r="GAG47" s="683"/>
      <c r="GAH47" s="683"/>
      <c r="GAI47" s="683"/>
      <c r="GAJ47" s="683"/>
      <c r="GAK47" s="683"/>
      <c r="GAL47" s="683"/>
      <c r="GAM47" s="683"/>
      <c r="GAN47" s="683"/>
      <c r="GAO47" s="683"/>
      <c r="GAP47" s="683"/>
      <c r="GAQ47" s="683"/>
      <c r="GAR47" s="683"/>
      <c r="GAS47" s="683"/>
      <c r="GAT47" s="683"/>
      <c r="GAU47" s="683"/>
      <c r="GAV47" s="683"/>
      <c r="GAW47" s="683"/>
      <c r="GAX47" s="683"/>
      <c r="GAY47" s="683"/>
      <c r="GAZ47" s="683"/>
      <c r="GBA47" s="683"/>
      <c r="GBB47" s="683"/>
      <c r="GBC47" s="683"/>
      <c r="GBD47" s="683"/>
      <c r="GBE47" s="683"/>
      <c r="GBF47" s="683"/>
      <c r="GBG47" s="683"/>
      <c r="GBH47" s="683"/>
      <c r="GBI47" s="683"/>
      <c r="GBJ47" s="683"/>
      <c r="GBK47" s="683"/>
      <c r="GBL47" s="683"/>
      <c r="GBM47" s="683"/>
      <c r="GBN47" s="683"/>
      <c r="GBO47" s="683"/>
      <c r="GBP47" s="683"/>
      <c r="GBQ47" s="683"/>
      <c r="GBR47" s="683"/>
      <c r="GBS47" s="683"/>
      <c r="GBT47" s="683"/>
      <c r="GBU47" s="683"/>
      <c r="GBV47" s="683"/>
      <c r="GBW47" s="683"/>
      <c r="GBX47" s="683"/>
      <c r="GBY47" s="683"/>
      <c r="GBZ47" s="683"/>
      <c r="GCA47" s="683"/>
      <c r="GCB47" s="683"/>
      <c r="GCC47" s="683"/>
      <c r="GCD47" s="683"/>
      <c r="GCE47" s="683"/>
      <c r="GCF47" s="683"/>
      <c r="GCG47" s="683"/>
      <c r="GCH47" s="683"/>
      <c r="GCI47" s="683"/>
      <c r="GCJ47" s="683"/>
      <c r="GCK47" s="683"/>
      <c r="GCL47" s="683"/>
      <c r="GCM47" s="683"/>
      <c r="GCN47" s="683"/>
      <c r="GCO47" s="683"/>
      <c r="GCP47" s="683"/>
      <c r="GCQ47" s="683"/>
      <c r="GCR47" s="683"/>
      <c r="GCS47" s="683"/>
      <c r="GCT47" s="683"/>
      <c r="GCU47" s="683"/>
      <c r="GCV47" s="683"/>
      <c r="GCW47" s="683"/>
      <c r="GCX47" s="683"/>
      <c r="GCY47" s="683"/>
      <c r="GCZ47" s="683"/>
      <c r="GDA47" s="683"/>
      <c r="GDB47" s="683"/>
      <c r="GDC47" s="683"/>
      <c r="GDD47" s="683"/>
      <c r="GDE47" s="683"/>
      <c r="GDF47" s="683"/>
      <c r="GDG47" s="683"/>
      <c r="GDH47" s="683"/>
      <c r="GDI47" s="683"/>
      <c r="GDJ47" s="683"/>
      <c r="GDK47" s="683"/>
      <c r="GDL47" s="683"/>
      <c r="GDM47" s="683"/>
      <c r="GDN47" s="683"/>
      <c r="GDO47" s="683"/>
      <c r="GDP47" s="683"/>
      <c r="GDQ47" s="683"/>
      <c r="GDR47" s="683"/>
      <c r="GDS47" s="683"/>
      <c r="GDT47" s="683"/>
      <c r="GDU47" s="683"/>
      <c r="GDV47" s="683"/>
      <c r="GDW47" s="683"/>
      <c r="GDX47" s="683"/>
      <c r="GDY47" s="683"/>
      <c r="GDZ47" s="683"/>
      <c r="GEA47" s="683"/>
      <c r="GEB47" s="683"/>
      <c r="GEC47" s="683"/>
      <c r="GED47" s="683"/>
      <c r="GEE47" s="683"/>
      <c r="GEF47" s="683"/>
      <c r="GEG47" s="683"/>
      <c r="GEH47" s="683"/>
      <c r="GEI47" s="683"/>
      <c r="GEJ47" s="683"/>
      <c r="GEK47" s="683"/>
      <c r="GEL47" s="683"/>
      <c r="GEM47" s="683"/>
      <c r="GEN47" s="683"/>
      <c r="GEO47" s="683"/>
      <c r="GEP47" s="683"/>
      <c r="GEQ47" s="683"/>
      <c r="GER47" s="683"/>
      <c r="GES47" s="683"/>
      <c r="GET47" s="683"/>
      <c r="GEU47" s="683"/>
      <c r="GEV47" s="683"/>
      <c r="GEW47" s="683"/>
      <c r="GEX47" s="683"/>
      <c r="GEY47" s="683"/>
      <c r="GEZ47" s="683"/>
      <c r="GFA47" s="683"/>
      <c r="GFB47" s="683"/>
      <c r="GFC47" s="683"/>
      <c r="GFD47" s="683"/>
      <c r="GFE47" s="683"/>
      <c r="GFF47" s="683"/>
      <c r="GFG47" s="683"/>
      <c r="GFH47" s="683"/>
      <c r="GFI47" s="683"/>
      <c r="GFJ47" s="683"/>
      <c r="GFK47" s="683"/>
      <c r="GFL47" s="683"/>
      <c r="GFM47" s="683"/>
      <c r="GFN47" s="683"/>
      <c r="GFO47" s="683"/>
      <c r="GFP47" s="683"/>
      <c r="GFQ47" s="683"/>
      <c r="GFR47" s="683"/>
      <c r="GFS47" s="683"/>
      <c r="GFT47" s="683"/>
      <c r="GFU47" s="683"/>
      <c r="GFV47" s="683"/>
      <c r="GFW47" s="683"/>
      <c r="GFX47" s="683"/>
      <c r="GFY47" s="683"/>
      <c r="GFZ47" s="683"/>
      <c r="GGA47" s="683"/>
      <c r="GGB47" s="683"/>
      <c r="GGC47" s="683"/>
      <c r="GGD47" s="683"/>
      <c r="GGE47" s="683"/>
      <c r="GGF47" s="683"/>
      <c r="GGG47" s="683"/>
      <c r="GGH47" s="683"/>
      <c r="GGI47" s="683"/>
      <c r="GGJ47" s="683"/>
      <c r="GGK47" s="683"/>
      <c r="GGL47" s="683"/>
      <c r="GGM47" s="683"/>
      <c r="GGN47" s="683"/>
      <c r="GGO47" s="683"/>
      <c r="GGP47" s="683"/>
      <c r="GGQ47" s="683"/>
      <c r="GGR47" s="683"/>
      <c r="GGS47" s="683"/>
      <c r="GGT47" s="683"/>
      <c r="GGU47" s="683"/>
      <c r="GGV47" s="683"/>
      <c r="GGW47" s="683"/>
      <c r="GGX47" s="683"/>
      <c r="GGY47" s="683"/>
      <c r="GGZ47" s="683"/>
      <c r="GHA47" s="683"/>
      <c r="GHB47" s="683"/>
      <c r="GHC47" s="683"/>
      <c r="GHD47" s="683"/>
      <c r="GHE47" s="683"/>
      <c r="GHF47" s="683"/>
      <c r="GHG47" s="683"/>
      <c r="GHH47" s="683"/>
      <c r="GHI47" s="683"/>
      <c r="GHJ47" s="683"/>
      <c r="GHK47" s="683"/>
      <c r="GHL47" s="683"/>
      <c r="GHM47" s="683"/>
      <c r="GHN47" s="683"/>
      <c r="GHO47" s="683"/>
      <c r="GHP47" s="683"/>
      <c r="GHQ47" s="683"/>
      <c r="GHR47" s="683"/>
      <c r="GHS47" s="683"/>
      <c r="GHT47" s="683"/>
      <c r="GHU47" s="683"/>
      <c r="GHV47" s="683"/>
      <c r="GHW47" s="683"/>
      <c r="GHX47" s="683"/>
      <c r="GHY47" s="683"/>
      <c r="GHZ47" s="683"/>
      <c r="GIA47" s="683"/>
      <c r="GIB47" s="683"/>
      <c r="GIC47" s="683"/>
      <c r="GID47" s="683"/>
      <c r="GIE47" s="683"/>
      <c r="GIF47" s="683"/>
      <c r="GIG47" s="683"/>
      <c r="GIH47" s="683"/>
      <c r="GII47" s="683"/>
      <c r="GIJ47" s="683"/>
      <c r="GIK47" s="683"/>
      <c r="GIL47" s="683"/>
      <c r="GIM47" s="683"/>
      <c r="GIN47" s="683"/>
      <c r="GIO47" s="683"/>
      <c r="GIP47" s="683"/>
      <c r="GIQ47" s="683"/>
      <c r="GIR47" s="683"/>
      <c r="GIS47" s="683"/>
      <c r="GIT47" s="683"/>
      <c r="GIU47" s="683"/>
      <c r="GIV47" s="683"/>
      <c r="GIW47" s="683"/>
      <c r="GIX47" s="683"/>
      <c r="GIY47" s="683"/>
      <c r="GIZ47" s="683"/>
      <c r="GJA47" s="683"/>
      <c r="GJB47" s="683"/>
      <c r="GJC47" s="683"/>
      <c r="GJD47" s="683"/>
      <c r="GJE47" s="683"/>
      <c r="GJF47" s="683"/>
      <c r="GJG47" s="683"/>
      <c r="GJH47" s="683"/>
      <c r="GJI47" s="683"/>
      <c r="GJJ47" s="683"/>
      <c r="GJK47" s="683"/>
      <c r="GJL47" s="683"/>
      <c r="GJM47" s="683"/>
      <c r="GJN47" s="683"/>
      <c r="GJO47" s="683"/>
      <c r="GJP47" s="683"/>
      <c r="GJQ47" s="683"/>
      <c r="GJR47" s="683"/>
      <c r="GJS47" s="683"/>
      <c r="GJT47" s="683"/>
      <c r="GJU47" s="683"/>
      <c r="GJV47" s="683"/>
      <c r="GJW47" s="683"/>
      <c r="GJX47" s="683"/>
      <c r="GJY47" s="683"/>
      <c r="GJZ47" s="683"/>
      <c r="GKA47" s="683"/>
      <c r="GKB47" s="683"/>
      <c r="GKC47" s="683"/>
      <c r="GKD47" s="683"/>
      <c r="GKE47" s="683"/>
      <c r="GKF47" s="683"/>
      <c r="GKG47" s="683"/>
      <c r="GKH47" s="683"/>
      <c r="GKI47" s="683"/>
      <c r="GKJ47" s="683"/>
      <c r="GKK47" s="683"/>
      <c r="GKL47" s="683"/>
      <c r="GKM47" s="683"/>
      <c r="GKN47" s="683"/>
      <c r="GKO47" s="683"/>
      <c r="GKP47" s="683"/>
      <c r="GKQ47" s="683"/>
      <c r="GKR47" s="683"/>
      <c r="GKS47" s="683"/>
      <c r="GKT47" s="683"/>
      <c r="GKU47" s="683"/>
      <c r="GKV47" s="683"/>
      <c r="GKW47" s="683"/>
      <c r="GKX47" s="683"/>
      <c r="GKY47" s="683"/>
      <c r="GKZ47" s="683"/>
      <c r="GLA47" s="683"/>
      <c r="GLB47" s="683"/>
      <c r="GLC47" s="683"/>
      <c r="GLD47" s="683"/>
      <c r="GLE47" s="683"/>
      <c r="GLF47" s="683"/>
      <c r="GLG47" s="683"/>
      <c r="GLH47" s="683"/>
      <c r="GLI47" s="683"/>
      <c r="GLJ47" s="683"/>
      <c r="GLK47" s="683"/>
      <c r="GLL47" s="683"/>
      <c r="GLM47" s="683"/>
      <c r="GLN47" s="683"/>
      <c r="GLO47" s="683"/>
      <c r="GLP47" s="683"/>
      <c r="GLQ47" s="683"/>
      <c r="GLR47" s="683"/>
      <c r="GLS47" s="683"/>
      <c r="GLT47" s="683"/>
      <c r="GLU47" s="683"/>
      <c r="GLV47" s="683"/>
      <c r="GLW47" s="683"/>
      <c r="GLX47" s="683"/>
      <c r="GLY47" s="683"/>
      <c r="GLZ47" s="683"/>
      <c r="GMA47" s="683"/>
      <c r="GMB47" s="683"/>
      <c r="GMC47" s="683"/>
      <c r="GMD47" s="683"/>
      <c r="GME47" s="683"/>
      <c r="GMF47" s="683"/>
      <c r="GMG47" s="683"/>
      <c r="GMH47" s="683"/>
      <c r="GMI47" s="683"/>
      <c r="GMJ47" s="683"/>
      <c r="GMK47" s="683"/>
      <c r="GML47" s="683"/>
      <c r="GMM47" s="683"/>
      <c r="GMN47" s="683"/>
      <c r="GMO47" s="683"/>
      <c r="GMP47" s="683"/>
      <c r="GMQ47" s="683"/>
      <c r="GMR47" s="683"/>
      <c r="GMS47" s="683"/>
      <c r="GMT47" s="683"/>
      <c r="GMU47" s="683"/>
      <c r="GMV47" s="683"/>
      <c r="GMW47" s="683"/>
      <c r="GMX47" s="683"/>
      <c r="GMY47" s="683"/>
      <c r="GMZ47" s="683"/>
      <c r="GNA47" s="683"/>
      <c r="GNB47" s="683"/>
      <c r="GNC47" s="683"/>
      <c r="GND47" s="683"/>
      <c r="GNE47" s="683"/>
      <c r="GNF47" s="683"/>
      <c r="GNG47" s="683"/>
      <c r="GNH47" s="683"/>
      <c r="GNI47" s="683"/>
      <c r="GNJ47" s="683"/>
      <c r="GNK47" s="683"/>
      <c r="GNL47" s="683"/>
      <c r="GNM47" s="683"/>
      <c r="GNN47" s="683"/>
      <c r="GNO47" s="683"/>
      <c r="GNP47" s="683"/>
      <c r="GNQ47" s="683"/>
      <c r="GNR47" s="683"/>
      <c r="GNS47" s="683"/>
      <c r="GNT47" s="683"/>
      <c r="GNU47" s="683"/>
      <c r="GNV47" s="683"/>
      <c r="GNW47" s="683"/>
      <c r="GNX47" s="683"/>
      <c r="GNY47" s="683"/>
      <c r="GNZ47" s="683"/>
      <c r="GOA47" s="683"/>
      <c r="GOB47" s="683"/>
      <c r="GOC47" s="683"/>
      <c r="GOD47" s="683"/>
      <c r="GOE47" s="683"/>
      <c r="GOF47" s="683"/>
      <c r="GOG47" s="683"/>
      <c r="GOH47" s="683"/>
      <c r="GOI47" s="683"/>
      <c r="GOJ47" s="683"/>
      <c r="GOK47" s="683"/>
      <c r="GOL47" s="683"/>
      <c r="GOM47" s="683"/>
      <c r="GON47" s="683"/>
      <c r="GOO47" s="683"/>
      <c r="GOP47" s="683"/>
      <c r="GOQ47" s="683"/>
      <c r="GOR47" s="683"/>
      <c r="GOS47" s="683"/>
      <c r="GOT47" s="683"/>
      <c r="GOU47" s="683"/>
      <c r="GOV47" s="683"/>
      <c r="GOW47" s="683"/>
      <c r="GOX47" s="683"/>
      <c r="GOY47" s="683"/>
      <c r="GOZ47" s="683"/>
      <c r="GPA47" s="683"/>
      <c r="GPB47" s="683"/>
      <c r="GPC47" s="683"/>
      <c r="GPD47" s="683"/>
      <c r="GPE47" s="683"/>
      <c r="GPF47" s="683"/>
      <c r="GPG47" s="683"/>
      <c r="GPH47" s="683"/>
      <c r="GPI47" s="683"/>
      <c r="GPJ47" s="683"/>
      <c r="GPK47" s="683"/>
      <c r="GPL47" s="683"/>
      <c r="GPM47" s="683"/>
      <c r="GPN47" s="683"/>
      <c r="GPO47" s="683"/>
      <c r="GPP47" s="683"/>
      <c r="GPQ47" s="683"/>
      <c r="GPR47" s="683"/>
      <c r="GPS47" s="683"/>
      <c r="GPT47" s="683"/>
      <c r="GPU47" s="683"/>
      <c r="GPV47" s="683"/>
      <c r="GPW47" s="683"/>
      <c r="GPX47" s="683"/>
      <c r="GPY47" s="683"/>
      <c r="GPZ47" s="683"/>
      <c r="GQA47" s="683"/>
      <c r="GQB47" s="683"/>
      <c r="GQC47" s="683"/>
      <c r="GQD47" s="683"/>
      <c r="GQE47" s="683"/>
      <c r="GQF47" s="683"/>
      <c r="GQG47" s="683"/>
      <c r="GQH47" s="683"/>
      <c r="GQI47" s="683"/>
      <c r="GQJ47" s="683"/>
      <c r="GQK47" s="683"/>
      <c r="GQL47" s="683"/>
      <c r="GQM47" s="683"/>
      <c r="GQN47" s="683"/>
      <c r="GQO47" s="683"/>
      <c r="GQP47" s="683"/>
      <c r="GQQ47" s="683"/>
      <c r="GQR47" s="683"/>
      <c r="GQS47" s="683"/>
      <c r="GQT47" s="683"/>
      <c r="GQU47" s="683"/>
      <c r="GQV47" s="683"/>
      <c r="GQW47" s="683"/>
      <c r="GQX47" s="683"/>
      <c r="GQY47" s="683"/>
      <c r="GQZ47" s="683"/>
      <c r="GRA47" s="683"/>
      <c r="GRB47" s="683"/>
      <c r="GRC47" s="683"/>
      <c r="GRD47" s="683"/>
      <c r="GRE47" s="683"/>
      <c r="GRF47" s="683"/>
      <c r="GRG47" s="683"/>
      <c r="GRH47" s="683"/>
      <c r="GRI47" s="683"/>
      <c r="GRJ47" s="683"/>
      <c r="GRK47" s="683"/>
      <c r="GRL47" s="683"/>
      <c r="GRM47" s="683"/>
      <c r="GRN47" s="683"/>
      <c r="GRO47" s="683"/>
      <c r="GRP47" s="683"/>
      <c r="GRQ47" s="683"/>
      <c r="GRR47" s="683"/>
      <c r="GRS47" s="683"/>
      <c r="GRT47" s="683"/>
      <c r="GRU47" s="683"/>
      <c r="GRV47" s="683"/>
      <c r="GRW47" s="683"/>
      <c r="GRX47" s="683"/>
      <c r="GRY47" s="683"/>
      <c r="GRZ47" s="683"/>
      <c r="GSA47" s="683"/>
      <c r="GSB47" s="683"/>
      <c r="GSC47" s="683"/>
      <c r="GSD47" s="683"/>
      <c r="GSE47" s="683"/>
      <c r="GSF47" s="683"/>
      <c r="GSG47" s="683"/>
      <c r="GSH47" s="683"/>
      <c r="GSI47" s="683"/>
      <c r="GSJ47" s="683"/>
      <c r="GSK47" s="683"/>
      <c r="GSL47" s="683"/>
      <c r="GSM47" s="683"/>
      <c r="GSN47" s="683"/>
      <c r="GSO47" s="683"/>
      <c r="GSP47" s="683"/>
      <c r="GSQ47" s="683"/>
      <c r="GSR47" s="683"/>
      <c r="GSS47" s="683"/>
      <c r="GST47" s="683"/>
      <c r="GSU47" s="683"/>
      <c r="GSV47" s="683"/>
      <c r="GSW47" s="683"/>
      <c r="GSX47" s="683"/>
      <c r="GSY47" s="683"/>
      <c r="GSZ47" s="683"/>
      <c r="GTA47" s="683"/>
      <c r="GTB47" s="683"/>
      <c r="GTC47" s="683"/>
      <c r="GTD47" s="683"/>
      <c r="GTE47" s="683"/>
      <c r="GTF47" s="683"/>
      <c r="GTG47" s="683"/>
      <c r="GTH47" s="683"/>
      <c r="GTI47" s="683"/>
      <c r="GTJ47" s="683"/>
      <c r="GTK47" s="683"/>
      <c r="GTL47" s="683"/>
      <c r="GTM47" s="683"/>
      <c r="GTN47" s="683"/>
      <c r="GTO47" s="683"/>
      <c r="GTP47" s="683"/>
      <c r="GTQ47" s="683"/>
      <c r="GTR47" s="683"/>
      <c r="GTS47" s="683"/>
      <c r="GTT47" s="683"/>
      <c r="GTU47" s="683"/>
      <c r="GTV47" s="683"/>
      <c r="GTW47" s="683"/>
      <c r="GTX47" s="683"/>
      <c r="GTY47" s="683"/>
      <c r="GTZ47" s="683"/>
      <c r="GUA47" s="683"/>
      <c r="GUB47" s="683"/>
      <c r="GUC47" s="683"/>
      <c r="GUD47" s="683"/>
      <c r="GUE47" s="683"/>
      <c r="GUF47" s="683"/>
      <c r="GUG47" s="683"/>
      <c r="GUH47" s="683"/>
      <c r="GUI47" s="683"/>
      <c r="GUJ47" s="683"/>
      <c r="GUK47" s="683"/>
      <c r="GUL47" s="683"/>
      <c r="GUM47" s="683"/>
      <c r="GUN47" s="683"/>
      <c r="GUO47" s="683"/>
      <c r="GUP47" s="683"/>
      <c r="GUQ47" s="683"/>
      <c r="GUR47" s="683"/>
      <c r="GUS47" s="683"/>
      <c r="GUT47" s="683"/>
      <c r="GUU47" s="683"/>
      <c r="GUV47" s="683"/>
      <c r="GUW47" s="683"/>
      <c r="GUX47" s="683"/>
      <c r="GUY47" s="683"/>
      <c r="GUZ47" s="683"/>
      <c r="GVA47" s="683"/>
      <c r="GVB47" s="683"/>
      <c r="GVC47" s="683"/>
      <c r="GVD47" s="683"/>
      <c r="GVE47" s="683"/>
      <c r="GVF47" s="683"/>
      <c r="GVG47" s="683"/>
      <c r="GVH47" s="683"/>
      <c r="GVI47" s="683"/>
      <c r="GVJ47" s="683"/>
      <c r="GVK47" s="683"/>
      <c r="GVL47" s="683"/>
      <c r="GVM47" s="683"/>
      <c r="GVN47" s="683"/>
      <c r="GVO47" s="683"/>
      <c r="GVP47" s="683"/>
      <c r="GVQ47" s="683"/>
      <c r="GVR47" s="683"/>
      <c r="GVS47" s="683"/>
      <c r="GVT47" s="683"/>
      <c r="GVU47" s="683"/>
      <c r="GVV47" s="683"/>
      <c r="GVW47" s="683"/>
      <c r="GVX47" s="683"/>
      <c r="GVY47" s="683"/>
      <c r="GVZ47" s="683"/>
      <c r="GWA47" s="683"/>
      <c r="GWB47" s="683"/>
      <c r="GWC47" s="683"/>
      <c r="GWD47" s="683"/>
      <c r="GWE47" s="683"/>
      <c r="GWF47" s="683"/>
      <c r="GWG47" s="683"/>
      <c r="GWH47" s="683"/>
      <c r="GWI47" s="683"/>
      <c r="GWJ47" s="683"/>
      <c r="GWK47" s="683"/>
      <c r="GWL47" s="683"/>
      <c r="GWM47" s="683"/>
      <c r="GWN47" s="683"/>
      <c r="GWO47" s="683"/>
      <c r="GWP47" s="683"/>
      <c r="GWQ47" s="683"/>
      <c r="GWR47" s="683"/>
      <c r="GWS47" s="683"/>
      <c r="GWT47" s="683"/>
      <c r="GWU47" s="683"/>
      <c r="GWV47" s="683"/>
      <c r="GWW47" s="683"/>
      <c r="GWX47" s="683"/>
      <c r="GWY47" s="683"/>
      <c r="GWZ47" s="683"/>
      <c r="GXA47" s="683"/>
      <c r="GXB47" s="683"/>
      <c r="GXC47" s="683"/>
      <c r="GXD47" s="683"/>
      <c r="GXE47" s="683"/>
      <c r="GXF47" s="683"/>
      <c r="GXG47" s="683"/>
      <c r="GXH47" s="683"/>
      <c r="GXI47" s="683"/>
      <c r="GXJ47" s="683"/>
      <c r="GXK47" s="683"/>
      <c r="GXL47" s="683"/>
      <c r="GXM47" s="683"/>
      <c r="GXN47" s="683"/>
      <c r="GXO47" s="683"/>
      <c r="GXP47" s="683"/>
      <c r="GXQ47" s="683"/>
      <c r="GXR47" s="683"/>
      <c r="GXS47" s="683"/>
      <c r="GXT47" s="683"/>
      <c r="GXU47" s="683"/>
      <c r="GXV47" s="683"/>
      <c r="GXW47" s="683"/>
      <c r="GXX47" s="683"/>
      <c r="GXY47" s="683"/>
      <c r="GXZ47" s="683"/>
      <c r="GYA47" s="683"/>
      <c r="GYB47" s="683"/>
      <c r="GYC47" s="683"/>
      <c r="GYD47" s="683"/>
      <c r="GYE47" s="683"/>
      <c r="GYF47" s="683"/>
      <c r="GYG47" s="683"/>
      <c r="GYH47" s="683"/>
      <c r="GYI47" s="683"/>
      <c r="GYJ47" s="683"/>
      <c r="GYK47" s="683"/>
      <c r="GYL47" s="683"/>
      <c r="GYM47" s="683"/>
      <c r="GYN47" s="683"/>
      <c r="GYO47" s="683"/>
      <c r="GYP47" s="683"/>
      <c r="GYQ47" s="683"/>
      <c r="GYR47" s="683"/>
      <c r="GYS47" s="683"/>
      <c r="GYT47" s="683"/>
      <c r="GYU47" s="683"/>
      <c r="GYV47" s="683"/>
      <c r="GYW47" s="683"/>
      <c r="GYX47" s="683"/>
      <c r="GYY47" s="683"/>
      <c r="GYZ47" s="683"/>
      <c r="GZA47" s="683"/>
      <c r="GZB47" s="683"/>
      <c r="GZC47" s="683"/>
      <c r="GZD47" s="683"/>
      <c r="GZE47" s="683"/>
      <c r="GZF47" s="683"/>
      <c r="GZG47" s="683"/>
      <c r="GZH47" s="683"/>
      <c r="GZI47" s="683"/>
      <c r="GZJ47" s="683"/>
      <c r="GZK47" s="683"/>
      <c r="GZL47" s="683"/>
      <c r="GZM47" s="683"/>
      <c r="GZN47" s="683"/>
      <c r="GZO47" s="683"/>
      <c r="GZP47" s="683"/>
      <c r="GZQ47" s="683"/>
      <c r="GZR47" s="683"/>
      <c r="GZS47" s="683"/>
      <c r="GZT47" s="683"/>
      <c r="GZU47" s="683"/>
      <c r="GZV47" s="683"/>
      <c r="GZW47" s="683"/>
      <c r="GZX47" s="683"/>
      <c r="GZY47" s="683"/>
      <c r="GZZ47" s="683"/>
      <c r="HAA47" s="683"/>
      <c r="HAB47" s="683"/>
      <c r="HAC47" s="683"/>
      <c r="HAD47" s="683"/>
      <c r="HAE47" s="683"/>
      <c r="HAF47" s="683"/>
      <c r="HAG47" s="683"/>
      <c r="HAH47" s="683"/>
      <c r="HAI47" s="683"/>
      <c r="HAJ47" s="683"/>
      <c r="HAK47" s="683"/>
      <c r="HAL47" s="683"/>
      <c r="HAM47" s="683"/>
      <c r="HAN47" s="683"/>
      <c r="HAO47" s="683"/>
      <c r="HAP47" s="683"/>
      <c r="HAQ47" s="683"/>
      <c r="HAR47" s="683"/>
      <c r="HAS47" s="683"/>
      <c r="HAT47" s="683"/>
      <c r="HAU47" s="683"/>
      <c r="HAV47" s="683"/>
      <c r="HAW47" s="683"/>
      <c r="HAX47" s="683"/>
      <c r="HAY47" s="683"/>
      <c r="HAZ47" s="683"/>
      <c r="HBA47" s="683"/>
      <c r="HBB47" s="683"/>
      <c r="HBC47" s="683"/>
      <c r="HBD47" s="683"/>
      <c r="HBE47" s="683"/>
      <c r="HBF47" s="683"/>
      <c r="HBG47" s="683"/>
      <c r="HBH47" s="683"/>
      <c r="HBI47" s="683"/>
      <c r="HBJ47" s="683"/>
      <c r="HBK47" s="683"/>
      <c r="HBL47" s="683"/>
      <c r="HBM47" s="683"/>
      <c r="HBN47" s="683"/>
      <c r="HBO47" s="683"/>
      <c r="HBP47" s="683"/>
      <c r="HBQ47" s="683"/>
      <c r="HBR47" s="683"/>
      <c r="HBS47" s="683"/>
      <c r="HBT47" s="683"/>
      <c r="HBU47" s="683"/>
      <c r="HBV47" s="683"/>
      <c r="HBW47" s="683"/>
      <c r="HBX47" s="683"/>
      <c r="HBY47" s="683"/>
      <c r="HBZ47" s="683"/>
      <c r="HCA47" s="683"/>
      <c r="HCB47" s="683"/>
      <c r="HCC47" s="683"/>
      <c r="HCD47" s="683"/>
      <c r="HCE47" s="683"/>
      <c r="HCF47" s="683"/>
      <c r="HCG47" s="683"/>
      <c r="HCH47" s="683"/>
      <c r="HCI47" s="683"/>
      <c r="HCJ47" s="683"/>
      <c r="HCK47" s="683"/>
      <c r="HCL47" s="683"/>
      <c r="HCM47" s="683"/>
      <c r="HCN47" s="683"/>
      <c r="HCO47" s="683"/>
      <c r="HCP47" s="683"/>
      <c r="HCQ47" s="683"/>
      <c r="HCR47" s="683"/>
      <c r="HCS47" s="683"/>
      <c r="HCT47" s="683"/>
      <c r="HCU47" s="683"/>
      <c r="HCV47" s="683"/>
      <c r="HCW47" s="683"/>
      <c r="HCX47" s="683"/>
      <c r="HCY47" s="683"/>
      <c r="HCZ47" s="683"/>
      <c r="HDA47" s="683"/>
      <c r="HDB47" s="683"/>
      <c r="HDC47" s="683"/>
      <c r="HDD47" s="683"/>
      <c r="HDE47" s="683"/>
      <c r="HDF47" s="683"/>
      <c r="HDG47" s="683"/>
      <c r="HDH47" s="683"/>
      <c r="HDI47" s="683"/>
      <c r="HDJ47" s="683"/>
      <c r="HDK47" s="683"/>
      <c r="HDL47" s="683"/>
      <c r="HDM47" s="683"/>
      <c r="HDN47" s="683"/>
      <c r="HDO47" s="683"/>
      <c r="HDP47" s="683"/>
      <c r="HDQ47" s="683"/>
      <c r="HDR47" s="683"/>
      <c r="HDS47" s="683"/>
      <c r="HDT47" s="683"/>
      <c r="HDU47" s="683"/>
      <c r="HDV47" s="683"/>
      <c r="HDW47" s="683"/>
      <c r="HDX47" s="683"/>
      <c r="HDY47" s="683"/>
      <c r="HDZ47" s="683"/>
      <c r="HEA47" s="683"/>
      <c r="HEB47" s="683"/>
      <c r="HEC47" s="683"/>
      <c r="HED47" s="683"/>
      <c r="HEE47" s="683"/>
      <c r="HEF47" s="683"/>
      <c r="HEG47" s="683"/>
      <c r="HEH47" s="683"/>
      <c r="HEI47" s="683"/>
      <c r="HEJ47" s="683"/>
      <c r="HEK47" s="683"/>
      <c r="HEL47" s="683"/>
      <c r="HEM47" s="683"/>
      <c r="HEN47" s="683"/>
      <c r="HEO47" s="683"/>
      <c r="HEP47" s="683"/>
      <c r="HEQ47" s="683"/>
      <c r="HER47" s="683"/>
      <c r="HES47" s="683"/>
      <c r="HET47" s="683"/>
      <c r="HEU47" s="683"/>
      <c r="HEV47" s="683"/>
      <c r="HEW47" s="683"/>
      <c r="HEX47" s="683"/>
      <c r="HEY47" s="683"/>
      <c r="HEZ47" s="683"/>
      <c r="HFA47" s="683"/>
      <c r="HFB47" s="683"/>
      <c r="HFC47" s="683"/>
      <c r="HFD47" s="683"/>
      <c r="HFE47" s="683"/>
      <c r="HFF47" s="683"/>
      <c r="HFG47" s="683"/>
      <c r="HFH47" s="683"/>
      <c r="HFI47" s="683"/>
      <c r="HFJ47" s="683"/>
      <c r="HFK47" s="683"/>
      <c r="HFL47" s="683"/>
      <c r="HFM47" s="683"/>
      <c r="HFN47" s="683"/>
      <c r="HFO47" s="683"/>
      <c r="HFP47" s="683"/>
      <c r="HFQ47" s="683"/>
      <c r="HFR47" s="683"/>
      <c r="HFS47" s="683"/>
      <c r="HFT47" s="683"/>
      <c r="HFU47" s="683"/>
      <c r="HFV47" s="683"/>
      <c r="HFW47" s="683"/>
      <c r="HFX47" s="683"/>
      <c r="HFY47" s="683"/>
      <c r="HFZ47" s="683"/>
      <c r="HGA47" s="683"/>
      <c r="HGB47" s="683"/>
      <c r="HGC47" s="683"/>
      <c r="HGD47" s="683"/>
      <c r="HGE47" s="683"/>
      <c r="HGF47" s="683"/>
      <c r="HGG47" s="683"/>
      <c r="HGH47" s="683"/>
      <c r="HGI47" s="683"/>
      <c r="HGJ47" s="683"/>
      <c r="HGK47" s="683"/>
      <c r="HGL47" s="683"/>
      <c r="HGM47" s="683"/>
      <c r="HGN47" s="683"/>
      <c r="HGO47" s="683"/>
      <c r="HGP47" s="683"/>
      <c r="HGQ47" s="683"/>
      <c r="HGR47" s="683"/>
      <c r="HGS47" s="683"/>
      <c r="HGT47" s="683"/>
      <c r="HGU47" s="683"/>
      <c r="HGV47" s="683"/>
      <c r="HGW47" s="683"/>
      <c r="HGX47" s="683"/>
      <c r="HGY47" s="683"/>
      <c r="HGZ47" s="683"/>
      <c r="HHA47" s="683"/>
      <c r="HHB47" s="683"/>
      <c r="HHC47" s="683"/>
      <c r="HHD47" s="683"/>
      <c r="HHE47" s="683"/>
      <c r="HHF47" s="683"/>
      <c r="HHG47" s="683"/>
      <c r="HHH47" s="683"/>
      <c r="HHI47" s="683"/>
      <c r="HHJ47" s="683"/>
      <c r="HHK47" s="683"/>
      <c r="HHL47" s="683"/>
      <c r="HHM47" s="683"/>
      <c r="HHN47" s="683"/>
      <c r="HHO47" s="683"/>
      <c r="HHP47" s="683"/>
      <c r="HHQ47" s="683"/>
      <c r="HHR47" s="683"/>
      <c r="HHS47" s="683"/>
      <c r="HHT47" s="683"/>
      <c r="HHU47" s="683"/>
      <c r="HHV47" s="683"/>
      <c r="HHW47" s="683"/>
      <c r="HHX47" s="683"/>
      <c r="HHY47" s="683"/>
      <c r="HHZ47" s="683"/>
      <c r="HIA47" s="683"/>
      <c r="HIB47" s="683"/>
      <c r="HIC47" s="683"/>
      <c r="HID47" s="683"/>
      <c r="HIE47" s="683"/>
      <c r="HIF47" s="683"/>
      <c r="HIG47" s="683"/>
      <c r="HIH47" s="683"/>
      <c r="HII47" s="683"/>
      <c r="HIJ47" s="683"/>
      <c r="HIK47" s="683"/>
      <c r="HIL47" s="683"/>
      <c r="HIM47" s="683"/>
      <c r="HIN47" s="683"/>
      <c r="HIO47" s="683"/>
      <c r="HIP47" s="683"/>
      <c r="HIQ47" s="683"/>
      <c r="HIR47" s="683"/>
      <c r="HIS47" s="683"/>
      <c r="HIT47" s="683"/>
      <c r="HIU47" s="683"/>
      <c r="HIV47" s="683"/>
      <c r="HIW47" s="683"/>
      <c r="HIX47" s="683"/>
      <c r="HIY47" s="683"/>
      <c r="HIZ47" s="683"/>
      <c r="HJA47" s="683"/>
      <c r="HJB47" s="683"/>
      <c r="HJC47" s="683"/>
      <c r="HJD47" s="683"/>
      <c r="HJE47" s="683"/>
      <c r="HJF47" s="683"/>
      <c r="HJG47" s="683"/>
      <c r="HJH47" s="683"/>
      <c r="HJI47" s="683"/>
      <c r="HJJ47" s="683"/>
      <c r="HJK47" s="683"/>
      <c r="HJL47" s="683"/>
      <c r="HJM47" s="683"/>
      <c r="HJN47" s="683"/>
      <c r="HJO47" s="683"/>
      <c r="HJP47" s="683"/>
      <c r="HJQ47" s="683"/>
      <c r="HJR47" s="683"/>
      <c r="HJS47" s="683"/>
      <c r="HJT47" s="683"/>
      <c r="HJU47" s="683"/>
      <c r="HJV47" s="683"/>
      <c r="HJW47" s="683"/>
      <c r="HJX47" s="683"/>
      <c r="HJY47" s="683"/>
      <c r="HJZ47" s="683"/>
      <c r="HKA47" s="683"/>
      <c r="HKB47" s="683"/>
      <c r="HKC47" s="683"/>
      <c r="HKD47" s="683"/>
      <c r="HKE47" s="683"/>
      <c r="HKF47" s="683"/>
      <c r="HKG47" s="683"/>
      <c r="HKH47" s="683"/>
      <c r="HKI47" s="683"/>
      <c r="HKJ47" s="683"/>
      <c r="HKK47" s="683"/>
      <c r="HKL47" s="683"/>
      <c r="HKM47" s="683"/>
      <c r="HKN47" s="683"/>
      <c r="HKO47" s="683"/>
      <c r="HKP47" s="683"/>
      <c r="HKQ47" s="683"/>
      <c r="HKR47" s="683"/>
      <c r="HKS47" s="683"/>
      <c r="HKT47" s="683"/>
      <c r="HKU47" s="683"/>
      <c r="HKV47" s="683"/>
      <c r="HKW47" s="683"/>
      <c r="HKX47" s="683"/>
      <c r="HKY47" s="683"/>
      <c r="HKZ47" s="683"/>
      <c r="HLA47" s="683"/>
      <c r="HLB47" s="683"/>
      <c r="HLC47" s="683"/>
      <c r="HLD47" s="683"/>
      <c r="HLE47" s="683"/>
      <c r="HLF47" s="683"/>
      <c r="HLG47" s="683"/>
      <c r="HLH47" s="683"/>
      <c r="HLI47" s="683"/>
      <c r="HLJ47" s="683"/>
      <c r="HLK47" s="683"/>
      <c r="HLL47" s="683"/>
      <c r="HLM47" s="683"/>
      <c r="HLN47" s="683"/>
      <c r="HLO47" s="683"/>
      <c r="HLP47" s="683"/>
      <c r="HLQ47" s="683"/>
      <c r="HLR47" s="683"/>
      <c r="HLS47" s="683"/>
      <c r="HLT47" s="683"/>
      <c r="HLU47" s="683"/>
      <c r="HLV47" s="683"/>
      <c r="HLW47" s="683"/>
      <c r="HLX47" s="683"/>
      <c r="HLY47" s="683"/>
      <c r="HLZ47" s="683"/>
      <c r="HMA47" s="683"/>
      <c r="HMB47" s="683"/>
      <c r="HMC47" s="683"/>
      <c r="HMD47" s="683"/>
      <c r="HME47" s="683"/>
      <c r="HMF47" s="683"/>
      <c r="HMG47" s="683"/>
      <c r="HMH47" s="683"/>
      <c r="HMI47" s="683"/>
      <c r="HMJ47" s="683"/>
      <c r="HMK47" s="683"/>
      <c r="HML47" s="683"/>
      <c r="HMM47" s="683"/>
      <c r="HMN47" s="683"/>
      <c r="HMO47" s="683"/>
      <c r="HMP47" s="683"/>
      <c r="HMQ47" s="683"/>
      <c r="HMR47" s="683"/>
      <c r="HMS47" s="683"/>
      <c r="HMT47" s="683"/>
      <c r="HMU47" s="683"/>
      <c r="HMV47" s="683"/>
      <c r="HMW47" s="683"/>
      <c r="HMX47" s="683"/>
      <c r="HMY47" s="683"/>
      <c r="HMZ47" s="683"/>
      <c r="HNA47" s="683"/>
      <c r="HNB47" s="683"/>
      <c r="HNC47" s="683"/>
      <c r="HND47" s="683"/>
      <c r="HNE47" s="683"/>
      <c r="HNF47" s="683"/>
      <c r="HNG47" s="683"/>
      <c r="HNH47" s="683"/>
      <c r="HNI47" s="683"/>
      <c r="HNJ47" s="683"/>
      <c r="HNK47" s="683"/>
      <c r="HNL47" s="683"/>
      <c r="HNM47" s="683"/>
      <c r="HNN47" s="683"/>
      <c r="HNO47" s="683"/>
      <c r="HNP47" s="683"/>
      <c r="HNQ47" s="683"/>
      <c r="HNR47" s="683"/>
      <c r="HNS47" s="683"/>
      <c r="HNT47" s="683"/>
      <c r="HNU47" s="683"/>
      <c r="HNV47" s="683"/>
      <c r="HNW47" s="683"/>
      <c r="HNX47" s="683"/>
      <c r="HNY47" s="683"/>
      <c r="HNZ47" s="683"/>
      <c r="HOA47" s="683"/>
      <c r="HOB47" s="683"/>
      <c r="HOC47" s="683"/>
      <c r="HOD47" s="683"/>
      <c r="HOE47" s="683"/>
      <c r="HOF47" s="683"/>
      <c r="HOG47" s="683"/>
      <c r="HOH47" s="683"/>
      <c r="HOI47" s="683"/>
      <c r="HOJ47" s="683"/>
      <c r="HOK47" s="683"/>
      <c r="HOL47" s="683"/>
      <c r="HOM47" s="683"/>
      <c r="HON47" s="683"/>
      <c r="HOO47" s="683"/>
      <c r="HOP47" s="683"/>
      <c r="HOQ47" s="683"/>
      <c r="HOR47" s="683"/>
      <c r="HOS47" s="683"/>
      <c r="HOT47" s="683"/>
      <c r="HOU47" s="683"/>
      <c r="HOV47" s="683"/>
      <c r="HOW47" s="683"/>
      <c r="HOX47" s="683"/>
      <c r="HOY47" s="683"/>
      <c r="HOZ47" s="683"/>
      <c r="HPA47" s="683"/>
      <c r="HPB47" s="683"/>
      <c r="HPC47" s="683"/>
      <c r="HPD47" s="683"/>
      <c r="HPE47" s="683"/>
      <c r="HPF47" s="683"/>
      <c r="HPG47" s="683"/>
      <c r="HPH47" s="683"/>
      <c r="HPI47" s="683"/>
      <c r="HPJ47" s="683"/>
      <c r="HPK47" s="683"/>
      <c r="HPL47" s="683"/>
      <c r="HPM47" s="683"/>
      <c r="HPN47" s="683"/>
      <c r="HPO47" s="683"/>
      <c r="HPP47" s="683"/>
      <c r="HPQ47" s="683"/>
      <c r="HPR47" s="683"/>
      <c r="HPS47" s="683"/>
      <c r="HPT47" s="683"/>
      <c r="HPU47" s="683"/>
      <c r="HPV47" s="683"/>
      <c r="HPW47" s="683"/>
      <c r="HPX47" s="683"/>
      <c r="HPY47" s="683"/>
      <c r="HPZ47" s="683"/>
      <c r="HQA47" s="683"/>
      <c r="HQB47" s="683"/>
      <c r="HQC47" s="683"/>
      <c r="HQD47" s="683"/>
      <c r="HQE47" s="683"/>
      <c r="HQF47" s="683"/>
      <c r="HQG47" s="683"/>
      <c r="HQH47" s="683"/>
      <c r="HQI47" s="683"/>
      <c r="HQJ47" s="683"/>
      <c r="HQK47" s="683"/>
      <c r="HQL47" s="683"/>
      <c r="HQM47" s="683"/>
      <c r="HQN47" s="683"/>
      <c r="HQO47" s="683"/>
      <c r="HQP47" s="683"/>
      <c r="HQQ47" s="683"/>
      <c r="HQR47" s="683"/>
      <c r="HQS47" s="683"/>
      <c r="HQT47" s="683"/>
      <c r="HQU47" s="683"/>
      <c r="HQV47" s="683"/>
      <c r="HQW47" s="683"/>
      <c r="HQX47" s="683"/>
      <c r="HQY47" s="683"/>
      <c r="HQZ47" s="683"/>
      <c r="HRA47" s="683"/>
      <c r="HRB47" s="683"/>
      <c r="HRC47" s="683"/>
      <c r="HRD47" s="683"/>
      <c r="HRE47" s="683"/>
      <c r="HRF47" s="683"/>
      <c r="HRG47" s="683"/>
      <c r="HRH47" s="683"/>
      <c r="HRI47" s="683"/>
      <c r="HRJ47" s="683"/>
      <c r="HRK47" s="683"/>
      <c r="HRL47" s="683"/>
      <c r="HRM47" s="683"/>
      <c r="HRN47" s="683"/>
      <c r="HRO47" s="683"/>
      <c r="HRP47" s="683"/>
      <c r="HRQ47" s="683"/>
      <c r="HRR47" s="683"/>
      <c r="HRS47" s="683"/>
      <c r="HRT47" s="683"/>
      <c r="HRU47" s="683"/>
      <c r="HRV47" s="683"/>
      <c r="HRW47" s="683"/>
      <c r="HRX47" s="683"/>
      <c r="HRY47" s="683"/>
      <c r="HRZ47" s="683"/>
      <c r="HSA47" s="683"/>
      <c r="HSB47" s="683"/>
      <c r="HSC47" s="683"/>
      <c r="HSD47" s="683"/>
      <c r="HSE47" s="683"/>
      <c r="HSF47" s="683"/>
      <c r="HSG47" s="683"/>
      <c r="HSH47" s="683"/>
      <c r="HSI47" s="683"/>
      <c r="HSJ47" s="683"/>
      <c r="HSK47" s="683"/>
      <c r="HSL47" s="683"/>
      <c r="HSM47" s="683"/>
      <c r="HSN47" s="683"/>
      <c r="HSO47" s="683"/>
      <c r="HSP47" s="683"/>
      <c r="HSQ47" s="683"/>
      <c r="HSR47" s="683"/>
      <c r="HSS47" s="683"/>
      <c r="HST47" s="683"/>
      <c r="HSU47" s="683"/>
      <c r="HSV47" s="683"/>
      <c r="HSW47" s="683"/>
      <c r="HSX47" s="683"/>
      <c r="HSY47" s="683"/>
      <c r="HSZ47" s="683"/>
      <c r="HTA47" s="683"/>
      <c r="HTB47" s="683"/>
      <c r="HTC47" s="683"/>
      <c r="HTD47" s="683"/>
      <c r="HTE47" s="683"/>
      <c r="HTF47" s="683"/>
      <c r="HTG47" s="683"/>
      <c r="HTH47" s="683"/>
      <c r="HTI47" s="683"/>
      <c r="HTJ47" s="683"/>
      <c r="HTK47" s="683"/>
      <c r="HTL47" s="683"/>
      <c r="HTM47" s="683"/>
      <c r="HTN47" s="683"/>
      <c r="HTO47" s="683"/>
      <c r="HTP47" s="683"/>
      <c r="HTQ47" s="683"/>
      <c r="HTR47" s="683"/>
      <c r="HTS47" s="683"/>
      <c r="HTT47" s="683"/>
      <c r="HTU47" s="683"/>
      <c r="HTV47" s="683"/>
      <c r="HTW47" s="683"/>
      <c r="HTX47" s="683"/>
      <c r="HTY47" s="683"/>
      <c r="HTZ47" s="683"/>
      <c r="HUA47" s="683"/>
      <c r="HUB47" s="683"/>
      <c r="HUC47" s="683"/>
      <c r="HUD47" s="683"/>
      <c r="HUE47" s="683"/>
      <c r="HUF47" s="683"/>
      <c r="HUG47" s="683"/>
      <c r="HUH47" s="683"/>
      <c r="HUI47" s="683"/>
      <c r="HUJ47" s="683"/>
      <c r="HUK47" s="683"/>
      <c r="HUL47" s="683"/>
      <c r="HUM47" s="683"/>
      <c r="HUN47" s="683"/>
      <c r="HUO47" s="683"/>
      <c r="HUP47" s="683"/>
      <c r="HUQ47" s="683"/>
      <c r="HUR47" s="683"/>
      <c r="HUS47" s="683"/>
      <c r="HUT47" s="683"/>
      <c r="HUU47" s="683"/>
      <c r="HUV47" s="683"/>
      <c r="HUW47" s="683"/>
      <c r="HUX47" s="683"/>
      <c r="HUY47" s="683"/>
      <c r="HUZ47" s="683"/>
      <c r="HVA47" s="683"/>
      <c r="HVB47" s="683"/>
      <c r="HVC47" s="683"/>
      <c r="HVD47" s="683"/>
      <c r="HVE47" s="683"/>
      <c r="HVF47" s="683"/>
      <c r="HVG47" s="683"/>
      <c r="HVH47" s="683"/>
      <c r="HVI47" s="683"/>
      <c r="HVJ47" s="683"/>
      <c r="HVK47" s="683"/>
      <c r="HVL47" s="683"/>
      <c r="HVM47" s="683"/>
      <c r="HVN47" s="683"/>
      <c r="HVO47" s="683"/>
      <c r="HVP47" s="683"/>
      <c r="HVQ47" s="683"/>
      <c r="HVR47" s="683"/>
      <c r="HVS47" s="683"/>
      <c r="HVT47" s="683"/>
      <c r="HVU47" s="683"/>
      <c r="HVV47" s="683"/>
      <c r="HVW47" s="683"/>
      <c r="HVX47" s="683"/>
      <c r="HVY47" s="683"/>
      <c r="HVZ47" s="683"/>
      <c r="HWA47" s="683"/>
      <c r="HWB47" s="683"/>
      <c r="HWC47" s="683"/>
      <c r="HWD47" s="683"/>
      <c r="HWE47" s="683"/>
      <c r="HWF47" s="683"/>
      <c r="HWG47" s="683"/>
      <c r="HWH47" s="683"/>
      <c r="HWI47" s="683"/>
      <c r="HWJ47" s="683"/>
      <c r="HWK47" s="683"/>
      <c r="HWL47" s="683"/>
      <c r="HWM47" s="683"/>
      <c r="HWN47" s="683"/>
      <c r="HWO47" s="683"/>
      <c r="HWP47" s="683"/>
      <c r="HWQ47" s="683"/>
      <c r="HWR47" s="683"/>
      <c r="HWS47" s="683"/>
      <c r="HWT47" s="683"/>
      <c r="HWU47" s="683"/>
      <c r="HWV47" s="683"/>
      <c r="HWW47" s="683"/>
      <c r="HWX47" s="683"/>
      <c r="HWY47" s="683"/>
      <c r="HWZ47" s="683"/>
      <c r="HXA47" s="683"/>
      <c r="HXB47" s="683"/>
      <c r="HXC47" s="683"/>
      <c r="HXD47" s="683"/>
      <c r="HXE47" s="683"/>
      <c r="HXF47" s="683"/>
      <c r="HXG47" s="683"/>
      <c r="HXH47" s="683"/>
      <c r="HXI47" s="683"/>
      <c r="HXJ47" s="683"/>
      <c r="HXK47" s="683"/>
      <c r="HXL47" s="683"/>
      <c r="HXM47" s="683"/>
      <c r="HXN47" s="683"/>
      <c r="HXO47" s="683"/>
      <c r="HXP47" s="683"/>
      <c r="HXQ47" s="683"/>
      <c r="HXR47" s="683"/>
      <c r="HXS47" s="683"/>
      <c r="HXT47" s="683"/>
      <c r="HXU47" s="683"/>
      <c r="HXV47" s="683"/>
      <c r="HXW47" s="683"/>
      <c r="HXX47" s="683"/>
      <c r="HXY47" s="683"/>
      <c r="HXZ47" s="683"/>
      <c r="HYA47" s="683"/>
      <c r="HYB47" s="683"/>
      <c r="HYC47" s="683"/>
      <c r="HYD47" s="683"/>
      <c r="HYE47" s="683"/>
      <c r="HYF47" s="683"/>
      <c r="HYG47" s="683"/>
      <c r="HYH47" s="683"/>
      <c r="HYI47" s="683"/>
      <c r="HYJ47" s="683"/>
      <c r="HYK47" s="683"/>
      <c r="HYL47" s="683"/>
      <c r="HYM47" s="683"/>
      <c r="HYN47" s="683"/>
      <c r="HYO47" s="683"/>
      <c r="HYP47" s="683"/>
      <c r="HYQ47" s="683"/>
      <c r="HYR47" s="683"/>
      <c r="HYS47" s="683"/>
      <c r="HYT47" s="683"/>
      <c r="HYU47" s="683"/>
      <c r="HYV47" s="683"/>
      <c r="HYW47" s="683"/>
      <c r="HYX47" s="683"/>
      <c r="HYY47" s="683"/>
      <c r="HYZ47" s="683"/>
      <c r="HZA47" s="683"/>
      <c r="HZB47" s="683"/>
      <c r="HZC47" s="683"/>
      <c r="HZD47" s="683"/>
      <c r="HZE47" s="683"/>
      <c r="HZF47" s="683"/>
      <c r="HZG47" s="683"/>
      <c r="HZH47" s="683"/>
      <c r="HZI47" s="683"/>
      <c r="HZJ47" s="683"/>
      <c r="HZK47" s="683"/>
      <c r="HZL47" s="683"/>
      <c r="HZM47" s="683"/>
      <c r="HZN47" s="683"/>
      <c r="HZO47" s="683"/>
      <c r="HZP47" s="683"/>
      <c r="HZQ47" s="683"/>
      <c r="HZR47" s="683"/>
      <c r="HZS47" s="683"/>
      <c r="HZT47" s="683"/>
      <c r="HZU47" s="683"/>
      <c r="HZV47" s="683"/>
      <c r="HZW47" s="683"/>
      <c r="HZX47" s="683"/>
      <c r="HZY47" s="683"/>
      <c r="HZZ47" s="683"/>
      <c r="IAA47" s="683"/>
      <c r="IAB47" s="683"/>
      <c r="IAC47" s="683"/>
      <c r="IAD47" s="683"/>
      <c r="IAE47" s="683"/>
      <c r="IAF47" s="683"/>
      <c r="IAG47" s="683"/>
      <c r="IAH47" s="683"/>
      <c r="IAI47" s="683"/>
      <c r="IAJ47" s="683"/>
      <c r="IAK47" s="683"/>
      <c r="IAL47" s="683"/>
      <c r="IAM47" s="683"/>
      <c r="IAN47" s="683"/>
      <c r="IAO47" s="683"/>
      <c r="IAP47" s="683"/>
      <c r="IAQ47" s="683"/>
      <c r="IAR47" s="683"/>
      <c r="IAS47" s="683"/>
      <c r="IAT47" s="683"/>
      <c r="IAU47" s="683"/>
      <c r="IAV47" s="683"/>
      <c r="IAW47" s="683"/>
      <c r="IAX47" s="683"/>
      <c r="IAY47" s="683"/>
      <c r="IAZ47" s="683"/>
      <c r="IBA47" s="683"/>
      <c r="IBB47" s="683"/>
      <c r="IBC47" s="683"/>
      <c r="IBD47" s="683"/>
      <c r="IBE47" s="683"/>
      <c r="IBF47" s="683"/>
      <c r="IBG47" s="683"/>
      <c r="IBH47" s="683"/>
      <c r="IBI47" s="683"/>
      <c r="IBJ47" s="683"/>
      <c r="IBK47" s="683"/>
      <c r="IBL47" s="683"/>
      <c r="IBM47" s="683"/>
      <c r="IBN47" s="683"/>
      <c r="IBO47" s="683"/>
      <c r="IBP47" s="683"/>
      <c r="IBQ47" s="683"/>
      <c r="IBR47" s="683"/>
      <c r="IBS47" s="683"/>
      <c r="IBT47" s="683"/>
      <c r="IBU47" s="683"/>
      <c r="IBV47" s="683"/>
      <c r="IBW47" s="683"/>
      <c r="IBX47" s="683"/>
      <c r="IBY47" s="683"/>
      <c r="IBZ47" s="683"/>
      <c r="ICA47" s="683"/>
      <c r="ICB47" s="683"/>
      <c r="ICC47" s="683"/>
      <c r="ICD47" s="683"/>
      <c r="ICE47" s="683"/>
      <c r="ICF47" s="683"/>
      <c r="ICG47" s="683"/>
      <c r="ICH47" s="683"/>
      <c r="ICI47" s="683"/>
      <c r="ICJ47" s="683"/>
      <c r="ICK47" s="683"/>
      <c r="ICL47" s="683"/>
      <c r="ICM47" s="683"/>
      <c r="ICN47" s="683"/>
      <c r="ICO47" s="683"/>
      <c r="ICP47" s="683"/>
      <c r="ICQ47" s="683"/>
      <c r="ICR47" s="683"/>
      <c r="ICS47" s="683"/>
      <c r="ICT47" s="683"/>
      <c r="ICU47" s="683"/>
      <c r="ICV47" s="683"/>
      <c r="ICW47" s="683"/>
      <c r="ICX47" s="683"/>
      <c r="ICY47" s="683"/>
      <c r="ICZ47" s="683"/>
      <c r="IDA47" s="683"/>
      <c r="IDB47" s="683"/>
      <c r="IDC47" s="683"/>
      <c r="IDD47" s="683"/>
      <c r="IDE47" s="683"/>
      <c r="IDF47" s="683"/>
      <c r="IDG47" s="683"/>
      <c r="IDH47" s="683"/>
      <c r="IDI47" s="683"/>
      <c r="IDJ47" s="683"/>
      <c r="IDK47" s="683"/>
      <c r="IDL47" s="683"/>
      <c r="IDM47" s="683"/>
      <c r="IDN47" s="683"/>
      <c r="IDO47" s="683"/>
      <c r="IDP47" s="683"/>
      <c r="IDQ47" s="683"/>
      <c r="IDR47" s="683"/>
      <c r="IDS47" s="683"/>
      <c r="IDT47" s="683"/>
      <c r="IDU47" s="683"/>
      <c r="IDV47" s="683"/>
      <c r="IDW47" s="683"/>
      <c r="IDX47" s="683"/>
      <c r="IDY47" s="683"/>
      <c r="IDZ47" s="683"/>
      <c r="IEA47" s="683"/>
      <c r="IEB47" s="683"/>
      <c r="IEC47" s="683"/>
      <c r="IED47" s="683"/>
      <c r="IEE47" s="683"/>
      <c r="IEF47" s="683"/>
      <c r="IEG47" s="683"/>
      <c r="IEH47" s="683"/>
      <c r="IEI47" s="683"/>
      <c r="IEJ47" s="683"/>
      <c r="IEK47" s="683"/>
      <c r="IEL47" s="683"/>
      <c r="IEM47" s="683"/>
      <c r="IEN47" s="683"/>
      <c r="IEO47" s="683"/>
      <c r="IEP47" s="683"/>
      <c r="IEQ47" s="683"/>
      <c r="IER47" s="683"/>
      <c r="IES47" s="683"/>
      <c r="IET47" s="683"/>
      <c r="IEU47" s="683"/>
      <c r="IEV47" s="683"/>
      <c r="IEW47" s="683"/>
      <c r="IEX47" s="683"/>
      <c r="IEY47" s="683"/>
      <c r="IEZ47" s="683"/>
      <c r="IFA47" s="683"/>
      <c r="IFB47" s="683"/>
      <c r="IFC47" s="683"/>
      <c r="IFD47" s="683"/>
      <c r="IFE47" s="683"/>
      <c r="IFF47" s="683"/>
      <c r="IFG47" s="683"/>
      <c r="IFH47" s="683"/>
      <c r="IFI47" s="683"/>
      <c r="IFJ47" s="683"/>
      <c r="IFK47" s="683"/>
      <c r="IFL47" s="683"/>
      <c r="IFM47" s="683"/>
      <c r="IFN47" s="683"/>
      <c r="IFO47" s="683"/>
      <c r="IFP47" s="683"/>
      <c r="IFQ47" s="683"/>
      <c r="IFR47" s="683"/>
      <c r="IFS47" s="683"/>
      <c r="IFT47" s="683"/>
      <c r="IFU47" s="683"/>
      <c r="IFV47" s="683"/>
      <c r="IFW47" s="683"/>
      <c r="IFX47" s="683"/>
      <c r="IFY47" s="683"/>
      <c r="IFZ47" s="683"/>
      <c r="IGA47" s="683"/>
      <c r="IGB47" s="683"/>
      <c r="IGC47" s="683"/>
      <c r="IGD47" s="683"/>
      <c r="IGE47" s="683"/>
      <c r="IGF47" s="683"/>
      <c r="IGG47" s="683"/>
      <c r="IGH47" s="683"/>
      <c r="IGI47" s="683"/>
      <c r="IGJ47" s="683"/>
      <c r="IGK47" s="683"/>
      <c r="IGL47" s="683"/>
      <c r="IGM47" s="683"/>
      <c r="IGN47" s="683"/>
      <c r="IGO47" s="683"/>
      <c r="IGP47" s="683"/>
      <c r="IGQ47" s="683"/>
      <c r="IGR47" s="683"/>
      <c r="IGS47" s="683"/>
      <c r="IGT47" s="683"/>
      <c r="IGU47" s="683"/>
      <c r="IGV47" s="683"/>
      <c r="IGW47" s="683"/>
      <c r="IGX47" s="683"/>
      <c r="IGY47" s="683"/>
      <c r="IGZ47" s="683"/>
      <c r="IHA47" s="683"/>
      <c r="IHB47" s="683"/>
      <c r="IHC47" s="683"/>
      <c r="IHD47" s="683"/>
      <c r="IHE47" s="683"/>
      <c r="IHF47" s="683"/>
      <c r="IHG47" s="683"/>
      <c r="IHH47" s="683"/>
      <c r="IHI47" s="683"/>
      <c r="IHJ47" s="683"/>
      <c r="IHK47" s="683"/>
      <c r="IHL47" s="683"/>
      <c r="IHM47" s="683"/>
      <c r="IHN47" s="683"/>
      <c r="IHO47" s="683"/>
      <c r="IHP47" s="683"/>
      <c r="IHQ47" s="683"/>
      <c r="IHR47" s="683"/>
      <c r="IHS47" s="683"/>
      <c r="IHT47" s="683"/>
      <c r="IHU47" s="683"/>
      <c r="IHV47" s="683"/>
      <c r="IHW47" s="683"/>
      <c r="IHX47" s="683"/>
      <c r="IHY47" s="683"/>
      <c r="IHZ47" s="683"/>
      <c r="IIA47" s="683"/>
      <c r="IIB47" s="683"/>
      <c r="IIC47" s="683"/>
      <c r="IID47" s="683"/>
      <c r="IIE47" s="683"/>
      <c r="IIF47" s="683"/>
      <c r="IIG47" s="683"/>
      <c r="IIH47" s="683"/>
      <c r="III47" s="683"/>
      <c r="IIJ47" s="683"/>
      <c r="IIK47" s="683"/>
      <c r="IIL47" s="683"/>
      <c r="IIM47" s="683"/>
      <c r="IIN47" s="683"/>
      <c r="IIO47" s="683"/>
      <c r="IIP47" s="683"/>
      <c r="IIQ47" s="683"/>
      <c r="IIR47" s="683"/>
      <c r="IIS47" s="683"/>
      <c r="IIT47" s="683"/>
      <c r="IIU47" s="683"/>
      <c r="IIV47" s="683"/>
      <c r="IIW47" s="683"/>
      <c r="IIX47" s="683"/>
      <c r="IIY47" s="683"/>
      <c r="IIZ47" s="683"/>
      <c r="IJA47" s="683"/>
      <c r="IJB47" s="683"/>
      <c r="IJC47" s="683"/>
      <c r="IJD47" s="683"/>
      <c r="IJE47" s="683"/>
      <c r="IJF47" s="683"/>
      <c r="IJG47" s="683"/>
      <c r="IJH47" s="683"/>
      <c r="IJI47" s="683"/>
      <c r="IJJ47" s="683"/>
      <c r="IJK47" s="683"/>
      <c r="IJL47" s="683"/>
      <c r="IJM47" s="683"/>
      <c r="IJN47" s="683"/>
      <c r="IJO47" s="683"/>
      <c r="IJP47" s="683"/>
      <c r="IJQ47" s="683"/>
      <c r="IJR47" s="683"/>
      <c r="IJS47" s="683"/>
      <c r="IJT47" s="683"/>
      <c r="IJU47" s="683"/>
      <c r="IJV47" s="683"/>
      <c r="IJW47" s="683"/>
      <c r="IJX47" s="683"/>
      <c r="IJY47" s="683"/>
      <c r="IJZ47" s="683"/>
      <c r="IKA47" s="683"/>
      <c r="IKB47" s="683"/>
      <c r="IKC47" s="683"/>
      <c r="IKD47" s="683"/>
      <c r="IKE47" s="683"/>
      <c r="IKF47" s="683"/>
      <c r="IKG47" s="683"/>
      <c r="IKH47" s="683"/>
      <c r="IKI47" s="683"/>
      <c r="IKJ47" s="683"/>
      <c r="IKK47" s="683"/>
      <c r="IKL47" s="683"/>
      <c r="IKM47" s="683"/>
      <c r="IKN47" s="683"/>
      <c r="IKO47" s="683"/>
      <c r="IKP47" s="683"/>
      <c r="IKQ47" s="683"/>
      <c r="IKR47" s="683"/>
      <c r="IKS47" s="683"/>
      <c r="IKT47" s="683"/>
      <c r="IKU47" s="683"/>
      <c r="IKV47" s="683"/>
      <c r="IKW47" s="683"/>
      <c r="IKX47" s="683"/>
      <c r="IKY47" s="683"/>
      <c r="IKZ47" s="683"/>
      <c r="ILA47" s="683"/>
      <c r="ILB47" s="683"/>
      <c r="ILC47" s="683"/>
      <c r="ILD47" s="683"/>
      <c r="ILE47" s="683"/>
      <c r="ILF47" s="683"/>
      <c r="ILG47" s="683"/>
      <c r="ILH47" s="683"/>
      <c r="ILI47" s="683"/>
      <c r="ILJ47" s="683"/>
      <c r="ILK47" s="683"/>
      <c r="ILL47" s="683"/>
      <c r="ILM47" s="683"/>
      <c r="ILN47" s="683"/>
      <c r="ILO47" s="683"/>
      <c r="ILP47" s="683"/>
      <c r="ILQ47" s="683"/>
      <c r="ILR47" s="683"/>
      <c r="ILS47" s="683"/>
      <c r="ILT47" s="683"/>
      <c r="ILU47" s="683"/>
      <c r="ILV47" s="683"/>
      <c r="ILW47" s="683"/>
      <c r="ILX47" s="683"/>
      <c r="ILY47" s="683"/>
      <c r="ILZ47" s="683"/>
      <c r="IMA47" s="683"/>
      <c r="IMB47" s="683"/>
      <c r="IMC47" s="683"/>
      <c r="IMD47" s="683"/>
      <c r="IME47" s="683"/>
      <c r="IMF47" s="683"/>
      <c r="IMG47" s="683"/>
      <c r="IMH47" s="683"/>
      <c r="IMI47" s="683"/>
      <c r="IMJ47" s="683"/>
      <c r="IMK47" s="683"/>
      <c r="IML47" s="683"/>
      <c r="IMM47" s="683"/>
      <c r="IMN47" s="683"/>
      <c r="IMO47" s="683"/>
      <c r="IMP47" s="683"/>
      <c r="IMQ47" s="683"/>
      <c r="IMR47" s="683"/>
      <c r="IMS47" s="683"/>
      <c r="IMT47" s="683"/>
      <c r="IMU47" s="683"/>
      <c r="IMV47" s="683"/>
      <c r="IMW47" s="683"/>
      <c r="IMX47" s="683"/>
      <c r="IMY47" s="683"/>
      <c r="IMZ47" s="683"/>
      <c r="INA47" s="683"/>
      <c r="INB47" s="683"/>
      <c r="INC47" s="683"/>
      <c r="IND47" s="683"/>
      <c r="INE47" s="683"/>
      <c r="INF47" s="683"/>
      <c r="ING47" s="683"/>
      <c r="INH47" s="683"/>
      <c r="INI47" s="683"/>
      <c r="INJ47" s="683"/>
      <c r="INK47" s="683"/>
      <c r="INL47" s="683"/>
      <c r="INM47" s="683"/>
      <c r="INN47" s="683"/>
      <c r="INO47" s="683"/>
      <c r="INP47" s="683"/>
      <c r="INQ47" s="683"/>
      <c r="INR47" s="683"/>
      <c r="INS47" s="683"/>
      <c r="INT47" s="683"/>
      <c r="INU47" s="683"/>
      <c r="INV47" s="683"/>
      <c r="INW47" s="683"/>
      <c r="INX47" s="683"/>
      <c r="INY47" s="683"/>
      <c r="INZ47" s="683"/>
      <c r="IOA47" s="683"/>
      <c r="IOB47" s="683"/>
      <c r="IOC47" s="683"/>
      <c r="IOD47" s="683"/>
      <c r="IOE47" s="683"/>
      <c r="IOF47" s="683"/>
      <c r="IOG47" s="683"/>
      <c r="IOH47" s="683"/>
      <c r="IOI47" s="683"/>
      <c r="IOJ47" s="683"/>
      <c r="IOK47" s="683"/>
      <c r="IOL47" s="683"/>
      <c r="IOM47" s="683"/>
      <c r="ION47" s="683"/>
      <c r="IOO47" s="683"/>
      <c r="IOP47" s="683"/>
      <c r="IOQ47" s="683"/>
      <c r="IOR47" s="683"/>
      <c r="IOS47" s="683"/>
      <c r="IOT47" s="683"/>
      <c r="IOU47" s="683"/>
      <c r="IOV47" s="683"/>
      <c r="IOW47" s="683"/>
      <c r="IOX47" s="683"/>
      <c r="IOY47" s="683"/>
      <c r="IOZ47" s="683"/>
      <c r="IPA47" s="683"/>
      <c r="IPB47" s="683"/>
      <c r="IPC47" s="683"/>
      <c r="IPD47" s="683"/>
      <c r="IPE47" s="683"/>
      <c r="IPF47" s="683"/>
      <c r="IPG47" s="683"/>
      <c r="IPH47" s="683"/>
      <c r="IPI47" s="683"/>
      <c r="IPJ47" s="683"/>
      <c r="IPK47" s="683"/>
      <c r="IPL47" s="683"/>
      <c r="IPM47" s="683"/>
      <c r="IPN47" s="683"/>
      <c r="IPO47" s="683"/>
      <c r="IPP47" s="683"/>
      <c r="IPQ47" s="683"/>
      <c r="IPR47" s="683"/>
      <c r="IPS47" s="683"/>
      <c r="IPT47" s="683"/>
      <c r="IPU47" s="683"/>
      <c r="IPV47" s="683"/>
      <c r="IPW47" s="683"/>
      <c r="IPX47" s="683"/>
      <c r="IPY47" s="683"/>
      <c r="IPZ47" s="683"/>
      <c r="IQA47" s="683"/>
      <c r="IQB47" s="683"/>
      <c r="IQC47" s="683"/>
      <c r="IQD47" s="683"/>
      <c r="IQE47" s="683"/>
      <c r="IQF47" s="683"/>
      <c r="IQG47" s="683"/>
      <c r="IQH47" s="683"/>
      <c r="IQI47" s="683"/>
      <c r="IQJ47" s="683"/>
      <c r="IQK47" s="683"/>
      <c r="IQL47" s="683"/>
      <c r="IQM47" s="683"/>
      <c r="IQN47" s="683"/>
      <c r="IQO47" s="683"/>
      <c r="IQP47" s="683"/>
      <c r="IQQ47" s="683"/>
      <c r="IQR47" s="683"/>
      <c r="IQS47" s="683"/>
      <c r="IQT47" s="683"/>
      <c r="IQU47" s="683"/>
      <c r="IQV47" s="683"/>
      <c r="IQW47" s="683"/>
      <c r="IQX47" s="683"/>
      <c r="IQY47" s="683"/>
      <c r="IQZ47" s="683"/>
      <c r="IRA47" s="683"/>
      <c r="IRB47" s="683"/>
      <c r="IRC47" s="683"/>
      <c r="IRD47" s="683"/>
      <c r="IRE47" s="683"/>
      <c r="IRF47" s="683"/>
      <c r="IRG47" s="683"/>
      <c r="IRH47" s="683"/>
      <c r="IRI47" s="683"/>
      <c r="IRJ47" s="683"/>
      <c r="IRK47" s="683"/>
      <c r="IRL47" s="683"/>
      <c r="IRM47" s="683"/>
      <c r="IRN47" s="683"/>
      <c r="IRO47" s="683"/>
      <c r="IRP47" s="683"/>
      <c r="IRQ47" s="683"/>
      <c r="IRR47" s="683"/>
      <c r="IRS47" s="683"/>
      <c r="IRT47" s="683"/>
      <c r="IRU47" s="683"/>
      <c r="IRV47" s="683"/>
      <c r="IRW47" s="683"/>
      <c r="IRX47" s="683"/>
      <c r="IRY47" s="683"/>
      <c r="IRZ47" s="683"/>
      <c r="ISA47" s="683"/>
      <c r="ISB47" s="683"/>
      <c r="ISC47" s="683"/>
      <c r="ISD47" s="683"/>
      <c r="ISE47" s="683"/>
      <c r="ISF47" s="683"/>
      <c r="ISG47" s="683"/>
      <c r="ISH47" s="683"/>
      <c r="ISI47" s="683"/>
      <c r="ISJ47" s="683"/>
      <c r="ISK47" s="683"/>
      <c r="ISL47" s="683"/>
      <c r="ISM47" s="683"/>
      <c r="ISN47" s="683"/>
      <c r="ISO47" s="683"/>
      <c r="ISP47" s="683"/>
      <c r="ISQ47" s="683"/>
      <c r="ISR47" s="683"/>
      <c r="ISS47" s="683"/>
      <c r="IST47" s="683"/>
      <c r="ISU47" s="683"/>
      <c r="ISV47" s="683"/>
      <c r="ISW47" s="683"/>
      <c r="ISX47" s="683"/>
      <c r="ISY47" s="683"/>
      <c r="ISZ47" s="683"/>
      <c r="ITA47" s="683"/>
      <c r="ITB47" s="683"/>
      <c r="ITC47" s="683"/>
      <c r="ITD47" s="683"/>
      <c r="ITE47" s="683"/>
      <c r="ITF47" s="683"/>
      <c r="ITG47" s="683"/>
      <c r="ITH47" s="683"/>
      <c r="ITI47" s="683"/>
      <c r="ITJ47" s="683"/>
      <c r="ITK47" s="683"/>
      <c r="ITL47" s="683"/>
      <c r="ITM47" s="683"/>
      <c r="ITN47" s="683"/>
      <c r="ITO47" s="683"/>
      <c r="ITP47" s="683"/>
      <c r="ITQ47" s="683"/>
      <c r="ITR47" s="683"/>
      <c r="ITS47" s="683"/>
      <c r="ITT47" s="683"/>
      <c r="ITU47" s="683"/>
      <c r="ITV47" s="683"/>
      <c r="ITW47" s="683"/>
      <c r="ITX47" s="683"/>
      <c r="ITY47" s="683"/>
      <c r="ITZ47" s="683"/>
      <c r="IUA47" s="683"/>
      <c r="IUB47" s="683"/>
      <c r="IUC47" s="683"/>
      <c r="IUD47" s="683"/>
      <c r="IUE47" s="683"/>
      <c r="IUF47" s="683"/>
      <c r="IUG47" s="683"/>
      <c r="IUH47" s="683"/>
      <c r="IUI47" s="683"/>
      <c r="IUJ47" s="683"/>
      <c r="IUK47" s="683"/>
      <c r="IUL47" s="683"/>
      <c r="IUM47" s="683"/>
      <c r="IUN47" s="683"/>
      <c r="IUO47" s="683"/>
      <c r="IUP47" s="683"/>
      <c r="IUQ47" s="683"/>
      <c r="IUR47" s="683"/>
      <c r="IUS47" s="683"/>
      <c r="IUT47" s="683"/>
      <c r="IUU47" s="683"/>
      <c r="IUV47" s="683"/>
      <c r="IUW47" s="683"/>
      <c r="IUX47" s="683"/>
      <c r="IUY47" s="683"/>
      <c r="IUZ47" s="683"/>
      <c r="IVA47" s="683"/>
      <c r="IVB47" s="683"/>
      <c r="IVC47" s="683"/>
      <c r="IVD47" s="683"/>
      <c r="IVE47" s="683"/>
      <c r="IVF47" s="683"/>
      <c r="IVG47" s="683"/>
      <c r="IVH47" s="683"/>
      <c r="IVI47" s="683"/>
      <c r="IVJ47" s="683"/>
      <c r="IVK47" s="683"/>
      <c r="IVL47" s="683"/>
      <c r="IVM47" s="683"/>
      <c r="IVN47" s="683"/>
      <c r="IVO47" s="683"/>
      <c r="IVP47" s="683"/>
      <c r="IVQ47" s="683"/>
      <c r="IVR47" s="683"/>
      <c r="IVS47" s="683"/>
      <c r="IVT47" s="683"/>
      <c r="IVU47" s="683"/>
      <c r="IVV47" s="683"/>
      <c r="IVW47" s="683"/>
      <c r="IVX47" s="683"/>
      <c r="IVY47" s="683"/>
      <c r="IVZ47" s="683"/>
      <c r="IWA47" s="683"/>
      <c r="IWB47" s="683"/>
      <c r="IWC47" s="683"/>
      <c r="IWD47" s="683"/>
      <c r="IWE47" s="683"/>
      <c r="IWF47" s="683"/>
      <c r="IWG47" s="683"/>
      <c r="IWH47" s="683"/>
      <c r="IWI47" s="683"/>
      <c r="IWJ47" s="683"/>
      <c r="IWK47" s="683"/>
      <c r="IWL47" s="683"/>
      <c r="IWM47" s="683"/>
      <c r="IWN47" s="683"/>
      <c r="IWO47" s="683"/>
      <c r="IWP47" s="683"/>
      <c r="IWQ47" s="683"/>
      <c r="IWR47" s="683"/>
      <c r="IWS47" s="683"/>
      <c r="IWT47" s="683"/>
      <c r="IWU47" s="683"/>
      <c r="IWV47" s="683"/>
      <c r="IWW47" s="683"/>
      <c r="IWX47" s="683"/>
      <c r="IWY47" s="683"/>
      <c r="IWZ47" s="683"/>
      <c r="IXA47" s="683"/>
      <c r="IXB47" s="683"/>
      <c r="IXC47" s="683"/>
      <c r="IXD47" s="683"/>
      <c r="IXE47" s="683"/>
      <c r="IXF47" s="683"/>
      <c r="IXG47" s="683"/>
      <c r="IXH47" s="683"/>
      <c r="IXI47" s="683"/>
      <c r="IXJ47" s="683"/>
      <c r="IXK47" s="683"/>
      <c r="IXL47" s="683"/>
      <c r="IXM47" s="683"/>
      <c r="IXN47" s="683"/>
      <c r="IXO47" s="683"/>
      <c r="IXP47" s="683"/>
      <c r="IXQ47" s="683"/>
      <c r="IXR47" s="683"/>
      <c r="IXS47" s="683"/>
      <c r="IXT47" s="683"/>
      <c r="IXU47" s="683"/>
      <c r="IXV47" s="683"/>
      <c r="IXW47" s="683"/>
      <c r="IXX47" s="683"/>
      <c r="IXY47" s="683"/>
      <c r="IXZ47" s="683"/>
      <c r="IYA47" s="683"/>
      <c r="IYB47" s="683"/>
      <c r="IYC47" s="683"/>
      <c r="IYD47" s="683"/>
      <c r="IYE47" s="683"/>
      <c r="IYF47" s="683"/>
      <c r="IYG47" s="683"/>
      <c r="IYH47" s="683"/>
      <c r="IYI47" s="683"/>
      <c r="IYJ47" s="683"/>
      <c r="IYK47" s="683"/>
      <c r="IYL47" s="683"/>
      <c r="IYM47" s="683"/>
      <c r="IYN47" s="683"/>
      <c r="IYO47" s="683"/>
      <c r="IYP47" s="683"/>
      <c r="IYQ47" s="683"/>
      <c r="IYR47" s="683"/>
      <c r="IYS47" s="683"/>
      <c r="IYT47" s="683"/>
      <c r="IYU47" s="683"/>
      <c r="IYV47" s="683"/>
      <c r="IYW47" s="683"/>
      <c r="IYX47" s="683"/>
      <c r="IYY47" s="683"/>
      <c r="IYZ47" s="683"/>
      <c r="IZA47" s="683"/>
      <c r="IZB47" s="683"/>
      <c r="IZC47" s="683"/>
      <c r="IZD47" s="683"/>
      <c r="IZE47" s="683"/>
      <c r="IZF47" s="683"/>
      <c r="IZG47" s="683"/>
      <c r="IZH47" s="683"/>
      <c r="IZI47" s="683"/>
      <c r="IZJ47" s="683"/>
      <c r="IZK47" s="683"/>
      <c r="IZL47" s="683"/>
      <c r="IZM47" s="683"/>
      <c r="IZN47" s="683"/>
      <c r="IZO47" s="683"/>
      <c r="IZP47" s="683"/>
      <c r="IZQ47" s="683"/>
      <c r="IZR47" s="683"/>
      <c r="IZS47" s="683"/>
      <c r="IZT47" s="683"/>
      <c r="IZU47" s="683"/>
      <c r="IZV47" s="683"/>
      <c r="IZW47" s="683"/>
      <c r="IZX47" s="683"/>
      <c r="IZY47" s="683"/>
      <c r="IZZ47" s="683"/>
      <c r="JAA47" s="683"/>
      <c r="JAB47" s="683"/>
      <c r="JAC47" s="683"/>
      <c r="JAD47" s="683"/>
      <c r="JAE47" s="683"/>
      <c r="JAF47" s="683"/>
      <c r="JAG47" s="683"/>
      <c r="JAH47" s="683"/>
      <c r="JAI47" s="683"/>
      <c r="JAJ47" s="683"/>
      <c r="JAK47" s="683"/>
      <c r="JAL47" s="683"/>
      <c r="JAM47" s="683"/>
      <c r="JAN47" s="683"/>
      <c r="JAO47" s="683"/>
      <c r="JAP47" s="683"/>
      <c r="JAQ47" s="683"/>
      <c r="JAR47" s="683"/>
      <c r="JAS47" s="683"/>
      <c r="JAT47" s="683"/>
      <c r="JAU47" s="683"/>
      <c r="JAV47" s="683"/>
      <c r="JAW47" s="683"/>
      <c r="JAX47" s="683"/>
      <c r="JAY47" s="683"/>
      <c r="JAZ47" s="683"/>
      <c r="JBA47" s="683"/>
      <c r="JBB47" s="683"/>
      <c r="JBC47" s="683"/>
      <c r="JBD47" s="683"/>
      <c r="JBE47" s="683"/>
      <c r="JBF47" s="683"/>
      <c r="JBG47" s="683"/>
      <c r="JBH47" s="683"/>
      <c r="JBI47" s="683"/>
      <c r="JBJ47" s="683"/>
      <c r="JBK47" s="683"/>
      <c r="JBL47" s="683"/>
      <c r="JBM47" s="683"/>
      <c r="JBN47" s="683"/>
      <c r="JBO47" s="683"/>
      <c r="JBP47" s="683"/>
      <c r="JBQ47" s="683"/>
      <c r="JBR47" s="683"/>
      <c r="JBS47" s="683"/>
      <c r="JBT47" s="683"/>
      <c r="JBU47" s="683"/>
      <c r="JBV47" s="683"/>
      <c r="JBW47" s="683"/>
      <c r="JBX47" s="683"/>
      <c r="JBY47" s="683"/>
      <c r="JBZ47" s="683"/>
      <c r="JCA47" s="683"/>
      <c r="JCB47" s="683"/>
      <c r="JCC47" s="683"/>
      <c r="JCD47" s="683"/>
      <c r="JCE47" s="683"/>
      <c r="JCF47" s="683"/>
      <c r="JCG47" s="683"/>
      <c r="JCH47" s="683"/>
      <c r="JCI47" s="683"/>
      <c r="JCJ47" s="683"/>
      <c r="JCK47" s="683"/>
      <c r="JCL47" s="683"/>
      <c r="JCM47" s="683"/>
      <c r="JCN47" s="683"/>
      <c r="JCO47" s="683"/>
      <c r="JCP47" s="683"/>
      <c r="JCQ47" s="683"/>
      <c r="JCR47" s="683"/>
      <c r="JCS47" s="683"/>
      <c r="JCT47" s="683"/>
      <c r="JCU47" s="683"/>
      <c r="JCV47" s="683"/>
      <c r="JCW47" s="683"/>
      <c r="JCX47" s="683"/>
      <c r="JCY47" s="683"/>
      <c r="JCZ47" s="683"/>
      <c r="JDA47" s="683"/>
      <c r="JDB47" s="683"/>
      <c r="JDC47" s="683"/>
      <c r="JDD47" s="683"/>
      <c r="JDE47" s="683"/>
      <c r="JDF47" s="683"/>
      <c r="JDG47" s="683"/>
      <c r="JDH47" s="683"/>
      <c r="JDI47" s="683"/>
      <c r="JDJ47" s="683"/>
      <c r="JDK47" s="683"/>
      <c r="JDL47" s="683"/>
      <c r="JDM47" s="683"/>
      <c r="JDN47" s="683"/>
      <c r="JDO47" s="683"/>
      <c r="JDP47" s="683"/>
      <c r="JDQ47" s="683"/>
      <c r="JDR47" s="683"/>
      <c r="JDS47" s="683"/>
      <c r="JDT47" s="683"/>
      <c r="JDU47" s="683"/>
      <c r="JDV47" s="683"/>
      <c r="JDW47" s="683"/>
      <c r="JDX47" s="683"/>
      <c r="JDY47" s="683"/>
      <c r="JDZ47" s="683"/>
      <c r="JEA47" s="683"/>
      <c r="JEB47" s="683"/>
      <c r="JEC47" s="683"/>
      <c r="JED47" s="683"/>
      <c r="JEE47" s="683"/>
      <c r="JEF47" s="683"/>
      <c r="JEG47" s="683"/>
      <c r="JEH47" s="683"/>
      <c r="JEI47" s="683"/>
      <c r="JEJ47" s="683"/>
      <c r="JEK47" s="683"/>
      <c r="JEL47" s="683"/>
      <c r="JEM47" s="683"/>
      <c r="JEN47" s="683"/>
      <c r="JEO47" s="683"/>
      <c r="JEP47" s="683"/>
      <c r="JEQ47" s="683"/>
      <c r="JER47" s="683"/>
      <c r="JES47" s="683"/>
      <c r="JET47" s="683"/>
      <c r="JEU47" s="683"/>
      <c r="JEV47" s="683"/>
      <c r="JEW47" s="683"/>
      <c r="JEX47" s="683"/>
      <c r="JEY47" s="683"/>
      <c r="JEZ47" s="683"/>
      <c r="JFA47" s="683"/>
      <c r="JFB47" s="683"/>
      <c r="JFC47" s="683"/>
      <c r="JFD47" s="683"/>
      <c r="JFE47" s="683"/>
      <c r="JFF47" s="683"/>
      <c r="JFG47" s="683"/>
      <c r="JFH47" s="683"/>
      <c r="JFI47" s="683"/>
      <c r="JFJ47" s="683"/>
      <c r="JFK47" s="683"/>
      <c r="JFL47" s="683"/>
      <c r="JFM47" s="683"/>
      <c r="JFN47" s="683"/>
      <c r="JFO47" s="683"/>
      <c r="JFP47" s="683"/>
      <c r="JFQ47" s="683"/>
      <c r="JFR47" s="683"/>
      <c r="JFS47" s="683"/>
      <c r="JFT47" s="683"/>
      <c r="JFU47" s="683"/>
      <c r="JFV47" s="683"/>
      <c r="JFW47" s="683"/>
      <c r="JFX47" s="683"/>
      <c r="JFY47" s="683"/>
      <c r="JFZ47" s="683"/>
      <c r="JGA47" s="683"/>
      <c r="JGB47" s="683"/>
      <c r="JGC47" s="683"/>
      <c r="JGD47" s="683"/>
      <c r="JGE47" s="683"/>
      <c r="JGF47" s="683"/>
      <c r="JGG47" s="683"/>
      <c r="JGH47" s="683"/>
      <c r="JGI47" s="683"/>
      <c r="JGJ47" s="683"/>
      <c r="JGK47" s="683"/>
      <c r="JGL47" s="683"/>
      <c r="JGM47" s="683"/>
      <c r="JGN47" s="683"/>
      <c r="JGO47" s="683"/>
      <c r="JGP47" s="683"/>
      <c r="JGQ47" s="683"/>
      <c r="JGR47" s="683"/>
      <c r="JGS47" s="683"/>
      <c r="JGT47" s="683"/>
      <c r="JGU47" s="683"/>
      <c r="JGV47" s="683"/>
      <c r="JGW47" s="683"/>
      <c r="JGX47" s="683"/>
      <c r="JGY47" s="683"/>
      <c r="JGZ47" s="683"/>
      <c r="JHA47" s="683"/>
      <c r="JHB47" s="683"/>
      <c r="JHC47" s="683"/>
      <c r="JHD47" s="683"/>
      <c r="JHE47" s="683"/>
      <c r="JHF47" s="683"/>
      <c r="JHG47" s="683"/>
      <c r="JHH47" s="683"/>
      <c r="JHI47" s="683"/>
      <c r="JHJ47" s="683"/>
      <c r="JHK47" s="683"/>
      <c r="JHL47" s="683"/>
      <c r="JHM47" s="683"/>
      <c r="JHN47" s="683"/>
      <c r="JHO47" s="683"/>
      <c r="JHP47" s="683"/>
      <c r="JHQ47" s="683"/>
      <c r="JHR47" s="683"/>
      <c r="JHS47" s="683"/>
      <c r="JHT47" s="683"/>
      <c r="JHU47" s="683"/>
      <c r="JHV47" s="683"/>
      <c r="JHW47" s="683"/>
      <c r="JHX47" s="683"/>
      <c r="JHY47" s="683"/>
      <c r="JHZ47" s="683"/>
      <c r="JIA47" s="683"/>
      <c r="JIB47" s="683"/>
      <c r="JIC47" s="683"/>
      <c r="JID47" s="683"/>
      <c r="JIE47" s="683"/>
      <c r="JIF47" s="683"/>
      <c r="JIG47" s="683"/>
      <c r="JIH47" s="683"/>
      <c r="JII47" s="683"/>
      <c r="JIJ47" s="683"/>
      <c r="JIK47" s="683"/>
      <c r="JIL47" s="683"/>
      <c r="JIM47" s="683"/>
      <c r="JIN47" s="683"/>
      <c r="JIO47" s="683"/>
      <c r="JIP47" s="683"/>
      <c r="JIQ47" s="683"/>
      <c r="JIR47" s="683"/>
      <c r="JIS47" s="683"/>
      <c r="JIT47" s="683"/>
      <c r="JIU47" s="683"/>
      <c r="JIV47" s="683"/>
      <c r="JIW47" s="683"/>
      <c r="JIX47" s="683"/>
      <c r="JIY47" s="683"/>
      <c r="JIZ47" s="683"/>
      <c r="JJA47" s="683"/>
      <c r="JJB47" s="683"/>
      <c r="JJC47" s="683"/>
      <c r="JJD47" s="683"/>
      <c r="JJE47" s="683"/>
      <c r="JJF47" s="683"/>
      <c r="JJG47" s="683"/>
      <c r="JJH47" s="683"/>
      <c r="JJI47" s="683"/>
      <c r="JJJ47" s="683"/>
      <c r="JJK47" s="683"/>
      <c r="JJL47" s="683"/>
      <c r="JJM47" s="683"/>
      <c r="JJN47" s="683"/>
      <c r="JJO47" s="683"/>
      <c r="JJP47" s="683"/>
      <c r="JJQ47" s="683"/>
      <c r="JJR47" s="683"/>
      <c r="JJS47" s="683"/>
      <c r="JJT47" s="683"/>
      <c r="JJU47" s="683"/>
      <c r="JJV47" s="683"/>
      <c r="JJW47" s="683"/>
      <c r="JJX47" s="683"/>
      <c r="JJY47" s="683"/>
      <c r="JJZ47" s="683"/>
      <c r="JKA47" s="683"/>
      <c r="JKB47" s="683"/>
      <c r="JKC47" s="683"/>
      <c r="JKD47" s="683"/>
      <c r="JKE47" s="683"/>
      <c r="JKF47" s="683"/>
      <c r="JKG47" s="683"/>
      <c r="JKH47" s="683"/>
      <c r="JKI47" s="683"/>
      <c r="JKJ47" s="683"/>
      <c r="JKK47" s="683"/>
      <c r="JKL47" s="683"/>
      <c r="JKM47" s="683"/>
      <c r="JKN47" s="683"/>
      <c r="JKO47" s="683"/>
      <c r="JKP47" s="683"/>
      <c r="JKQ47" s="683"/>
      <c r="JKR47" s="683"/>
      <c r="JKS47" s="683"/>
      <c r="JKT47" s="683"/>
      <c r="JKU47" s="683"/>
      <c r="JKV47" s="683"/>
      <c r="JKW47" s="683"/>
      <c r="JKX47" s="683"/>
      <c r="JKY47" s="683"/>
      <c r="JKZ47" s="683"/>
      <c r="JLA47" s="683"/>
      <c r="JLB47" s="683"/>
      <c r="JLC47" s="683"/>
      <c r="JLD47" s="683"/>
      <c r="JLE47" s="683"/>
      <c r="JLF47" s="683"/>
      <c r="JLG47" s="683"/>
      <c r="JLH47" s="683"/>
      <c r="JLI47" s="683"/>
      <c r="JLJ47" s="683"/>
      <c r="JLK47" s="683"/>
      <c r="JLL47" s="683"/>
      <c r="JLM47" s="683"/>
      <c r="JLN47" s="683"/>
      <c r="JLO47" s="683"/>
      <c r="JLP47" s="683"/>
      <c r="JLQ47" s="683"/>
      <c r="JLR47" s="683"/>
      <c r="JLS47" s="683"/>
      <c r="JLT47" s="683"/>
      <c r="JLU47" s="683"/>
      <c r="JLV47" s="683"/>
      <c r="JLW47" s="683"/>
      <c r="JLX47" s="683"/>
      <c r="JLY47" s="683"/>
      <c r="JLZ47" s="683"/>
      <c r="JMA47" s="683"/>
      <c r="JMB47" s="683"/>
      <c r="JMC47" s="683"/>
      <c r="JMD47" s="683"/>
      <c r="JME47" s="683"/>
      <c r="JMF47" s="683"/>
      <c r="JMG47" s="683"/>
      <c r="JMH47" s="683"/>
      <c r="JMI47" s="683"/>
      <c r="JMJ47" s="683"/>
      <c r="JMK47" s="683"/>
      <c r="JML47" s="683"/>
      <c r="JMM47" s="683"/>
      <c r="JMN47" s="683"/>
      <c r="JMO47" s="683"/>
      <c r="JMP47" s="683"/>
      <c r="JMQ47" s="683"/>
      <c r="JMR47" s="683"/>
      <c r="JMS47" s="683"/>
      <c r="JMT47" s="683"/>
      <c r="JMU47" s="683"/>
      <c r="JMV47" s="683"/>
      <c r="JMW47" s="683"/>
      <c r="JMX47" s="683"/>
      <c r="JMY47" s="683"/>
      <c r="JMZ47" s="683"/>
      <c r="JNA47" s="683"/>
      <c r="JNB47" s="683"/>
      <c r="JNC47" s="683"/>
      <c r="JND47" s="683"/>
      <c r="JNE47" s="683"/>
      <c r="JNF47" s="683"/>
      <c r="JNG47" s="683"/>
      <c r="JNH47" s="683"/>
      <c r="JNI47" s="683"/>
      <c r="JNJ47" s="683"/>
      <c r="JNK47" s="683"/>
      <c r="JNL47" s="683"/>
      <c r="JNM47" s="683"/>
      <c r="JNN47" s="683"/>
      <c r="JNO47" s="683"/>
      <c r="JNP47" s="683"/>
      <c r="JNQ47" s="683"/>
      <c r="JNR47" s="683"/>
      <c r="JNS47" s="683"/>
      <c r="JNT47" s="683"/>
      <c r="JNU47" s="683"/>
      <c r="JNV47" s="683"/>
      <c r="JNW47" s="683"/>
      <c r="JNX47" s="683"/>
      <c r="JNY47" s="683"/>
      <c r="JNZ47" s="683"/>
      <c r="JOA47" s="683"/>
      <c r="JOB47" s="683"/>
      <c r="JOC47" s="683"/>
      <c r="JOD47" s="683"/>
      <c r="JOE47" s="683"/>
      <c r="JOF47" s="683"/>
      <c r="JOG47" s="683"/>
      <c r="JOH47" s="683"/>
      <c r="JOI47" s="683"/>
      <c r="JOJ47" s="683"/>
      <c r="JOK47" s="683"/>
      <c r="JOL47" s="683"/>
      <c r="JOM47" s="683"/>
      <c r="JON47" s="683"/>
      <c r="JOO47" s="683"/>
      <c r="JOP47" s="683"/>
      <c r="JOQ47" s="683"/>
      <c r="JOR47" s="683"/>
      <c r="JOS47" s="683"/>
      <c r="JOT47" s="683"/>
      <c r="JOU47" s="683"/>
      <c r="JOV47" s="683"/>
      <c r="JOW47" s="683"/>
      <c r="JOX47" s="683"/>
      <c r="JOY47" s="683"/>
      <c r="JOZ47" s="683"/>
      <c r="JPA47" s="683"/>
      <c r="JPB47" s="683"/>
      <c r="JPC47" s="683"/>
      <c r="JPD47" s="683"/>
      <c r="JPE47" s="683"/>
      <c r="JPF47" s="683"/>
      <c r="JPG47" s="683"/>
      <c r="JPH47" s="683"/>
      <c r="JPI47" s="683"/>
      <c r="JPJ47" s="683"/>
      <c r="JPK47" s="683"/>
      <c r="JPL47" s="683"/>
      <c r="JPM47" s="683"/>
      <c r="JPN47" s="683"/>
      <c r="JPO47" s="683"/>
      <c r="JPP47" s="683"/>
      <c r="JPQ47" s="683"/>
      <c r="JPR47" s="683"/>
      <c r="JPS47" s="683"/>
      <c r="JPT47" s="683"/>
      <c r="JPU47" s="683"/>
      <c r="JPV47" s="683"/>
      <c r="JPW47" s="683"/>
      <c r="JPX47" s="683"/>
      <c r="JPY47" s="683"/>
      <c r="JPZ47" s="683"/>
      <c r="JQA47" s="683"/>
      <c r="JQB47" s="683"/>
      <c r="JQC47" s="683"/>
      <c r="JQD47" s="683"/>
      <c r="JQE47" s="683"/>
      <c r="JQF47" s="683"/>
      <c r="JQG47" s="683"/>
      <c r="JQH47" s="683"/>
      <c r="JQI47" s="683"/>
      <c r="JQJ47" s="683"/>
      <c r="JQK47" s="683"/>
      <c r="JQL47" s="683"/>
      <c r="JQM47" s="683"/>
      <c r="JQN47" s="683"/>
      <c r="JQO47" s="683"/>
      <c r="JQP47" s="683"/>
      <c r="JQQ47" s="683"/>
      <c r="JQR47" s="683"/>
      <c r="JQS47" s="683"/>
      <c r="JQT47" s="683"/>
      <c r="JQU47" s="683"/>
      <c r="JQV47" s="683"/>
      <c r="JQW47" s="683"/>
      <c r="JQX47" s="683"/>
      <c r="JQY47" s="683"/>
      <c r="JQZ47" s="683"/>
      <c r="JRA47" s="683"/>
      <c r="JRB47" s="683"/>
      <c r="JRC47" s="683"/>
      <c r="JRD47" s="683"/>
      <c r="JRE47" s="683"/>
      <c r="JRF47" s="683"/>
      <c r="JRG47" s="683"/>
      <c r="JRH47" s="683"/>
      <c r="JRI47" s="683"/>
      <c r="JRJ47" s="683"/>
      <c r="JRK47" s="683"/>
      <c r="JRL47" s="683"/>
      <c r="JRM47" s="683"/>
      <c r="JRN47" s="683"/>
      <c r="JRO47" s="683"/>
      <c r="JRP47" s="683"/>
      <c r="JRQ47" s="683"/>
      <c r="JRR47" s="683"/>
      <c r="JRS47" s="683"/>
      <c r="JRT47" s="683"/>
      <c r="JRU47" s="683"/>
      <c r="JRV47" s="683"/>
      <c r="JRW47" s="683"/>
      <c r="JRX47" s="683"/>
      <c r="JRY47" s="683"/>
      <c r="JRZ47" s="683"/>
      <c r="JSA47" s="683"/>
      <c r="JSB47" s="683"/>
      <c r="JSC47" s="683"/>
      <c r="JSD47" s="683"/>
      <c r="JSE47" s="683"/>
      <c r="JSF47" s="683"/>
      <c r="JSG47" s="683"/>
      <c r="JSH47" s="683"/>
      <c r="JSI47" s="683"/>
      <c r="JSJ47" s="683"/>
      <c r="JSK47" s="683"/>
      <c r="JSL47" s="683"/>
      <c r="JSM47" s="683"/>
      <c r="JSN47" s="683"/>
      <c r="JSO47" s="683"/>
      <c r="JSP47" s="683"/>
      <c r="JSQ47" s="683"/>
      <c r="JSR47" s="683"/>
      <c r="JSS47" s="683"/>
      <c r="JST47" s="683"/>
      <c r="JSU47" s="683"/>
      <c r="JSV47" s="683"/>
      <c r="JSW47" s="683"/>
      <c r="JSX47" s="683"/>
      <c r="JSY47" s="683"/>
      <c r="JSZ47" s="683"/>
      <c r="JTA47" s="683"/>
      <c r="JTB47" s="683"/>
      <c r="JTC47" s="683"/>
      <c r="JTD47" s="683"/>
      <c r="JTE47" s="683"/>
      <c r="JTF47" s="683"/>
      <c r="JTG47" s="683"/>
      <c r="JTH47" s="683"/>
      <c r="JTI47" s="683"/>
      <c r="JTJ47" s="683"/>
      <c r="JTK47" s="683"/>
      <c r="JTL47" s="683"/>
      <c r="JTM47" s="683"/>
      <c r="JTN47" s="683"/>
      <c r="JTO47" s="683"/>
      <c r="JTP47" s="683"/>
      <c r="JTQ47" s="683"/>
      <c r="JTR47" s="683"/>
      <c r="JTS47" s="683"/>
      <c r="JTT47" s="683"/>
      <c r="JTU47" s="683"/>
      <c r="JTV47" s="683"/>
      <c r="JTW47" s="683"/>
      <c r="JTX47" s="683"/>
      <c r="JTY47" s="683"/>
      <c r="JTZ47" s="683"/>
      <c r="JUA47" s="683"/>
      <c r="JUB47" s="683"/>
      <c r="JUC47" s="683"/>
      <c r="JUD47" s="683"/>
      <c r="JUE47" s="683"/>
      <c r="JUF47" s="683"/>
      <c r="JUG47" s="683"/>
      <c r="JUH47" s="683"/>
      <c r="JUI47" s="683"/>
      <c r="JUJ47" s="683"/>
      <c r="JUK47" s="683"/>
      <c r="JUL47" s="683"/>
      <c r="JUM47" s="683"/>
      <c r="JUN47" s="683"/>
      <c r="JUO47" s="683"/>
      <c r="JUP47" s="683"/>
      <c r="JUQ47" s="683"/>
      <c r="JUR47" s="683"/>
      <c r="JUS47" s="683"/>
      <c r="JUT47" s="683"/>
      <c r="JUU47" s="683"/>
      <c r="JUV47" s="683"/>
      <c r="JUW47" s="683"/>
      <c r="JUX47" s="683"/>
      <c r="JUY47" s="683"/>
      <c r="JUZ47" s="683"/>
      <c r="JVA47" s="683"/>
      <c r="JVB47" s="683"/>
      <c r="JVC47" s="683"/>
      <c r="JVD47" s="683"/>
      <c r="JVE47" s="683"/>
      <c r="JVF47" s="683"/>
      <c r="JVG47" s="683"/>
      <c r="JVH47" s="683"/>
      <c r="JVI47" s="683"/>
      <c r="JVJ47" s="683"/>
      <c r="JVK47" s="683"/>
      <c r="JVL47" s="683"/>
      <c r="JVM47" s="683"/>
      <c r="JVN47" s="683"/>
      <c r="JVO47" s="683"/>
      <c r="JVP47" s="683"/>
      <c r="JVQ47" s="683"/>
      <c r="JVR47" s="683"/>
      <c r="JVS47" s="683"/>
      <c r="JVT47" s="683"/>
      <c r="JVU47" s="683"/>
      <c r="JVV47" s="683"/>
      <c r="JVW47" s="683"/>
      <c r="JVX47" s="683"/>
      <c r="JVY47" s="683"/>
      <c r="JVZ47" s="683"/>
      <c r="JWA47" s="683"/>
      <c r="JWB47" s="683"/>
      <c r="JWC47" s="683"/>
      <c r="JWD47" s="683"/>
      <c r="JWE47" s="683"/>
      <c r="JWF47" s="683"/>
      <c r="JWG47" s="683"/>
      <c r="JWH47" s="683"/>
      <c r="JWI47" s="683"/>
      <c r="JWJ47" s="683"/>
      <c r="JWK47" s="683"/>
      <c r="JWL47" s="683"/>
      <c r="JWM47" s="683"/>
      <c r="JWN47" s="683"/>
      <c r="JWO47" s="683"/>
      <c r="JWP47" s="683"/>
      <c r="JWQ47" s="683"/>
      <c r="JWR47" s="683"/>
      <c r="JWS47" s="683"/>
      <c r="JWT47" s="683"/>
      <c r="JWU47" s="683"/>
      <c r="JWV47" s="683"/>
      <c r="JWW47" s="683"/>
      <c r="JWX47" s="683"/>
      <c r="JWY47" s="683"/>
      <c r="JWZ47" s="683"/>
      <c r="JXA47" s="683"/>
      <c r="JXB47" s="683"/>
      <c r="JXC47" s="683"/>
      <c r="JXD47" s="683"/>
      <c r="JXE47" s="683"/>
      <c r="JXF47" s="683"/>
      <c r="JXG47" s="683"/>
      <c r="JXH47" s="683"/>
      <c r="JXI47" s="683"/>
      <c r="JXJ47" s="683"/>
      <c r="JXK47" s="683"/>
      <c r="JXL47" s="683"/>
      <c r="JXM47" s="683"/>
      <c r="JXN47" s="683"/>
      <c r="JXO47" s="683"/>
      <c r="JXP47" s="683"/>
      <c r="JXQ47" s="683"/>
      <c r="JXR47" s="683"/>
      <c r="JXS47" s="683"/>
      <c r="JXT47" s="683"/>
      <c r="JXU47" s="683"/>
      <c r="JXV47" s="683"/>
      <c r="JXW47" s="683"/>
      <c r="JXX47" s="683"/>
      <c r="JXY47" s="683"/>
      <c r="JXZ47" s="683"/>
      <c r="JYA47" s="683"/>
      <c r="JYB47" s="683"/>
      <c r="JYC47" s="683"/>
      <c r="JYD47" s="683"/>
      <c r="JYE47" s="683"/>
      <c r="JYF47" s="683"/>
      <c r="JYG47" s="683"/>
      <c r="JYH47" s="683"/>
      <c r="JYI47" s="683"/>
      <c r="JYJ47" s="683"/>
      <c r="JYK47" s="683"/>
      <c r="JYL47" s="683"/>
      <c r="JYM47" s="683"/>
      <c r="JYN47" s="683"/>
      <c r="JYO47" s="683"/>
      <c r="JYP47" s="683"/>
      <c r="JYQ47" s="683"/>
      <c r="JYR47" s="683"/>
      <c r="JYS47" s="683"/>
      <c r="JYT47" s="683"/>
      <c r="JYU47" s="683"/>
      <c r="JYV47" s="683"/>
      <c r="JYW47" s="683"/>
      <c r="JYX47" s="683"/>
      <c r="JYY47" s="683"/>
      <c r="JYZ47" s="683"/>
      <c r="JZA47" s="683"/>
      <c r="JZB47" s="683"/>
      <c r="JZC47" s="683"/>
      <c r="JZD47" s="683"/>
      <c r="JZE47" s="683"/>
      <c r="JZF47" s="683"/>
      <c r="JZG47" s="683"/>
      <c r="JZH47" s="683"/>
      <c r="JZI47" s="683"/>
      <c r="JZJ47" s="683"/>
      <c r="JZK47" s="683"/>
      <c r="JZL47" s="683"/>
      <c r="JZM47" s="683"/>
      <c r="JZN47" s="683"/>
      <c r="JZO47" s="683"/>
      <c r="JZP47" s="683"/>
      <c r="JZQ47" s="683"/>
      <c r="JZR47" s="683"/>
      <c r="JZS47" s="683"/>
      <c r="JZT47" s="683"/>
      <c r="JZU47" s="683"/>
      <c r="JZV47" s="683"/>
      <c r="JZW47" s="683"/>
      <c r="JZX47" s="683"/>
      <c r="JZY47" s="683"/>
      <c r="JZZ47" s="683"/>
      <c r="KAA47" s="683"/>
      <c r="KAB47" s="683"/>
      <c r="KAC47" s="683"/>
      <c r="KAD47" s="683"/>
      <c r="KAE47" s="683"/>
      <c r="KAF47" s="683"/>
      <c r="KAG47" s="683"/>
      <c r="KAH47" s="683"/>
      <c r="KAI47" s="683"/>
      <c r="KAJ47" s="683"/>
      <c r="KAK47" s="683"/>
      <c r="KAL47" s="683"/>
      <c r="KAM47" s="683"/>
      <c r="KAN47" s="683"/>
      <c r="KAO47" s="683"/>
      <c r="KAP47" s="683"/>
      <c r="KAQ47" s="683"/>
      <c r="KAR47" s="683"/>
      <c r="KAS47" s="683"/>
      <c r="KAT47" s="683"/>
      <c r="KAU47" s="683"/>
      <c r="KAV47" s="683"/>
      <c r="KAW47" s="683"/>
      <c r="KAX47" s="683"/>
      <c r="KAY47" s="683"/>
      <c r="KAZ47" s="683"/>
      <c r="KBA47" s="683"/>
      <c r="KBB47" s="683"/>
      <c r="KBC47" s="683"/>
      <c r="KBD47" s="683"/>
      <c r="KBE47" s="683"/>
      <c r="KBF47" s="683"/>
      <c r="KBG47" s="683"/>
      <c r="KBH47" s="683"/>
      <c r="KBI47" s="683"/>
      <c r="KBJ47" s="683"/>
      <c r="KBK47" s="683"/>
      <c r="KBL47" s="683"/>
      <c r="KBM47" s="683"/>
      <c r="KBN47" s="683"/>
      <c r="KBO47" s="683"/>
      <c r="KBP47" s="683"/>
      <c r="KBQ47" s="683"/>
      <c r="KBR47" s="683"/>
      <c r="KBS47" s="683"/>
      <c r="KBT47" s="683"/>
      <c r="KBU47" s="683"/>
      <c r="KBV47" s="683"/>
      <c r="KBW47" s="683"/>
      <c r="KBX47" s="683"/>
      <c r="KBY47" s="683"/>
      <c r="KBZ47" s="683"/>
      <c r="KCA47" s="683"/>
      <c r="KCB47" s="683"/>
      <c r="KCC47" s="683"/>
      <c r="KCD47" s="683"/>
      <c r="KCE47" s="683"/>
      <c r="KCF47" s="683"/>
      <c r="KCG47" s="683"/>
      <c r="KCH47" s="683"/>
      <c r="KCI47" s="683"/>
      <c r="KCJ47" s="683"/>
      <c r="KCK47" s="683"/>
      <c r="KCL47" s="683"/>
      <c r="KCM47" s="683"/>
      <c r="KCN47" s="683"/>
      <c r="KCO47" s="683"/>
      <c r="KCP47" s="683"/>
      <c r="KCQ47" s="683"/>
      <c r="KCR47" s="683"/>
      <c r="KCS47" s="683"/>
      <c r="KCT47" s="683"/>
      <c r="KCU47" s="683"/>
      <c r="KCV47" s="683"/>
      <c r="KCW47" s="683"/>
      <c r="KCX47" s="683"/>
      <c r="KCY47" s="683"/>
      <c r="KCZ47" s="683"/>
      <c r="KDA47" s="683"/>
      <c r="KDB47" s="683"/>
      <c r="KDC47" s="683"/>
      <c r="KDD47" s="683"/>
      <c r="KDE47" s="683"/>
      <c r="KDF47" s="683"/>
      <c r="KDG47" s="683"/>
      <c r="KDH47" s="683"/>
      <c r="KDI47" s="683"/>
      <c r="KDJ47" s="683"/>
      <c r="KDK47" s="683"/>
      <c r="KDL47" s="683"/>
      <c r="KDM47" s="683"/>
      <c r="KDN47" s="683"/>
      <c r="KDO47" s="683"/>
      <c r="KDP47" s="683"/>
      <c r="KDQ47" s="683"/>
      <c r="KDR47" s="683"/>
      <c r="KDS47" s="683"/>
      <c r="KDT47" s="683"/>
      <c r="KDU47" s="683"/>
      <c r="KDV47" s="683"/>
      <c r="KDW47" s="683"/>
      <c r="KDX47" s="683"/>
      <c r="KDY47" s="683"/>
      <c r="KDZ47" s="683"/>
      <c r="KEA47" s="683"/>
      <c r="KEB47" s="683"/>
      <c r="KEC47" s="683"/>
      <c r="KED47" s="683"/>
      <c r="KEE47" s="683"/>
      <c r="KEF47" s="683"/>
      <c r="KEG47" s="683"/>
      <c r="KEH47" s="683"/>
      <c r="KEI47" s="683"/>
      <c r="KEJ47" s="683"/>
      <c r="KEK47" s="683"/>
      <c r="KEL47" s="683"/>
      <c r="KEM47" s="683"/>
      <c r="KEN47" s="683"/>
      <c r="KEO47" s="683"/>
      <c r="KEP47" s="683"/>
      <c r="KEQ47" s="683"/>
      <c r="KER47" s="683"/>
      <c r="KES47" s="683"/>
      <c r="KET47" s="683"/>
      <c r="KEU47" s="683"/>
      <c r="KEV47" s="683"/>
      <c r="KEW47" s="683"/>
      <c r="KEX47" s="683"/>
      <c r="KEY47" s="683"/>
      <c r="KEZ47" s="683"/>
      <c r="KFA47" s="683"/>
      <c r="KFB47" s="683"/>
      <c r="KFC47" s="683"/>
      <c r="KFD47" s="683"/>
      <c r="KFE47" s="683"/>
      <c r="KFF47" s="683"/>
      <c r="KFG47" s="683"/>
      <c r="KFH47" s="683"/>
      <c r="KFI47" s="683"/>
      <c r="KFJ47" s="683"/>
      <c r="KFK47" s="683"/>
      <c r="KFL47" s="683"/>
      <c r="KFM47" s="683"/>
      <c r="KFN47" s="683"/>
      <c r="KFO47" s="683"/>
      <c r="KFP47" s="683"/>
      <c r="KFQ47" s="683"/>
      <c r="KFR47" s="683"/>
      <c r="KFS47" s="683"/>
      <c r="KFT47" s="683"/>
      <c r="KFU47" s="683"/>
      <c r="KFV47" s="683"/>
      <c r="KFW47" s="683"/>
      <c r="KFX47" s="683"/>
      <c r="KFY47" s="683"/>
      <c r="KFZ47" s="683"/>
      <c r="KGA47" s="683"/>
      <c r="KGB47" s="683"/>
      <c r="KGC47" s="683"/>
      <c r="KGD47" s="683"/>
      <c r="KGE47" s="683"/>
      <c r="KGF47" s="683"/>
      <c r="KGG47" s="683"/>
      <c r="KGH47" s="683"/>
      <c r="KGI47" s="683"/>
      <c r="KGJ47" s="683"/>
      <c r="KGK47" s="683"/>
      <c r="KGL47" s="683"/>
      <c r="KGM47" s="683"/>
      <c r="KGN47" s="683"/>
      <c r="KGO47" s="683"/>
      <c r="KGP47" s="683"/>
      <c r="KGQ47" s="683"/>
      <c r="KGR47" s="683"/>
      <c r="KGS47" s="683"/>
      <c r="KGT47" s="683"/>
      <c r="KGU47" s="683"/>
      <c r="KGV47" s="683"/>
      <c r="KGW47" s="683"/>
      <c r="KGX47" s="683"/>
      <c r="KGY47" s="683"/>
      <c r="KGZ47" s="683"/>
      <c r="KHA47" s="683"/>
      <c r="KHB47" s="683"/>
      <c r="KHC47" s="683"/>
      <c r="KHD47" s="683"/>
      <c r="KHE47" s="683"/>
      <c r="KHF47" s="683"/>
      <c r="KHG47" s="683"/>
      <c r="KHH47" s="683"/>
      <c r="KHI47" s="683"/>
      <c r="KHJ47" s="683"/>
      <c r="KHK47" s="683"/>
      <c r="KHL47" s="683"/>
      <c r="KHM47" s="683"/>
      <c r="KHN47" s="683"/>
      <c r="KHO47" s="683"/>
      <c r="KHP47" s="683"/>
      <c r="KHQ47" s="683"/>
      <c r="KHR47" s="683"/>
      <c r="KHS47" s="683"/>
      <c r="KHT47" s="683"/>
      <c r="KHU47" s="683"/>
      <c r="KHV47" s="683"/>
      <c r="KHW47" s="683"/>
      <c r="KHX47" s="683"/>
      <c r="KHY47" s="683"/>
      <c r="KHZ47" s="683"/>
      <c r="KIA47" s="683"/>
      <c r="KIB47" s="683"/>
      <c r="KIC47" s="683"/>
      <c r="KID47" s="683"/>
      <c r="KIE47" s="683"/>
      <c r="KIF47" s="683"/>
      <c r="KIG47" s="683"/>
      <c r="KIH47" s="683"/>
      <c r="KII47" s="683"/>
      <c r="KIJ47" s="683"/>
      <c r="KIK47" s="683"/>
      <c r="KIL47" s="683"/>
      <c r="KIM47" s="683"/>
      <c r="KIN47" s="683"/>
      <c r="KIO47" s="683"/>
      <c r="KIP47" s="683"/>
      <c r="KIQ47" s="683"/>
      <c r="KIR47" s="683"/>
      <c r="KIS47" s="683"/>
      <c r="KIT47" s="683"/>
      <c r="KIU47" s="683"/>
      <c r="KIV47" s="683"/>
      <c r="KIW47" s="683"/>
      <c r="KIX47" s="683"/>
      <c r="KIY47" s="683"/>
      <c r="KIZ47" s="683"/>
      <c r="KJA47" s="683"/>
      <c r="KJB47" s="683"/>
      <c r="KJC47" s="683"/>
      <c r="KJD47" s="683"/>
      <c r="KJE47" s="683"/>
      <c r="KJF47" s="683"/>
      <c r="KJG47" s="683"/>
      <c r="KJH47" s="683"/>
      <c r="KJI47" s="683"/>
      <c r="KJJ47" s="683"/>
      <c r="KJK47" s="683"/>
      <c r="KJL47" s="683"/>
      <c r="KJM47" s="683"/>
      <c r="KJN47" s="683"/>
      <c r="KJO47" s="683"/>
      <c r="KJP47" s="683"/>
      <c r="KJQ47" s="683"/>
      <c r="KJR47" s="683"/>
      <c r="KJS47" s="683"/>
      <c r="KJT47" s="683"/>
      <c r="KJU47" s="683"/>
      <c r="KJV47" s="683"/>
      <c r="KJW47" s="683"/>
      <c r="KJX47" s="683"/>
      <c r="KJY47" s="683"/>
      <c r="KJZ47" s="683"/>
      <c r="KKA47" s="683"/>
      <c r="KKB47" s="683"/>
      <c r="KKC47" s="683"/>
      <c r="KKD47" s="683"/>
      <c r="KKE47" s="683"/>
      <c r="KKF47" s="683"/>
      <c r="KKG47" s="683"/>
      <c r="KKH47" s="683"/>
      <c r="KKI47" s="683"/>
      <c r="KKJ47" s="683"/>
      <c r="KKK47" s="683"/>
      <c r="KKL47" s="683"/>
      <c r="KKM47" s="683"/>
      <c r="KKN47" s="683"/>
      <c r="KKO47" s="683"/>
      <c r="KKP47" s="683"/>
      <c r="KKQ47" s="683"/>
      <c r="KKR47" s="683"/>
      <c r="KKS47" s="683"/>
      <c r="KKT47" s="683"/>
      <c r="KKU47" s="683"/>
      <c r="KKV47" s="683"/>
      <c r="KKW47" s="683"/>
      <c r="KKX47" s="683"/>
      <c r="KKY47" s="683"/>
      <c r="KKZ47" s="683"/>
      <c r="KLA47" s="683"/>
      <c r="KLB47" s="683"/>
      <c r="KLC47" s="683"/>
      <c r="KLD47" s="683"/>
      <c r="KLE47" s="683"/>
      <c r="KLF47" s="683"/>
      <c r="KLG47" s="683"/>
      <c r="KLH47" s="683"/>
      <c r="KLI47" s="683"/>
      <c r="KLJ47" s="683"/>
      <c r="KLK47" s="683"/>
      <c r="KLL47" s="683"/>
      <c r="KLM47" s="683"/>
      <c r="KLN47" s="683"/>
      <c r="KLO47" s="683"/>
      <c r="KLP47" s="683"/>
      <c r="KLQ47" s="683"/>
      <c r="KLR47" s="683"/>
      <c r="KLS47" s="683"/>
      <c r="KLT47" s="683"/>
      <c r="KLU47" s="683"/>
      <c r="KLV47" s="683"/>
      <c r="KLW47" s="683"/>
      <c r="KLX47" s="683"/>
      <c r="KLY47" s="683"/>
      <c r="KLZ47" s="683"/>
      <c r="KMA47" s="683"/>
      <c r="KMB47" s="683"/>
      <c r="KMC47" s="683"/>
      <c r="KMD47" s="683"/>
      <c r="KME47" s="683"/>
      <c r="KMF47" s="683"/>
      <c r="KMG47" s="683"/>
      <c r="KMH47" s="683"/>
      <c r="KMI47" s="683"/>
      <c r="KMJ47" s="683"/>
      <c r="KMK47" s="683"/>
      <c r="KML47" s="683"/>
      <c r="KMM47" s="683"/>
      <c r="KMN47" s="683"/>
      <c r="KMO47" s="683"/>
      <c r="KMP47" s="683"/>
      <c r="KMQ47" s="683"/>
      <c r="KMR47" s="683"/>
      <c r="KMS47" s="683"/>
      <c r="KMT47" s="683"/>
      <c r="KMU47" s="683"/>
      <c r="KMV47" s="683"/>
      <c r="KMW47" s="683"/>
      <c r="KMX47" s="683"/>
      <c r="KMY47" s="683"/>
      <c r="KMZ47" s="683"/>
      <c r="KNA47" s="683"/>
      <c r="KNB47" s="683"/>
      <c r="KNC47" s="683"/>
      <c r="KND47" s="683"/>
      <c r="KNE47" s="683"/>
      <c r="KNF47" s="683"/>
      <c r="KNG47" s="683"/>
      <c r="KNH47" s="683"/>
      <c r="KNI47" s="683"/>
      <c r="KNJ47" s="683"/>
      <c r="KNK47" s="683"/>
      <c r="KNL47" s="683"/>
      <c r="KNM47" s="683"/>
      <c r="KNN47" s="683"/>
      <c r="KNO47" s="683"/>
      <c r="KNP47" s="683"/>
      <c r="KNQ47" s="683"/>
      <c r="KNR47" s="683"/>
      <c r="KNS47" s="683"/>
      <c r="KNT47" s="683"/>
      <c r="KNU47" s="683"/>
      <c r="KNV47" s="683"/>
      <c r="KNW47" s="683"/>
      <c r="KNX47" s="683"/>
      <c r="KNY47" s="683"/>
      <c r="KNZ47" s="683"/>
      <c r="KOA47" s="683"/>
      <c r="KOB47" s="683"/>
      <c r="KOC47" s="683"/>
      <c r="KOD47" s="683"/>
      <c r="KOE47" s="683"/>
      <c r="KOF47" s="683"/>
      <c r="KOG47" s="683"/>
      <c r="KOH47" s="683"/>
      <c r="KOI47" s="683"/>
      <c r="KOJ47" s="683"/>
      <c r="KOK47" s="683"/>
      <c r="KOL47" s="683"/>
      <c r="KOM47" s="683"/>
      <c r="KON47" s="683"/>
      <c r="KOO47" s="683"/>
      <c r="KOP47" s="683"/>
      <c r="KOQ47" s="683"/>
      <c r="KOR47" s="683"/>
      <c r="KOS47" s="683"/>
      <c r="KOT47" s="683"/>
      <c r="KOU47" s="683"/>
      <c r="KOV47" s="683"/>
      <c r="KOW47" s="683"/>
      <c r="KOX47" s="683"/>
      <c r="KOY47" s="683"/>
      <c r="KOZ47" s="683"/>
      <c r="KPA47" s="683"/>
      <c r="KPB47" s="683"/>
      <c r="KPC47" s="683"/>
      <c r="KPD47" s="683"/>
      <c r="KPE47" s="683"/>
      <c r="KPF47" s="683"/>
      <c r="KPG47" s="683"/>
      <c r="KPH47" s="683"/>
      <c r="KPI47" s="683"/>
      <c r="KPJ47" s="683"/>
      <c r="KPK47" s="683"/>
      <c r="KPL47" s="683"/>
      <c r="KPM47" s="683"/>
      <c r="KPN47" s="683"/>
      <c r="KPO47" s="683"/>
      <c r="KPP47" s="683"/>
      <c r="KPQ47" s="683"/>
      <c r="KPR47" s="683"/>
      <c r="KPS47" s="683"/>
      <c r="KPT47" s="683"/>
      <c r="KPU47" s="683"/>
      <c r="KPV47" s="683"/>
      <c r="KPW47" s="683"/>
      <c r="KPX47" s="683"/>
      <c r="KPY47" s="683"/>
      <c r="KPZ47" s="683"/>
      <c r="KQA47" s="683"/>
      <c r="KQB47" s="683"/>
      <c r="KQC47" s="683"/>
      <c r="KQD47" s="683"/>
      <c r="KQE47" s="683"/>
      <c r="KQF47" s="683"/>
      <c r="KQG47" s="683"/>
      <c r="KQH47" s="683"/>
      <c r="KQI47" s="683"/>
      <c r="KQJ47" s="683"/>
      <c r="KQK47" s="683"/>
      <c r="KQL47" s="683"/>
      <c r="KQM47" s="683"/>
      <c r="KQN47" s="683"/>
      <c r="KQO47" s="683"/>
      <c r="KQP47" s="683"/>
      <c r="KQQ47" s="683"/>
      <c r="KQR47" s="683"/>
      <c r="KQS47" s="683"/>
      <c r="KQT47" s="683"/>
      <c r="KQU47" s="683"/>
      <c r="KQV47" s="683"/>
      <c r="KQW47" s="683"/>
      <c r="KQX47" s="683"/>
      <c r="KQY47" s="683"/>
      <c r="KQZ47" s="683"/>
      <c r="KRA47" s="683"/>
      <c r="KRB47" s="683"/>
      <c r="KRC47" s="683"/>
      <c r="KRD47" s="683"/>
      <c r="KRE47" s="683"/>
      <c r="KRF47" s="683"/>
      <c r="KRG47" s="683"/>
      <c r="KRH47" s="683"/>
      <c r="KRI47" s="683"/>
      <c r="KRJ47" s="683"/>
      <c r="KRK47" s="683"/>
      <c r="KRL47" s="683"/>
      <c r="KRM47" s="683"/>
      <c r="KRN47" s="683"/>
      <c r="KRO47" s="683"/>
      <c r="KRP47" s="683"/>
      <c r="KRQ47" s="683"/>
      <c r="KRR47" s="683"/>
      <c r="KRS47" s="683"/>
      <c r="KRT47" s="683"/>
      <c r="KRU47" s="683"/>
      <c r="KRV47" s="683"/>
      <c r="KRW47" s="683"/>
      <c r="KRX47" s="683"/>
      <c r="KRY47" s="683"/>
      <c r="KRZ47" s="683"/>
      <c r="KSA47" s="683"/>
      <c r="KSB47" s="683"/>
      <c r="KSC47" s="683"/>
      <c r="KSD47" s="683"/>
      <c r="KSE47" s="683"/>
      <c r="KSF47" s="683"/>
      <c r="KSG47" s="683"/>
      <c r="KSH47" s="683"/>
      <c r="KSI47" s="683"/>
      <c r="KSJ47" s="683"/>
      <c r="KSK47" s="683"/>
      <c r="KSL47" s="683"/>
      <c r="KSM47" s="683"/>
      <c r="KSN47" s="683"/>
      <c r="KSO47" s="683"/>
      <c r="KSP47" s="683"/>
      <c r="KSQ47" s="683"/>
      <c r="KSR47" s="683"/>
      <c r="KSS47" s="683"/>
      <c r="KST47" s="683"/>
      <c r="KSU47" s="683"/>
      <c r="KSV47" s="683"/>
      <c r="KSW47" s="683"/>
      <c r="KSX47" s="683"/>
      <c r="KSY47" s="683"/>
      <c r="KSZ47" s="683"/>
      <c r="KTA47" s="683"/>
      <c r="KTB47" s="683"/>
      <c r="KTC47" s="683"/>
      <c r="KTD47" s="683"/>
      <c r="KTE47" s="683"/>
      <c r="KTF47" s="683"/>
      <c r="KTG47" s="683"/>
      <c r="KTH47" s="683"/>
      <c r="KTI47" s="683"/>
      <c r="KTJ47" s="683"/>
      <c r="KTK47" s="683"/>
      <c r="KTL47" s="683"/>
      <c r="KTM47" s="683"/>
      <c r="KTN47" s="683"/>
      <c r="KTO47" s="683"/>
      <c r="KTP47" s="683"/>
      <c r="KTQ47" s="683"/>
      <c r="KTR47" s="683"/>
      <c r="KTS47" s="683"/>
      <c r="KTT47" s="683"/>
      <c r="KTU47" s="683"/>
      <c r="KTV47" s="683"/>
      <c r="KTW47" s="683"/>
      <c r="KTX47" s="683"/>
      <c r="KTY47" s="683"/>
      <c r="KTZ47" s="683"/>
      <c r="KUA47" s="683"/>
      <c r="KUB47" s="683"/>
      <c r="KUC47" s="683"/>
      <c r="KUD47" s="683"/>
      <c r="KUE47" s="683"/>
      <c r="KUF47" s="683"/>
      <c r="KUG47" s="683"/>
      <c r="KUH47" s="683"/>
      <c r="KUI47" s="683"/>
      <c r="KUJ47" s="683"/>
      <c r="KUK47" s="683"/>
      <c r="KUL47" s="683"/>
      <c r="KUM47" s="683"/>
      <c r="KUN47" s="683"/>
      <c r="KUO47" s="683"/>
      <c r="KUP47" s="683"/>
      <c r="KUQ47" s="683"/>
      <c r="KUR47" s="683"/>
      <c r="KUS47" s="683"/>
      <c r="KUT47" s="683"/>
      <c r="KUU47" s="683"/>
      <c r="KUV47" s="683"/>
      <c r="KUW47" s="683"/>
      <c r="KUX47" s="683"/>
      <c r="KUY47" s="683"/>
      <c r="KUZ47" s="683"/>
      <c r="KVA47" s="683"/>
      <c r="KVB47" s="683"/>
      <c r="KVC47" s="683"/>
      <c r="KVD47" s="683"/>
      <c r="KVE47" s="683"/>
      <c r="KVF47" s="683"/>
      <c r="KVG47" s="683"/>
      <c r="KVH47" s="683"/>
      <c r="KVI47" s="683"/>
      <c r="KVJ47" s="683"/>
      <c r="KVK47" s="683"/>
      <c r="KVL47" s="683"/>
      <c r="KVM47" s="683"/>
      <c r="KVN47" s="683"/>
      <c r="KVO47" s="683"/>
      <c r="KVP47" s="683"/>
      <c r="KVQ47" s="683"/>
      <c r="KVR47" s="683"/>
      <c r="KVS47" s="683"/>
      <c r="KVT47" s="683"/>
      <c r="KVU47" s="683"/>
      <c r="KVV47" s="683"/>
      <c r="KVW47" s="683"/>
      <c r="KVX47" s="683"/>
      <c r="KVY47" s="683"/>
      <c r="KVZ47" s="683"/>
      <c r="KWA47" s="683"/>
      <c r="KWB47" s="683"/>
      <c r="KWC47" s="683"/>
      <c r="KWD47" s="683"/>
      <c r="KWE47" s="683"/>
      <c r="KWF47" s="683"/>
      <c r="KWG47" s="683"/>
      <c r="KWH47" s="683"/>
      <c r="KWI47" s="683"/>
      <c r="KWJ47" s="683"/>
      <c r="KWK47" s="683"/>
      <c r="KWL47" s="683"/>
      <c r="KWM47" s="683"/>
      <c r="KWN47" s="683"/>
      <c r="KWO47" s="683"/>
      <c r="KWP47" s="683"/>
      <c r="KWQ47" s="683"/>
      <c r="KWR47" s="683"/>
      <c r="KWS47" s="683"/>
      <c r="KWT47" s="683"/>
      <c r="KWU47" s="683"/>
      <c r="KWV47" s="683"/>
      <c r="KWW47" s="683"/>
      <c r="KWX47" s="683"/>
      <c r="KWY47" s="683"/>
      <c r="KWZ47" s="683"/>
      <c r="KXA47" s="683"/>
      <c r="KXB47" s="683"/>
      <c r="KXC47" s="683"/>
      <c r="KXD47" s="683"/>
      <c r="KXE47" s="683"/>
      <c r="KXF47" s="683"/>
      <c r="KXG47" s="683"/>
      <c r="KXH47" s="683"/>
      <c r="KXI47" s="683"/>
      <c r="KXJ47" s="683"/>
      <c r="KXK47" s="683"/>
      <c r="KXL47" s="683"/>
      <c r="KXM47" s="683"/>
      <c r="KXN47" s="683"/>
      <c r="KXO47" s="683"/>
      <c r="KXP47" s="683"/>
      <c r="KXQ47" s="683"/>
      <c r="KXR47" s="683"/>
      <c r="KXS47" s="683"/>
      <c r="KXT47" s="683"/>
      <c r="KXU47" s="683"/>
      <c r="KXV47" s="683"/>
      <c r="KXW47" s="683"/>
      <c r="KXX47" s="683"/>
      <c r="KXY47" s="683"/>
      <c r="KXZ47" s="683"/>
      <c r="KYA47" s="683"/>
      <c r="KYB47" s="683"/>
      <c r="KYC47" s="683"/>
      <c r="KYD47" s="683"/>
      <c r="KYE47" s="683"/>
      <c r="KYF47" s="683"/>
      <c r="KYG47" s="683"/>
      <c r="KYH47" s="683"/>
      <c r="KYI47" s="683"/>
      <c r="KYJ47" s="683"/>
      <c r="KYK47" s="683"/>
      <c r="KYL47" s="683"/>
      <c r="KYM47" s="683"/>
      <c r="KYN47" s="683"/>
      <c r="KYO47" s="683"/>
      <c r="KYP47" s="683"/>
      <c r="KYQ47" s="683"/>
      <c r="KYR47" s="683"/>
      <c r="KYS47" s="683"/>
      <c r="KYT47" s="683"/>
      <c r="KYU47" s="683"/>
      <c r="KYV47" s="683"/>
      <c r="KYW47" s="683"/>
      <c r="KYX47" s="683"/>
      <c r="KYY47" s="683"/>
      <c r="KYZ47" s="683"/>
      <c r="KZA47" s="683"/>
      <c r="KZB47" s="683"/>
      <c r="KZC47" s="683"/>
      <c r="KZD47" s="683"/>
      <c r="KZE47" s="683"/>
      <c r="KZF47" s="683"/>
      <c r="KZG47" s="683"/>
      <c r="KZH47" s="683"/>
      <c r="KZI47" s="683"/>
      <c r="KZJ47" s="683"/>
      <c r="KZK47" s="683"/>
      <c r="KZL47" s="683"/>
      <c r="KZM47" s="683"/>
      <c r="KZN47" s="683"/>
      <c r="KZO47" s="683"/>
      <c r="KZP47" s="683"/>
      <c r="KZQ47" s="683"/>
      <c r="KZR47" s="683"/>
      <c r="KZS47" s="683"/>
      <c r="KZT47" s="683"/>
      <c r="KZU47" s="683"/>
      <c r="KZV47" s="683"/>
      <c r="KZW47" s="683"/>
      <c r="KZX47" s="683"/>
      <c r="KZY47" s="683"/>
      <c r="KZZ47" s="683"/>
      <c r="LAA47" s="683"/>
      <c r="LAB47" s="683"/>
      <c r="LAC47" s="683"/>
      <c r="LAD47" s="683"/>
      <c r="LAE47" s="683"/>
      <c r="LAF47" s="683"/>
      <c r="LAG47" s="683"/>
      <c r="LAH47" s="683"/>
      <c r="LAI47" s="683"/>
      <c r="LAJ47" s="683"/>
      <c r="LAK47" s="683"/>
      <c r="LAL47" s="683"/>
      <c r="LAM47" s="683"/>
      <c r="LAN47" s="683"/>
      <c r="LAO47" s="683"/>
      <c r="LAP47" s="683"/>
      <c r="LAQ47" s="683"/>
      <c r="LAR47" s="683"/>
      <c r="LAS47" s="683"/>
      <c r="LAT47" s="683"/>
      <c r="LAU47" s="683"/>
      <c r="LAV47" s="683"/>
      <c r="LAW47" s="683"/>
      <c r="LAX47" s="683"/>
      <c r="LAY47" s="683"/>
      <c r="LAZ47" s="683"/>
      <c r="LBA47" s="683"/>
      <c r="LBB47" s="683"/>
      <c r="LBC47" s="683"/>
      <c r="LBD47" s="683"/>
      <c r="LBE47" s="683"/>
      <c r="LBF47" s="683"/>
      <c r="LBG47" s="683"/>
      <c r="LBH47" s="683"/>
      <c r="LBI47" s="683"/>
      <c r="LBJ47" s="683"/>
      <c r="LBK47" s="683"/>
      <c r="LBL47" s="683"/>
      <c r="LBM47" s="683"/>
      <c r="LBN47" s="683"/>
      <c r="LBO47" s="683"/>
      <c r="LBP47" s="683"/>
      <c r="LBQ47" s="683"/>
      <c r="LBR47" s="683"/>
      <c r="LBS47" s="683"/>
      <c r="LBT47" s="683"/>
      <c r="LBU47" s="683"/>
      <c r="LBV47" s="683"/>
      <c r="LBW47" s="683"/>
      <c r="LBX47" s="683"/>
      <c r="LBY47" s="683"/>
      <c r="LBZ47" s="683"/>
      <c r="LCA47" s="683"/>
      <c r="LCB47" s="683"/>
      <c r="LCC47" s="683"/>
      <c r="LCD47" s="683"/>
      <c r="LCE47" s="683"/>
      <c r="LCF47" s="683"/>
      <c r="LCG47" s="683"/>
      <c r="LCH47" s="683"/>
      <c r="LCI47" s="683"/>
      <c r="LCJ47" s="683"/>
      <c r="LCK47" s="683"/>
      <c r="LCL47" s="683"/>
      <c r="LCM47" s="683"/>
      <c r="LCN47" s="683"/>
      <c r="LCO47" s="683"/>
      <c r="LCP47" s="683"/>
      <c r="LCQ47" s="683"/>
      <c r="LCR47" s="683"/>
      <c r="LCS47" s="683"/>
      <c r="LCT47" s="683"/>
      <c r="LCU47" s="683"/>
      <c r="LCV47" s="683"/>
      <c r="LCW47" s="683"/>
      <c r="LCX47" s="683"/>
      <c r="LCY47" s="683"/>
      <c r="LCZ47" s="683"/>
      <c r="LDA47" s="683"/>
      <c r="LDB47" s="683"/>
      <c r="LDC47" s="683"/>
      <c r="LDD47" s="683"/>
      <c r="LDE47" s="683"/>
      <c r="LDF47" s="683"/>
      <c r="LDG47" s="683"/>
      <c r="LDH47" s="683"/>
      <c r="LDI47" s="683"/>
      <c r="LDJ47" s="683"/>
      <c r="LDK47" s="683"/>
      <c r="LDL47" s="683"/>
      <c r="LDM47" s="683"/>
      <c r="LDN47" s="683"/>
      <c r="LDO47" s="683"/>
      <c r="LDP47" s="683"/>
      <c r="LDQ47" s="683"/>
      <c r="LDR47" s="683"/>
      <c r="LDS47" s="683"/>
      <c r="LDT47" s="683"/>
      <c r="LDU47" s="683"/>
      <c r="LDV47" s="683"/>
      <c r="LDW47" s="683"/>
      <c r="LDX47" s="683"/>
      <c r="LDY47" s="683"/>
      <c r="LDZ47" s="683"/>
      <c r="LEA47" s="683"/>
      <c r="LEB47" s="683"/>
      <c r="LEC47" s="683"/>
      <c r="LED47" s="683"/>
      <c r="LEE47" s="683"/>
      <c r="LEF47" s="683"/>
      <c r="LEG47" s="683"/>
      <c r="LEH47" s="683"/>
      <c r="LEI47" s="683"/>
      <c r="LEJ47" s="683"/>
      <c r="LEK47" s="683"/>
      <c r="LEL47" s="683"/>
      <c r="LEM47" s="683"/>
      <c r="LEN47" s="683"/>
      <c r="LEO47" s="683"/>
      <c r="LEP47" s="683"/>
      <c r="LEQ47" s="683"/>
      <c r="LER47" s="683"/>
      <c r="LES47" s="683"/>
      <c r="LET47" s="683"/>
      <c r="LEU47" s="683"/>
      <c r="LEV47" s="683"/>
      <c r="LEW47" s="683"/>
      <c r="LEX47" s="683"/>
      <c r="LEY47" s="683"/>
      <c r="LEZ47" s="683"/>
      <c r="LFA47" s="683"/>
      <c r="LFB47" s="683"/>
      <c r="LFC47" s="683"/>
      <c r="LFD47" s="683"/>
      <c r="LFE47" s="683"/>
      <c r="LFF47" s="683"/>
      <c r="LFG47" s="683"/>
      <c r="LFH47" s="683"/>
      <c r="LFI47" s="683"/>
      <c r="LFJ47" s="683"/>
      <c r="LFK47" s="683"/>
      <c r="LFL47" s="683"/>
      <c r="LFM47" s="683"/>
      <c r="LFN47" s="683"/>
      <c r="LFO47" s="683"/>
      <c r="LFP47" s="683"/>
      <c r="LFQ47" s="683"/>
      <c r="LFR47" s="683"/>
      <c r="LFS47" s="683"/>
      <c r="LFT47" s="683"/>
      <c r="LFU47" s="683"/>
      <c r="LFV47" s="683"/>
      <c r="LFW47" s="683"/>
      <c r="LFX47" s="683"/>
      <c r="LFY47" s="683"/>
      <c r="LFZ47" s="683"/>
      <c r="LGA47" s="683"/>
      <c r="LGB47" s="683"/>
      <c r="LGC47" s="683"/>
      <c r="LGD47" s="683"/>
      <c r="LGE47" s="683"/>
      <c r="LGF47" s="683"/>
      <c r="LGG47" s="683"/>
      <c r="LGH47" s="683"/>
      <c r="LGI47" s="683"/>
      <c r="LGJ47" s="683"/>
      <c r="LGK47" s="683"/>
      <c r="LGL47" s="683"/>
      <c r="LGM47" s="683"/>
      <c r="LGN47" s="683"/>
      <c r="LGO47" s="683"/>
      <c r="LGP47" s="683"/>
      <c r="LGQ47" s="683"/>
      <c r="LGR47" s="683"/>
      <c r="LGS47" s="683"/>
      <c r="LGT47" s="683"/>
      <c r="LGU47" s="683"/>
      <c r="LGV47" s="683"/>
      <c r="LGW47" s="683"/>
      <c r="LGX47" s="683"/>
      <c r="LGY47" s="683"/>
      <c r="LGZ47" s="683"/>
      <c r="LHA47" s="683"/>
      <c r="LHB47" s="683"/>
      <c r="LHC47" s="683"/>
      <c r="LHD47" s="683"/>
      <c r="LHE47" s="683"/>
      <c r="LHF47" s="683"/>
      <c r="LHG47" s="683"/>
      <c r="LHH47" s="683"/>
      <c r="LHI47" s="683"/>
      <c r="LHJ47" s="683"/>
      <c r="LHK47" s="683"/>
      <c r="LHL47" s="683"/>
      <c r="LHM47" s="683"/>
      <c r="LHN47" s="683"/>
      <c r="LHO47" s="683"/>
      <c r="LHP47" s="683"/>
      <c r="LHQ47" s="683"/>
      <c r="LHR47" s="683"/>
      <c r="LHS47" s="683"/>
      <c r="LHT47" s="683"/>
      <c r="LHU47" s="683"/>
      <c r="LHV47" s="683"/>
      <c r="LHW47" s="683"/>
      <c r="LHX47" s="683"/>
      <c r="LHY47" s="683"/>
      <c r="LHZ47" s="683"/>
      <c r="LIA47" s="683"/>
      <c r="LIB47" s="683"/>
      <c r="LIC47" s="683"/>
      <c r="LID47" s="683"/>
      <c r="LIE47" s="683"/>
      <c r="LIF47" s="683"/>
      <c r="LIG47" s="683"/>
      <c r="LIH47" s="683"/>
      <c r="LII47" s="683"/>
      <c r="LIJ47" s="683"/>
      <c r="LIK47" s="683"/>
      <c r="LIL47" s="683"/>
      <c r="LIM47" s="683"/>
      <c r="LIN47" s="683"/>
      <c r="LIO47" s="683"/>
      <c r="LIP47" s="683"/>
      <c r="LIQ47" s="683"/>
      <c r="LIR47" s="683"/>
      <c r="LIS47" s="683"/>
      <c r="LIT47" s="683"/>
      <c r="LIU47" s="683"/>
      <c r="LIV47" s="683"/>
      <c r="LIW47" s="683"/>
      <c r="LIX47" s="683"/>
      <c r="LIY47" s="683"/>
      <c r="LIZ47" s="683"/>
      <c r="LJA47" s="683"/>
      <c r="LJB47" s="683"/>
      <c r="LJC47" s="683"/>
      <c r="LJD47" s="683"/>
      <c r="LJE47" s="683"/>
      <c r="LJF47" s="683"/>
      <c r="LJG47" s="683"/>
      <c r="LJH47" s="683"/>
      <c r="LJI47" s="683"/>
      <c r="LJJ47" s="683"/>
      <c r="LJK47" s="683"/>
      <c r="LJL47" s="683"/>
      <c r="LJM47" s="683"/>
      <c r="LJN47" s="683"/>
      <c r="LJO47" s="683"/>
      <c r="LJP47" s="683"/>
      <c r="LJQ47" s="683"/>
      <c r="LJR47" s="683"/>
      <c r="LJS47" s="683"/>
      <c r="LJT47" s="683"/>
      <c r="LJU47" s="683"/>
      <c r="LJV47" s="683"/>
      <c r="LJW47" s="683"/>
      <c r="LJX47" s="683"/>
      <c r="LJY47" s="683"/>
      <c r="LJZ47" s="683"/>
      <c r="LKA47" s="683"/>
      <c r="LKB47" s="683"/>
      <c r="LKC47" s="683"/>
      <c r="LKD47" s="683"/>
      <c r="LKE47" s="683"/>
      <c r="LKF47" s="683"/>
      <c r="LKG47" s="683"/>
      <c r="LKH47" s="683"/>
      <c r="LKI47" s="683"/>
      <c r="LKJ47" s="683"/>
      <c r="LKK47" s="683"/>
      <c r="LKL47" s="683"/>
      <c r="LKM47" s="683"/>
      <c r="LKN47" s="683"/>
      <c r="LKO47" s="683"/>
      <c r="LKP47" s="683"/>
      <c r="LKQ47" s="683"/>
      <c r="LKR47" s="683"/>
      <c r="LKS47" s="683"/>
      <c r="LKT47" s="683"/>
      <c r="LKU47" s="683"/>
      <c r="LKV47" s="683"/>
      <c r="LKW47" s="683"/>
      <c r="LKX47" s="683"/>
      <c r="LKY47" s="683"/>
      <c r="LKZ47" s="683"/>
      <c r="LLA47" s="683"/>
      <c r="LLB47" s="683"/>
      <c r="LLC47" s="683"/>
      <c r="LLD47" s="683"/>
      <c r="LLE47" s="683"/>
      <c r="LLF47" s="683"/>
      <c r="LLG47" s="683"/>
      <c r="LLH47" s="683"/>
      <c r="LLI47" s="683"/>
      <c r="LLJ47" s="683"/>
      <c r="LLK47" s="683"/>
      <c r="LLL47" s="683"/>
      <c r="LLM47" s="683"/>
      <c r="LLN47" s="683"/>
      <c r="LLO47" s="683"/>
      <c r="LLP47" s="683"/>
      <c r="LLQ47" s="683"/>
      <c r="LLR47" s="683"/>
      <c r="LLS47" s="683"/>
      <c r="LLT47" s="683"/>
      <c r="LLU47" s="683"/>
      <c r="LLV47" s="683"/>
      <c r="LLW47" s="683"/>
      <c r="LLX47" s="683"/>
      <c r="LLY47" s="683"/>
      <c r="LLZ47" s="683"/>
      <c r="LMA47" s="683"/>
      <c r="LMB47" s="683"/>
      <c r="LMC47" s="683"/>
      <c r="LMD47" s="683"/>
      <c r="LME47" s="683"/>
      <c r="LMF47" s="683"/>
      <c r="LMG47" s="683"/>
      <c r="LMH47" s="683"/>
      <c r="LMI47" s="683"/>
      <c r="LMJ47" s="683"/>
      <c r="LMK47" s="683"/>
      <c r="LML47" s="683"/>
      <c r="LMM47" s="683"/>
      <c r="LMN47" s="683"/>
      <c r="LMO47" s="683"/>
      <c r="LMP47" s="683"/>
      <c r="LMQ47" s="683"/>
      <c r="LMR47" s="683"/>
      <c r="LMS47" s="683"/>
      <c r="LMT47" s="683"/>
      <c r="LMU47" s="683"/>
      <c r="LMV47" s="683"/>
      <c r="LMW47" s="683"/>
      <c r="LMX47" s="683"/>
      <c r="LMY47" s="683"/>
      <c r="LMZ47" s="683"/>
      <c r="LNA47" s="683"/>
      <c r="LNB47" s="683"/>
      <c r="LNC47" s="683"/>
      <c r="LND47" s="683"/>
      <c r="LNE47" s="683"/>
      <c r="LNF47" s="683"/>
      <c r="LNG47" s="683"/>
      <c r="LNH47" s="683"/>
      <c r="LNI47" s="683"/>
      <c r="LNJ47" s="683"/>
      <c r="LNK47" s="683"/>
      <c r="LNL47" s="683"/>
      <c r="LNM47" s="683"/>
      <c r="LNN47" s="683"/>
      <c r="LNO47" s="683"/>
      <c r="LNP47" s="683"/>
      <c r="LNQ47" s="683"/>
      <c r="LNR47" s="683"/>
      <c r="LNS47" s="683"/>
      <c r="LNT47" s="683"/>
      <c r="LNU47" s="683"/>
      <c r="LNV47" s="683"/>
      <c r="LNW47" s="683"/>
      <c r="LNX47" s="683"/>
      <c r="LNY47" s="683"/>
      <c r="LNZ47" s="683"/>
      <c r="LOA47" s="683"/>
      <c r="LOB47" s="683"/>
      <c r="LOC47" s="683"/>
      <c r="LOD47" s="683"/>
      <c r="LOE47" s="683"/>
      <c r="LOF47" s="683"/>
      <c r="LOG47" s="683"/>
      <c r="LOH47" s="683"/>
      <c r="LOI47" s="683"/>
      <c r="LOJ47" s="683"/>
      <c r="LOK47" s="683"/>
      <c r="LOL47" s="683"/>
      <c r="LOM47" s="683"/>
      <c r="LON47" s="683"/>
      <c r="LOO47" s="683"/>
      <c r="LOP47" s="683"/>
      <c r="LOQ47" s="683"/>
      <c r="LOR47" s="683"/>
      <c r="LOS47" s="683"/>
      <c r="LOT47" s="683"/>
      <c r="LOU47" s="683"/>
      <c r="LOV47" s="683"/>
      <c r="LOW47" s="683"/>
      <c r="LOX47" s="683"/>
      <c r="LOY47" s="683"/>
      <c r="LOZ47" s="683"/>
      <c r="LPA47" s="683"/>
      <c r="LPB47" s="683"/>
      <c r="LPC47" s="683"/>
      <c r="LPD47" s="683"/>
      <c r="LPE47" s="683"/>
      <c r="LPF47" s="683"/>
      <c r="LPG47" s="683"/>
      <c r="LPH47" s="683"/>
      <c r="LPI47" s="683"/>
      <c r="LPJ47" s="683"/>
      <c r="LPK47" s="683"/>
      <c r="LPL47" s="683"/>
      <c r="LPM47" s="683"/>
      <c r="LPN47" s="683"/>
      <c r="LPO47" s="683"/>
      <c r="LPP47" s="683"/>
      <c r="LPQ47" s="683"/>
      <c r="LPR47" s="683"/>
      <c r="LPS47" s="683"/>
      <c r="LPT47" s="683"/>
      <c r="LPU47" s="683"/>
      <c r="LPV47" s="683"/>
      <c r="LPW47" s="683"/>
      <c r="LPX47" s="683"/>
      <c r="LPY47" s="683"/>
      <c r="LPZ47" s="683"/>
      <c r="LQA47" s="683"/>
      <c r="LQB47" s="683"/>
      <c r="LQC47" s="683"/>
      <c r="LQD47" s="683"/>
      <c r="LQE47" s="683"/>
      <c r="LQF47" s="683"/>
      <c r="LQG47" s="683"/>
      <c r="LQH47" s="683"/>
      <c r="LQI47" s="683"/>
      <c r="LQJ47" s="683"/>
      <c r="LQK47" s="683"/>
      <c r="LQL47" s="683"/>
      <c r="LQM47" s="683"/>
      <c r="LQN47" s="683"/>
      <c r="LQO47" s="683"/>
      <c r="LQP47" s="683"/>
      <c r="LQQ47" s="683"/>
      <c r="LQR47" s="683"/>
      <c r="LQS47" s="683"/>
      <c r="LQT47" s="683"/>
      <c r="LQU47" s="683"/>
      <c r="LQV47" s="683"/>
      <c r="LQW47" s="683"/>
      <c r="LQX47" s="683"/>
      <c r="LQY47" s="683"/>
      <c r="LQZ47" s="683"/>
      <c r="LRA47" s="683"/>
      <c r="LRB47" s="683"/>
      <c r="LRC47" s="683"/>
      <c r="LRD47" s="683"/>
      <c r="LRE47" s="683"/>
      <c r="LRF47" s="683"/>
      <c r="LRG47" s="683"/>
      <c r="LRH47" s="683"/>
      <c r="LRI47" s="683"/>
      <c r="LRJ47" s="683"/>
      <c r="LRK47" s="683"/>
      <c r="LRL47" s="683"/>
      <c r="LRM47" s="683"/>
      <c r="LRN47" s="683"/>
      <c r="LRO47" s="683"/>
      <c r="LRP47" s="683"/>
      <c r="LRQ47" s="683"/>
      <c r="LRR47" s="683"/>
      <c r="LRS47" s="683"/>
      <c r="LRT47" s="683"/>
      <c r="LRU47" s="683"/>
      <c r="LRV47" s="683"/>
      <c r="LRW47" s="683"/>
      <c r="LRX47" s="683"/>
      <c r="LRY47" s="683"/>
      <c r="LRZ47" s="683"/>
      <c r="LSA47" s="683"/>
      <c r="LSB47" s="683"/>
      <c r="LSC47" s="683"/>
      <c r="LSD47" s="683"/>
      <c r="LSE47" s="683"/>
      <c r="LSF47" s="683"/>
      <c r="LSG47" s="683"/>
      <c r="LSH47" s="683"/>
      <c r="LSI47" s="683"/>
      <c r="LSJ47" s="683"/>
      <c r="LSK47" s="683"/>
      <c r="LSL47" s="683"/>
      <c r="LSM47" s="683"/>
      <c r="LSN47" s="683"/>
      <c r="LSO47" s="683"/>
      <c r="LSP47" s="683"/>
      <c r="LSQ47" s="683"/>
      <c r="LSR47" s="683"/>
      <c r="LSS47" s="683"/>
      <c r="LST47" s="683"/>
      <c r="LSU47" s="683"/>
      <c r="LSV47" s="683"/>
      <c r="LSW47" s="683"/>
      <c r="LSX47" s="683"/>
      <c r="LSY47" s="683"/>
      <c r="LSZ47" s="683"/>
      <c r="LTA47" s="683"/>
      <c r="LTB47" s="683"/>
      <c r="LTC47" s="683"/>
      <c r="LTD47" s="683"/>
      <c r="LTE47" s="683"/>
      <c r="LTF47" s="683"/>
      <c r="LTG47" s="683"/>
      <c r="LTH47" s="683"/>
      <c r="LTI47" s="683"/>
      <c r="LTJ47" s="683"/>
      <c r="LTK47" s="683"/>
      <c r="LTL47" s="683"/>
      <c r="LTM47" s="683"/>
      <c r="LTN47" s="683"/>
      <c r="LTO47" s="683"/>
      <c r="LTP47" s="683"/>
      <c r="LTQ47" s="683"/>
      <c r="LTR47" s="683"/>
      <c r="LTS47" s="683"/>
      <c r="LTT47" s="683"/>
      <c r="LTU47" s="683"/>
      <c r="LTV47" s="683"/>
      <c r="LTW47" s="683"/>
      <c r="LTX47" s="683"/>
      <c r="LTY47" s="683"/>
      <c r="LTZ47" s="683"/>
      <c r="LUA47" s="683"/>
      <c r="LUB47" s="683"/>
      <c r="LUC47" s="683"/>
      <c r="LUD47" s="683"/>
      <c r="LUE47" s="683"/>
      <c r="LUF47" s="683"/>
      <c r="LUG47" s="683"/>
      <c r="LUH47" s="683"/>
      <c r="LUI47" s="683"/>
      <c r="LUJ47" s="683"/>
      <c r="LUK47" s="683"/>
      <c r="LUL47" s="683"/>
      <c r="LUM47" s="683"/>
      <c r="LUN47" s="683"/>
      <c r="LUO47" s="683"/>
      <c r="LUP47" s="683"/>
      <c r="LUQ47" s="683"/>
      <c r="LUR47" s="683"/>
      <c r="LUS47" s="683"/>
      <c r="LUT47" s="683"/>
      <c r="LUU47" s="683"/>
      <c r="LUV47" s="683"/>
      <c r="LUW47" s="683"/>
      <c r="LUX47" s="683"/>
      <c r="LUY47" s="683"/>
      <c r="LUZ47" s="683"/>
      <c r="LVA47" s="683"/>
      <c r="LVB47" s="683"/>
      <c r="LVC47" s="683"/>
      <c r="LVD47" s="683"/>
      <c r="LVE47" s="683"/>
      <c r="LVF47" s="683"/>
      <c r="LVG47" s="683"/>
      <c r="LVH47" s="683"/>
      <c r="LVI47" s="683"/>
      <c r="LVJ47" s="683"/>
      <c r="LVK47" s="683"/>
      <c r="LVL47" s="683"/>
      <c r="LVM47" s="683"/>
      <c r="LVN47" s="683"/>
      <c r="LVO47" s="683"/>
      <c r="LVP47" s="683"/>
      <c r="LVQ47" s="683"/>
      <c r="LVR47" s="683"/>
      <c r="LVS47" s="683"/>
      <c r="LVT47" s="683"/>
      <c r="LVU47" s="683"/>
      <c r="LVV47" s="683"/>
      <c r="LVW47" s="683"/>
      <c r="LVX47" s="683"/>
      <c r="LVY47" s="683"/>
      <c r="LVZ47" s="683"/>
      <c r="LWA47" s="683"/>
      <c r="LWB47" s="683"/>
      <c r="LWC47" s="683"/>
      <c r="LWD47" s="683"/>
      <c r="LWE47" s="683"/>
      <c r="LWF47" s="683"/>
      <c r="LWG47" s="683"/>
      <c r="LWH47" s="683"/>
      <c r="LWI47" s="683"/>
      <c r="LWJ47" s="683"/>
      <c r="LWK47" s="683"/>
      <c r="LWL47" s="683"/>
      <c r="LWM47" s="683"/>
      <c r="LWN47" s="683"/>
      <c r="LWO47" s="683"/>
      <c r="LWP47" s="683"/>
      <c r="LWQ47" s="683"/>
      <c r="LWR47" s="683"/>
      <c r="LWS47" s="683"/>
      <c r="LWT47" s="683"/>
      <c r="LWU47" s="683"/>
      <c r="LWV47" s="683"/>
      <c r="LWW47" s="683"/>
      <c r="LWX47" s="683"/>
      <c r="LWY47" s="683"/>
      <c r="LWZ47" s="683"/>
      <c r="LXA47" s="683"/>
      <c r="LXB47" s="683"/>
      <c r="LXC47" s="683"/>
      <c r="LXD47" s="683"/>
      <c r="LXE47" s="683"/>
      <c r="LXF47" s="683"/>
      <c r="LXG47" s="683"/>
      <c r="LXH47" s="683"/>
      <c r="LXI47" s="683"/>
      <c r="LXJ47" s="683"/>
      <c r="LXK47" s="683"/>
      <c r="LXL47" s="683"/>
      <c r="LXM47" s="683"/>
      <c r="LXN47" s="683"/>
      <c r="LXO47" s="683"/>
      <c r="LXP47" s="683"/>
      <c r="LXQ47" s="683"/>
      <c r="LXR47" s="683"/>
      <c r="LXS47" s="683"/>
      <c r="LXT47" s="683"/>
      <c r="LXU47" s="683"/>
      <c r="LXV47" s="683"/>
      <c r="LXW47" s="683"/>
      <c r="LXX47" s="683"/>
      <c r="LXY47" s="683"/>
      <c r="LXZ47" s="683"/>
      <c r="LYA47" s="683"/>
      <c r="LYB47" s="683"/>
      <c r="LYC47" s="683"/>
      <c r="LYD47" s="683"/>
      <c r="LYE47" s="683"/>
      <c r="LYF47" s="683"/>
      <c r="LYG47" s="683"/>
      <c r="LYH47" s="683"/>
      <c r="LYI47" s="683"/>
      <c r="LYJ47" s="683"/>
      <c r="LYK47" s="683"/>
      <c r="LYL47" s="683"/>
      <c r="LYM47" s="683"/>
      <c r="LYN47" s="683"/>
      <c r="LYO47" s="683"/>
      <c r="LYP47" s="683"/>
      <c r="LYQ47" s="683"/>
      <c r="LYR47" s="683"/>
      <c r="LYS47" s="683"/>
      <c r="LYT47" s="683"/>
      <c r="LYU47" s="683"/>
      <c r="LYV47" s="683"/>
      <c r="LYW47" s="683"/>
      <c r="LYX47" s="683"/>
      <c r="LYY47" s="683"/>
      <c r="LYZ47" s="683"/>
      <c r="LZA47" s="683"/>
      <c r="LZB47" s="683"/>
      <c r="LZC47" s="683"/>
      <c r="LZD47" s="683"/>
      <c r="LZE47" s="683"/>
      <c r="LZF47" s="683"/>
      <c r="LZG47" s="683"/>
      <c r="LZH47" s="683"/>
      <c r="LZI47" s="683"/>
      <c r="LZJ47" s="683"/>
      <c r="LZK47" s="683"/>
      <c r="LZL47" s="683"/>
      <c r="LZM47" s="683"/>
      <c r="LZN47" s="683"/>
      <c r="LZO47" s="683"/>
      <c r="LZP47" s="683"/>
      <c r="LZQ47" s="683"/>
      <c r="LZR47" s="683"/>
      <c r="LZS47" s="683"/>
      <c r="LZT47" s="683"/>
      <c r="LZU47" s="683"/>
      <c r="LZV47" s="683"/>
      <c r="LZW47" s="683"/>
      <c r="LZX47" s="683"/>
      <c r="LZY47" s="683"/>
      <c r="LZZ47" s="683"/>
      <c r="MAA47" s="683"/>
      <c r="MAB47" s="683"/>
      <c r="MAC47" s="683"/>
      <c r="MAD47" s="683"/>
      <c r="MAE47" s="683"/>
      <c r="MAF47" s="683"/>
      <c r="MAG47" s="683"/>
      <c r="MAH47" s="683"/>
      <c r="MAI47" s="683"/>
      <c r="MAJ47" s="683"/>
      <c r="MAK47" s="683"/>
      <c r="MAL47" s="683"/>
      <c r="MAM47" s="683"/>
      <c r="MAN47" s="683"/>
      <c r="MAO47" s="683"/>
      <c r="MAP47" s="683"/>
      <c r="MAQ47" s="683"/>
      <c r="MAR47" s="683"/>
      <c r="MAS47" s="683"/>
      <c r="MAT47" s="683"/>
      <c r="MAU47" s="683"/>
      <c r="MAV47" s="683"/>
      <c r="MAW47" s="683"/>
      <c r="MAX47" s="683"/>
      <c r="MAY47" s="683"/>
      <c r="MAZ47" s="683"/>
      <c r="MBA47" s="683"/>
      <c r="MBB47" s="683"/>
      <c r="MBC47" s="683"/>
      <c r="MBD47" s="683"/>
      <c r="MBE47" s="683"/>
      <c r="MBF47" s="683"/>
      <c r="MBG47" s="683"/>
      <c r="MBH47" s="683"/>
      <c r="MBI47" s="683"/>
      <c r="MBJ47" s="683"/>
      <c r="MBK47" s="683"/>
      <c r="MBL47" s="683"/>
      <c r="MBM47" s="683"/>
      <c r="MBN47" s="683"/>
      <c r="MBO47" s="683"/>
      <c r="MBP47" s="683"/>
      <c r="MBQ47" s="683"/>
      <c r="MBR47" s="683"/>
      <c r="MBS47" s="683"/>
      <c r="MBT47" s="683"/>
      <c r="MBU47" s="683"/>
      <c r="MBV47" s="683"/>
      <c r="MBW47" s="683"/>
      <c r="MBX47" s="683"/>
      <c r="MBY47" s="683"/>
      <c r="MBZ47" s="683"/>
      <c r="MCA47" s="683"/>
      <c r="MCB47" s="683"/>
      <c r="MCC47" s="683"/>
      <c r="MCD47" s="683"/>
      <c r="MCE47" s="683"/>
      <c r="MCF47" s="683"/>
      <c r="MCG47" s="683"/>
      <c r="MCH47" s="683"/>
      <c r="MCI47" s="683"/>
      <c r="MCJ47" s="683"/>
      <c r="MCK47" s="683"/>
      <c r="MCL47" s="683"/>
      <c r="MCM47" s="683"/>
      <c r="MCN47" s="683"/>
      <c r="MCO47" s="683"/>
      <c r="MCP47" s="683"/>
      <c r="MCQ47" s="683"/>
      <c r="MCR47" s="683"/>
      <c r="MCS47" s="683"/>
      <c r="MCT47" s="683"/>
      <c r="MCU47" s="683"/>
      <c r="MCV47" s="683"/>
      <c r="MCW47" s="683"/>
      <c r="MCX47" s="683"/>
      <c r="MCY47" s="683"/>
      <c r="MCZ47" s="683"/>
      <c r="MDA47" s="683"/>
      <c r="MDB47" s="683"/>
      <c r="MDC47" s="683"/>
      <c r="MDD47" s="683"/>
      <c r="MDE47" s="683"/>
      <c r="MDF47" s="683"/>
      <c r="MDG47" s="683"/>
      <c r="MDH47" s="683"/>
      <c r="MDI47" s="683"/>
      <c r="MDJ47" s="683"/>
      <c r="MDK47" s="683"/>
      <c r="MDL47" s="683"/>
      <c r="MDM47" s="683"/>
      <c r="MDN47" s="683"/>
      <c r="MDO47" s="683"/>
      <c r="MDP47" s="683"/>
      <c r="MDQ47" s="683"/>
      <c r="MDR47" s="683"/>
      <c r="MDS47" s="683"/>
      <c r="MDT47" s="683"/>
      <c r="MDU47" s="683"/>
      <c r="MDV47" s="683"/>
      <c r="MDW47" s="683"/>
      <c r="MDX47" s="683"/>
      <c r="MDY47" s="683"/>
      <c r="MDZ47" s="683"/>
      <c r="MEA47" s="683"/>
      <c r="MEB47" s="683"/>
      <c r="MEC47" s="683"/>
      <c r="MED47" s="683"/>
      <c r="MEE47" s="683"/>
      <c r="MEF47" s="683"/>
      <c r="MEG47" s="683"/>
      <c r="MEH47" s="683"/>
      <c r="MEI47" s="683"/>
      <c r="MEJ47" s="683"/>
      <c r="MEK47" s="683"/>
      <c r="MEL47" s="683"/>
      <c r="MEM47" s="683"/>
      <c r="MEN47" s="683"/>
      <c r="MEO47" s="683"/>
      <c r="MEP47" s="683"/>
      <c r="MEQ47" s="683"/>
      <c r="MER47" s="683"/>
      <c r="MES47" s="683"/>
      <c r="MET47" s="683"/>
      <c r="MEU47" s="683"/>
      <c r="MEV47" s="683"/>
      <c r="MEW47" s="683"/>
      <c r="MEX47" s="683"/>
      <c r="MEY47" s="683"/>
      <c r="MEZ47" s="683"/>
      <c r="MFA47" s="683"/>
      <c r="MFB47" s="683"/>
      <c r="MFC47" s="683"/>
      <c r="MFD47" s="683"/>
      <c r="MFE47" s="683"/>
      <c r="MFF47" s="683"/>
      <c r="MFG47" s="683"/>
      <c r="MFH47" s="683"/>
      <c r="MFI47" s="683"/>
      <c r="MFJ47" s="683"/>
      <c r="MFK47" s="683"/>
      <c r="MFL47" s="683"/>
      <c r="MFM47" s="683"/>
      <c r="MFN47" s="683"/>
      <c r="MFO47" s="683"/>
      <c r="MFP47" s="683"/>
      <c r="MFQ47" s="683"/>
      <c r="MFR47" s="683"/>
      <c r="MFS47" s="683"/>
      <c r="MFT47" s="683"/>
      <c r="MFU47" s="683"/>
      <c r="MFV47" s="683"/>
      <c r="MFW47" s="683"/>
      <c r="MFX47" s="683"/>
      <c r="MFY47" s="683"/>
      <c r="MFZ47" s="683"/>
      <c r="MGA47" s="683"/>
      <c r="MGB47" s="683"/>
      <c r="MGC47" s="683"/>
      <c r="MGD47" s="683"/>
      <c r="MGE47" s="683"/>
      <c r="MGF47" s="683"/>
      <c r="MGG47" s="683"/>
      <c r="MGH47" s="683"/>
      <c r="MGI47" s="683"/>
      <c r="MGJ47" s="683"/>
      <c r="MGK47" s="683"/>
      <c r="MGL47" s="683"/>
      <c r="MGM47" s="683"/>
      <c r="MGN47" s="683"/>
      <c r="MGO47" s="683"/>
      <c r="MGP47" s="683"/>
      <c r="MGQ47" s="683"/>
      <c r="MGR47" s="683"/>
      <c r="MGS47" s="683"/>
      <c r="MGT47" s="683"/>
      <c r="MGU47" s="683"/>
      <c r="MGV47" s="683"/>
      <c r="MGW47" s="683"/>
      <c r="MGX47" s="683"/>
      <c r="MGY47" s="683"/>
      <c r="MGZ47" s="683"/>
      <c r="MHA47" s="683"/>
      <c r="MHB47" s="683"/>
      <c r="MHC47" s="683"/>
      <c r="MHD47" s="683"/>
      <c r="MHE47" s="683"/>
      <c r="MHF47" s="683"/>
      <c r="MHG47" s="683"/>
      <c r="MHH47" s="683"/>
      <c r="MHI47" s="683"/>
      <c r="MHJ47" s="683"/>
      <c r="MHK47" s="683"/>
      <c r="MHL47" s="683"/>
      <c r="MHM47" s="683"/>
      <c r="MHN47" s="683"/>
      <c r="MHO47" s="683"/>
      <c r="MHP47" s="683"/>
      <c r="MHQ47" s="683"/>
      <c r="MHR47" s="683"/>
      <c r="MHS47" s="683"/>
      <c r="MHT47" s="683"/>
      <c r="MHU47" s="683"/>
      <c r="MHV47" s="683"/>
      <c r="MHW47" s="683"/>
      <c r="MHX47" s="683"/>
      <c r="MHY47" s="683"/>
      <c r="MHZ47" s="683"/>
      <c r="MIA47" s="683"/>
      <c r="MIB47" s="683"/>
      <c r="MIC47" s="683"/>
      <c r="MID47" s="683"/>
      <c r="MIE47" s="683"/>
      <c r="MIF47" s="683"/>
      <c r="MIG47" s="683"/>
      <c r="MIH47" s="683"/>
      <c r="MII47" s="683"/>
      <c r="MIJ47" s="683"/>
      <c r="MIK47" s="683"/>
      <c r="MIL47" s="683"/>
      <c r="MIM47" s="683"/>
      <c r="MIN47" s="683"/>
      <c r="MIO47" s="683"/>
      <c r="MIP47" s="683"/>
      <c r="MIQ47" s="683"/>
      <c r="MIR47" s="683"/>
      <c r="MIS47" s="683"/>
      <c r="MIT47" s="683"/>
      <c r="MIU47" s="683"/>
      <c r="MIV47" s="683"/>
      <c r="MIW47" s="683"/>
      <c r="MIX47" s="683"/>
      <c r="MIY47" s="683"/>
      <c r="MIZ47" s="683"/>
      <c r="MJA47" s="683"/>
      <c r="MJB47" s="683"/>
      <c r="MJC47" s="683"/>
      <c r="MJD47" s="683"/>
      <c r="MJE47" s="683"/>
      <c r="MJF47" s="683"/>
      <c r="MJG47" s="683"/>
      <c r="MJH47" s="683"/>
      <c r="MJI47" s="683"/>
      <c r="MJJ47" s="683"/>
      <c r="MJK47" s="683"/>
      <c r="MJL47" s="683"/>
      <c r="MJM47" s="683"/>
      <c r="MJN47" s="683"/>
      <c r="MJO47" s="683"/>
      <c r="MJP47" s="683"/>
      <c r="MJQ47" s="683"/>
      <c r="MJR47" s="683"/>
      <c r="MJS47" s="683"/>
      <c r="MJT47" s="683"/>
      <c r="MJU47" s="683"/>
      <c r="MJV47" s="683"/>
      <c r="MJW47" s="683"/>
      <c r="MJX47" s="683"/>
      <c r="MJY47" s="683"/>
      <c r="MJZ47" s="683"/>
      <c r="MKA47" s="683"/>
      <c r="MKB47" s="683"/>
      <c r="MKC47" s="683"/>
      <c r="MKD47" s="683"/>
      <c r="MKE47" s="683"/>
      <c r="MKF47" s="683"/>
      <c r="MKG47" s="683"/>
      <c r="MKH47" s="683"/>
      <c r="MKI47" s="683"/>
      <c r="MKJ47" s="683"/>
      <c r="MKK47" s="683"/>
      <c r="MKL47" s="683"/>
      <c r="MKM47" s="683"/>
      <c r="MKN47" s="683"/>
      <c r="MKO47" s="683"/>
      <c r="MKP47" s="683"/>
      <c r="MKQ47" s="683"/>
      <c r="MKR47" s="683"/>
      <c r="MKS47" s="683"/>
      <c r="MKT47" s="683"/>
      <c r="MKU47" s="683"/>
      <c r="MKV47" s="683"/>
      <c r="MKW47" s="683"/>
      <c r="MKX47" s="683"/>
      <c r="MKY47" s="683"/>
      <c r="MKZ47" s="683"/>
      <c r="MLA47" s="683"/>
      <c r="MLB47" s="683"/>
      <c r="MLC47" s="683"/>
      <c r="MLD47" s="683"/>
      <c r="MLE47" s="683"/>
      <c r="MLF47" s="683"/>
      <c r="MLG47" s="683"/>
      <c r="MLH47" s="683"/>
      <c r="MLI47" s="683"/>
      <c r="MLJ47" s="683"/>
      <c r="MLK47" s="683"/>
      <c r="MLL47" s="683"/>
      <c r="MLM47" s="683"/>
      <c r="MLN47" s="683"/>
      <c r="MLO47" s="683"/>
      <c r="MLP47" s="683"/>
      <c r="MLQ47" s="683"/>
      <c r="MLR47" s="683"/>
      <c r="MLS47" s="683"/>
      <c r="MLT47" s="683"/>
      <c r="MLU47" s="683"/>
      <c r="MLV47" s="683"/>
      <c r="MLW47" s="683"/>
      <c r="MLX47" s="683"/>
      <c r="MLY47" s="683"/>
      <c r="MLZ47" s="683"/>
      <c r="MMA47" s="683"/>
      <c r="MMB47" s="683"/>
      <c r="MMC47" s="683"/>
      <c r="MMD47" s="683"/>
      <c r="MME47" s="683"/>
      <c r="MMF47" s="683"/>
      <c r="MMG47" s="683"/>
      <c r="MMH47" s="683"/>
      <c r="MMI47" s="683"/>
      <c r="MMJ47" s="683"/>
      <c r="MMK47" s="683"/>
      <c r="MML47" s="683"/>
      <c r="MMM47" s="683"/>
      <c r="MMN47" s="683"/>
      <c r="MMO47" s="683"/>
      <c r="MMP47" s="683"/>
      <c r="MMQ47" s="683"/>
      <c r="MMR47" s="683"/>
      <c r="MMS47" s="683"/>
      <c r="MMT47" s="683"/>
      <c r="MMU47" s="683"/>
      <c r="MMV47" s="683"/>
      <c r="MMW47" s="683"/>
      <c r="MMX47" s="683"/>
      <c r="MMY47" s="683"/>
      <c r="MMZ47" s="683"/>
      <c r="MNA47" s="683"/>
      <c r="MNB47" s="683"/>
      <c r="MNC47" s="683"/>
      <c r="MND47" s="683"/>
      <c r="MNE47" s="683"/>
      <c r="MNF47" s="683"/>
      <c r="MNG47" s="683"/>
      <c r="MNH47" s="683"/>
      <c r="MNI47" s="683"/>
      <c r="MNJ47" s="683"/>
      <c r="MNK47" s="683"/>
      <c r="MNL47" s="683"/>
      <c r="MNM47" s="683"/>
      <c r="MNN47" s="683"/>
      <c r="MNO47" s="683"/>
      <c r="MNP47" s="683"/>
      <c r="MNQ47" s="683"/>
      <c r="MNR47" s="683"/>
      <c r="MNS47" s="683"/>
      <c r="MNT47" s="683"/>
      <c r="MNU47" s="683"/>
      <c r="MNV47" s="683"/>
      <c r="MNW47" s="683"/>
      <c r="MNX47" s="683"/>
      <c r="MNY47" s="683"/>
      <c r="MNZ47" s="683"/>
      <c r="MOA47" s="683"/>
      <c r="MOB47" s="683"/>
      <c r="MOC47" s="683"/>
      <c r="MOD47" s="683"/>
      <c r="MOE47" s="683"/>
      <c r="MOF47" s="683"/>
      <c r="MOG47" s="683"/>
      <c r="MOH47" s="683"/>
      <c r="MOI47" s="683"/>
      <c r="MOJ47" s="683"/>
      <c r="MOK47" s="683"/>
      <c r="MOL47" s="683"/>
      <c r="MOM47" s="683"/>
      <c r="MON47" s="683"/>
      <c r="MOO47" s="683"/>
      <c r="MOP47" s="683"/>
      <c r="MOQ47" s="683"/>
      <c r="MOR47" s="683"/>
      <c r="MOS47" s="683"/>
      <c r="MOT47" s="683"/>
      <c r="MOU47" s="683"/>
      <c r="MOV47" s="683"/>
      <c r="MOW47" s="683"/>
      <c r="MOX47" s="683"/>
      <c r="MOY47" s="683"/>
      <c r="MOZ47" s="683"/>
      <c r="MPA47" s="683"/>
      <c r="MPB47" s="683"/>
      <c r="MPC47" s="683"/>
      <c r="MPD47" s="683"/>
      <c r="MPE47" s="683"/>
      <c r="MPF47" s="683"/>
      <c r="MPG47" s="683"/>
      <c r="MPH47" s="683"/>
      <c r="MPI47" s="683"/>
      <c r="MPJ47" s="683"/>
      <c r="MPK47" s="683"/>
      <c r="MPL47" s="683"/>
      <c r="MPM47" s="683"/>
      <c r="MPN47" s="683"/>
      <c r="MPO47" s="683"/>
      <c r="MPP47" s="683"/>
      <c r="MPQ47" s="683"/>
      <c r="MPR47" s="683"/>
      <c r="MPS47" s="683"/>
      <c r="MPT47" s="683"/>
      <c r="MPU47" s="683"/>
      <c r="MPV47" s="683"/>
      <c r="MPW47" s="683"/>
      <c r="MPX47" s="683"/>
      <c r="MPY47" s="683"/>
      <c r="MPZ47" s="683"/>
      <c r="MQA47" s="683"/>
      <c r="MQB47" s="683"/>
      <c r="MQC47" s="683"/>
      <c r="MQD47" s="683"/>
      <c r="MQE47" s="683"/>
      <c r="MQF47" s="683"/>
      <c r="MQG47" s="683"/>
      <c r="MQH47" s="683"/>
      <c r="MQI47" s="683"/>
      <c r="MQJ47" s="683"/>
      <c r="MQK47" s="683"/>
      <c r="MQL47" s="683"/>
      <c r="MQM47" s="683"/>
      <c r="MQN47" s="683"/>
      <c r="MQO47" s="683"/>
      <c r="MQP47" s="683"/>
      <c r="MQQ47" s="683"/>
      <c r="MQR47" s="683"/>
      <c r="MQS47" s="683"/>
      <c r="MQT47" s="683"/>
      <c r="MQU47" s="683"/>
      <c r="MQV47" s="683"/>
      <c r="MQW47" s="683"/>
      <c r="MQX47" s="683"/>
      <c r="MQY47" s="683"/>
      <c r="MQZ47" s="683"/>
      <c r="MRA47" s="683"/>
      <c r="MRB47" s="683"/>
      <c r="MRC47" s="683"/>
      <c r="MRD47" s="683"/>
      <c r="MRE47" s="683"/>
      <c r="MRF47" s="683"/>
      <c r="MRG47" s="683"/>
      <c r="MRH47" s="683"/>
      <c r="MRI47" s="683"/>
      <c r="MRJ47" s="683"/>
      <c r="MRK47" s="683"/>
      <c r="MRL47" s="683"/>
      <c r="MRM47" s="683"/>
      <c r="MRN47" s="683"/>
      <c r="MRO47" s="683"/>
      <c r="MRP47" s="683"/>
      <c r="MRQ47" s="683"/>
      <c r="MRR47" s="683"/>
      <c r="MRS47" s="683"/>
      <c r="MRT47" s="683"/>
      <c r="MRU47" s="683"/>
      <c r="MRV47" s="683"/>
      <c r="MRW47" s="683"/>
      <c r="MRX47" s="683"/>
      <c r="MRY47" s="683"/>
      <c r="MRZ47" s="683"/>
      <c r="MSA47" s="683"/>
      <c r="MSB47" s="683"/>
      <c r="MSC47" s="683"/>
      <c r="MSD47" s="683"/>
      <c r="MSE47" s="683"/>
      <c r="MSF47" s="683"/>
      <c r="MSG47" s="683"/>
      <c r="MSH47" s="683"/>
      <c r="MSI47" s="683"/>
      <c r="MSJ47" s="683"/>
      <c r="MSK47" s="683"/>
      <c r="MSL47" s="683"/>
      <c r="MSM47" s="683"/>
      <c r="MSN47" s="683"/>
      <c r="MSO47" s="683"/>
      <c r="MSP47" s="683"/>
      <c r="MSQ47" s="683"/>
      <c r="MSR47" s="683"/>
      <c r="MSS47" s="683"/>
      <c r="MST47" s="683"/>
      <c r="MSU47" s="683"/>
      <c r="MSV47" s="683"/>
      <c r="MSW47" s="683"/>
      <c r="MSX47" s="683"/>
      <c r="MSY47" s="683"/>
      <c r="MSZ47" s="683"/>
      <c r="MTA47" s="683"/>
      <c r="MTB47" s="683"/>
      <c r="MTC47" s="683"/>
      <c r="MTD47" s="683"/>
      <c r="MTE47" s="683"/>
      <c r="MTF47" s="683"/>
      <c r="MTG47" s="683"/>
      <c r="MTH47" s="683"/>
      <c r="MTI47" s="683"/>
      <c r="MTJ47" s="683"/>
      <c r="MTK47" s="683"/>
      <c r="MTL47" s="683"/>
      <c r="MTM47" s="683"/>
      <c r="MTN47" s="683"/>
      <c r="MTO47" s="683"/>
      <c r="MTP47" s="683"/>
      <c r="MTQ47" s="683"/>
      <c r="MTR47" s="683"/>
      <c r="MTS47" s="683"/>
      <c r="MTT47" s="683"/>
      <c r="MTU47" s="683"/>
      <c r="MTV47" s="683"/>
      <c r="MTW47" s="683"/>
      <c r="MTX47" s="683"/>
      <c r="MTY47" s="683"/>
      <c r="MTZ47" s="683"/>
      <c r="MUA47" s="683"/>
      <c r="MUB47" s="683"/>
      <c r="MUC47" s="683"/>
      <c r="MUD47" s="683"/>
      <c r="MUE47" s="683"/>
      <c r="MUF47" s="683"/>
      <c r="MUG47" s="683"/>
      <c r="MUH47" s="683"/>
      <c r="MUI47" s="683"/>
      <c r="MUJ47" s="683"/>
      <c r="MUK47" s="683"/>
      <c r="MUL47" s="683"/>
      <c r="MUM47" s="683"/>
      <c r="MUN47" s="683"/>
      <c r="MUO47" s="683"/>
      <c r="MUP47" s="683"/>
      <c r="MUQ47" s="683"/>
      <c r="MUR47" s="683"/>
      <c r="MUS47" s="683"/>
      <c r="MUT47" s="683"/>
      <c r="MUU47" s="683"/>
      <c r="MUV47" s="683"/>
      <c r="MUW47" s="683"/>
      <c r="MUX47" s="683"/>
      <c r="MUY47" s="683"/>
      <c r="MUZ47" s="683"/>
      <c r="MVA47" s="683"/>
      <c r="MVB47" s="683"/>
      <c r="MVC47" s="683"/>
      <c r="MVD47" s="683"/>
      <c r="MVE47" s="683"/>
      <c r="MVF47" s="683"/>
      <c r="MVG47" s="683"/>
      <c r="MVH47" s="683"/>
      <c r="MVI47" s="683"/>
      <c r="MVJ47" s="683"/>
      <c r="MVK47" s="683"/>
      <c r="MVL47" s="683"/>
      <c r="MVM47" s="683"/>
      <c r="MVN47" s="683"/>
      <c r="MVO47" s="683"/>
      <c r="MVP47" s="683"/>
      <c r="MVQ47" s="683"/>
      <c r="MVR47" s="683"/>
      <c r="MVS47" s="683"/>
      <c r="MVT47" s="683"/>
      <c r="MVU47" s="683"/>
      <c r="MVV47" s="683"/>
      <c r="MVW47" s="683"/>
      <c r="MVX47" s="683"/>
      <c r="MVY47" s="683"/>
      <c r="MVZ47" s="683"/>
      <c r="MWA47" s="683"/>
      <c r="MWB47" s="683"/>
      <c r="MWC47" s="683"/>
      <c r="MWD47" s="683"/>
      <c r="MWE47" s="683"/>
      <c r="MWF47" s="683"/>
      <c r="MWG47" s="683"/>
      <c r="MWH47" s="683"/>
      <c r="MWI47" s="683"/>
      <c r="MWJ47" s="683"/>
      <c r="MWK47" s="683"/>
      <c r="MWL47" s="683"/>
      <c r="MWM47" s="683"/>
      <c r="MWN47" s="683"/>
      <c r="MWO47" s="683"/>
      <c r="MWP47" s="683"/>
      <c r="MWQ47" s="683"/>
      <c r="MWR47" s="683"/>
      <c r="MWS47" s="683"/>
      <c r="MWT47" s="683"/>
      <c r="MWU47" s="683"/>
      <c r="MWV47" s="683"/>
      <c r="MWW47" s="683"/>
      <c r="MWX47" s="683"/>
      <c r="MWY47" s="683"/>
      <c r="MWZ47" s="683"/>
      <c r="MXA47" s="683"/>
      <c r="MXB47" s="683"/>
      <c r="MXC47" s="683"/>
      <c r="MXD47" s="683"/>
      <c r="MXE47" s="683"/>
      <c r="MXF47" s="683"/>
      <c r="MXG47" s="683"/>
      <c r="MXH47" s="683"/>
      <c r="MXI47" s="683"/>
      <c r="MXJ47" s="683"/>
      <c r="MXK47" s="683"/>
      <c r="MXL47" s="683"/>
      <c r="MXM47" s="683"/>
      <c r="MXN47" s="683"/>
      <c r="MXO47" s="683"/>
      <c r="MXP47" s="683"/>
      <c r="MXQ47" s="683"/>
      <c r="MXR47" s="683"/>
      <c r="MXS47" s="683"/>
      <c r="MXT47" s="683"/>
      <c r="MXU47" s="683"/>
      <c r="MXV47" s="683"/>
      <c r="MXW47" s="683"/>
      <c r="MXX47" s="683"/>
      <c r="MXY47" s="683"/>
      <c r="MXZ47" s="683"/>
      <c r="MYA47" s="683"/>
      <c r="MYB47" s="683"/>
      <c r="MYC47" s="683"/>
      <c r="MYD47" s="683"/>
      <c r="MYE47" s="683"/>
      <c r="MYF47" s="683"/>
      <c r="MYG47" s="683"/>
      <c r="MYH47" s="683"/>
      <c r="MYI47" s="683"/>
      <c r="MYJ47" s="683"/>
      <c r="MYK47" s="683"/>
      <c r="MYL47" s="683"/>
      <c r="MYM47" s="683"/>
      <c r="MYN47" s="683"/>
      <c r="MYO47" s="683"/>
      <c r="MYP47" s="683"/>
      <c r="MYQ47" s="683"/>
      <c r="MYR47" s="683"/>
      <c r="MYS47" s="683"/>
      <c r="MYT47" s="683"/>
      <c r="MYU47" s="683"/>
      <c r="MYV47" s="683"/>
      <c r="MYW47" s="683"/>
      <c r="MYX47" s="683"/>
      <c r="MYY47" s="683"/>
      <c r="MYZ47" s="683"/>
      <c r="MZA47" s="683"/>
      <c r="MZB47" s="683"/>
      <c r="MZC47" s="683"/>
      <c r="MZD47" s="683"/>
      <c r="MZE47" s="683"/>
      <c r="MZF47" s="683"/>
      <c r="MZG47" s="683"/>
      <c r="MZH47" s="683"/>
      <c r="MZI47" s="683"/>
      <c r="MZJ47" s="683"/>
      <c r="MZK47" s="683"/>
      <c r="MZL47" s="683"/>
      <c r="MZM47" s="683"/>
      <c r="MZN47" s="683"/>
      <c r="MZO47" s="683"/>
      <c r="MZP47" s="683"/>
      <c r="MZQ47" s="683"/>
      <c r="MZR47" s="683"/>
      <c r="MZS47" s="683"/>
      <c r="MZT47" s="683"/>
      <c r="MZU47" s="683"/>
      <c r="MZV47" s="683"/>
      <c r="MZW47" s="683"/>
      <c r="MZX47" s="683"/>
      <c r="MZY47" s="683"/>
      <c r="MZZ47" s="683"/>
      <c r="NAA47" s="683"/>
      <c r="NAB47" s="683"/>
      <c r="NAC47" s="683"/>
      <c r="NAD47" s="683"/>
      <c r="NAE47" s="683"/>
      <c r="NAF47" s="683"/>
      <c r="NAG47" s="683"/>
      <c r="NAH47" s="683"/>
      <c r="NAI47" s="683"/>
      <c r="NAJ47" s="683"/>
      <c r="NAK47" s="683"/>
      <c r="NAL47" s="683"/>
      <c r="NAM47" s="683"/>
      <c r="NAN47" s="683"/>
      <c r="NAO47" s="683"/>
      <c r="NAP47" s="683"/>
      <c r="NAQ47" s="683"/>
      <c r="NAR47" s="683"/>
      <c r="NAS47" s="683"/>
      <c r="NAT47" s="683"/>
      <c r="NAU47" s="683"/>
      <c r="NAV47" s="683"/>
      <c r="NAW47" s="683"/>
      <c r="NAX47" s="683"/>
      <c r="NAY47" s="683"/>
      <c r="NAZ47" s="683"/>
      <c r="NBA47" s="683"/>
      <c r="NBB47" s="683"/>
      <c r="NBC47" s="683"/>
      <c r="NBD47" s="683"/>
      <c r="NBE47" s="683"/>
      <c r="NBF47" s="683"/>
      <c r="NBG47" s="683"/>
      <c r="NBH47" s="683"/>
      <c r="NBI47" s="683"/>
      <c r="NBJ47" s="683"/>
      <c r="NBK47" s="683"/>
      <c r="NBL47" s="683"/>
      <c r="NBM47" s="683"/>
      <c r="NBN47" s="683"/>
      <c r="NBO47" s="683"/>
      <c r="NBP47" s="683"/>
      <c r="NBQ47" s="683"/>
      <c r="NBR47" s="683"/>
      <c r="NBS47" s="683"/>
      <c r="NBT47" s="683"/>
      <c r="NBU47" s="683"/>
      <c r="NBV47" s="683"/>
      <c r="NBW47" s="683"/>
      <c r="NBX47" s="683"/>
      <c r="NBY47" s="683"/>
      <c r="NBZ47" s="683"/>
      <c r="NCA47" s="683"/>
      <c r="NCB47" s="683"/>
      <c r="NCC47" s="683"/>
      <c r="NCD47" s="683"/>
      <c r="NCE47" s="683"/>
      <c r="NCF47" s="683"/>
      <c r="NCG47" s="683"/>
      <c r="NCH47" s="683"/>
      <c r="NCI47" s="683"/>
      <c r="NCJ47" s="683"/>
      <c r="NCK47" s="683"/>
      <c r="NCL47" s="683"/>
      <c r="NCM47" s="683"/>
      <c r="NCN47" s="683"/>
      <c r="NCO47" s="683"/>
      <c r="NCP47" s="683"/>
      <c r="NCQ47" s="683"/>
      <c r="NCR47" s="683"/>
      <c r="NCS47" s="683"/>
      <c r="NCT47" s="683"/>
      <c r="NCU47" s="683"/>
      <c r="NCV47" s="683"/>
      <c r="NCW47" s="683"/>
      <c r="NCX47" s="683"/>
      <c r="NCY47" s="683"/>
      <c r="NCZ47" s="683"/>
      <c r="NDA47" s="683"/>
      <c r="NDB47" s="683"/>
      <c r="NDC47" s="683"/>
      <c r="NDD47" s="683"/>
      <c r="NDE47" s="683"/>
      <c r="NDF47" s="683"/>
      <c r="NDG47" s="683"/>
      <c r="NDH47" s="683"/>
      <c r="NDI47" s="683"/>
      <c r="NDJ47" s="683"/>
      <c r="NDK47" s="683"/>
      <c r="NDL47" s="683"/>
      <c r="NDM47" s="683"/>
      <c r="NDN47" s="683"/>
      <c r="NDO47" s="683"/>
      <c r="NDP47" s="683"/>
      <c r="NDQ47" s="683"/>
      <c r="NDR47" s="683"/>
      <c r="NDS47" s="683"/>
      <c r="NDT47" s="683"/>
      <c r="NDU47" s="683"/>
      <c r="NDV47" s="683"/>
      <c r="NDW47" s="683"/>
      <c r="NDX47" s="683"/>
      <c r="NDY47" s="683"/>
      <c r="NDZ47" s="683"/>
      <c r="NEA47" s="683"/>
      <c r="NEB47" s="683"/>
      <c r="NEC47" s="683"/>
      <c r="NED47" s="683"/>
      <c r="NEE47" s="683"/>
      <c r="NEF47" s="683"/>
      <c r="NEG47" s="683"/>
      <c r="NEH47" s="683"/>
      <c r="NEI47" s="683"/>
      <c r="NEJ47" s="683"/>
      <c r="NEK47" s="683"/>
      <c r="NEL47" s="683"/>
      <c r="NEM47" s="683"/>
      <c r="NEN47" s="683"/>
      <c r="NEO47" s="683"/>
      <c r="NEP47" s="683"/>
      <c r="NEQ47" s="683"/>
      <c r="NER47" s="683"/>
      <c r="NES47" s="683"/>
      <c r="NET47" s="683"/>
      <c r="NEU47" s="683"/>
      <c r="NEV47" s="683"/>
      <c r="NEW47" s="683"/>
      <c r="NEX47" s="683"/>
      <c r="NEY47" s="683"/>
      <c r="NEZ47" s="683"/>
      <c r="NFA47" s="683"/>
      <c r="NFB47" s="683"/>
      <c r="NFC47" s="683"/>
      <c r="NFD47" s="683"/>
      <c r="NFE47" s="683"/>
      <c r="NFF47" s="683"/>
      <c r="NFG47" s="683"/>
      <c r="NFH47" s="683"/>
      <c r="NFI47" s="683"/>
      <c r="NFJ47" s="683"/>
      <c r="NFK47" s="683"/>
      <c r="NFL47" s="683"/>
      <c r="NFM47" s="683"/>
      <c r="NFN47" s="683"/>
      <c r="NFO47" s="683"/>
      <c r="NFP47" s="683"/>
      <c r="NFQ47" s="683"/>
      <c r="NFR47" s="683"/>
      <c r="NFS47" s="683"/>
      <c r="NFT47" s="683"/>
      <c r="NFU47" s="683"/>
      <c r="NFV47" s="683"/>
      <c r="NFW47" s="683"/>
      <c r="NFX47" s="683"/>
      <c r="NFY47" s="683"/>
      <c r="NFZ47" s="683"/>
      <c r="NGA47" s="683"/>
      <c r="NGB47" s="683"/>
      <c r="NGC47" s="683"/>
      <c r="NGD47" s="683"/>
      <c r="NGE47" s="683"/>
      <c r="NGF47" s="683"/>
      <c r="NGG47" s="683"/>
      <c r="NGH47" s="683"/>
      <c r="NGI47" s="683"/>
      <c r="NGJ47" s="683"/>
      <c r="NGK47" s="683"/>
      <c r="NGL47" s="683"/>
      <c r="NGM47" s="683"/>
      <c r="NGN47" s="683"/>
      <c r="NGO47" s="683"/>
      <c r="NGP47" s="683"/>
      <c r="NGQ47" s="683"/>
      <c r="NGR47" s="683"/>
      <c r="NGS47" s="683"/>
      <c r="NGT47" s="683"/>
      <c r="NGU47" s="683"/>
      <c r="NGV47" s="683"/>
      <c r="NGW47" s="683"/>
      <c r="NGX47" s="683"/>
      <c r="NGY47" s="683"/>
      <c r="NGZ47" s="683"/>
      <c r="NHA47" s="683"/>
      <c r="NHB47" s="683"/>
      <c r="NHC47" s="683"/>
      <c r="NHD47" s="683"/>
      <c r="NHE47" s="683"/>
      <c r="NHF47" s="683"/>
      <c r="NHG47" s="683"/>
      <c r="NHH47" s="683"/>
      <c r="NHI47" s="683"/>
      <c r="NHJ47" s="683"/>
      <c r="NHK47" s="683"/>
      <c r="NHL47" s="683"/>
      <c r="NHM47" s="683"/>
      <c r="NHN47" s="683"/>
      <c r="NHO47" s="683"/>
      <c r="NHP47" s="683"/>
      <c r="NHQ47" s="683"/>
      <c r="NHR47" s="683"/>
      <c r="NHS47" s="683"/>
      <c r="NHT47" s="683"/>
      <c r="NHU47" s="683"/>
      <c r="NHV47" s="683"/>
      <c r="NHW47" s="683"/>
      <c r="NHX47" s="683"/>
      <c r="NHY47" s="683"/>
      <c r="NHZ47" s="683"/>
      <c r="NIA47" s="683"/>
      <c r="NIB47" s="683"/>
      <c r="NIC47" s="683"/>
      <c r="NID47" s="683"/>
      <c r="NIE47" s="683"/>
      <c r="NIF47" s="683"/>
      <c r="NIG47" s="683"/>
      <c r="NIH47" s="683"/>
      <c r="NII47" s="683"/>
      <c r="NIJ47" s="683"/>
      <c r="NIK47" s="683"/>
      <c r="NIL47" s="683"/>
      <c r="NIM47" s="683"/>
      <c r="NIN47" s="683"/>
      <c r="NIO47" s="683"/>
      <c r="NIP47" s="683"/>
      <c r="NIQ47" s="683"/>
      <c r="NIR47" s="683"/>
      <c r="NIS47" s="683"/>
      <c r="NIT47" s="683"/>
      <c r="NIU47" s="683"/>
      <c r="NIV47" s="683"/>
      <c r="NIW47" s="683"/>
      <c r="NIX47" s="683"/>
      <c r="NIY47" s="683"/>
      <c r="NIZ47" s="683"/>
      <c r="NJA47" s="683"/>
      <c r="NJB47" s="683"/>
      <c r="NJC47" s="683"/>
      <c r="NJD47" s="683"/>
      <c r="NJE47" s="683"/>
      <c r="NJF47" s="683"/>
      <c r="NJG47" s="683"/>
      <c r="NJH47" s="683"/>
      <c r="NJI47" s="683"/>
      <c r="NJJ47" s="683"/>
      <c r="NJK47" s="683"/>
      <c r="NJL47" s="683"/>
      <c r="NJM47" s="683"/>
      <c r="NJN47" s="683"/>
      <c r="NJO47" s="683"/>
      <c r="NJP47" s="683"/>
      <c r="NJQ47" s="683"/>
      <c r="NJR47" s="683"/>
      <c r="NJS47" s="683"/>
      <c r="NJT47" s="683"/>
      <c r="NJU47" s="683"/>
      <c r="NJV47" s="683"/>
      <c r="NJW47" s="683"/>
      <c r="NJX47" s="683"/>
      <c r="NJY47" s="683"/>
      <c r="NJZ47" s="683"/>
      <c r="NKA47" s="683"/>
      <c r="NKB47" s="683"/>
      <c r="NKC47" s="683"/>
      <c r="NKD47" s="683"/>
      <c r="NKE47" s="683"/>
      <c r="NKF47" s="683"/>
      <c r="NKG47" s="683"/>
      <c r="NKH47" s="683"/>
      <c r="NKI47" s="683"/>
      <c r="NKJ47" s="683"/>
      <c r="NKK47" s="683"/>
      <c r="NKL47" s="683"/>
      <c r="NKM47" s="683"/>
      <c r="NKN47" s="683"/>
      <c r="NKO47" s="683"/>
      <c r="NKP47" s="683"/>
      <c r="NKQ47" s="683"/>
      <c r="NKR47" s="683"/>
      <c r="NKS47" s="683"/>
      <c r="NKT47" s="683"/>
      <c r="NKU47" s="683"/>
      <c r="NKV47" s="683"/>
      <c r="NKW47" s="683"/>
      <c r="NKX47" s="683"/>
      <c r="NKY47" s="683"/>
      <c r="NKZ47" s="683"/>
      <c r="NLA47" s="683"/>
      <c r="NLB47" s="683"/>
      <c r="NLC47" s="683"/>
      <c r="NLD47" s="683"/>
      <c r="NLE47" s="683"/>
      <c r="NLF47" s="683"/>
      <c r="NLG47" s="683"/>
      <c r="NLH47" s="683"/>
      <c r="NLI47" s="683"/>
      <c r="NLJ47" s="683"/>
      <c r="NLK47" s="683"/>
      <c r="NLL47" s="683"/>
      <c r="NLM47" s="683"/>
      <c r="NLN47" s="683"/>
      <c r="NLO47" s="683"/>
      <c r="NLP47" s="683"/>
      <c r="NLQ47" s="683"/>
      <c r="NLR47" s="683"/>
      <c r="NLS47" s="683"/>
      <c r="NLT47" s="683"/>
      <c r="NLU47" s="683"/>
      <c r="NLV47" s="683"/>
      <c r="NLW47" s="683"/>
      <c r="NLX47" s="683"/>
      <c r="NLY47" s="683"/>
      <c r="NLZ47" s="683"/>
      <c r="NMA47" s="683"/>
      <c r="NMB47" s="683"/>
      <c r="NMC47" s="683"/>
      <c r="NMD47" s="683"/>
      <c r="NME47" s="683"/>
      <c r="NMF47" s="683"/>
      <c r="NMG47" s="683"/>
      <c r="NMH47" s="683"/>
      <c r="NMI47" s="683"/>
      <c r="NMJ47" s="683"/>
      <c r="NMK47" s="683"/>
      <c r="NML47" s="683"/>
      <c r="NMM47" s="683"/>
      <c r="NMN47" s="683"/>
      <c r="NMO47" s="683"/>
      <c r="NMP47" s="683"/>
      <c r="NMQ47" s="683"/>
      <c r="NMR47" s="683"/>
      <c r="NMS47" s="683"/>
      <c r="NMT47" s="683"/>
      <c r="NMU47" s="683"/>
      <c r="NMV47" s="683"/>
      <c r="NMW47" s="683"/>
      <c r="NMX47" s="683"/>
      <c r="NMY47" s="683"/>
      <c r="NMZ47" s="683"/>
      <c r="NNA47" s="683"/>
      <c r="NNB47" s="683"/>
      <c r="NNC47" s="683"/>
      <c r="NND47" s="683"/>
      <c r="NNE47" s="683"/>
      <c r="NNF47" s="683"/>
      <c r="NNG47" s="683"/>
      <c r="NNH47" s="683"/>
      <c r="NNI47" s="683"/>
      <c r="NNJ47" s="683"/>
      <c r="NNK47" s="683"/>
      <c r="NNL47" s="683"/>
      <c r="NNM47" s="683"/>
      <c r="NNN47" s="683"/>
      <c r="NNO47" s="683"/>
      <c r="NNP47" s="683"/>
      <c r="NNQ47" s="683"/>
      <c r="NNR47" s="683"/>
      <c r="NNS47" s="683"/>
      <c r="NNT47" s="683"/>
      <c r="NNU47" s="683"/>
      <c r="NNV47" s="683"/>
      <c r="NNW47" s="683"/>
      <c r="NNX47" s="683"/>
      <c r="NNY47" s="683"/>
      <c r="NNZ47" s="683"/>
      <c r="NOA47" s="683"/>
      <c r="NOB47" s="683"/>
      <c r="NOC47" s="683"/>
      <c r="NOD47" s="683"/>
      <c r="NOE47" s="683"/>
      <c r="NOF47" s="683"/>
      <c r="NOG47" s="683"/>
      <c r="NOH47" s="683"/>
      <c r="NOI47" s="683"/>
      <c r="NOJ47" s="683"/>
      <c r="NOK47" s="683"/>
      <c r="NOL47" s="683"/>
      <c r="NOM47" s="683"/>
      <c r="NON47" s="683"/>
      <c r="NOO47" s="683"/>
      <c r="NOP47" s="683"/>
      <c r="NOQ47" s="683"/>
      <c r="NOR47" s="683"/>
      <c r="NOS47" s="683"/>
      <c r="NOT47" s="683"/>
      <c r="NOU47" s="683"/>
      <c r="NOV47" s="683"/>
      <c r="NOW47" s="683"/>
      <c r="NOX47" s="683"/>
      <c r="NOY47" s="683"/>
      <c r="NOZ47" s="683"/>
      <c r="NPA47" s="683"/>
      <c r="NPB47" s="683"/>
      <c r="NPC47" s="683"/>
      <c r="NPD47" s="683"/>
      <c r="NPE47" s="683"/>
      <c r="NPF47" s="683"/>
      <c r="NPG47" s="683"/>
      <c r="NPH47" s="683"/>
      <c r="NPI47" s="683"/>
      <c r="NPJ47" s="683"/>
      <c r="NPK47" s="683"/>
      <c r="NPL47" s="683"/>
      <c r="NPM47" s="683"/>
      <c r="NPN47" s="683"/>
      <c r="NPO47" s="683"/>
      <c r="NPP47" s="683"/>
      <c r="NPQ47" s="683"/>
      <c r="NPR47" s="683"/>
      <c r="NPS47" s="683"/>
      <c r="NPT47" s="683"/>
      <c r="NPU47" s="683"/>
      <c r="NPV47" s="683"/>
      <c r="NPW47" s="683"/>
      <c r="NPX47" s="683"/>
      <c r="NPY47" s="683"/>
      <c r="NPZ47" s="683"/>
      <c r="NQA47" s="683"/>
      <c r="NQB47" s="683"/>
      <c r="NQC47" s="683"/>
      <c r="NQD47" s="683"/>
      <c r="NQE47" s="683"/>
      <c r="NQF47" s="683"/>
      <c r="NQG47" s="683"/>
      <c r="NQH47" s="683"/>
      <c r="NQI47" s="683"/>
      <c r="NQJ47" s="683"/>
      <c r="NQK47" s="683"/>
      <c r="NQL47" s="683"/>
      <c r="NQM47" s="683"/>
      <c r="NQN47" s="683"/>
      <c r="NQO47" s="683"/>
      <c r="NQP47" s="683"/>
      <c r="NQQ47" s="683"/>
      <c r="NQR47" s="683"/>
      <c r="NQS47" s="683"/>
      <c r="NQT47" s="683"/>
      <c r="NQU47" s="683"/>
      <c r="NQV47" s="683"/>
      <c r="NQW47" s="683"/>
      <c r="NQX47" s="683"/>
      <c r="NQY47" s="683"/>
      <c r="NQZ47" s="683"/>
      <c r="NRA47" s="683"/>
      <c r="NRB47" s="683"/>
      <c r="NRC47" s="683"/>
      <c r="NRD47" s="683"/>
      <c r="NRE47" s="683"/>
      <c r="NRF47" s="683"/>
      <c r="NRG47" s="683"/>
      <c r="NRH47" s="683"/>
      <c r="NRI47" s="683"/>
      <c r="NRJ47" s="683"/>
      <c r="NRK47" s="683"/>
      <c r="NRL47" s="683"/>
      <c r="NRM47" s="683"/>
      <c r="NRN47" s="683"/>
      <c r="NRO47" s="683"/>
      <c r="NRP47" s="683"/>
      <c r="NRQ47" s="683"/>
      <c r="NRR47" s="683"/>
      <c r="NRS47" s="683"/>
      <c r="NRT47" s="683"/>
      <c r="NRU47" s="683"/>
      <c r="NRV47" s="683"/>
      <c r="NRW47" s="683"/>
      <c r="NRX47" s="683"/>
      <c r="NRY47" s="683"/>
      <c r="NRZ47" s="683"/>
      <c r="NSA47" s="683"/>
      <c r="NSB47" s="683"/>
      <c r="NSC47" s="683"/>
      <c r="NSD47" s="683"/>
      <c r="NSE47" s="683"/>
      <c r="NSF47" s="683"/>
      <c r="NSG47" s="683"/>
      <c r="NSH47" s="683"/>
      <c r="NSI47" s="683"/>
      <c r="NSJ47" s="683"/>
      <c r="NSK47" s="683"/>
      <c r="NSL47" s="683"/>
      <c r="NSM47" s="683"/>
      <c r="NSN47" s="683"/>
      <c r="NSO47" s="683"/>
      <c r="NSP47" s="683"/>
      <c r="NSQ47" s="683"/>
      <c r="NSR47" s="683"/>
      <c r="NSS47" s="683"/>
      <c r="NST47" s="683"/>
      <c r="NSU47" s="683"/>
      <c r="NSV47" s="683"/>
      <c r="NSW47" s="683"/>
      <c r="NSX47" s="683"/>
      <c r="NSY47" s="683"/>
      <c r="NSZ47" s="683"/>
      <c r="NTA47" s="683"/>
      <c r="NTB47" s="683"/>
      <c r="NTC47" s="683"/>
      <c r="NTD47" s="683"/>
      <c r="NTE47" s="683"/>
      <c r="NTF47" s="683"/>
      <c r="NTG47" s="683"/>
      <c r="NTH47" s="683"/>
      <c r="NTI47" s="683"/>
      <c r="NTJ47" s="683"/>
      <c r="NTK47" s="683"/>
      <c r="NTL47" s="683"/>
      <c r="NTM47" s="683"/>
      <c r="NTN47" s="683"/>
      <c r="NTO47" s="683"/>
      <c r="NTP47" s="683"/>
      <c r="NTQ47" s="683"/>
      <c r="NTR47" s="683"/>
      <c r="NTS47" s="683"/>
      <c r="NTT47" s="683"/>
      <c r="NTU47" s="683"/>
      <c r="NTV47" s="683"/>
      <c r="NTW47" s="683"/>
      <c r="NTX47" s="683"/>
      <c r="NTY47" s="683"/>
      <c r="NTZ47" s="683"/>
      <c r="NUA47" s="683"/>
      <c r="NUB47" s="683"/>
      <c r="NUC47" s="683"/>
      <c r="NUD47" s="683"/>
      <c r="NUE47" s="683"/>
      <c r="NUF47" s="683"/>
      <c r="NUG47" s="683"/>
      <c r="NUH47" s="683"/>
      <c r="NUI47" s="683"/>
      <c r="NUJ47" s="683"/>
      <c r="NUK47" s="683"/>
      <c r="NUL47" s="683"/>
      <c r="NUM47" s="683"/>
      <c r="NUN47" s="683"/>
      <c r="NUO47" s="683"/>
      <c r="NUP47" s="683"/>
      <c r="NUQ47" s="683"/>
      <c r="NUR47" s="683"/>
      <c r="NUS47" s="683"/>
      <c r="NUT47" s="683"/>
      <c r="NUU47" s="683"/>
      <c r="NUV47" s="683"/>
      <c r="NUW47" s="683"/>
      <c r="NUX47" s="683"/>
      <c r="NUY47" s="683"/>
      <c r="NUZ47" s="683"/>
      <c r="NVA47" s="683"/>
      <c r="NVB47" s="683"/>
      <c r="NVC47" s="683"/>
      <c r="NVD47" s="683"/>
      <c r="NVE47" s="683"/>
      <c r="NVF47" s="683"/>
      <c r="NVG47" s="683"/>
      <c r="NVH47" s="683"/>
      <c r="NVI47" s="683"/>
      <c r="NVJ47" s="683"/>
      <c r="NVK47" s="683"/>
      <c r="NVL47" s="683"/>
      <c r="NVM47" s="683"/>
      <c r="NVN47" s="683"/>
      <c r="NVO47" s="683"/>
      <c r="NVP47" s="683"/>
      <c r="NVQ47" s="683"/>
      <c r="NVR47" s="683"/>
      <c r="NVS47" s="683"/>
      <c r="NVT47" s="683"/>
      <c r="NVU47" s="683"/>
      <c r="NVV47" s="683"/>
      <c r="NVW47" s="683"/>
      <c r="NVX47" s="683"/>
      <c r="NVY47" s="683"/>
      <c r="NVZ47" s="683"/>
      <c r="NWA47" s="683"/>
      <c r="NWB47" s="683"/>
      <c r="NWC47" s="683"/>
      <c r="NWD47" s="683"/>
      <c r="NWE47" s="683"/>
      <c r="NWF47" s="683"/>
      <c r="NWG47" s="683"/>
      <c r="NWH47" s="683"/>
      <c r="NWI47" s="683"/>
      <c r="NWJ47" s="683"/>
      <c r="NWK47" s="683"/>
      <c r="NWL47" s="683"/>
      <c r="NWM47" s="683"/>
      <c r="NWN47" s="683"/>
      <c r="NWO47" s="683"/>
      <c r="NWP47" s="683"/>
      <c r="NWQ47" s="683"/>
      <c r="NWR47" s="683"/>
      <c r="NWS47" s="683"/>
      <c r="NWT47" s="683"/>
      <c r="NWU47" s="683"/>
      <c r="NWV47" s="683"/>
      <c r="NWW47" s="683"/>
      <c r="NWX47" s="683"/>
      <c r="NWY47" s="683"/>
      <c r="NWZ47" s="683"/>
      <c r="NXA47" s="683"/>
      <c r="NXB47" s="683"/>
      <c r="NXC47" s="683"/>
      <c r="NXD47" s="683"/>
      <c r="NXE47" s="683"/>
      <c r="NXF47" s="683"/>
      <c r="NXG47" s="683"/>
      <c r="NXH47" s="683"/>
      <c r="NXI47" s="683"/>
      <c r="NXJ47" s="683"/>
      <c r="NXK47" s="683"/>
      <c r="NXL47" s="683"/>
      <c r="NXM47" s="683"/>
      <c r="NXN47" s="683"/>
      <c r="NXO47" s="683"/>
      <c r="NXP47" s="683"/>
      <c r="NXQ47" s="683"/>
      <c r="NXR47" s="683"/>
      <c r="NXS47" s="683"/>
      <c r="NXT47" s="683"/>
      <c r="NXU47" s="683"/>
      <c r="NXV47" s="683"/>
      <c r="NXW47" s="683"/>
      <c r="NXX47" s="683"/>
      <c r="NXY47" s="683"/>
      <c r="NXZ47" s="683"/>
      <c r="NYA47" s="683"/>
      <c r="NYB47" s="683"/>
      <c r="NYC47" s="683"/>
      <c r="NYD47" s="683"/>
      <c r="NYE47" s="683"/>
      <c r="NYF47" s="683"/>
      <c r="NYG47" s="683"/>
      <c r="NYH47" s="683"/>
      <c r="NYI47" s="683"/>
      <c r="NYJ47" s="683"/>
      <c r="NYK47" s="683"/>
      <c r="NYL47" s="683"/>
      <c r="NYM47" s="683"/>
      <c r="NYN47" s="683"/>
      <c r="NYO47" s="683"/>
      <c r="NYP47" s="683"/>
      <c r="NYQ47" s="683"/>
      <c r="NYR47" s="683"/>
      <c r="NYS47" s="683"/>
      <c r="NYT47" s="683"/>
      <c r="NYU47" s="683"/>
      <c r="NYV47" s="683"/>
      <c r="NYW47" s="683"/>
      <c r="NYX47" s="683"/>
      <c r="NYY47" s="683"/>
      <c r="NYZ47" s="683"/>
      <c r="NZA47" s="683"/>
      <c r="NZB47" s="683"/>
      <c r="NZC47" s="683"/>
      <c r="NZD47" s="683"/>
      <c r="NZE47" s="683"/>
      <c r="NZF47" s="683"/>
      <c r="NZG47" s="683"/>
      <c r="NZH47" s="683"/>
      <c r="NZI47" s="683"/>
      <c r="NZJ47" s="683"/>
      <c r="NZK47" s="683"/>
      <c r="NZL47" s="683"/>
      <c r="NZM47" s="683"/>
      <c r="NZN47" s="683"/>
      <c r="NZO47" s="683"/>
      <c r="NZP47" s="683"/>
      <c r="NZQ47" s="683"/>
      <c r="NZR47" s="683"/>
      <c r="NZS47" s="683"/>
      <c r="NZT47" s="683"/>
      <c r="NZU47" s="683"/>
      <c r="NZV47" s="683"/>
      <c r="NZW47" s="683"/>
      <c r="NZX47" s="683"/>
      <c r="NZY47" s="683"/>
      <c r="NZZ47" s="683"/>
      <c r="OAA47" s="683"/>
      <c r="OAB47" s="683"/>
      <c r="OAC47" s="683"/>
      <c r="OAD47" s="683"/>
      <c r="OAE47" s="683"/>
      <c r="OAF47" s="683"/>
      <c r="OAG47" s="683"/>
      <c r="OAH47" s="683"/>
      <c r="OAI47" s="683"/>
      <c r="OAJ47" s="683"/>
      <c r="OAK47" s="683"/>
      <c r="OAL47" s="683"/>
      <c r="OAM47" s="683"/>
      <c r="OAN47" s="683"/>
      <c r="OAO47" s="683"/>
      <c r="OAP47" s="683"/>
      <c r="OAQ47" s="683"/>
      <c r="OAR47" s="683"/>
      <c r="OAS47" s="683"/>
      <c r="OAT47" s="683"/>
      <c r="OAU47" s="683"/>
      <c r="OAV47" s="683"/>
      <c r="OAW47" s="683"/>
      <c r="OAX47" s="683"/>
      <c r="OAY47" s="683"/>
      <c r="OAZ47" s="683"/>
      <c r="OBA47" s="683"/>
      <c r="OBB47" s="683"/>
      <c r="OBC47" s="683"/>
      <c r="OBD47" s="683"/>
      <c r="OBE47" s="683"/>
      <c r="OBF47" s="683"/>
      <c r="OBG47" s="683"/>
      <c r="OBH47" s="683"/>
      <c r="OBI47" s="683"/>
      <c r="OBJ47" s="683"/>
      <c r="OBK47" s="683"/>
      <c r="OBL47" s="683"/>
      <c r="OBM47" s="683"/>
      <c r="OBN47" s="683"/>
      <c r="OBO47" s="683"/>
      <c r="OBP47" s="683"/>
      <c r="OBQ47" s="683"/>
      <c r="OBR47" s="683"/>
      <c r="OBS47" s="683"/>
      <c r="OBT47" s="683"/>
      <c r="OBU47" s="683"/>
      <c r="OBV47" s="683"/>
      <c r="OBW47" s="683"/>
      <c r="OBX47" s="683"/>
      <c r="OBY47" s="683"/>
      <c r="OBZ47" s="683"/>
      <c r="OCA47" s="683"/>
      <c r="OCB47" s="683"/>
      <c r="OCC47" s="683"/>
      <c r="OCD47" s="683"/>
      <c r="OCE47" s="683"/>
      <c r="OCF47" s="683"/>
      <c r="OCG47" s="683"/>
      <c r="OCH47" s="683"/>
      <c r="OCI47" s="683"/>
      <c r="OCJ47" s="683"/>
      <c r="OCK47" s="683"/>
      <c r="OCL47" s="683"/>
      <c r="OCM47" s="683"/>
      <c r="OCN47" s="683"/>
      <c r="OCO47" s="683"/>
      <c r="OCP47" s="683"/>
      <c r="OCQ47" s="683"/>
      <c r="OCR47" s="683"/>
      <c r="OCS47" s="683"/>
      <c r="OCT47" s="683"/>
      <c r="OCU47" s="683"/>
      <c r="OCV47" s="683"/>
      <c r="OCW47" s="683"/>
      <c r="OCX47" s="683"/>
      <c r="OCY47" s="683"/>
      <c r="OCZ47" s="683"/>
      <c r="ODA47" s="683"/>
      <c r="ODB47" s="683"/>
      <c r="ODC47" s="683"/>
      <c r="ODD47" s="683"/>
      <c r="ODE47" s="683"/>
      <c r="ODF47" s="683"/>
      <c r="ODG47" s="683"/>
      <c r="ODH47" s="683"/>
      <c r="ODI47" s="683"/>
      <c r="ODJ47" s="683"/>
      <c r="ODK47" s="683"/>
      <c r="ODL47" s="683"/>
      <c r="ODM47" s="683"/>
      <c r="ODN47" s="683"/>
      <c r="ODO47" s="683"/>
      <c r="ODP47" s="683"/>
      <c r="ODQ47" s="683"/>
      <c r="ODR47" s="683"/>
      <c r="ODS47" s="683"/>
      <c r="ODT47" s="683"/>
      <c r="ODU47" s="683"/>
      <c r="ODV47" s="683"/>
      <c r="ODW47" s="683"/>
      <c r="ODX47" s="683"/>
      <c r="ODY47" s="683"/>
      <c r="ODZ47" s="683"/>
      <c r="OEA47" s="683"/>
      <c r="OEB47" s="683"/>
      <c r="OEC47" s="683"/>
      <c r="OED47" s="683"/>
      <c r="OEE47" s="683"/>
      <c r="OEF47" s="683"/>
      <c r="OEG47" s="683"/>
      <c r="OEH47" s="683"/>
      <c r="OEI47" s="683"/>
      <c r="OEJ47" s="683"/>
      <c r="OEK47" s="683"/>
      <c r="OEL47" s="683"/>
      <c r="OEM47" s="683"/>
      <c r="OEN47" s="683"/>
      <c r="OEO47" s="683"/>
      <c r="OEP47" s="683"/>
      <c r="OEQ47" s="683"/>
      <c r="OER47" s="683"/>
      <c r="OES47" s="683"/>
      <c r="OET47" s="683"/>
      <c r="OEU47" s="683"/>
      <c r="OEV47" s="683"/>
      <c r="OEW47" s="683"/>
      <c r="OEX47" s="683"/>
      <c r="OEY47" s="683"/>
      <c r="OEZ47" s="683"/>
      <c r="OFA47" s="683"/>
      <c r="OFB47" s="683"/>
      <c r="OFC47" s="683"/>
      <c r="OFD47" s="683"/>
      <c r="OFE47" s="683"/>
      <c r="OFF47" s="683"/>
      <c r="OFG47" s="683"/>
      <c r="OFH47" s="683"/>
      <c r="OFI47" s="683"/>
      <c r="OFJ47" s="683"/>
      <c r="OFK47" s="683"/>
      <c r="OFL47" s="683"/>
      <c r="OFM47" s="683"/>
      <c r="OFN47" s="683"/>
      <c r="OFO47" s="683"/>
      <c r="OFP47" s="683"/>
      <c r="OFQ47" s="683"/>
      <c r="OFR47" s="683"/>
      <c r="OFS47" s="683"/>
      <c r="OFT47" s="683"/>
      <c r="OFU47" s="683"/>
      <c r="OFV47" s="683"/>
      <c r="OFW47" s="683"/>
      <c r="OFX47" s="683"/>
      <c r="OFY47" s="683"/>
      <c r="OFZ47" s="683"/>
      <c r="OGA47" s="683"/>
      <c r="OGB47" s="683"/>
      <c r="OGC47" s="683"/>
      <c r="OGD47" s="683"/>
      <c r="OGE47" s="683"/>
      <c r="OGF47" s="683"/>
      <c r="OGG47" s="683"/>
      <c r="OGH47" s="683"/>
      <c r="OGI47" s="683"/>
      <c r="OGJ47" s="683"/>
      <c r="OGK47" s="683"/>
      <c r="OGL47" s="683"/>
      <c r="OGM47" s="683"/>
      <c r="OGN47" s="683"/>
      <c r="OGO47" s="683"/>
      <c r="OGP47" s="683"/>
      <c r="OGQ47" s="683"/>
      <c r="OGR47" s="683"/>
      <c r="OGS47" s="683"/>
      <c r="OGT47" s="683"/>
      <c r="OGU47" s="683"/>
      <c r="OGV47" s="683"/>
      <c r="OGW47" s="683"/>
      <c r="OGX47" s="683"/>
      <c r="OGY47" s="683"/>
      <c r="OGZ47" s="683"/>
      <c r="OHA47" s="683"/>
      <c r="OHB47" s="683"/>
      <c r="OHC47" s="683"/>
      <c r="OHD47" s="683"/>
      <c r="OHE47" s="683"/>
      <c r="OHF47" s="683"/>
      <c r="OHG47" s="683"/>
      <c r="OHH47" s="683"/>
      <c r="OHI47" s="683"/>
      <c r="OHJ47" s="683"/>
      <c r="OHK47" s="683"/>
      <c r="OHL47" s="683"/>
      <c r="OHM47" s="683"/>
      <c r="OHN47" s="683"/>
      <c r="OHO47" s="683"/>
      <c r="OHP47" s="683"/>
      <c r="OHQ47" s="683"/>
      <c r="OHR47" s="683"/>
      <c r="OHS47" s="683"/>
      <c r="OHT47" s="683"/>
      <c r="OHU47" s="683"/>
      <c r="OHV47" s="683"/>
      <c r="OHW47" s="683"/>
      <c r="OHX47" s="683"/>
      <c r="OHY47" s="683"/>
      <c r="OHZ47" s="683"/>
      <c r="OIA47" s="683"/>
      <c r="OIB47" s="683"/>
      <c r="OIC47" s="683"/>
      <c r="OID47" s="683"/>
      <c r="OIE47" s="683"/>
      <c r="OIF47" s="683"/>
      <c r="OIG47" s="683"/>
      <c r="OIH47" s="683"/>
      <c r="OII47" s="683"/>
      <c r="OIJ47" s="683"/>
      <c r="OIK47" s="683"/>
      <c r="OIL47" s="683"/>
      <c r="OIM47" s="683"/>
      <c r="OIN47" s="683"/>
      <c r="OIO47" s="683"/>
      <c r="OIP47" s="683"/>
      <c r="OIQ47" s="683"/>
      <c r="OIR47" s="683"/>
      <c r="OIS47" s="683"/>
      <c r="OIT47" s="683"/>
      <c r="OIU47" s="683"/>
      <c r="OIV47" s="683"/>
      <c r="OIW47" s="683"/>
      <c r="OIX47" s="683"/>
      <c r="OIY47" s="683"/>
      <c r="OIZ47" s="683"/>
      <c r="OJA47" s="683"/>
      <c r="OJB47" s="683"/>
      <c r="OJC47" s="683"/>
      <c r="OJD47" s="683"/>
      <c r="OJE47" s="683"/>
      <c r="OJF47" s="683"/>
      <c r="OJG47" s="683"/>
      <c r="OJH47" s="683"/>
      <c r="OJI47" s="683"/>
      <c r="OJJ47" s="683"/>
      <c r="OJK47" s="683"/>
      <c r="OJL47" s="683"/>
      <c r="OJM47" s="683"/>
      <c r="OJN47" s="683"/>
      <c r="OJO47" s="683"/>
      <c r="OJP47" s="683"/>
      <c r="OJQ47" s="683"/>
      <c r="OJR47" s="683"/>
      <c r="OJS47" s="683"/>
      <c r="OJT47" s="683"/>
      <c r="OJU47" s="683"/>
      <c r="OJV47" s="683"/>
      <c r="OJW47" s="683"/>
      <c r="OJX47" s="683"/>
      <c r="OJY47" s="683"/>
      <c r="OJZ47" s="683"/>
      <c r="OKA47" s="683"/>
      <c r="OKB47" s="683"/>
      <c r="OKC47" s="683"/>
      <c r="OKD47" s="683"/>
      <c r="OKE47" s="683"/>
      <c r="OKF47" s="683"/>
      <c r="OKG47" s="683"/>
      <c r="OKH47" s="683"/>
      <c r="OKI47" s="683"/>
      <c r="OKJ47" s="683"/>
      <c r="OKK47" s="683"/>
      <c r="OKL47" s="683"/>
      <c r="OKM47" s="683"/>
      <c r="OKN47" s="683"/>
      <c r="OKO47" s="683"/>
      <c r="OKP47" s="683"/>
      <c r="OKQ47" s="683"/>
      <c r="OKR47" s="683"/>
      <c r="OKS47" s="683"/>
      <c r="OKT47" s="683"/>
      <c r="OKU47" s="683"/>
      <c r="OKV47" s="683"/>
      <c r="OKW47" s="683"/>
      <c r="OKX47" s="683"/>
      <c r="OKY47" s="683"/>
      <c r="OKZ47" s="683"/>
      <c r="OLA47" s="683"/>
      <c r="OLB47" s="683"/>
      <c r="OLC47" s="683"/>
      <c r="OLD47" s="683"/>
      <c r="OLE47" s="683"/>
      <c r="OLF47" s="683"/>
      <c r="OLG47" s="683"/>
      <c r="OLH47" s="683"/>
      <c r="OLI47" s="683"/>
      <c r="OLJ47" s="683"/>
      <c r="OLK47" s="683"/>
      <c r="OLL47" s="683"/>
      <c r="OLM47" s="683"/>
      <c r="OLN47" s="683"/>
      <c r="OLO47" s="683"/>
      <c r="OLP47" s="683"/>
      <c r="OLQ47" s="683"/>
      <c r="OLR47" s="683"/>
      <c r="OLS47" s="683"/>
      <c r="OLT47" s="683"/>
      <c r="OLU47" s="683"/>
      <c r="OLV47" s="683"/>
      <c r="OLW47" s="683"/>
      <c r="OLX47" s="683"/>
      <c r="OLY47" s="683"/>
      <c r="OLZ47" s="683"/>
      <c r="OMA47" s="683"/>
      <c r="OMB47" s="683"/>
      <c r="OMC47" s="683"/>
      <c r="OMD47" s="683"/>
      <c r="OME47" s="683"/>
      <c r="OMF47" s="683"/>
      <c r="OMG47" s="683"/>
      <c r="OMH47" s="683"/>
      <c r="OMI47" s="683"/>
      <c r="OMJ47" s="683"/>
      <c r="OMK47" s="683"/>
      <c r="OML47" s="683"/>
      <c r="OMM47" s="683"/>
      <c r="OMN47" s="683"/>
      <c r="OMO47" s="683"/>
      <c r="OMP47" s="683"/>
      <c r="OMQ47" s="683"/>
      <c r="OMR47" s="683"/>
      <c r="OMS47" s="683"/>
      <c r="OMT47" s="683"/>
      <c r="OMU47" s="683"/>
      <c r="OMV47" s="683"/>
      <c r="OMW47" s="683"/>
      <c r="OMX47" s="683"/>
      <c r="OMY47" s="683"/>
      <c r="OMZ47" s="683"/>
      <c r="ONA47" s="683"/>
      <c r="ONB47" s="683"/>
      <c r="ONC47" s="683"/>
      <c r="OND47" s="683"/>
      <c r="ONE47" s="683"/>
      <c r="ONF47" s="683"/>
      <c r="ONG47" s="683"/>
      <c r="ONH47" s="683"/>
      <c r="ONI47" s="683"/>
      <c r="ONJ47" s="683"/>
      <c r="ONK47" s="683"/>
      <c r="ONL47" s="683"/>
      <c r="ONM47" s="683"/>
      <c r="ONN47" s="683"/>
      <c r="ONO47" s="683"/>
      <c r="ONP47" s="683"/>
      <c r="ONQ47" s="683"/>
      <c r="ONR47" s="683"/>
      <c r="ONS47" s="683"/>
      <c r="ONT47" s="683"/>
      <c r="ONU47" s="683"/>
      <c r="ONV47" s="683"/>
      <c r="ONW47" s="683"/>
      <c r="ONX47" s="683"/>
      <c r="ONY47" s="683"/>
      <c r="ONZ47" s="683"/>
      <c r="OOA47" s="683"/>
      <c r="OOB47" s="683"/>
      <c r="OOC47" s="683"/>
      <c r="OOD47" s="683"/>
      <c r="OOE47" s="683"/>
      <c r="OOF47" s="683"/>
      <c r="OOG47" s="683"/>
      <c r="OOH47" s="683"/>
      <c r="OOI47" s="683"/>
      <c r="OOJ47" s="683"/>
      <c r="OOK47" s="683"/>
      <c r="OOL47" s="683"/>
      <c r="OOM47" s="683"/>
      <c r="OON47" s="683"/>
      <c r="OOO47" s="683"/>
      <c r="OOP47" s="683"/>
      <c r="OOQ47" s="683"/>
      <c r="OOR47" s="683"/>
      <c r="OOS47" s="683"/>
      <c r="OOT47" s="683"/>
      <c r="OOU47" s="683"/>
      <c r="OOV47" s="683"/>
      <c r="OOW47" s="683"/>
      <c r="OOX47" s="683"/>
      <c r="OOY47" s="683"/>
      <c r="OOZ47" s="683"/>
      <c r="OPA47" s="683"/>
      <c r="OPB47" s="683"/>
      <c r="OPC47" s="683"/>
      <c r="OPD47" s="683"/>
      <c r="OPE47" s="683"/>
      <c r="OPF47" s="683"/>
      <c r="OPG47" s="683"/>
      <c r="OPH47" s="683"/>
      <c r="OPI47" s="683"/>
      <c r="OPJ47" s="683"/>
      <c r="OPK47" s="683"/>
      <c r="OPL47" s="683"/>
      <c r="OPM47" s="683"/>
      <c r="OPN47" s="683"/>
      <c r="OPO47" s="683"/>
      <c r="OPP47" s="683"/>
      <c r="OPQ47" s="683"/>
      <c r="OPR47" s="683"/>
      <c r="OPS47" s="683"/>
      <c r="OPT47" s="683"/>
      <c r="OPU47" s="683"/>
      <c r="OPV47" s="683"/>
      <c r="OPW47" s="683"/>
      <c r="OPX47" s="683"/>
      <c r="OPY47" s="683"/>
      <c r="OPZ47" s="683"/>
      <c r="OQA47" s="683"/>
      <c r="OQB47" s="683"/>
      <c r="OQC47" s="683"/>
      <c r="OQD47" s="683"/>
      <c r="OQE47" s="683"/>
      <c r="OQF47" s="683"/>
      <c r="OQG47" s="683"/>
      <c r="OQH47" s="683"/>
      <c r="OQI47" s="683"/>
      <c r="OQJ47" s="683"/>
      <c r="OQK47" s="683"/>
      <c r="OQL47" s="683"/>
      <c r="OQM47" s="683"/>
      <c r="OQN47" s="683"/>
      <c r="OQO47" s="683"/>
      <c r="OQP47" s="683"/>
      <c r="OQQ47" s="683"/>
      <c r="OQR47" s="683"/>
      <c r="OQS47" s="683"/>
      <c r="OQT47" s="683"/>
      <c r="OQU47" s="683"/>
      <c r="OQV47" s="683"/>
      <c r="OQW47" s="683"/>
      <c r="OQX47" s="683"/>
      <c r="OQY47" s="683"/>
      <c r="OQZ47" s="683"/>
      <c r="ORA47" s="683"/>
      <c r="ORB47" s="683"/>
      <c r="ORC47" s="683"/>
      <c r="ORD47" s="683"/>
      <c r="ORE47" s="683"/>
      <c r="ORF47" s="683"/>
      <c r="ORG47" s="683"/>
      <c r="ORH47" s="683"/>
      <c r="ORI47" s="683"/>
      <c r="ORJ47" s="683"/>
      <c r="ORK47" s="683"/>
      <c r="ORL47" s="683"/>
      <c r="ORM47" s="683"/>
      <c r="ORN47" s="683"/>
      <c r="ORO47" s="683"/>
      <c r="ORP47" s="683"/>
      <c r="ORQ47" s="683"/>
      <c r="ORR47" s="683"/>
      <c r="ORS47" s="683"/>
      <c r="ORT47" s="683"/>
      <c r="ORU47" s="683"/>
      <c r="ORV47" s="683"/>
      <c r="ORW47" s="683"/>
      <c r="ORX47" s="683"/>
      <c r="ORY47" s="683"/>
      <c r="ORZ47" s="683"/>
      <c r="OSA47" s="683"/>
      <c r="OSB47" s="683"/>
      <c r="OSC47" s="683"/>
      <c r="OSD47" s="683"/>
      <c r="OSE47" s="683"/>
      <c r="OSF47" s="683"/>
      <c r="OSG47" s="683"/>
      <c r="OSH47" s="683"/>
      <c r="OSI47" s="683"/>
      <c r="OSJ47" s="683"/>
      <c r="OSK47" s="683"/>
      <c r="OSL47" s="683"/>
      <c r="OSM47" s="683"/>
      <c r="OSN47" s="683"/>
      <c r="OSO47" s="683"/>
      <c r="OSP47" s="683"/>
      <c r="OSQ47" s="683"/>
      <c r="OSR47" s="683"/>
      <c r="OSS47" s="683"/>
      <c r="OST47" s="683"/>
      <c r="OSU47" s="683"/>
      <c r="OSV47" s="683"/>
      <c r="OSW47" s="683"/>
      <c r="OSX47" s="683"/>
      <c r="OSY47" s="683"/>
      <c r="OSZ47" s="683"/>
      <c r="OTA47" s="683"/>
      <c r="OTB47" s="683"/>
      <c r="OTC47" s="683"/>
      <c r="OTD47" s="683"/>
      <c r="OTE47" s="683"/>
      <c r="OTF47" s="683"/>
      <c r="OTG47" s="683"/>
      <c r="OTH47" s="683"/>
      <c r="OTI47" s="683"/>
      <c r="OTJ47" s="683"/>
      <c r="OTK47" s="683"/>
      <c r="OTL47" s="683"/>
      <c r="OTM47" s="683"/>
      <c r="OTN47" s="683"/>
      <c r="OTO47" s="683"/>
      <c r="OTP47" s="683"/>
      <c r="OTQ47" s="683"/>
      <c r="OTR47" s="683"/>
      <c r="OTS47" s="683"/>
      <c r="OTT47" s="683"/>
      <c r="OTU47" s="683"/>
      <c r="OTV47" s="683"/>
      <c r="OTW47" s="683"/>
      <c r="OTX47" s="683"/>
      <c r="OTY47" s="683"/>
      <c r="OTZ47" s="683"/>
      <c r="OUA47" s="683"/>
      <c r="OUB47" s="683"/>
      <c r="OUC47" s="683"/>
      <c r="OUD47" s="683"/>
      <c r="OUE47" s="683"/>
      <c r="OUF47" s="683"/>
      <c r="OUG47" s="683"/>
      <c r="OUH47" s="683"/>
      <c r="OUI47" s="683"/>
      <c r="OUJ47" s="683"/>
      <c r="OUK47" s="683"/>
      <c r="OUL47" s="683"/>
      <c r="OUM47" s="683"/>
      <c r="OUN47" s="683"/>
      <c r="OUO47" s="683"/>
      <c r="OUP47" s="683"/>
      <c r="OUQ47" s="683"/>
      <c r="OUR47" s="683"/>
      <c r="OUS47" s="683"/>
      <c r="OUT47" s="683"/>
      <c r="OUU47" s="683"/>
      <c r="OUV47" s="683"/>
      <c r="OUW47" s="683"/>
      <c r="OUX47" s="683"/>
      <c r="OUY47" s="683"/>
      <c r="OUZ47" s="683"/>
      <c r="OVA47" s="683"/>
      <c r="OVB47" s="683"/>
      <c r="OVC47" s="683"/>
      <c r="OVD47" s="683"/>
      <c r="OVE47" s="683"/>
      <c r="OVF47" s="683"/>
      <c r="OVG47" s="683"/>
      <c r="OVH47" s="683"/>
      <c r="OVI47" s="683"/>
      <c r="OVJ47" s="683"/>
      <c r="OVK47" s="683"/>
      <c r="OVL47" s="683"/>
      <c r="OVM47" s="683"/>
      <c r="OVN47" s="683"/>
      <c r="OVO47" s="683"/>
      <c r="OVP47" s="683"/>
      <c r="OVQ47" s="683"/>
      <c r="OVR47" s="683"/>
      <c r="OVS47" s="683"/>
      <c r="OVT47" s="683"/>
      <c r="OVU47" s="683"/>
      <c r="OVV47" s="683"/>
      <c r="OVW47" s="683"/>
      <c r="OVX47" s="683"/>
      <c r="OVY47" s="683"/>
      <c r="OVZ47" s="683"/>
      <c r="OWA47" s="683"/>
      <c r="OWB47" s="683"/>
      <c r="OWC47" s="683"/>
      <c r="OWD47" s="683"/>
      <c r="OWE47" s="683"/>
      <c r="OWF47" s="683"/>
      <c r="OWG47" s="683"/>
      <c r="OWH47" s="683"/>
      <c r="OWI47" s="683"/>
      <c r="OWJ47" s="683"/>
      <c r="OWK47" s="683"/>
      <c r="OWL47" s="683"/>
      <c r="OWM47" s="683"/>
      <c r="OWN47" s="683"/>
      <c r="OWO47" s="683"/>
      <c r="OWP47" s="683"/>
      <c r="OWQ47" s="683"/>
      <c r="OWR47" s="683"/>
      <c r="OWS47" s="683"/>
      <c r="OWT47" s="683"/>
      <c r="OWU47" s="683"/>
      <c r="OWV47" s="683"/>
      <c r="OWW47" s="683"/>
      <c r="OWX47" s="683"/>
      <c r="OWY47" s="683"/>
      <c r="OWZ47" s="683"/>
      <c r="OXA47" s="683"/>
      <c r="OXB47" s="683"/>
      <c r="OXC47" s="683"/>
      <c r="OXD47" s="683"/>
      <c r="OXE47" s="683"/>
      <c r="OXF47" s="683"/>
      <c r="OXG47" s="683"/>
      <c r="OXH47" s="683"/>
      <c r="OXI47" s="683"/>
      <c r="OXJ47" s="683"/>
      <c r="OXK47" s="683"/>
      <c r="OXL47" s="683"/>
      <c r="OXM47" s="683"/>
      <c r="OXN47" s="683"/>
      <c r="OXO47" s="683"/>
      <c r="OXP47" s="683"/>
      <c r="OXQ47" s="683"/>
      <c r="OXR47" s="683"/>
      <c r="OXS47" s="683"/>
      <c r="OXT47" s="683"/>
      <c r="OXU47" s="683"/>
      <c r="OXV47" s="683"/>
      <c r="OXW47" s="683"/>
      <c r="OXX47" s="683"/>
      <c r="OXY47" s="683"/>
      <c r="OXZ47" s="683"/>
      <c r="OYA47" s="683"/>
      <c r="OYB47" s="683"/>
      <c r="OYC47" s="683"/>
      <c r="OYD47" s="683"/>
      <c r="OYE47" s="683"/>
      <c r="OYF47" s="683"/>
      <c r="OYG47" s="683"/>
      <c r="OYH47" s="683"/>
      <c r="OYI47" s="683"/>
      <c r="OYJ47" s="683"/>
      <c r="OYK47" s="683"/>
      <c r="OYL47" s="683"/>
      <c r="OYM47" s="683"/>
      <c r="OYN47" s="683"/>
      <c r="OYO47" s="683"/>
      <c r="OYP47" s="683"/>
      <c r="OYQ47" s="683"/>
      <c r="OYR47" s="683"/>
      <c r="OYS47" s="683"/>
      <c r="OYT47" s="683"/>
      <c r="OYU47" s="683"/>
      <c r="OYV47" s="683"/>
      <c r="OYW47" s="683"/>
      <c r="OYX47" s="683"/>
      <c r="OYY47" s="683"/>
      <c r="OYZ47" s="683"/>
      <c r="OZA47" s="683"/>
      <c r="OZB47" s="683"/>
      <c r="OZC47" s="683"/>
      <c r="OZD47" s="683"/>
      <c r="OZE47" s="683"/>
      <c r="OZF47" s="683"/>
      <c r="OZG47" s="683"/>
      <c r="OZH47" s="683"/>
      <c r="OZI47" s="683"/>
      <c r="OZJ47" s="683"/>
      <c r="OZK47" s="683"/>
      <c r="OZL47" s="683"/>
      <c r="OZM47" s="683"/>
      <c r="OZN47" s="683"/>
      <c r="OZO47" s="683"/>
      <c r="OZP47" s="683"/>
      <c r="OZQ47" s="683"/>
      <c r="OZR47" s="683"/>
      <c r="OZS47" s="683"/>
      <c r="OZT47" s="683"/>
      <c r="OZU47" s="683"/>
      <c r="OZV47" s="683"/>
      <c r="OZW47" s="683"/>
      <c r="OZX47" s="683"/>
      <c r="OZY47" s="683"/>
      <c r="OZZ47" s="683"/>
      <c r="PAA47" s="683"/>
      <c r="PAB47" s="683"/>
      <c r="PAC47" s="683"/>
      <c r="PAD47" s="683"/>
      <c r="PAE47" s="683"/>
      <c r="PAF47" s="683"/>
      <c r="PAG47" s="683"/>
      <c r="PAH47" s="683"/>
      <c r="PAI47" s="683"/>
      <c r="PAJ47" s="683"/>
      <c r="PAK47" s="683"/>
      <c r="PAL47" s="683"/>
      <c r="PAM47" s="683"/>
      <c r="PAN47" s="683"/>
      <c r="PAO47" s="683"/>
      <c r="PAP47" s="683"/>
      <c r="PAQ47" s="683"/>
      <c r="PAR47" s="683"/>
      <c r="PAS47" s="683"/>
      <c r="PAT47" s="683"/>
      <c r="PAU47" s="683"/>
      <c r="PAV47" s="683"/>
      <c r="PAW47" s="683"/>
      <c r="PAX47" s="683"/>
      <c r="PAY47" s="683"/>
      <c r="PAZ47" s="683"/>
      <c r="PBA47" s="683"/>
      <c r="PBB47" s="683"/>
      <c r="PBC47" s="683"/>
      <c r="PBD47" s="683"/>
      <c r="PBE47" s="683"/>
      <c r="PBF47" s="683"/>
      <c r="PBG47" s="683"/>
      <c r="PBH47" s="683"/>
      <c r="PBI47" s="683"/>
      <c r="PBJ47" s="683"/>
      <c r="PBK47" s="683"/>
      <c r="PBL47" s="683"/>
      <c r="PBM47" s="683"/>
      <c r="PBN47" s="683"/>
      <c r="PBO47" s="683"/>
      <c r="PBP47" s="683"/>
      <c r="PBQ47" s="683"/>
      <c r="PBR47" s="683"/>
      <c r="PBS47" s="683"/>
      <c r="PBT47" s="683"/>
      <c r="PBU47" s="683"/>
      <c r="PBV47" s="683"/>
      <c r="PBW47" s="683"/>
      <c r="PBX47" s="683"/>
      <c r="PBY47" s="683"/>
      <c r="PBZ47" s="683"/>
      <c r="PCA47" s="683"/>
      <c r="PCB47" s="683"/>
      <c r="PCC47" s="683"/>
      <c r="PCD47" s="683"/>
      <c r="PCE47" s="683"/>
      <c r="PCF47" s="683"/>
      <c r="PCG47" s="683"/>
      <c r="PCH47" s="683"/>
      <c r="PCI47" s="683"/>
      <c r="PCJ47" s="683"/>
      <c r="PCK47" s="683"/>
      <c r="PCL47" s="683"/>
      <c r="PCM47" s="683"/>
      <c r="PCN47" s="683"/>
      <c r="PCO47" s="683"/>
      <c r="PCP47" s="683"/>
      <c r="PCQ47" s="683"/>
      <c r="PCR47" s="683"/>
      <c r="PCS47" s="683"/>
      <c r="PCT47" s="683"/>
      <c r="PCU47" s="683"/>
      <c r="PCV47" s="683"/>
      <c r="PCW47" s="683"/>
      <c r="PCX47" s="683"/>
      <c r="PCY47" s="683"/>
      <c r="PCZ47" s="683"/>
      <c r="PDA47" s="683"/>
      <c r="PDB47" s="683"/>
      <c r="PDC47" s="683"/>
      <c r="PDD47" s="683"/>
      <c r="PDE47" s="683"/>
      <c r="PDF47" s="683"/>
      <c r="PDG47" s="683"/>
      <c r="PDH47" s="683"/>
      <c r="PDI47" s="683"/>
      <c r="PDJ47" s="683"/>
      <c r="PDK47" s="683"/>
      <c r="PDL47" s="683"/>
      <c r="PDM47" s="683"/>
      <c r="PDN47" s="683"/>
      <c r="PDO47" s="683"/>
      <c r="PDP47" s="683"/>
      <c r="PDQ47" s="683"/>
      <c r="PDR47" s="683"/>
      <c r="PDS47" s="683"/>
      <c r="PDT47" s="683"/>
      <c r="PDU47" s="683"/>
      <c r="PDV47" s="683"/>
      <c r="PDW47" s="683"/>
      <c r="PDX47" s="683"/>
      <c r="PDY47" s="683"/>
      <c r="PDZ47" s="683"/>
      <c r="PEA47" s="683"/>
      <c r="PEB47" s="683"/>
      <c r="PEC47" s="683"/>
      <c r="PED47" s="683"/>
      <c r="PEE47" s="683"/>
      <c r="PEF47" s="683"/>
      <c r="PEG47" s="683"/>
      <c r="PEH47" s="683"/>
      <c r="PEI47" s="683"/>
      <c r="PEJ47" s="683"/>
      <c r="PEK47" s="683"/>
      <c r="PEL47" s="683"/>
      <c r="PEM47" s="683"/>
      <c r="PEN47" s="683"/>
      <c r="PEO47" s="683"/>
      <c r="PEP47" s="683"/>
      <c r="PEQ47" s="683"/>
      <c r="PER47" s="683"/>
      <c r="PES47" s="683"/>
      <c r="PET47" s="683"/>
      <c r="PEU47" s="683"/>
      <c r="PEV47" s="683"/>
      <c r="PEW47" s="683"/>
      <c r="PEX47" s="683"/>
      <c r="PEY47" s="683"/>
      <c r="PEZ47" s="683"/>
      <c r="PFA47" s="683"/>
      <c r="PFB47" s="683"/>
      <c r="PFC47" s="683"/>
      <c r="PFD47" s="683"/>
      <c r="PFE47" s="683"/>
      <c r="PFF47" s="683"/>
      <c r="PFG47" s="683"/>
      <c r="PFH47" s="683"/>
      <c r="PFI47" s="683"/>
      <c r="PFJ47" s="683"/>
      <c r="PFK47" s="683"/>
      <c r="PFL47" s="683"/>
      <c r="PFM47" s="683"/>
      <c r="PFN47" s="683"/>
      <c r="PFO47" s="683"/>
      <c r="PFP47" s="683"/>
      <c r="PFQ47" s="683"/>
      <c r="PFR47" s="683"/>
      <c r="PFS47" s="683"/>
      <c r="PFT47" s="683"/>
      <c r="PFU47" s="683"/>
      <c r="PFV47" s="683"/>
      <c r="PFW47" s="683"/>
      <c r="PFX47" s="683"/>
      <c r="PFY47" s="683"/>
      <c r="PFZ47" s="683"/>
      <c r="PGA47" s="683"/>
      <c r="PGB47" s="683"/>
      <c r="PGC47" s="683"/>
      <c r="PGD47" s="683"/>
      <c r="PGE47" s="683"/>
      <c r="PGF47" s="683"/>
      <c r="PGG47" s="683"/>
      <c r="PGH47" s="683"/>
      <c r="PGI47" s="683"/>
      <c r="PGJ47" s="683"/>
      <c r="PGK47" s="683"/>
      <c r="PGL47" s="683"/>
      <c r="PGM47" s="683"/>
      <c r="PGN47" s="683"/>
      <c r="PGO47" s="683"/>
      <c r="PGP47" s="683"/>
      <c r="PGQ47" s="683"/>
      <c r="PGR47" s="683"/>
      <c r="PGS47" s="683"/>
      <c r="PGT47" s="683"/>
      <c r="PGU47" s="683"/>
      <c r="PGV47" s="683"/>
      <c r="PGW47" s="683"/>
      <c r="PGX47" s="683"/>
      <c r="PGY47" s="683"/>
      <c r="PGZ47" s="683"/>
      <c r="PHA47" s="683"/>
      <c r="PHB47" s="683"/>
      <c r="PHC47" s="683"/>
      <c r="PHD47" s="683"/>
      <c r="PHE47" s="683"/>
      <c r="PHF47" s="683"/>
      <c r="PHG47" s="683"/>
      <c r="PHH47" s="683"/>
      <c r="PHI47" s="683"/>
      <c r="PHJ47" s="683"/>
      <c r="PHK47" s="683"/>
      <c r="PHL47" s="683"/>
      <c r="PHM47" s="683"/>
      <c r="PHN47" s="683"/>
      <c r="PHO47" s="683"/>
      <c r="PHP47" s="683"/>
      <c r="PHQ47" s="683"/>
      <c r="PHR47" s="683"/>
      <c r="PHS47" s="683"/>
      <c r="PHT47" s="683"/>
      <c r="PHU47" s="683"/>
      <c r="PHV47" s="683"/>
      <c r="PHW47" s="683"/>
      <c r="PHX47" s="683"/>
      <c r="PHY47" s="683"/>
      <c r="PHZ47" s="683"/>
      <c r="PIA47" s="683"/>
      <c r="PIB47" s="683"/>
      <c r="PIC47" s="683"/>
      <c r="PID47" s="683"/>
      <c r="PIE47" s="683"/>
      <c r="PIF47" s="683"/>
      <c r="PIG47" s="683"/>
      <c r="PIH47" s="683"/>
      <c r="PII47" s="683"/>
      <c r="PIJ47" s="683"/>
      <c r="PIK47" s="683"/>
      <c r="PIL47" s="683"/>
      <c r="PIM47" s="683"/>
      <c r="PIN47" s="683"/>
      <c r="PIO47" s="683"/>
      <c r="PIP47" s="683"/>
      <c r="PIQ47" s="683"/>
      <c r="PIR47" s="683"/>
      <c r="PIS47" s="683"/>
      <c r="PIT47" s="683"/>
      <c r="PIU47" s="683"/>
      <c r="PIV47" s="683"/>
      <c r="PIW47" s="683"/>
      <c r="PIX47" s="683"/>
      <c r="PIY47" s="683"/>
      <c r="PIZ47" s="683"/>
      <c r="PJA47" s="683"/>
      <c r="PJB47" s="683"/>
      <c r="PJC47" s="683"/>
      <c r="PJD47" s="683"/>
      <c r="PJE47" s="683"/>
      <c r="PJF47" s="683"/>
      <c r="PJG47" s="683"/>
      <c r="PJH47" s="683"/>
      <c r="PJI47" s="683"/>
      <c r="PJJ47" s="683"/>
      <c r="PJK47" s="683"/>
      <c r="PJL47" s="683"/>
      <c r="PJM47" s="683"/>
      <c r="PJN47" s="683"/>
      <c r="PJO47" s="683"/>
      <c r="PJP47" s="683"/>
      <c r="PJQ47" s="683"/>
      <c r="PJR47" s="683"/>
      <c r="PJS47" s="683"/>
      <c r="PJT47" s="683"/>
      <c r="PJU47" s="683"/>
      <c r="PJV47" s="683"/>
      <c r="PJW47" s="683"/>
      <c r="PJX47" s="683"/>
      <c r="PJY47" s="683"/>
      <c r="PJZ47" s="683"/>
      <c r="PKA47" s="683"/>
      <c r="PKB47" s="683"/>
      <c r="PKC47" s="683"/>
      <c r="PKD47" s="683"/>
      <c r="PKE47" s="683"/>
      <c r="PKF47" s="683"/>
      <c r="PKG47" s="683"/>
      <c r="PKH47" s="683"/>
      <c r="PKI47" s="683"/>
      <c r="PKJ47" s="683"/>
      <c r="PKK47" s="683"/>
      <c r="PKL47" s="683"/>
      <c r="PKM47" s="683"/>
      <c r="PKN47" s="683"/>
      <c r="PKO47" s="683"/>
      <c r="PKP47" s="683"/>
      <c r="PKQ47" s="683"/>
      <c r="PKR47" s="683"/>
      <c r="PKS47" s="683"/>
      <c r="PKT47" s="683"/>
      <c r="PKU47" s="683"/>
      <c r="PKV47" s="683"/>
      <c r="PKW47" s="683"/>
      <c r="PKX47" s="683"/>
      <c r="PKY47" s="683"/>
      <c r="PKZ47" s="683"/>
      <c r="PLA47" s="683"/>
      <c r="PLB47" s="683"/>
      <c r="PLC47" s="683"/>
      <c r="PLD47" s="683"/>
      <c r="PLE47" s="683"/>
      <c r="PLF47" s="683"/>
      <c r="PLG47" s="683"/>
      <c r="PLH47" s="683"/>
      <c r="PLI47" s="683"/>
      <c r="PLJ47" s="683"/>
      <c r="PLK47" s="683"/>
      <c r="PLL47" s="683"/>
      <c r="PLM47" s="683"/>
      <c r="PLN47" s="683"/>
      <c r="PLO47" s="683"/>
      <c r="PLP47" s="683"/>
      <c r="PLQ47" s="683"/>
      <c r="PLR47" s="683"/>
      <c r="PLS47" s="683"/>
      <c r="PLT47" s="683"/>
      <c r="PLU47" s="683"/>
      <c r="PLV47" s="683"/>
      <c r="PLW47" s="683"/>
      <c r="PLX47" s="683"/>
      <c r="PLY47" s="683"/>
      <c r="PLZ47" s="683"/>
      <c r="PMA47" s="683"/>
      <c r="PMB47" s="683"/>
      <c r="PMC47" s="683"/>
      <c r="PMD47" s="683"/>
      <c r="PME47" s="683"/>
      <c r="PMF47" s="683"/>
      <c r="PMG47" s="683"/>
      <c r="PMH47" s="683"/>
      <c r="PMI47" s="683"/>
      <c r="PMJ47" s="683"/>
      <c r="PMK47" s="683"/>
      <c r="PML47" s="683"/>
      <c r="PMM47" s="683"/>
      <c r="PMN47" s="683"/>
      <c r="PMO47" s="683"/>
      <c r="PMP47" s="683"/>
      <c r="PMQ47" s="683"/>
      <c r="PMR47" s="683"/>
      <c r="PMS47" s="683"/>
      <c r="PMT47" s="683"/>
      <c r="PMU47" s="683"/>
      <c r="PMV47" s="683"/>
      <c r="PMW47" s="683"/>
      <c r="PMX47" s="683"/>
      <c r="PMY47" s="683"/>
      <c r="PMZ47" s="683"/>
      <c r="PNA47" s="683"/>
      <c r="PNB47" s="683"/>
      <c r="PNC47" s="683"/>
      <c r="PND47" s="683"/>
      <c r="PNE47" s="683"/>
      <c r="PNF47" s="683"/>
      <c r="PNG47" s="683"/>
      <c r="PNH47" s="683"/>
      <c r="PNI47" s="683"/>
      <c r="PNJ47" s="683"/>
      <c r="PNK47" s="683"/>
      <c r="PNL47" s="683"/>
      <c r="PNM47" s="683"/>
      <c r="PNN47" s="683"/>
      <c r="PNO47" s="683"/>
      <c r="PNP47" s="683"/>
      <c r="PNQ47" s="683"/>
      <c r="PNR47" s="683"/>
      <c r="PNS47" s="683"/>
      <c r="PNT47" s="683"/>
      <c r="PNU47" s="683"/>
      <c r="PNV47" s="683"/>
      <c r="PNW47" s="683"/>
      <c r="PNX47" s="683"/>
      <c r="PNY47" s="683"/>
      <c r="PNZ47" s="683"/>
      <c r="POA47" s="683"/>
      <c r="POB47" s="683"/>
      <c r="POC47" s="683"/>
      <c r="POD47" s="683"/>
      <c r="POE47" s="683"/>
      <c r="POF47" s="683"/>
      <c r="POG47" s="683"/>
      <c r="POH47" s="683"/>
      <c r="POI47" s="683"/>
      <c r="POJ47" s="683"/>
      <c r="POK47" s="683"/>
      <c r="POL47" s="683"/>
      <c r="POM47" s="683"/>
      <c r="PON47" s="683"/>
      <c r="POO47" s="683"/>
      <c r="POP47" s="683"/>
      <c r="POQ47" s="683"/>
      <c r="POR47" s="683"/>
      <c r="POS47" s="683"/>
      <c r="POT47" s="683"/>
      <c r="POU47" s="683"/>
      <c r="POV47" s="683"/>
      <c r="POW47" s="683"/>
      <c r="POX47" s="683"/>
      <c r="POY47" s="683"/>
      <c r="POZ47" s="683"/>
      <c r="PPA47" s="683"/>
      <c r="PPB47" s="683"/>
      <c r="PPC47" s="683"/>
      <c r="PPD47" s="683"/>
      <c r="PPE47" s="683"/>
      <c r="PPF47" s="683"/>
      <c r="PPG47" s="683"/>
      <c r="PPH47" s="683"/>
      <c r="PPI47" s="683"/>
      <c r="PPJ47" s="683"/>
      <c r="PPK47" s="683"/>
      <c r="PPL47" s="683"/>
      <c r="PPM47" s="683"/>
      <c r="PPN47" s="683"/>
      <c r="PPO47" s="683"/>
      <c r="PPP47" s="683"/>
      <c r="PPQ47" s="683"/>
      <c r="PPR47" s="683"/>
      <c r="PPS47" s="683"/>
      <c r="PPT47" s="683"/>
      <c r="PPU47" s="683"/>
      <c r="PPV47" s="683"/>
      <c r="PPW47" s="683"/>
      <c r="PPX47" s="683"/>
      <c r="PPY47" s="683"/>
      <c r="PPZ47" s="683"/>
      <c r="PQA47" s="683"/>
      <c r="PQB47" s="683"/>
      <c r="PQC47" s="683"/>
      <c r="PQD47" s="683"/>
      <c r="PQE47" s="683"/>
      <c r="PQF47" s="683"/>
      <c r="PQG47" s="683"/>
      <c r="PQH47" s="683"/>
      <c r="PQI47" s="683"/>
      <c r="PQJ47" s="683"/>
      <c r="PQK47" s="683"/>
      <c r="PQL47" s="683"/>
      <c r="PQM47" s="683"/>
      <c r="PQN47" s="683"/>
      <c r="PQO47" s="683"/>
      <c r="PQP47" s="683"/>
      <c r="PQQ47" s="683"/>
      <c r="PQR47" s="683"/>
      <c r="PQS47" s="683"/>
      <c r="PQT47" s="683"/>
      <c r="PQU47" s="683"/>
      <c r="PQV47" s="683"/>
      <c r="PQW47" s="683"/>
      <c r="PQX47" s="683"/>
      <c r="PQY47" s="683"/>
      <c r="PQZ47" s="683"/>
      <c r="PRA47" s="683"/>
      <c r="PRB47" s="683"/>
      <c r="PRC47" s="683"/>
      <c r="PRD47" s="683"/>
      <c r="PRE47" s="683"/>
      <c r="PRF47" s="683"/>
      <c r="PRG47" s="683"/>
      <c r="PRH47" s="683"/>
      <c r="PRI47" s="683"/>
      <c r="PRJ47" s="683"/>
      <c r="PRK47" s="683"/>
      <c r="PRL47" s="683"/>
      <c r="PRM47" s="683"/>
      <c r="PRN47" s="683"/>
      <c r="PRO47" s="683"/>
      <c r="PRP47" s="683"/>
      <c r="PRQ47" s="683"/>
      <c r="PRR47" s="683"/>
      <c r="PRS47" s="683"/>
      <c r="PRT47" s="683"/>
      <c r="PRU47" s="683"/>
      <c r="PRV47" s="683"/>
      <c r="PRW47" s="683"/>
      <c r="PRX47" s="683"/>
      <c r="PRY47" s="683"/>
      <c r="PRZ47" s="683"/>
      <c r="PSA47" s="683"/>
      <c r="PSB47" s="683"/>
      <c r="PSC47" s="683"/>
      <c r="PSD47" s="683"/>
      <c r="PSE47" s="683"/>
      <c r="PSF47" s="683"/>
      <c r="PSG47" s="683"/>
      <c r="PSH47" s="683"/>
      <c r="PSI47" s="683"/>
      <c r="PSJ47" s="683"/>
      <c r="PSK47" s="683"/>
      <c r="PSL47" s="683"/>
      <c r="PSM47" s="683"/>
      <c r="PSN47" s="683"/>
      <c r="PSO47" s="683"/>
      <c r="PSP47" s="683"/>
      <c r="PSQ47" s="683"/>
      <c r="PSR47" s="683"/>
      <c r="PSS47" s="683"/>
      <c r="PST47" s="683"/>
      <c r="PSU47" s="683"/>
      <c r="PSV47" s="683"/>
      <c r="PSW47" s="683"/>
      <c r="PSX47" s="683"/>
      <c r="PSY47" s="683"/>
      <c r="PSZ47" s="683"/>
      <c r="PTA47" s="683"/>
      <c r="PTB47" s="683"/>
      <c r="PTC47" s="683"/>
      <c r="PTD47" s="683"/>
      <c r="PTE47" s="683"/>
      <c r="PTF47" s="683"/>
      <c r="PTG47" s="683"/>
      <c r="PTH47" s="683"/>
      <c r="PTI47" s="683"/>
      <c r="PTJ47" s="683"/>
      <c r="PTK47" s="683"/>
      <c r="PTL47" s="683"/>
      <c r="PTM47" s="683"/>
      <c r="PTN47" s="683"/>
      <c r="PTO47" s="683"/>
      <c r="PTP47" s="683"/>
      <c r="PTQ47" s="683"/>
      <c r="PTR47" s="683"/>
      <c r="PTS47" s="683"/>
      <c r="PTT47" s="683"/>
      <c r="PTU47" s="683"/>
      <c r="PTV47" s="683"/>
      <c r="PTW47" s="683"/>
      <c r="PTX47" s="683"/>
      <c r="PTY47" s="683"/>
      <c r="PTZ47" s="683"/>
      <c r="PUA47" s="683"/>
      <c r="PUB47" s="683"/>
      <c r="PUC47" s="683"/>
      <c r="PUD47" s="683"/>
      <c r="PUE47" s="683"/>
      <c r="PUF47" s="683"/>
      <c r="PUG47" s="683"/>
      <c r="PUH47" s="683"/>
      <c r="PUI47" s="683"/>
      <c r="PUJ47" s="683"/>
      <c r="PUK47" s="683"/>
      <c r="PUL47" s="683"/>
      <c r="PUM47" s="683"/>
      <c r="PUN47" s="683"/>
      <c r="PUO47" s="683"/>
      <c r="PUP47" s="683"/>
      <c r="PUQ47" s="683"/>
      <c r="PUR47" s="683"/>
      <c r="PUS47" s="683"/>
      <c r="PUT47" s="683"/>
      <c r="PUU47" s="683"/>
      <c r="PUV47" s="683"/>
      <c r="PUW47" s="683"/>
      <c r="PUX47" s="683"/>
      <c r="PUY47" s="683"/>
      <c r="PUZ47" s="683"/>
      <c r="PVA47" s="683"/>
      <c r="PVB47" s="683"/>
      <c r="PVC47" s="683"/>
      <c r="PVD47" s="683"/>
      <c r="PVE47" s="683"/>
      <c r="PVF47" s="683"/>
      <c r="PVG47" s="683"/>
      <c r="PVH47" s="683"/>
      <c r="PVI47" s="683"/>
      <c r="PVJ47" s="683"/>
      <c r="PVK47" s="683"/>
      <c r="PVL47" s="683"/>
      <c r="PVM47" s="683"/>
      <c r="PVN47" s="683"/>
      <c r="PVO47" s="683"/>
      <c r="PVP47" s="683"/>
      <c r="PVQ47" s="683"/>
      <c r="PVR47" s="683"/>
      <c r="PVS47" s="683"/>
      <c r="PVT47" s="683"/>
      <c r="PVU47" s="683"/>
      <c r="PVV47" s="683"/>
      <c r="PVW47" s="683"/>
      <c r="PVX47" s="683"/>
      <c r="PVY47" s="683"/>
      <c r="PVZ47" s="683"/>
      <c r="PWA47" s="683"/>
      <c r="PWB47" s="683"/>
      <c r="PWC47" s="683"/>
      <c r="PWD47" s="683"/>
      <c r="PWE47" s="683"/>
      <c r="PWF47" s="683"/>
      <c r="PWG47" s="683"/>
      <c r="PWH47" s="683"/>
      <c r="PWI47" s="683"/>
      <c r="PWJ47" s="683"/>
      <c r="PWK47" s="683"/>
      <c r="PWL47" s="683"/>
      <c r="PWM47" s="683"/>
      <c r="PWN47" s="683"/>
      <c r="PWO47" s="683"/>
      <c r="PWP47" s="683"/>
      <c r="PWQ47" s="683"/>
      <c r="PWR47" s="683"/>
      <c r="PWS47" s="683"/>
      <c r="PWT47" s="683"/>
      <c r="PWU47" s="683"/>
      <c r="PWV47" s="683"/>
      <c r="PWW47" s="683"/>
      <c r="PWX47" s="683"/>
      <c r="PWY47" s="683"/>
      <c r="PWZ47" s="683"/>
      <c r="PXA47" s="683"/>
      <c r="PXB47" s="683"/>
      <c r="PXC47" s="683"/>
      <c r="PXD47" s="683"/>
      <c r="PXE47" s="683"/>
      <c r="PXF47" s="683"/>
      <c r="PXG47" s="683"/>
      <c r="PXH47" s="683"/>
      <c r="PXI47" s="683"/>
      <c r="PXJ47" s="683"/>
      <c r="PXK47" s="683"/>
      <c r="PXL47" s="683"/>
      <c r="PXM47" s="683"/>
      <c r="PXN47" s="683"/>
      <c r="PXO47" s="683"/>
      <c r="PXP47" s="683"/>
      <c r="PXQ47" s="683"/>
      <c r="PXR47" s="683"/>
      <c r="PXS47" s="683"/>
      <c r="PXT47" s="683"/>
      <c r="PXU47" s="683"/>
      <c r="PXV47" s="683"/>
      <c r="PXW47" s="683"/>
      <c r="PXX47" s="683"/>
      <c r="PXY47" s="683"/>
      <c r="PXZ47" s="683"/>
      <c r="PYA47" s="683"/>
      <c r="PYB47" s="683"/>
      <c r="PYC47" s="683"/>
      <c r="PYD47" s="683"/>
      <c r="PYE47" s="683"/>
      <c r="PYF47" s="683"/>
      <c r="PYG47" s="683"/>
      <c r="PYH47" s="683"/>
      <c r="PYI47" s="683"/>
      <c r="PYJ47" s="683"/>
      <c r="PYK47" s="683"/>
      <c r="PYL47" s="683"/>
      <c r="PYM47" s="683"/>
      <c r="PYN47" s="683"/>
      <c r="PYO47" s="683"/>
      <c r="PYP47" s="683"/>
      <c r="PYQ47" s="683"/>
      <c r="PYR47" s="683"/>
      <c r="PYS47" s="683"/>
      <c r="PYT47" s="683"/>
      <c r="PYU47" s="683"/>
      <c r="PYV47" s="683"/>
      <c r="PYW47" s="683"/>
      <c r="PYX47" s="683"/>
      <c r="PYY47" s="683"/>
      <c r="PYZ47" s="683"/>
      <c r="PZA47" s="683"/>
      <c r="PZB47" s="683"/>
      <c r="PZC47" s="683"/>
      <c r="PZD47" s="683"/>
      <c r="PZE47" s="683"/>
      <c r="PZF47" s="683"/>
      <c r="PZG47" s="683"/>
      <c r="PZH47" s="683"/>
      <c r="PZI47" s="683"/>
      <c r="PZJ47" s="683"/>
      <c r="PZK47" s="683"/>
      <c r="PZL47" s="683"/>
      <c r="PZM47" s="683"/>
      <c r="PZN47" s="683"/>
      <c r="PZO47" s="683"/>
      <c r="PZP47" s="683"/>
      <c r="PZQ47" s="683"/>
      <c r="PZR47" s="683"/>
      <c r="PZS47" s="683"/>
      <c r="PZT47" s="683"/>
      <c r="PZU47" s="683"/>
      <c r="PZV47" s="683"/>
      <c r="PZW47" s="683"/>
      <c r="PZX47" s="683"/>
      <c r="PZY47" s="683"/>
      <c r="PZZ47" s="683"/>
      <c r="QAA47" s="683"/>
      <c r="QAB47" s="683"/>
      <c r="QAC47" s="683"/>
      <c r="QAD47" s="683"/>
      <c r="QAE47" s="683"/>
      <c r="QAF47" s="683"/>
      <c r="QAG47" s="683"/>
      <c r="QAH47" s="683"/>
      <c r="QAI47" s="683"/>
      <c r="QAJ47" s="683"/>
      <c r="QAK47" s="683"/>
      <c r="QAL47" s="683"/>
      <c r="QAM47" s="683"/>
      <c r="QAN47" s="683"/>
      <c r="QAO47" s="683"/>
      <c r="QAP47" s="683"/>
      <c r="QAQ47" s="683"/>
      <c r="QAR47" s="683"/>
      <c r="QAS47" s="683"/>
      <c r="QAT47" s="683"/>
      <c r="QAU47" s="683"/>
      <c r="QAV47" s="683"/>
      <c r="QAW47" s="683"/>
      <c r="QAX47" s="683"/>
      <c r="QAY47" s="683"/>
      <c r="QAZ47" s="683"/>
      <c r="QBA47" s="683"/>
      <c r="QBB47" s="683"/>
      <c r="QBC47" s="683"/>
      <c r="QBD47" s="683"/>
      <c r="QBE47" s="683"/>
      <c r="QBF47" s="683"/>
      <c r="QBG47" s="683"/>
      <c r="QBH47" s="683"/>
      <c r="QBI47" s="683"/>
      <c r="QBJ47" s="683"/>
      <c r="QBK47" s="683"/>
      <c r="QBL47" s="683"/>
      <c r="QBM47" s="683"/>
      <c r="QBN47" s="683"/>
      <c r="QBO47" s="683"/>
      <c r="QBP47" s="683"/>
      <c r="QBQ47" s="683"/>
      <c r="QBR47" s="683"/>
      <c r="QBS47" s="683"/>
      <c r="QBT47" s="683"/>
      <c r="QBU47" s="683"/>
      <c r="QBV47" s="683"/>
      <c r="QBW47" s="683"/>
      <c r="QBX47" s="683"/>
      <c r="QBY47" s="683"/>
      <c r="QBZ47" s="683"/>
      <c r="QCA47" s="683"/>
      <c r="QCB47" s="683"/>
      <c r="QCC47" s="683"/>
      <c r="QCD47" s="683"/>
      <c r="QCE47" s="683"/>
      <c r="QCF47" s="683"/>
      <c r="QCG47" s="683"/>
      <c r="QCH47" s="683"/>
      <c r="QCI47" s="683"/>
      <c r="QCJ47" s="683"/>
      <c r="QCK47" s="683"/>
      <c r="QCL47" s="683"/>
      <c r="QCM47" s="683"/>
      <c r="QCN47" s="683"/>
      <c r="QCO47" s="683"/>
      <c r="QCP47" s="683"/>
      <c r="QCQ47" s="683"/>
      <c r="QCR47" s="683"/>
      <c r="QCS47" s="683"/>
      <c r="QCT47" s="683"/>
      <c r="QCU47" s="683"/>
      <c r="QCV47" s="683"/>
      <c r="QCW47" s="683"/>
      <c r="QCX47" s="683"/>
      <c r="QCY47" s="683"/>
      <c r="QCZ47" s="683"/>
      <c r="QDA47" s="683"/>
      <c r="QDB47" s="683"/>
      <c r="QDC47" s="683"/>
      <c r="QDD47" s="683"/>
      <c r="QDE47" s="683"/>
      <c r="QDF47" s="683"/>
      <c r="QDG47" s="683"/>
      <c r="QDH47" s="683"/>
      <c r="QDI47" s="683"/>
      <c r="QDJ47" s="683"/>
      <c r="QDK47" s="683"/>
      <c r="QDL47" s="683"/>
      <c r="QDM47" s="683"/>
      <c r="QDN47" s="683"/>
      <c r="QDO47" s="683"/>
      <c r="QDP47" s="683"/>
      <c r="QDQ47" s="683"/>
      <c r="QDR47" s="683"/>
      <c r="QDS47" s="683"/>
      <c r="QDT47" s="683"/>
      <c r="QDU47" s="683"/>
      <c r="QDV47" s="683"/>
      <c r="QDW47" s="683"/>
      <c r="QDX47" s="683"/>
      <c r="QDY47" s="683"/>
      <c r="QDZ47" s="683"/>
      <c r="QEA47" s="683"/>
      <c r="QEB47" s="683"/>
      <c r="QEC47" s="683"/>
      <c r="QED47" s="683"/>
      <c r="QEE47" s="683"/>
      <c r="QEF47" s="683"/>
      <c r="QEG47" s="683"/>
      <c r="QEH47" s="683"/>
      <c r="QEI47" s="683"/>
      <c r="QEJ47" s="683"/>
      <c r="QEK47" s="683"/>
      <c r="QEL47" s="683"/>
      <c r="QEM47" s="683"/>
      <c r="QEN47" s="683"/>
      <c r="QEO47" s="683"/>
      <c r="QEP47" s="683"/>
      <c r="QEQ47" s="683"/>
      <c r="QER47" s="683"/>
      <c r="QES47" s="683"/>
      <c r="QET47" s="683"/>
      <c r="QEU47" s="683"/>
      <c r="QEV47" s="683"/>
      <c r="QEW47" s="683"/>
      <c r="QEX47" s="683"/>
      <c r="QEY47" s="683"/>
      <c r="QEZ47" s="683"/>
      <c r="QFA47" s="683"/>
      <c r="QFB47" s="683"/>
      <c r="QFC47" s="683"/>
      <c r="QFD47" s="683"/>
      <c r="QFE47" s="683"/>
      <c r="QFF47" s="683"/>
      <c r="QFG47" s="683"/>
      <c r="QFH47" s="683"/>
      <c r="QFI47" s="683"/>
      <c r="QFJ47" s="683"/>
      <c r="QFK47" s="683"/>
      <c r="QFL47" s="683"/>
      <c r="QFM47" s="683"/>
      <c r="QFN47" s="683"/>
      <c r="QFO47" s="683"/>
      <c r="QFP47" s="683"/>
      <c r="QFQ47" s="683"/>
      <c r="QFR47" s="683"/>
      <c r="QFS47" s="683"/>
      <c r="QFT47" s="683"/>
      <c r="QFU47" s="683"/>
      <c r="QFV47" s="683"/>
      <c r="QFW47" s="683"/>
      <c r="QFX47" s="683"/>
      <c r="QFY47" s="683"/>
      <c r="QFZ47" s="683"/>
      <c r="QGA47" s="683"/>
      <c r="QGB47" s="683"/>
      <c r="QGC47" s="683"/>
      <c r="QGD47" s="683"/>
      <c r="QGE47" s="683"/>
      <c r="QGF47" s="683"/>
      <c r="QGG47" s="683"/>
      <c r="QGH47" s="683"/>
      <c r="QGI47" s="683"/>
      <c r="QGJ47" s="683"/>
      <c r="QGK47" s="683"/>
      <c r="QGL47" s="683"/>
      <c r="QGM47" s="683"/>
      <c r="QGN47" s="683"/>
      <c r="QGO47" s="683"/>
      <c r="QGP47" s="683"/>
      <c r="QGQ47" s="683"/>
      <c r="QGR47" s="683"/>
      <c r="QGS47" s="683"/>
      <c r="QGT47" s="683"/>
      <c r="QGU47" s="683"/>
      <c r="QGV47" s="683"/>
      <c r="QGW47" s="683"/>
      <c r="QGX47" s="683"/>
      <c r="QGY47" s="683"/>
      <c r="QGZ47" s="683"/>
      <c r="QHA47" s="683"/>
      <c r="QHB47" s="683"/>
      <c r="QHC47" s="683"/>
      <c r="QHD47" s="683"/>
      <c r="QHE47" s="683"/>
      <c r="QHF47" s="683"/>
      <c r="QHG47" s="683"/>
      <c r="QHH47" s="683"/>
      <c r="QHI47" s="683"/>
      <c r="QHJ47" s="683"/>
      <c r="QHK47" s="683"/>
      <c r="QHL47" s="683"/>
      <c r="QHM47" s="683"/>
      <c r="QHN47" s="683"/>
      <c r="QHO47" s="683"/>
      <c r="QHP47" s="683"/>
      <c r="QHQ47" s="683"/>
      <c r="QHR47" s="683"/>
      <c r="QHS47" s="683"/>
      <c r="QHT47" s="683"/>
      <c r="QHU47" s="683"/>
      <c r="QHV47" s="683"/>
      <c r="QHW47" s="683"/>
      <c r="QHX47" s="683"/>
      <c r="QHY47" s="683"/>
      <c r="QHZ47" s="683"/>
      <c r="QIA47" s="683"/>
      <c r="QIB47" s="683"/>
      <c r="QIC47" s="683"/>
      <c r="QID47" s="683"/>
      <c r="QIE47" s="683"/>
      <c r="QIF47" s="683"/>
      <c r="QIG47" s="683"/>
      <c r="QIH47" s="683"/>
      <c r="QII47" s="683"/>
      <c r="QIJ47" s="683"/>
      <c r="QIK47" s="683"/>
      <c r="QIL47" s="683"/>
      <c r="QIM47" s="683"/>
      <c r="QIN47" s="683"/>
      <c r="QIO47" s="683"/>
      <c r="QIP47" s="683"/>
      <c r="QIQ47" s="683"/>
      <c r="QIR47" s="683"/>
      <c r="QIS47" s="683"/>
      <c r="QIT47" s="683"/>
      <c r="QIU47" s="683"/>
      <c r="QIV47" s="683"/>
      <c r="QIW47" s="683"/>
      <c r="QIX47" s="683"/>
      <c r="QIY47" s="683"/>
      <c r="QIZ47" s="683"/>
      <c r="QJA47" s="683"/>
      <c r="QJB47" s="683"/>
      <c r="QJC47" s="683"/>
      <c r="QJD47" s="683"/>
      <c r="QJE47" s="683"/>
      <c r="QJF47" s="683"/>
      <c r="QJG47" s="683"/>
      <c r="QJH47" s="683"/>
      <c r="QJI47" s="683"/>
      <c r="QJJ47" s="683"/>
      <c r="QJK47" s="683"/>
      <c r="QJL47" s="683"/>
      <c r="QJM47" s="683"/>
      <c r="QJN47" s="683"/>
      <c r="QJO47" s="683"/>
      <c r="QJP47" s="683"/>
      <c r="QJQ47" s="683"/>
      <c r="QJR47" s="683"/>
      <c r="QJS47" s="683"/>
      <c r="QJT47" s="683"/>
      <c r="QJU47" s="683"/>
      <c r="QJV47" s="683"/>
      <c r="QJW47" s="683"/>
      <c r="QJX47" s="683"/>
      <c r="QJY47" s="683"/>
      <c r="QJZ47" s="683"/>
      <c r="QKA47" s="683"/>
      <c r="QKB47" s="683"/>
      <c r="QKC47" s="683"/>
      <c r="QKD47" s="683"/>
      <c r="QKE47" s="683"/>
      <c r="QKF47" s="683"/>
      <c r="QKG47" s="683"/>
      <c r="QKH47" s="683"/>
      <c r="QKI47" s="683"/>
      <c r="QKJ47" s="683"/>
      <c r="QKK47" s="683"/>
      <c r="QKL47" s="683"/>
      <c r="QKM47" s="683"/>
      <c r="QKN47" s="683"/>
      <c r="QKO47" s="683"/>
      <c r="QKP47" s="683"/>
      <c r="QKQ47" s="683"/>
      <c r="QKR47" s="683"/>
      <c r="QKS47" s="683"/>
      <c r="QKT47" s="683"/>
      <c r="QKU47" s="683"/>
      <c r="QKV47" s="683"/>
      <c r="QKW47" s="683"/>
      <c r="QKX47" s="683"/>
      <c r="QKY47" s="683"/>
      <c r="QKZ47" s="683"/>
      <c r="QLA47" s="683"/>
      <c r="QLB47" s="683"/>
      <c r="QLC47" s="683"/>
      <c r="QLD47" s="683"/>
      <c r="QLE47" s="683"/>
      <c r="QLF47" s="683"/>
      <c r="QLG47" s="683"/>
      <c r="QLH47" s="683"/>
      <c r="QLI47" s="683"/>
      <c r="QLJ47" s="683"/>
      <c r="QLK47" s="683"/>
      <c r="QLL47" s="683"/>
      <c r="QLM47" s="683"/>
      <c r="QLN47" s="683"/>
      <c r="QLO47" s="683"/>
      <c r="QLP47" s="683"/>
      <c r="QLQ47" s="683"/>
      <c r="QLR47" s="683"/>
      <c r="QLS47" s="683"/>
      <c r="QLT47" s="683"/>
      <c r="QLU47" s="683"/>
      <c r="QLV47" s="683"/>
      <c r="QLW47" s="683"/>
      <c r="QLX47" s="683"/>
      <c r="QLY47" s="683"/>
      <c r="QLZ47" s="683"/>
      <c r="QMA47" s="683"/>
      <c r="QMB47" s="683"/>
      <c r="QMC47" s="683"/>
      <c r="QMD47" s="683"/>
      <c r="QME47" s="683"/>
      <c r="QMF47" s="683"/>
      <c r="QMG47" s="683"/>
      <c r="QMH47" s="683"/>
      <c r="QMI47" s="683"/>
      <c r="QMJ47" s="683"/>
      <c r="QMK47" s="683"/>
      <c r="QML47" s="683"/>
      <c r="QMM47" s="683"/>
      <c r="QMN47" s="683"/>
      <c r="QMO47" s="683"/>
      <c r="QMP47" s="683"/>
      <c r="QMQ47" s="683"/>
      <c r="QMR47" s="683"/>
      <c r="QMS47" s="683"/>
      <c r="QMT47" s="683"/>
      <c r="QMU47" s="683"/>
      <c r="QMV47" s="683"/>
      <c r="QMW47" s="683"/>
      <c r="QMX47" s="683"/>
      <c r="QMY47" s="683"/>
      <c r="QMZ47" s="683"/>
      <c r="QNA47" s="683"/>
      <c r="QNB47" s="683"/>
      <c r="QNC47" s="683"/>
      <c r="QND47" s="683"/>
      <c r="QNE47" s="683"/>
      <c r="QNF47" s="683"/>
      <c r="QNG47" s="683"/>
      <c r="QNH47" s="683"/>
      <c r="QNI47" s="683"/>
      <c r="QNJ47" s="683"/>
      <c r="QNK47" s="683"/>
      <c r="QNL47" s="683"/>
      <c r="QNM47" s="683"/>
      <c r="QNN47" s="683"/>
      <c r="QNO47" s="683"/>
      <c r="QNP47" s="683"/>
      <c r="QNQ47" s="683"/>
      <c r="QNR47" s="683"/>
      <c r="QNS47" s="683"/>
      <c r="QNT47" s="683"/>
      <c r="QNU47" s="683"/>
      <c r="QNV47" s="683"/>
      <c r="QNW47" s="683"/>
      <c r="QNX47" s="683"/>
      <c r="QNY47" s="683"/>
      <c r="QNZ47" s="683"/>
      <c r="QOA47" s="683"/>
      <c r="QOB47" s="683"/>
      <c r="QOC47" s="683"/>
      <c r="QOD47" s="683"/>
      <c r="QOE47" s="683"/>
      <c r="QOF47" s="683"/>
      <c r="QOG47" s="683"/>
      <c r="QOH47" s="683"/>
      <c r="QOI47" s="683"/>
      <c r="QOJ47" s="683"/>
      <c r="QOK47" s="683"/>
      <c r="QOL47" s="683"/>
      <c r="QOM47" s="683"/>
      <c r="QON47" s="683"/>
      <c r="QOO47" s="683"/>
      <c r="QOP47" s="683"/>
      <c r="QOQ47" s="683"/>
      <c r="QOR47" s="683"/>
      <c r="QOS47" s="683"/>
      <c r="QOT47" s="683"/>
      <c r="QOU47" s="683"/>
      <c r="QOV47" s="683"/>
      <c r="QOW47" s="683"/>
      <c r="QOX47" s="683"/>
      <c r="QOY47" s="683"/>
      <c r="QOZ47" s="683"/>
      <c r="QPA47" s="683"/>
      <c r="QPB47" s="683"/>
      <c r="QPC47" s="683"/>
      <c r="QPD47" s="683"/>
      <c r="QPE47" s="683"/>
      <c r="QPF47" s="683"/>
      <c r="QPG47" s="683"/>
      <c r="QPH47" s="683"/>
      <c r="QPI47" s="683"/>
      <c r="QPJ47" s="683"/>
      <c r="QPK47" s="683"/>
      <c r="QPL47" s="683"/>
      <c r="QPM47" s="683"/>
      <c r="QPN47" s="683"/>
      <c r="QPO47" s="683"/>
      <c r="QPP47" s="683"/>
      <c r="QPQ47" s="683"/>
      <c r="QPR47" s="683"/>
      <c r="QPS47" s="683"/>
      <c r="QPT47" s="683"/>
      <c r="QPU47" s="683"/>
      <c r="QPV47" s="683"/>
      <c r="QPW47" s="683"/>
      <c r="QPX47" s="683"/>
      <c r="QPY47" s="683"/>
      <c r="QPZ47" s="683"/>
      <c r="QQA47" s="683"/>
      <c r="QQB47" s="683"/>
      <c r="QQC47" s="683"/>
      <c r="QQD47" s="683"/>
      <c r="QQE47" s="683"/>
      <c r="QQF47" s="683"/>
      <c r="QQG47" s="683"/>
      <c r="QQH47" s="683"/>
      <c r="QQI47" s="683"/>
      <c r="QQJ47" s="683"/>
      <c r="QQK47" s="683"/>
      <c r="QQL47" s="683"/>
      <c r="QQM47" s="683"/>
      <c r="QQN47" s="683"/>
      <c r="QQO47" s="683"/>
      <c r="QQP47" s="683"/>
      <c r="QQQ47" s="683"/>
      <c r="QQR47" s="683"/>
      <c r="QQS47" s="683"/>
      <c r="QQT47" s="683"/>
      <c r="QQU47" s="683"/>
      <c r="QQV47" s="683"/>
      <c r="QQW47" s="683"/>
      <c r="QQX47" s="683"/>
      <c r="QQY47" s="683"/>
      <c r="QQZ47" s="683"/>
      <c r="QRA47" s="683"/>
      <c r="QRB47" s="683"/>
      <c r="QRC47" s="683"/>
      <c r="QRD47" s="683"/>
      <c r="QRE47" s="683"/>
      <c r="QRF47" s="683"/>
      <c r="QRG47" s="683"/>
      <c r="QRH47" s="683"/>
      <c r="QRI47" s="683"/>
      <c r="QRJ47" s="683"/>
      <c r="QRK47" s="683"/>
      <c r="QRL47" s="683"/>
      <c r="QRM47" s="683"/>
      <c r="QRN47" s="683"/>
      <c r="QRO47" s="683"/>
      <c r="QRP47" s="683"/>
      <c r="QRQ47" s="683"/>
      <c r="QRR47" s="683"/>
      <c r="QRS47" s="683"/>
      <c r="QRT47" s="683"/>
      <c r="QRU47" s="683"/>
      <c r="QRV47" s="683"/>
      <c r="QRW47" s="683"/>
      <c r="QRX47" s="683"/>
      <c r="QRY47" s="683"/>
      <c r="QRZ47" s="683"/>
      <c r="QSA47" s="683"/>
      <c r="QSB47" s="683"/>
      <c r="QSC47" s="683"/>
      <c r="QSD47" s="683"/>
      <c r="QSE47" s="683"/>
      <c r="QSF47" s="683"/>
      <c r="QSG47" s="683"/>
      <c r="QSH47" s="683"/>
      <c r="QSI47" s="683"/>
      <c r="QSJ47" s="683"/>
      <c r="QSK47" s="683"/>
      <c r="QSL47" s="683"/>
      <c r="QSM47" s="683"/>
      <c r="QSN47" s="683"/>
      <c r="QSO47" s="683"/>
      <c r="QSP47" s="683"/>
      <c r="QSQ47" s="683"/>
      <c r="QSR47" s="683"/>
      <c r="QSS47" s="683"/>
      <c r="QST47" s="683"/>
      <c r="QSU47" s="683"/>
      <c r="QSV47" s="683"/>
      <c r="QSW47" s="683"/>
      <c r="QSX47" s="683"/>
      <c r="QSY47" s="683"/>
      <c r="QSZ47" s="683"/>
      <c r="QTA47" s="683"/>
      <c r="QTB47" s="683"/>
      <c r="QTC47" s="683"/>
      <c r="QTD47" s="683"/>
      <c r="QTE47" s="683"/>
      <c r="QTF47" s="683"/>
      <c r="QTG47" s="683"/>
      <c r="QTH47" s="683"/>
      <c r="QTI47" s="683"/>
      <c r="QTJ47" s="683"/>
      <c r="QTK47" s="683"/>
      <c r="QTL47" s="683"/>
      <c r="QTM47" s="683"/>
      <c r="QTN47" s="683"/>
      <c r="QTO47" s="683"/>
      <c r="QTP47" s="683"/>
      <c r="QTQ47" s="683"/>
      <c r="QTR47" s="683"/>
      <c r="QTS47" s="683"/>
      <c r="QTT47" s="683"/>
      <c r="QTU47" s="683"/>
      <c r="QTV47" s="683"/>
      <c r="QTW47" s="683"/>
      <c r="QTX47" s="683"/>
      <c r="QTY47" s="683"/>
      <c r="QTZ47" s="683"/>
      <c r="QUA47" s="683"/>
      <c r="QUB47" s="683"/>
      <c r="QUC47" s="683"/>
      <c r="QUD47" s="683"/>
      <c r="QUE47" s="683"/>
      <c r="QUF47" s="683"/>
      <c r="QUG47" s="683"/>
      <c r="QUH47" s="683"/>
      <c r="QUI47" s="683"/>
      <c r="QUJ47" s="683"/>
      <c r="QUK47" s="683"/>
      <c r="QUL47" s="683"/>
      <c r="QUM47" s="683"/>
      <c r="QUN47" s="683"/>
      <c r="QUO47" s="683"/>
      <c r="QUP47" s="683"/>
      <c r="QUQ47" s="683"/>
      <c r="QUR47" s="683"/>
      <c r="QUS47" s="683"/>
      <c r="QUT47" s="683"/>
      <c r="QUU47" s="683"/>
      <c r="QUV47" s="683"/>
      <c r="QUW47" s="683"/>
      <c r="QUX47" s="683"/>
      <c r="QUY47" s="683"/>
      <c r="QUZ47" s="683"/>
      <c r="QVA47" s="683"/>
      <c r="QVB47" s="683"/>
      <c r="QVC47" s="683"/>
      <c r="QVD47" s="683"/>
      <c r="QVE47" s="683"/>
      <c r="QVF47" s="683"/>
      <c r="QVG47" s="683"/>
      <c r="QVH47" s="683"/>
      <c r="QVI47" s="683"/>
      <c r="QVJ47" s="683"/>
      <c r="QVK47" s="683"/>
      <c r="QVL47" s="683"/>
      <c r="QVM47" s="683"/>
      <c r="QVN47" s="683"/>
      <c r="QVO47" s="683"/>
      <c r="QVP47" s="683"/>
      <c r="QVQ47" s="683"/>
      <c r="QVR47" s="683"/>
      <c r="QVS47" s="683"/>
      <c r="QVT47" s="683"/>
      <c r="QVU47" s="683"/>
      <c r="QVV47" s="683"/>
      <c r="QVW47" s="683"/>
      <c r="QVX47" s="683"/>
      <c r="QVY47" s="683"/>
      <c r="QVZ47" s="683"/>
      <c r="QWA47" s="683"/>
      <c r="QWB47" s="683"/>
      <c r="QWC47" s="683"/>
      <c r="QWD47" s="683"/>
      <c r="QWE47" s="683"/>
      <c r="QWF47" s="683"/>
      <c r="QWG47" s="683"/>
      <c r="QWH47" s="683"/>
      <c r="QWI47" s="683"/>
      <c r="QWJ47" s="683"/>
      <c r="QWK47" s="683"/>
      <c r="QWL47" s="683"/>
      <c r="QWM47" s="683"/>
      <c r="QWN47" s="683"/>
      <c r="QWO47" s="683"/>
      <c r="QWP47" s="683"/>
      <c r="QWQ47" s="683"/>
      <c r="QWR47" s="683"/>
      <c r="QWS47" s="683"/>
      <c r="QWT47" s="683"/>
      <c r="QWU47" s="683"/>
      <c r="QWV47" s="683"/>
      <c r="QWW47" s="683"/>
      <c r="QWX47" s="683"/>
      <c r="QWY47" s="683"/>
      <c r="QWZ47" s="683"/>
      <c r="QXA47" s="683"/>
      <c r="QXB47" s="683"/>
      <c r="QXC47" s="683"/>
      <c r="QXD47" s="683"/>
      <c r="QXE47" s="683"/>
      <c r="QXF47" s="683"/>
      <c r="QXG47" s="683"/>
      <c r="QXH47" s="683"/>
      <c r="QXI47" s="683"/>
      <c r="QXJ47" s="683"/>
      <c r="QXK47" s="683"/>
      <c r="QXL47" s="683"/>
      <c r="QXM47" s="683"/>
      <c r="QXN47" s="683"/>
      <c r="QXO47" s="683"/>
      <c r="QXP47" s="683"/>
      <c r="QXQ47" s="683"/>
      <c r="QXR47" s="683"/>
      <c r="QXS47" s="683"/>
      <c r="QXT47" s="683"/>
      <c r="QXU47" s="683"/>
      <c r="QXV47" s="683"/>
      <c r="QXW47" s="683"/>
      <c r="QXX47" s="683"/>
      <c r="QXY47" s="683"/>
      <c r="QXZ47" s="683"/>
      <c r="QYA47" s="683"/>
      <c r="QYB47" s="683"/>
      <c r="QYC47" s="683"/>
      <c r="QYD47" s="683"/>
      <c r="QYE47" s="683"/>
      <c r="QYF47" s="683"/>
      <c r="QYG47" s="683"/>
      <c r="QYH47" s="683"/>
      <c r="QYI47" s="683"/>
      <c r="QYJ47" s="683"/>
      <c r="QYK47" s="683"/>
      <c r="QYL47" s="683"/>
      <c r="QYM47" s="683"/>
      <c r="QYN47" s="683"/>
      <c r="QYO47" s="683"/>
      <c r="QYP47" s="683"/>
      <c r="QYQ47" s="683"/>
      <c r="QYR47" s="683"/>
      <c r="QYS47" s="683"/>
      <c r="QYT47" s="683"/>
      <c r="QYU47" s="683"/>
      <c r="QYV47" s="683"/>
      <c r="QYW47" s="683"/>
      <c r="QYX47" s="683"/>
      <c r="QYY47" s="683"/>
      <c r="QYZ47" s="683"/>
      <c r="QZA47" s="683"/>
      <c r="QZB47" s="683"/>
      <c r="QZC47" s="683"/>
      <c r="QZD47" s="683"/>
      <c r="QZE47" s="683"/>
      <c r="QZF47" s="683"/>
      <c r="QZG47" s="683"/>
      <c r="QZH47" s="683"/>
      <c r="QZI47" s="683"/>
      <c r="QZJ47" s="683"/>
      <c r="QZK47" s="683"/>
      <c r="QZL47" s="683"/>
      <c r="QZM47" s="683"/>
      <c r="QZN47" s="683"/>
      <c r="QZO47" s="683"/>
      <c r="QZP47" s="683"/>
      <c r="QZQ47" s="683"/>
      <c r="QZR47" s="683"/>
      <c r="QZS47" s="683"/>
      <c r="QZT47" s="683"/>
      <c r="QZU47" s="683"/>
      <c r="QZV47" s="683"/>
      <c r="QZW47" s="683"/>
      <c r="QZX47" s="683"/>
      <c r="QZY47" s="683"/>
      <c r="QZZ47" s="683"/>
      <c r="RAA47" s="683"/>
      <c r="RAB47" s="683"/>
      <c r="RAC47" s="683"/>
      <c r="RAD47" s="683"/>
      <c r="RAE47" s="683"/>
      <c r="RAF47" s="683"/>
      <c r="RAG47" s="683"/>
      <c r="RAH47" s="683"/>
      <c r="RAI47" s="683"/>
      <c r="RAJ47" s="683"/>
      <c r="RAK47" s="683"/>
      <c r="RAL47" s="683"/>
      <c r="RAM47" s="683"/>
      <c r="RAN47" s="683"/>
      <c r="RAO47" s="683"/>
      <c r="RAP47" s="683"/>
      <c r="RAQ47" s="683"/>
      <c r="RAR47" s="683"/>
      <c r="RAS47" s="683"/>
      <c r="RAT47" s="683"/>
      <c r="RAU47" s="683"/>
      <c r="RAV47" s="683"/>
      <c r="RAW47" s="683"/>
      <c r="RAX47" s="683"/>
      <c r="RAY47" s="683"/>
      <c r="RAZ47" s="683"/>
      <c r="RBA47" s="683"/>
      <c r="RBB47" s="683"/>
      <c r="RBC47" s="683"/>
      <c r="RBD47" s="683"/>
      <c r="RBE47" s="683"/>
      <c r="RBF47" s="683"/>
      <c r="RBG47" s="683"/>
      <c r="RBH47" s="683"/>
      <c r="RBI47" s="683"/>
      <c r="RBJ47" s="683"/>
      <c r="RBK47" s="683"/>
      <c r="RBL47" s="683"/>
      <c r="RBM47" s="683"/>
      <c r="RBN47" s="683"/>
      <c r="RBO47" s="683"/>
      <c r="RBP47" s="683"/>
      <c r="RBQ47" s="683"/>
      <c r="RBR47" s="683"/>
      <c r="RBS47" s="683"/>
      <c r="RBT47" s="683"/>
      <c r="RBU47" s="683"/>
      <c r="RBV47" s="683"/>
      <c r="RBW47" s="683"/>
      <c r="RBX47" s="683"/>
      <c r="RBY47" s="683"/>
      <c r="RBZ47" s="683"/>
      <c r="RCA47" s="683"/>
      <c r="RCB47" s="683"/>
      <c r="RCC47" s="683"/>
      <c r="RCD47" s="683"/>
      <c r="RCE47" s="683"/>
      <c r="RCF47" s="683"/>
      <c r="RCG47" s="683"/>
      <c r="RCH47" s="683"/>
      <c r="RCI47" s="683"/>
      <c r="RCJ47" s="683"/>
      <c r="RCK47" s="683"/>
      <c r="RCL47" s="683"/>
      <c r="RCM47" s="683"/>
      <c r="RCN47" s="683"/>
      <c r="RCO47" s="683"/>
      <c r="RCP47" s="683"/>
      <c r="RCQ47" s="683"/>
      <c r="RCR47" s="683"/>
      <c r="RCS47" s="683"/>
      <c r="RCT47" s="683"/>
      <c r="RCU47" s="683"/>
      <c r="RCV47" s="683"/>
      <c r="RCW47" s="683"/>
      <c r="RCX47" s="683"/>
      <c r="RCY47" s="683"/>
      <c r="RCZ47" s="683"/>
      <c r="RDA47" s="683"/>
      <c r="RDB47" s="683"/>
      <c r="RDC47" s="683"/>
      <c r="RDD47" s="683"/>
      <c r="RDE47" s="683"/>
      <c r="RDF47" s="683"/>
      <c r="RDG47" s="683"/>
      <c r="RDH47" s="683"/>
      <c r="RDI47" s="683"/>
      <c r="RDJ47" s="683"/>
      <c r="RDK47" s="683"/>
      <c r="RDL47" s="683"/>
      <c r="RDM47" s="683"/>
      <c r="RDN47" s="683"/>
      <c r="RDO47" s="683"/>
      <c r="RDP47" s="683"/>
      <c r="RDQ47" s="683"/>
      <c r="RDR47" s="683"/>
      <c r="RDS47" s="683"/>
      <c r="RDT47" s="683"/>
      <c r="RDU47" s="683"/>
      <c r="RDV47" s="683"/>
      <c r="RDW47" s="683"/>
      <c r="RDX47" s="683"/>
      <c r="RDY47" s="683"/>
      <c r="RDZ47" s="683"/>
      <c r="REA47" s="683"/>
      <c r="REB47" s="683"/>
      <c r="REC47" s="683"/>
      <c r="RED47" s="683"/>
      <c r="REE47" s="683"/>
      <c r="REF47" s="683"/>
      <c r="REG47" s="683"/>
      <c r="REH47" s="683"/>
      <c r="REI47" s="683"/>
      <c r="REJ47" s="683"/>
      <c r="REK47" s="683"/>
      <c r="REL47" s="683"/>
      <c r="REM47" s="683"/>
      <c r="REN47" s="683"/>
      <c r="REO47" s="683"/>
      <c r="REP47" s="683"/>
      <c r="REQ47" s="683"/>
      <c r="RER47" s="683"/>
      <c r="RES47" s="683"/>
      <c r="RET47" s="683"/>
      <c r="REU47" s="683"/>
      <c r="REV47" s="683"/>
      <c r="REW47" s="683"/>
      <c r="REX47" s="683"/>
      <c r="REY47" s="683"/>
      <c r="REZ47" s="683"/>
      <c r="RFA47" s="683"/>
      <c r="RFB47" s="683"/>
      <c r="RFC47" s="683"/>
      <c r="RFD47" s="683"/>
      <c r="RFE47" s="683"/>
      <c r="RFF47" s="683"/>
      <c r="RFG47" s="683"/>
      <c r="RFH47" s="683"/>
      <c r="RFI47" s="683"/>
      <c r="RFJ47" s="683"/>
      <c r="RFK47" s="683"/>
      <c r="RFL47" s="683"/>
      <c r="RFM47" s="683"/>
      <c r="RFN47" s="683"/>
      <c r="RFO47" s="683"/>
      <c r="RFP47" s="683"/>
      <c r="RFQ47" s="683"/>
      <c r="RFR47" s="683"/>
      <c r="RFS47" s="683"/>
      <c r="RFT47" s="683"/>
      <c r="RFU47" s="683"/>
      <c r="RFV47" s="683"/>
      <c r="RFW47" s="683"/>
      <c r="RFX47" s="683"/>
      <c r="RFY47" s="683"/>
      <c r="RFZ47" s="683"/>
      <c r="RGA47" s="683"/>
      <c r="RGB47" s="683"/>
      <c r="RGC47" s="683"/>
      <c r="RGD47" s="683"/>
      <c r="RGE47" s="683"/>
      <c r="RGF47" s="683"/>
      <c r="RGG47" s="683"/>
      <c r="RGH47" s="683"/>
      <c r="RGI47" s="683"/>
      <c r="RGJ47" s="683"/>
      <c r="RGK47" s="683"/>
      <c r="RGL47" s="683"/>
      <c r="RGM47" s="683"/>
      <c r="RGN47" s="683"/>
      <c r="RGO47" s="683"/>
      <c r="RGP47" s="683"/>
      <c r="RGQ47" s="683"/>
      <c r="RGR47" s="683"/>
      <c r="RGS47" s="683"/>
      <c r="RGT47" s="683"/>
      <c r="RGU47" s="683"/>
      <c r="RGV47" s="683"/>
      <c r="RGW47" s="683"/>
      <c r="RGX47" s="683"/>
      <c r="RGY47" s="683"/>
      <c r="RGZ47" s="683"/>
      <c r="RHA47" s="683"/>
      <c r="RHB47" s="683"/>
      <c r="RHC47" s="683"/>
      <c r="RHD47" s="683"/>
      <c r="RHE47" s="683"/>
      <c r="RHF47" s="683"/>
      <c r="RHG47" s="683"/>
      <c r="RHH47" s="683"/>
      <c r="RHI47" s="683"/>
      <c r="RHJ47" s="683"/>
      <c r="RHK47" s="683"/>
      <c r="RHL47" s="683"/>
      <c r="RHM47" s="683"/>
      <c r="RHN47" s="683"/>
      <c r="RHO47" s="683"/>
      <c r="RHP47" s="683"/>
      <c r="RHQ47" s="683"/>
      <c r="RHR47" s="683"/>
      <c r="RHS47" s="683"/>
      <c r="RHT47" s="683"/>
      <c r="RHU47" s="683"/>
      <c r="RHV47" s="683"/>
      <c r="RHW47" s="683"/>
      <c r="RHX47" s="683"/>
      <c r="RHY47" s="683"/>
      <c r="RHZ47" s="683"/>
      <c r="RIA47" s="683"/>
      <c r="RIB47" s="683"/>
      <c r="RIC47" s="683"/>
      <c r="RID47" s="683"/>
      <c r="RIE47" s="683"/>
      <c r="RIF47" s="683"/>
      <c r="RIG47" s="683"/>
      <c r="RIH47" s="683"/>
      <c r="RII47" s="683"/>
      <c r="RIJ47" s="683"/>
      <c r="RIK47" s="683"/>
      <c r="RIL47" s="683"/>
      <c r="RIM47" s="683"/>
      <c r="RIN47" s="683"/>
      <c r="RIO47" s="683"/>
      <c r="RIP47" s="683"/>
      <c r="RIQ47" s="683"/>
      <c r="RIR47" s="683"/>
      <c r="RIS47" s="683"/>
      <c r="RIT47" s="683"/>
      <c r="RIU47" s="683"/>
      <c r="RIV47" s="683"/>
      <c r="RIW47" s="683"/>
      <c r="RIX47" s="683"/>
      <c r="RIY47" s="683"/>
      <c r="RIZ47" s="683"/>
      <c r="RJA47" s="683"/>
      <c r="RJB47" s="683"/>
      <c r="RJC47" s="683"/>
      <c r="RJD47" s="683"/>
      <c r="RJE47" s="683"/>
      <c r="RJF47" s="683"/>
      <c r="RJG47" s="683"/>
      <c r="RJH47" s="683"/>
      <c r="RJI47" s="683"/>
      <c r="RJJ47" s="683"/>
      <c r="RJK47" s="683"/>
      <c r="RJL47" s="683"/>
      <c r="RJM47" s="683"/>
      <c r="RJN47" s="683"/>
      <c r="RJO47" s="683"/>
      <c r="RJP47" s="683"/>
      <c r="RJQ47" s="683"/>
      <c r="RJR47" s="683"/>
      <c r="RJS47" s="683"/>
      <c r="RJT47" s="683"/>
      <c r="RJU47" s="683"/>
      <c r="RJV47" s="683"/>
      <c r="RJW47" s="683"/>
      <c r="RJX47" s="683"/>
      <c r="RJY47" s="683"/>
      <c r="RJZ47" s="683"/>
      <c r="RKA47" s="683"/>
      <c r="RKB47" s="683"/>
      <c r="RKC47" s="683"/>
      <c r="RKD47" s="683"/>
      <c r="RKE47" s="683"/>
      <c r="RKF47" s="683"/>
      <c r="RKG47" s="683"/>
      <c r="RKH47" s="683"/>
      <c r="RKI47" s="683"/>
      <c r="RKJ47" s="683"/>
      <c r="RKK47" s="683"/>
      <c r="RKL47" s="683"/>
      <c r="RKM47" s="683"/>
      <c r="RKN47" s="683"/>
      <c r="RKO47" s="683"/>
      <c r="RKP47" s="683"/>
      <c r="RKQ47" s="683"/>
      <c r="RKR47" s="683"/>
      <c r="RKS47" s="683"/>
      <c r="RKT47" s="683"/>
      <c r="RKU47" s="683"/>
      <c r="RKV47" s="683"/>
      <c r="RKW47" s="683"/>
      <c r="RKX47" s="683"/>
      <c r="RKY47" s="683"/>
      <c r="RKZ47" s="683"/>
      <c r="RLA47" s="683"/>
      <c r="RLB47" s="683"/>
      <c r="RLC47" s="683"/>
      <c r="RLD47" s="683"/>
      <c r="RLE47" s="683"/>
      <c r="RLF47" s="683"/>
      <c r="RLG47" s="683"/>
      <c r="RLH47" s="683"/>
      <c r="RLI47" s="683"/>
      <c r="RLJ47" s="683"/>
      <c r="RLK47" s="683"/>
      <c r="RLL47" s="683"/>
      <c r="RLM47" s="683"/>
      <c r="RLN47" s="683"/>
      <c r="RLO47" s="683"/>
      <c r="RLP47" s="683"/>
      <c r="RLQ47" s="683"/>
      <c r="RLR47" s="683"/>
      <c r="RLS47" s="683"/>
      <c r="RLT47" s="683"/>
      <c r="RLU47" s="683"/>
      <c r="RLV47" s="683"/>
      <c r="RLW47" s="683"/>
      <c r="RLX47" s="683"/>
      <c r="RLY47" s="683"/>
      <c r="RLZ47" s="683"/>
      <c r="RMA47" s="683"/>
      <c r="RMB47" s="683"/>
      <c r="RMC47" s="683"/>
      <c r="RMD47" s="683"/>
      <c r="RME47" s="683"/>
      <c r="RMF47" s="683"/>
      <c r="RMG47" s="683"/>
      <c r="RMH47" s="683"/>
      <c r="RMI47" s="683"/>
      <c r="RMJ47" s="683"/>
      <c r="RMK47" s="683"/>
      <c r="RML47" s="683"/>
      <c r="RMM47" s="683"/>
      <c r="RMN47" s="683"/>
      <c r="RMO47" s="683"/>
      <c r="RMP47" s="683"/>
      <c r="RMQ47" s="683"/>
      <c r="RMR47" s="683"/>
      <c r="RMS47" s="683"/>
      <c r="RMT47" s="683"/>
      <c r="RMU47" s="683"/>
      <c r="RMV47" s="683"/>
      <c r="RMW47" s="683"/>
      <c r="RMX47" s="683"/>
      <c r="RMY47" s="683"/>
      <c r="RMZ47" s="683"/>
      <c r="RNA47" s="683"/>
      <c r="RNB47" s="683"/>
      <c r="RNC47" s="683"/>
      <c r="RND47" s="683"/>
      <c r="RNE47" s="683"/>
      <c r="RNF47" s="683"/>
      <c r="RNG47" s="683"/>
      <c r="RNH47" s="683"/>
      <c r="RNI47" s="683"/>
      <c r="RNJ47" s="683"/>
      <c r="RNK47" s="683"/>
      <c r="RNL47" s="683"/>
      <c r="RNM47" s="683"/>
      <c r="RNN47" s="683"/>
      <c r="RNO47" s="683"/>
      <c r="RNP47" s="683"/>
      <c r="RNQ47" s="683"/>
      <c r="RNR47" s="683"/>
      <c r="RNS47" s="683"/>
      <c r="RNT47" s="683"/>
      <c r="RNU47" s="683"/>
      <c r="RNV47" s="683"/>
      <c r="RNW47" s="683"/>
      <c r="RNX47" s="683"/>
      <c r="RNY47" s="683"/>
      <c r="RNZ47" s="683"/>
      <c r="ROA47" s="683"/>
      <c r="ROB47" s="683"/>
      <c r="ROC47" s="683"/>
      <c r="ROD47" s="683"/>
      <c r="ROE47" s="683"/>
      <c r="ROF47" s="683"/>
      <c r="ROG47" s="683"/>
      <c r="ROH47" s="683"/>
      <c r="ROI47" s="683"/>
      <c r="ROJ47" s="683"/>
      <c r="ROK47" s="683"/>
      <c r="ROL47" s="683"/>
      <c r="ROM47" s="683"/>
      <c r="RON47" s="683"/>
      <c r="ROO47" s="683"/>
      <c r="ROP47" s="683"/>
      <c r="ROQ47" s="683"/>
      <c r="ROR47" s="683"/>
      <c r="ROS47" s="683"/>
      <c r="ROT47" s="683"/>
      <c r="ROU47" s="683"/>
      <c r="ROV47" s="683"/>
      <c r="ROW47" s="683"/>
      <c r="ROX47" s="683"/>
      <c r="ROY47" s="683"/>
      <c r="ROZ47" s="683"/>
      <c r="RPA47" s="683"/>
      <c r="RPB47" s="683"/>
      <c r="RPC47" s="683"/>
      <c r="RPD47" s="683"/>
      <c r="RPE47" s="683"/>
      <c r="RPF47" s="683"/>
      <c r="RPG47" s="683"/>
      <c r="RPH47" s="683"/>
      <c r="RPI47" s="683"/>
      <c r="RPJ47" s="683"/>
      <c r="RPK47" s="683"/>
      <c r="RPL47" s="683"/>
      <c r="RPM47" s="683"/>
      <c r="RPN47" s="683"/>
      <c r="RPO47" s="683"/>
      <c r="RPP47" s="683"/>
      <c r="RPQ47" s="683"/>
      <c r="RPR47" s="683"/>
      <c r="RPS47" s="683"/>
      <c r="RPT47" s="683"/>
      <c r="RPU47" s="683"/>
      <c r="RPV47" s="683"/>
      <c r="RPW47" s="683"/>
      <c r="RPX47" s="683"/>
      <c r="RPY47" s="683"/>
      <c r="RPZ47" s="683"/>
      <c r="RQA47" s="683"/>
      <c r="RQB47" s="683"/>
      <c r="RQC47" s="683"/>
      <c r="RQD47" s="683"/>
      <c r="RQE47" s="683"/>
      <c r="RQF47" s="683"/>
      <c r="RQG47" s="683"/>
      <c r="RQH47" s="683"/>
      <c r="RQI47" s="683"/>
      <c r="RQJ47" s="683"/>
      <c r="RQK47" s="683"/>
      <c r="RQL47" s="683"/>
      <c r="RQM47" s="683"/>
      <c r="RQN47" s="683"/>
      <c r="RQO47" s="683"/>
      <c r="RQP47" s="683"/>
      <c r="RQQ47" s="683"/>
      <c r="RQR47" s="683"/>
      <c r="RQS47" s="683"/>
      <c r="RQT47" s="683"/>
      <c r="RQU47" s="683"/>
      <c r="RQV47" s="683"/>
      <c r="RQW47" s="683"/>
      <c r="RQX47" s="683"/>
      <c r="RQY47" s="683"/>
      <c r="RQZ47" s="683"/>
      <c r="RRA47" s="683"/>
      <c r="RRB47" s="683"/>
      <c r="RRC47" s="683"/>
      <c r="RRD47" s="683"/>
      <c r="RRE47" s="683"/>
      <c r="RRF47" s="683"/>
      <c r="RRG47" s="683"/>
      <c r="RRH47" s="683"/>
      <c r="RRI47" s="683"/>
      <c r="RRJ47" s="683"/>
      <c r="RRK47" s="683"/>
      <c r="RRL47" s="683"/>
      <c r="RRM47" s="683"/>
      <c r="RRN47" s="683"/>
      <c r="RRO47" s="683"/>
      <c r="RRP47" s="683"/>
      <c r="RRQ47" s="683"/>
      <c r="RRR47" s="683"/>
      <c r="RRS47" s="683"/>
      <c r="RRT47" s="683"/>
      <c r="RRU47" s="683"/>
      <c r="RRV47" s="683"/>
      <c r="RRW47" s="683"/>
      <c r="RRX47" s="683"/>
      <c r="RRY47" s="683"/>
      <c r="RRZ47" s="683"/>
      <c r="RSA47" s="683"/>
      <c r="RSB47" s="683"/>
      <c r="RSC47" s="683"/>
      <c r="RSD47" s="683"/>
      <c r="RSE47" s="683"/>
      <c r="RSF47" s="683"/>
      <c r="RSG47" s="683"/>
      <c r="RSH47" s="683"/>
      <c r="RSI47" s="683"/>
      <c r="RSJ47" s="683"/>
      <c r="RSK47" s="683"/>
      <c r="RSL47" s="683"/>
      <c r="RSM47" s="683"/>
      <c r="RSN47" s="683"/>
      <c r="RSO47" s="683"/>
      <c r="RSP47" s="683"/>
      <c r="RSQ47" s="683"/>
      <c r="RSR47" s="683"/>
      <c r="RSS47" s="683"/>
      <c r="RST47" s="683"/>
      <c r="RSU47" s="683"/>
      <c r="RSV47" s="683"/>
      <c r="RSW47" s="683"/>
      <c r="RSX47" s="683"/>
      <c r="RSY47" s="683"/>
      <c r="RSZ47" s="683"/>
      <c r="RTA47" s="683"/>
      <c r="RTB47" s="683"/>
      <c r="RTC47" s="683"/>
      <c r="RTD47" s="683"/>
      <c r="RTE47" s="683"/>
      <c r="RTF47" s="683"/>
      <c r="RTG47" s="683"/>
      <c r="RTH47" s="683"/>
      <c r="RTI47" s="683"/>
      <c r="RTJ47" s="683"/>
      <c r="RTK47" s="683"/>
      <c r="RTL47" s="683"/>
      <c r="RTM47" s="683"/>
      <c r="RTN47" s="683"/>
      <c r="RTO47" s="683"/>
      <c r="RTP47" s="683"/>
      <c r="RTQ47" s="683"/>
      <c r="RTR47" s="683"/>
      <c r="RTS47" s="683"/>
      <c r="RTT47" s="683"/>
      <c r="RTU47" s="683"/>
      <c r="RTV47" s="683"/>
      <c r="RTW47" s="683"/>
      <c r="RTX47" s="683"/>
      <c r="RTY47" s="683"/>
      <c r="RTZ47" s="683"/>
      <c r="RUA47" s="683"/>
      <c r="RUB47" s="683"/>
      <c r="RUC47" s="683"/>
      <c r="RUD47" s="683"/>
      <c r="RUE47" s="683"/>
      <c r="RUF47" s="683"/>
      <c r="RUG47" s="683"/>
      <c r="RUH47" s="683"/>
      <c r="RUI47" s="683"/>
      <c r="RUJ47" s="683"/>
      <c r="RUK47" s="683"/>
      <c r="RUL47" s="683"/>
      <c r="RUM47" s="683"/>
      <c r="RUN47" s="683"/>
      <c r="RUO47" s="683"/>
      <c r="RUP47" s="683"/>
      <c r="RUQ47" s="683"/>
      <c r="RUR47" s="683"/>
      <c r="RUS47" s="683"/>
      <c r="RUT47" s="683"/>
      <c r="RUU47" s="683"/>
      <c r="RUV47" s="683"/>
      <c r="RUW47" s="683"/>
      <c r="RUX47" s="683"/>
      <c r="RUY47" s="683"/>
      <c r="RUZ47" s="683"/>
      <c r="RVA47" s="683"/>
      <c r="RVB47" s="683"/>
      <c r="RVC47" s="683"/>
      <c r="RVD47" s="683"/>
      <c r="RVE47" s="683"/>
      <c r="RVF47" s="683"/>
      <c r="RVG47" s="683"/>
      <c r="RVH47" s="683"/>
      <c r="RVI47" s="683"/>
      <c r="RVJ47" s="683"/>
      <c r="RVK47" s="683"/>
      <c r="RVL47" s="683"/>
      <c r="RVM47" s="683"/>
      <c r="RVN47" s="683"/>
      <c r="RVO47" s="683"/>
      <c r="RVP47" s="683"/>
      <c r="RVQ47" s="683"/>
      <c r="RVR47" s="683"/>
      <c r="RVS47" s="683"/>
      <c r="RVT47" s="683"/>
      <c r="RVU47" s="683"/>
      <c r="RVV47" s="683"/>
      <c r="RVW47" s="683"/>
      <c r="RVX47" s="683"/>
      <c r="RVY47" s="683"/>
      <c r="RVZ47" s="683"/>
      <c r="RWA47" s="683"/>
      <c r="RWB47" s="683"/>
      <c r="RWC47" s="683"/>
      <c r="RWD47" s="683"/>
      <c r="RWE47" s="683"/>
      <c r="RWF47" s="683"/>
      <c r="RWG47" s="683"/>
      <c r="RWH47" s="683"/>
      <c r="RWI47" s="683"/>
      <c r="RWJ47" s="683"/>
      <c r="RWK47" s="683"/>
      <c r="RWL47" s="683"/>
      <c r="RWM47" s="683"/>
      <c r="RWN47" s="683"/>
      <c r="RWO47" s="683"/>
      <c r="RWP47" s="683"/>
      <c r="RWQ47" s="683"/>
      <c r="RWR47" s="683"/>
      <c r="RWS47" s="683"/>
      <c r="RWT47" s="683"/>
      <c r="RWU47" s="683"/>
      <c r="RWV47" s="683"/>
      <c r="RWW47" s="683"/>
      <c r="RWX47" s="683"/>
      <c r="RWY47" s="683"/>
      <c r="RWZ47" s="683"/>
      <c r="RXA47" s="683"/>
      <c r="RXB47" s="683"/>
      <c r="RXC47" s="683"/>
      <c r="RXD47" s="683"/>
      <c r="RXE47" s="683"/>
      <c r="RXF47" s="683"/>
      <c r="RXG47" s="683"/>
      <c r="RXH47" s="683"/>
      <c r="RXI47" s="683"/>
      <c r="RXJ47" s="683"/>
      <c r="RXK47" s="683"/>
      <c r="RXL47" s="683"/>
      <c r="RXM47" s="683"/>
      <c r="RXN47" s="683"/>
      <c r="RXO47" s="683"/>
      <c r="RXP47" s="683"/>
      <c r="RXQ47" s="683"/>
      <c r="RXR47" s="683"/>
      <c r="RXS47" s="683"/>
      <c r="RXT47" s="683"/>
      <c r="RXU47" s="683"/>
      <c r="RXV47" s="683"/>
      <c r="RXW47" s="683"/>
      <c r="RXX47" s="683"/>
      <c r="RXY47" s="683"/>
      <c r="RXZ47" s="683"/>
      <c r="RYA47" s="683"/>
      <c r="RYB47" s="683"/>
      <c r="RYC47" s="683"/>
      <c r="RYD47" s="683"/>
      <c r="RYE47" s="683"/>
      <c r="RYF47" s="683"/>
      <c r="RYG47" s="683"/>
      <c r="RYH47" s="683"/>
      <c r="RYI47" s="683"/>
      <c r="RYJ47" s="683"/>
      <c r="RYK47" s="683"/>
      <c r="RYL47" s="683"/>
      <c r="RYM47" s="683"/>
      <c r="RYN47" s="683"/>
      <c r="RYO47" s="683"/>
      <c r="RYP47" s="683"/>
      <c r="RYQ47" s="683"/>
      <c r="RYR47" s="683"/>
      <c r="RYS47" s="683"/>
      <c r="RYT47" s="683"/>
      <c r="RYU47" s="683"/>
      <c r="RYV47" s="683"/>
      <c r="RYW47" s="683"/>
      <c r="RYX47" s="683"/>
      <c r="RYY47" s="683"/>
      <c r="RYZ47" s="683"/>
      <c r="RZA47" s="683"/>
      <c r="RZB47" s="683"/>
      <c r="RZC47" s="683"/>
      <c r="RZD47" s="683"/>
      <c r="RZE47" s="683"/>
      <c r="RZF47" s="683"/>
      <c r="RZG47" s="683"/>
      <c r="RZH47" s="683"/>
      <c r="RZI47" s="683"/>
      <c r="RZJ47" s="683"/>
      <c r="RZK47" s="683"/>
      <c r="RZL47" s="683"/>
      <c r="RZM47" s="683"/>
      <c r="RZN47" s="683"/>
      <c r="RZO47" s="683"/>
      <c r="RZP47" s="683"/>
      <c r="RZQ47" s="683"/>
      <c r="RZR47" s="683"/>
      <c r="RZS47" s="683"/>
      <c r="RZT47" s="683"/>
      <c r="RZU47" s="683"/>
      <c r="RZV47" s="683"/>
      <c r="RZW47" s="683"/>
      <c r="RZX47" s="683"/>
      <c r="RZY47" s="683"/>
      <c r="RZZ47" s="683"/>
      <c r="SAA47" s="683"/>
      <c r="SAB47" s="683"/>
      <c r="SAC47" s="683"/>
      <c r="SAD47" s="683"/>
      <c r="SAE47" s="683"/>
      <c r="SAF47" s="683"/>
      <c r="SAG47" s="683"/>
      <c r="SAH47" s="683"/>
      <c r="SAI47" s="683"/>
      <c r="SAJ47" s="683"/>
      <c r="SAK47" s="683"/>
      <c r="SAL47" s="683"/>
      <c r="SAM47" s="683"/>
      <c r="SAN47" s="683"/>
      <c r="SAO47" s="683"/>
      <c r="SAP47" s="683"/>
      <c r="SAQ47" s="683"/>
      <c r="SAR47" s="683"/>
      <c r="SAS47" s="683"/>
      <c r="SAT47" s="683"/>
      <c r="SAU47" s="683"/>
      <c r="SAV47" s="683"/>
      <c r="SAW47" s="683"/>
      <c r="SAX47" s="683"/>
      <c r="SAY47" s="683"/>
      <c r="SAZ47" s="683"/>
      <c r="SBA47" s="683"/>
      <c r="SBB47" s="683"/>
      <c r="SBC47" s="683"/>
      <c r="SBD47" s="683"/>
      <c r="SBE47" s="683"/>
      <c r="SBF47" s="683"/>
      <c r="SBG47" s="683"/>
      <c r="SBH47" s="683"/>
      <c r="SBI47" s="683"/>
      <c r="SBJ47" s="683"/>
      <c r="SBK47" s="683"/>
      <c r="SBL47" s="683"/>
      <c r="SBM47" s="683"/>
      <c r="SBN47" s="683"/>
      <c r="SBO47" s="683"/>
      <c r="SBP47" s="683"/>
      <c r="SBQ47" s="683"/>
      <c r="SBR47" s="683"/>
      <c r="SBS47" s="683"/>
      <c r="SBT47" s="683"/>
      <c r="SBU47" s="683"/>
      <c r="SBV47" s="683"/>
      <c r="SBW47" s="683"/>
      <c r="SBX47" s="683"/>
      <c r="SBY47" s="683"/>
      <c r="SBZ47" s="683"/>
      <c r="SCA47" s="683"/>
      <c r="SCB47" s="683"/>
      <c r="SCC47" s="683"/>
      <c r="SCD47" s="683"/>
      <c r="SCE47" s="683"/>
      <c r="SCF47" s="683"/>
      <c r="SCG47" s="683"/>
      <c r="SCH47" s="683"/>
      <c r="SCI47" s="683"/>
      <c r="SCJ47" s="683"/>
      <c r="SCK47" s="683"/>
      <c r="SCL47" s="683"/>
      <c r="SCM47" s="683"/>
      <c r="SCN47" s="683"/>
      <c r="SCO47" s="683"/>
      <c r="SCP47" s="683"/>
      <c r="SCQ47" s="683"/>
      <c r="SCR47" s="683"/>
      <c r="SCS47" s="683"/>
      <c r="SCT47" s="683"/>
      <c r="SCU47" s="683"/>
      <c r="SCV47" s="683"/>
      <c r="SCW47" s="683"/>
      <c r="SCX47" s="683"/>
      <c r="SCY47" s="683"/>
      <c r="SCZ47" s="683"/>
      <c r="SDA47" s="683"/>
      <c r="SDB47" s="683"/>
      <c r="SDC47" s="683"/>
      <c r="SDD47" s="683"/>
      <c r="SDE47" s="683"/>
      <c r="SDF47" s="683"/>
      <c r="SDG47" s="683"/>
      <c r="SDH47" s="683"/>
      <c r="SDI47" s="683"/>
      <c r="SDJ47" s="683"/>
      <c r="SDK47" s="683"/>
      <c r="SDL47" s="683"/>
      <c r="SDM47" s="683"/>
      <c r="SDN47" s="683"/>
      <c r="SDO47" s="683"/>
      <c r="SDP47" s="683"/>
      <c r="SDQ47" s="683"/>
      <c r="SDR47" s="683"/>
      <c r="SDS47" s="683"/>
      <c r="SDT47" s="683"/>
      <c r="SDU47" s="683"/>
      <c r="SDV47" s="683"/>
      <c r="SDW47" s="683"/>
      <c r="SDX47" s="683"/>
      <c r="SDY47" s="683"/>
      <c r="SDZ47" s="683"/>
      <c r="SEA47" s="683"/>
      <c r="SEB47" s="683"/>
      <c r="SEC47" s="683"/>
      <c r="SED47" s="683"/>
      <c r="SEE47" s="683"/>
      <c r="SEF47" s="683"/>
      <c r="SEG47" s="683"/>
      <c r="SEH47" s="683"/>
      <c r="SEI47" s="683"/>
      <c r="SEJ47" s="683"/>
      <c r="SEK47" s="683"/>
      <c r="SEL47" s="683"/>
      <c r="SEM47" s="683"/>
      <c r="SEN47" s="683"/>
      <c r="SEO47" s="683"/>
      <c r="SEP47" s="683"/>
      <c r="SEQ47" s="683"/>
      <c r="SER47" s="683"/>
      <c r="SES47" s="683"/>
      <c r="SET47" s="683"/>
      <c r="SEU47" s="683"/>
      <c r="SEV47" s="683"/>
      <c r="SEW47" s="683"/>
      <c r="SEX47" s="683"/>
      <c r="SEY47" s="683"/>
      <c r="SEZ47" s="683"/>
      <c r="SFA47" s="683"/>
      <c r="SFB47" s="683"/>
      <c r="SFC47" s="683"/>
      <c r="SFD47" s="683"/>
      <c r="SFE47" s="683"/>
      <c r="SFF47" s="683"/>
      <c r="SFG47" s="683"/>
      <c r="SFH47" s="683"/>
      <c r="SFI47" s="683"/>
      <c r="SFJ47" s="683"/>
      <c r="SFK47" s="683"/>
      <c r="SFL47" s="683"/>
      <c r="SFM47" s="683"/>
      <c r="SFN47" s="683"/>
      <c r="SFO47" s="683"/>
      <c r="SFP47" s="683"/>
      <c r="SFQ47" s="683"/>
      <c r="SFR47" s="683"/>
      <c r="SFS47" s="683"/>
      <c r="SFT47" s="683"/>
      <c r="SFU47" s="683"/>
      <c r="SFV47" s="683"/>
      <c r="SFW47" s="683"/>
      <c r="SFX47" s="683"/>
      <c r="SFY47" s="683"/>
      <c r="SFZ47" s="683"/>
      <c r="SGA47" s="683"/>
      <c r="SGB47" s="683"/>
      <c r="SGC47" s="683"/>
      <c r="SGD47" s="683"/>
      <c r="SGE47" s="683"/>
      <c r="SGF47" s="683"/>
      <c r="SGG47" s="683"/>
      <c r="SGH47" s="683"/>
      <c r="SGI47" s="683"/>
      <c r="SGJ47" s="683"/>
      <c r="SGK47" s="683"/>
      <c r="SGL47" s="683"/>
      <c r="SGM47" s="683"/>
      <c r="SGN47" s="683"/>
      <c r="SGO47" s="683"/>
      <c r="SGP47" s="683"/>
      <c r="SGQ47" s="683"/>
      <c r="SGR47" s="683"/>
      <c r="SGS47" s="683"/>
      <c r="SGT47" s="683"/>
      <c r="SGU47" s="683"/>
      <c r="SGV47" s="683"/>
      <c r="SGW47" s="683"/>
      <c r="SGX47" s="683"/>
      <c r="SGY47" s="683"/>
      <c r="SGZ47" s="683"/>
      <c r="SHA47" s="683"/>
      <c r="SHB47" s="683"/>
      <c r="SHC47" s="683"/>
      <c r="SHD47" s="683"/>
      <c r="SHE47" s="683"/>
      <c r="SHF47" s="683"/>
      <c r="SHG47" s="683"/>
      <c r="SHH47" s="683"/>
      <c r="SHI47" s="683"/>
      <c r="SHJ47" s="683"/>
      <c r="SHK47" s="683"/>
      <c r="SHL47" s="683"/>
      <c r="SHM47" s="683"/>
      <c r="SHN47" s="683"/>
      <c r="SHO47" s="683"/>
      <c r="SHP47" s="683"/>
      <c r="SHQ47" s="683"/>
      <c r="SHR47" s="683"/>
      <c r="SHS47" s="683"/>
      <c r="SHT47" s="683"/>
      <c r="SHU47" s="683"/>
      <c r="SHV47" s="683"/>
      <c r="SHW47" s="683"/>
      <c r="SHX47" s="683"/>
      <c r="SHY47" s="683"/>
      <c r="SHZ47" s="683"/>
      <c r="SIA47" s="683"/>
      <c r="SIB47" s="683"/>
      <c r="SIC47" s="683"/>
      <c r="SID47" s="683"/>
      <c r="SIE47" s="683"/>
      <c r="SIF47" s="683"/>
      <c r="SIG47" s="683"/>
      <c r="SIH47" s="683"/>
      <c r="SII47" s="683"/>
      <c r="SIJ47" s="683"/>
      <c r="SIK47" s="683"/>
      <c r="SIL47" s="683"/>
      <c r="SIM47" s="683"/>
      <c r="SIN47" s="683"/>
      <c r="SIO47" s="683"/>
      <c r="SIP47" s="683"/>
      <c r="SIQ47" s="683"/>
      <c r="SIR47" s="683"/>
      <c r="SIS47" s="683"/>
      <c r="SIT47" s="683"/>
      <c r="SIU47" s="683"/>
      <c r="SIV47" s="683"/>
      <c r="SIW47" s="683"/>
      <c r="SIX47" s="683"/>
      <c r="SIY47" s="683"/>
      <c r="SIZ47" s="683"/>
      <c r="SJA47" s="683"/>
      <c r="SJB47" s="683"/>
      <c r="SJC47" s="683"/>
      <c r="SJD47" s="683"/>
      <c r="SJE47" s="683"/>
      <c r="SJF47" s="683"/>
      <c r="SJG47" s="683"/>
      <c r="SJH47" s="683"/>
      <c r="SJI47" s="683"/>
      <c r="SJJ47" s="683"/>
      <c r="SJK47" s="683"/>
      <c r="SJL47" s="683"/>
      <c r="SJM47" s="683"/>
      <c r="SJN47" s="683"/>
      <c r="SJO47" s="683"/>
      <c r="SJP47" s="683"/>
      <c r="SJQ47" s="683"/>
      <c r="SJR47" s="683"/>
      <c r="SJS47" s="683"/>
      <c r="SJT47" s="683"/>
      <c r="SJU47" s="683"/>
      <c r="SJV47" s="683"/>
      <c r="SJW47" s="683"/>
      <c r="SJX47" s="683"/>
      <c r="SJY47" s="683"/>
      <c r="SJZ47" s="683"/>
      <c r="SKA47" s="683"/>
      <c r="SKB47" s="683"/>
      <c r="SKC47" s="683"/>
      <c r="SKD47" s="683"/>
      <c r="SKE47" s="683"/>
      <c r="SKF47" s="683"/>
      <c r="SKG47" s="683"/>
      <c r="SKH47" s="683"/>
      <c r="SKI47" s="683"/>
      <c r="SKJ47" s="683"/>
      <c r="SKK47" s="683"/>
      <c r="SKL47" s="683"/>
      <c r="SKM47" s="683"/>
      <c r="SKN47" s="683"/>
      <c r="SKO47" s="683"/>
      <c r="SKP47" s="683"/>
      <c r="SKQ47" s="683"/>
      <c r="SKR47" s="683"/>
      <c r="SKS47" s="683"/>
      <c r="SKT47" s="683"/>
      <c r="SKU47" s="683"/>
      <c r="SKV47" s="683"/>
      <c r="SKW47" s="683"/>
      <c r="SKX47" s="683"/>
      <c r="SKY47" s="683"/>
      <c r="SKZ47" s="683"/>
      <c r="SLA47" s="683"/>
      <c r="SLB47" s="683"/>
      <c r="SLC47" s="683"/>
      <c r="SLD47" s="683"/>
      <c r="SLE47" s="683"/>
      <c r="SLF47" s="683"/>
      <c r="SLG47" s="683"/>
      <c r="SLH47" s="683"/>
      <c r="SLI47" s="683"/>
      <c r="SLJ47" s="683"/>
      <c r="SLK47" s="683"/>
      <c r="SLL47" s="683"/>
      <c r="SLM47" s="683"/>
      <c r="SLN47" s="683"/>
      <c r="SLO47" s="683"/>
      <c r="SLP47" s="683"/>
      <c r="SLQ47" s="683"/>
      <c r="SLR47" s="683"/>
      <c r="SLS47" s="683"/>
      <c r="SLT47" s="683"/>
      <c r="SLU47" s="683"/>
      <c r="SLV47" s="683"/>
      <c r="SLW47" s="683"/>
      <c r="SLX47" s="683"/>
      <c r="SLY47" s="683"/>
      <c r="SLZ47" s="683"/>
      <c r="SMA47" s="683"/>
      <c r="SMB47" s="683"/>
      <c r="SMC47" s="683"/>
      <c r="SMD47" s="683"/>
      <c r="SME47" s="683"/>
      <c r="SMF47" s="683"/>
      <c r="SMG47" s="683"/>
      <c r="SMH47" s="683"/>
      <c r="SMI47" s="683"/>
      <c r="SMJ47" s="683"/>
      <c r="SMK47" s="683"/>
      <c r="SML47" s="683"/>
      <c r="SMM47" s="683"/>
      <c r="SMN47" s="683"/>
      <c r="SMO47" s="683"/>
      <c r="SMP47" s="683"/>
      <c r="SMQ47" s="683"/>
      <c r="SMR47" s="683"/>
      <c r="SMS47" s="683"/>
      <c r="SMT47" s="683"/>
      <c r="SMU47" s="683"/>
      <c r="SMV47" s="683"/>
      <c r="SMW47" s="683"/>
      <c r="SMX47" s="683"/>
      <c r="SMY47" s="683"/>
      <c r="SMZ47" s="683"/>
      <c r="SNA47" s="683"/>
      <c r="SNB47" s="683"/>
      <c r="SNC47" s="683"/>
      <c r="SND47" s="683"/>
      <c r="SNE47" s="683"/>
      <c r="SNF47" s="683"/>
      <c r="SNG47" s="683"/>
      <c r="SNH47" s="683"/>
      <c r="SNI47" s="683"/>
      <c r="SNJ47" s="683"/>
      <c r="SNK47" s="683"/>
      <c r="SNL47" s="683"/>
      <c r="SNM47" s="683"/>
      <c r="SNN47" s="683"/>
      <c r="SNO47" s="683"/>
      <c r="SNP47" s="683"/>
      <c r="SNQ47" s="683"/>
      <c r="SNR47" s="683"/>
      <c r="SNS47" s="683"/>
      <c r="SNT47" s="683"/>
      <c r="SNU47" s="683"/>
      <c r="SNV47" s="683"/>
      <c r="SNW47" s="683"/>
      <c r="SNX47" s="683"/>
      <c r="SNY47" s="683"/>
      <c r="SNZ47" s="683"/>
      <c r="SOA47" s="683"/>
      <c r="SOB47" s="683"/>
      <c r="SOC47" s="683"/>
      <c r="SOD47" s="683"/>
      <c r="SOE47" s="683"/>
      <c r="SOF47" s="683"/>
      <c r="SOG47" s="683"/>
      <c r="SOH47" s="683"/>
      <c r="SOI47" s="683"/>
      <c r="SOJ47" s="683"/>
      <c r="SOK47" s="683"/>
      <c r="SOL47" s="683"/>
      <c r="SOM47" s="683"/>
      <c r="SON47" s="683"/>
      <c r="SOO47" s="683"/>
      <c r="SOP47" s="683"/>
      <c r="SOQ47" s="683"/>
      <c r="SOR47" s="683"/>
      <c r="SOS47" s="683"/>
      <c r="SOT47" s="683"/>
      <c r="SOU47" s="683"/>
      <c r="SOV47" s="683"/>
      <c r="SOW47" s="683"/>
      <c r="SOX47" s="683"/>
      <c r="SOY47" s="683"/>
      <c r="SOZ47" s="683"/>
      <c r="SPA47" s="683"/>
      <c r="SPB47" s="683"/>
      <c r="SPC47" s="683"/>
      <c r="SPD47" s="683"/>
      <c r="SPE47" s="683"/>
      <c r="SPF47" s="683"/>
      <c r="SPG47" s="683"/>
      <c r="SPH47" s="683"/>
      <c r="SPI47" s="683"/>
      <c r="SPJ47" s="683"/>
      <c r="SPK47" s="683"/>
      <c r="SPL47" s="683"/>
      <c r="SPM47" s="683"/>
      <c r="SPN47" s="683"/>
      <c r="SPO47" s="683"/>
      <c r="SPP47" s="683"/>
      <c r="SPQ47" s="683"/>
      <c r="SPR47" s="683"/>
      <c r="SPS47" s="683"/>
      <c r="SPT47" s="683"/>
      <c r="SPU47" s="683"/>
      <c r="SPV47" s="683"/>
      <c r="SPW47" s="683"/>
      <c r="SPX47" s="683"/>
      <c r="SPY47" s="683"/>
      <c r="SPZ47" s="683"/>
      <c r="SQA47" s="683"/>
      <c r="SQB47" s="683"/>
      <c r="SQC47" s="683"/>
      <c r="SQD47" s="683"/>
      <c r="SQE47" s="683"/>
      <c r="SQF47" s="683"/>
      <c r="SQG47" s="683"/>
      <c r="SQH47" s="683"/>
      <c r="SQI47" s="683"/>
      <c r="SQJ47" s="683"/>
      <c r="SQK47" s="683"/>
      <c r="SQL47" s="683"/>
      <c r="SQM47" s="683"/>
      <c r="SQN47" s="683"/>
      <c r="SQO47" s="683"/>
      <c r="SQP47" s="683"/>
      <c r="SQQ47" s="683"/>
      <c r="SQR47" s="683"/>
      <c r="SQS47" s="683"/>
      <c r="SQT47" s="683"/>
      <c r="SQU47" s="683"/>
      <c r="SQV47" s="683"/>
      <c r="SQW47" s="683"/>
      <c r="SQX47" s="683"/>
      <c r="SQY47" s="683"/>
      <c r="SQZ47" s="683"/>
      <c r="SRA47" s="683"/>
      <c r="SRB47" s="683"/>
      <c r="SRC47" s="683"/>
      <c r="SRD47" s="683"/>
      <c r="SRE47" s="683"/>
      <c r="SRF47" s="683"/>
      <c r="SRG47" s="683"/>
      <c r="SRH47" s="683"/>
      <c r="SRI47" s="683"/>
      <c r="SRJ47" s="683"/>
      <c r="SRK47" s="683"/>
      <c r="SRL47" s="683"/>
      <c r="SRM47" s="683"/>
      <c r="SRN47" s="683"/>
      <c r="SRO47" s="683"/>
      <c r="SRP47" s="683"/>
      <c r="SRQ47" s="683"/>
      <c r="SRR47" s="683"/>
      <c r="SRS47" s="683"/>
      <c r="SRT47" s="683"/>
      <c r="SRU47" s="683"/>
      <c r="SRV47" s="683"/>
      <c r="SRW47" s="683"/>
      <c r="SRX47" s="683"/>
      <c r="SRY47" s="683"/>
      <c r="SRZ47" s="683"/>
      <c r="SSA47" s="683"/>
      <c r="SSB47" s="683"/>
      <c r="SSC47" s="683"/>
      <c r="SSD47" s="683"/>
      <c r="SSE47" s="683"/>
      <c r="SSF47" s="683"/>
      <c r="SSG47" s="683"/>
      <c r="SSH47" s="683"/>
      <c r="SSI47" s="683"/>
      <c r="SSJ47" s="683"/>
      <c r="SSK47" s="683"/>
      <c r="SSL47" s="683"/>
      <c r="SSM47" s="683"/>
      <c r="SSN47" s="683"/>
      <c r="SSO47" s="683"/>
      <c r="SSP47" s="683"/>
      <c r="SSQ47" s="683"/>
      <c r="SSR47" s="683"/>
      <c r="SSS47" s="683"/>
      <c r="SST47" s="683"/>
      <c r="SSU47" s="683"/>
      <c r="SSV47" s="683"/>
      <c r="SSW47" s="683"/>
      <c r="SSX47" s="683"/>
      <c r="SSY47" s="683"/>
      <c r="SSZ47" s="683"/>
      <c r="STA47" s="683"/>
      <c r="STB47" s="683"/>
      <c r="STC47" s="683"/>
      <c r="STD47" s="683"/>
      <c r="STE47" s="683"/>
      <c r="STF47" s="683"/>
      <c r="STG47" s="683"/>
      <c r="STH47" s="683"/>
      <c r="STI47" s="683"/>
      <c r="STJ47" s="683"/>
      <c r="STK47" s="683"/>
      <c r="STL47" s="683"/>
      <c r="STM47" s="683"/>
      <c r="STN47" s="683"/>
      <c r="STO47" s="683"/>
      <c r="STP47" s="683"/>
      <c r="STQ47" s="683"/>
      <c r="STR47" s="683"/>
      <c r="STS47" s="683"/>
      <c r="STT47" s="683"/>
      <c r="STU47" s="683"/>
      <c r="STV47" s="683"/>
      <c r="STW47" s="683"/>
      <c r="STX47" s="683"/>
      <c r="STY47" s="683"/>
      <c r="STZ47" s="683"/>
      <c r="SUA47" s="683"/>
      <c r="SUB47" s="683"/>
      <c r="SUC47" s="683"/>
      <c r="SUD47" s="683"/>
      <c r="SUE47" s="683"/>
      <c r="SUF47" s="683"/>
      <c r="SUG47" s="683"/>
      <c r="SUH47" s="683"/>
      <c r="SUI47" s="683"/>
      <c r="SUJ47" s="683"/>
      <c r="SUK47" s="683"/>
      <c r="SUL47" s="683"/>
      <c r="SUM47" s="683"/>
      <c r="SUN47" s="683"/>
      <c r="SUO47" s="683"/>
      <c r="SUP47" s="683"/>
      <c r="SUQ47" s="683"/>
      <c r="SUR47" s="683"/>
      <c r="SUS47" s="683"/>
      <c r="SUT47" s="683"/>
      <c r="SUU47" s="683"/>
      <c r="SUV47" s="683"/>
      <c r="SUW47" s="683"/>
      <c r="SUX47" s="683"/>
      <c r="SUY47" s="683"/>
      <c r="SUZ47" s="683"/>
      <c r="SVA47" s="683"/>
      <c r="SVB47" s="683"/>
      <c r="SVC47" s="683"/>
      <c r="SVD47" s="683"/>
      <c r="SVE47" s="683"/>
      <c r="SVF47" s="683"/>
      <c r="SVG47" s="683"/>
      <c r="SVH47" s="683"/>
      <c r="SVI47" s="683"/>
      <c r="SVJ47" s="683"/>
      <c r="SVK47" s="683"/>
      <c r="SVL47" s="683"/>
      <c r="SVM47" s="683"/>
      <c r="SVN47" s="683"/>
      <c r="SVO47" s="683"/>
      <c r="SVP47" s="683"/>
      <c r="SVQ47" s="683"/>
      <c r="SVR47" s="683"/>
      <c r="SVS47" s="683"/>
      <c r="SVT47" s="683"/>
      <c r="SVU47" s="683"/>
      <c r="SVV47" s="683"/>
      <c r="SVW47" s="683"/>
      <c r="SVX47" s="683"/>
      <c r="SVY47" s="683"/>
      <c r="SVZ47" s="683"/>
      <c r="SWA47" s="683"/>
      <c r="SWB47" s="683"/>
      <c r="SWC47" s="683"/>
      <c r="SWD47" s="683"/>
      <c r="SWE47" s="683"/>
      <c r="SWF47" s="683"/>
      <c r="SWG47" s="683"/>
      <c r="SWH47" s="683"/>
      <c r="SWI47" s="683"/>
      <c r="SWJ47" s="683"/>
      <c r="SWK47" s="683"/>
      <c r="SWL47" s="683"/>
      <c r="SWM47" s="683"/>
      <c r="SWN47" s="683"/>
      <c r="SWO47" s="683"/>
      <c r="SWP47" s="683"/>
      <c r="SWQ47" s="683"/>
      <c r="SWR47" s="683"/>
      <c r="SWS47" s="683"/>
      <c r="SWT47" s="683"/>
      <c r="SWU47" s="683"/>
      <c r="SWV47" s="683"/>
      <c r="SWW47" s="683"/>
      <c r="SWX47" s="683"/>
      <c r="SWY47" s="683"/>
      <c r="SWZ47" s="683"/>
      <c r="SXA47" s="683"/>
      <c r="SXB47" s="683"/>
      <c r="SXC47" s="683"/>
      <c r="SXD47" s="683"/>
      <c r="SXE47" s="683"/>
      <c r="SXF47" s="683"/>
      <c r="SXG47" s="683"/>
      <c r="SXH47" s="683"/>
      <c r="SXI47" s="683"/>
      <c r="SXJ47" s="683"/>
      <c r="SXK47" s="683"/>
      <c r="SXL47" s="683"/>
      <c r="SXM47" s="683"/>
      <c r="SXN47" s="683"/>
      <c r="SXO47" s="683"/>
      <c r="SXP47" s="683"/>
      <c r="SXQ47" s="683"/>
      <c r="SXR47" s="683"/>
      <c r="SXS47" s="683"/>
      <c r="SXT47" s="683"/>
      <c r="SXU47" s="683"/>
      <c r="SXV47" s="683"/>
      <c r="SXW47" s="683"/>
      <c r="SXX47" s="683"/>
      <c r="SXY47" s="683"/>
      <c r="SXZ47" s="683"/>
      <c r="SYA47" s="683"/>
      <c r="SYB47" s="683"/>
      <c r="SYC47" s="683"/>
      <c r="SYD47" s="683"/>
      <c r="SYE47" s="683"/>
      <c r="SYF47" s="683"/>
      <c r="SYG47" s="683"/>
      <c r="SYH47" s="683"/>
      <c r="SYI47" s="683"/>
      <c r="SYJ47" s="683"/>
      <c r="SYK47" s="683"/>
      <c r="SYL47" s="683"/>
      <c r="SYM47" s="683"/>
      <c r="SYN47" s="683"/>
      <c r="SYO47" s="683"/>
      <c r="SYP47" s="683"/>
      <c r="SYQ47" s="683"/>
      <c r="SYR47" s="683"/>
      <c r="SYS47" s="683"/>
      <c r="SYT47" s="683"/>
      <c r="SYU47" s="683"/>
      <c r="SYV47" s="683"/>
      <c r="SYW47" s="683"/>
      <c r="SYX47" s="683"/>
      <c r="SYY47" s="683"/>
      <c r="SYZ47" s="683"/>
      <c r="SZA47" s="683"/>
      <c r="SZB47" s="683"/>
      <c r="SZC47" s="683"/>
      <c r="SZD47" s="683"/>
      <c r="SZE47" s="683"/>
      <c r="SZF47" s="683"/>
      <c r="SZG47" s="683"/>
      <c r="SZH47" s="683"/>
      <c r="SZI47" s="683"/>
      <c r="SZJ47" s="683"/>
      <c r="SZK47" s="683"/>
      <c r="SZL47" s="683"/>
      <c r="SZM47" s="683"/>
      <c r="SZN47" s="683"/>
      <c r="SZO47" s="683"/>
      <c r="SZP47" s="683"/>
      <c r="SZQ47" s="683"/>
      <c r="SZR47" s="683"/>
      <c r="SZS47" s="683"/>
      <c r="SZT47" s="683"/>
      <c r="SZU47" s="683"/>
      <c r="SZV47" s="683"/>
      <c r="SZW47" s="683"/>
      <c r="SZX47" s="683"/>
      <c r="SZY47" s="683"/>
      <c r="SZZ47" s="683"/>
      <c r="TAA47" s="683"/>
      <c r="TAB47" s="683"/>
      <c r="TAC47" s="683"/>
      <c r="TAD47" s="683"/>
      <c r="TAE47" s="683"/>
      <c r="TAF47" s="683"/>
      <c r="TAG47" s="683"/>
      <c r="TAH47" s="683"/>
      <c r="TAI47" s="683"/>
      <c r="TAJ47" s="683"/>
      <c r="TAK47" s="683"/>
      <c r="TAL47" s="683"/>
      <c r="TAM47" s="683"/>
      <c r="TAN47" s="683"/>
      <c r="TAO47" s="683"/>
      <c r="TAP47" s="683"/>
      <c r="TAQ47" s="683"/>
      <c r="TAR47" s="683"/>
      <c r="TAS47" s="683"/>
      <c r="TAT47" s="683"/>
      <c r="TAU47" s="683"/>
      <c r="TAV47" s="683"/>
      <c r="TAW47" s="683"/>
      <c r="TAX47" s="683"/>
      <c r="TAY47" s="683"/>
      <c r="TAZ47" s="683"/>
      <c r="TBA47" s="683"/>
      <c r="TBB47" s="683"/>
      <c r="TBC47" s="683"/>
      <c r="TBD47" s="683"/>
      <c r="TBE47" s="683"/>
      <c r="TBF47" s="683"/>
      <c r="TBG47" s="683"/>
      <c r="TBH47" s="683"/>
      <c r="TBI47" s="683"/>
      <c r="TBJ47" s="683"/>
      <c r="TBK47" s="683"/>
      <c r="TBL47" s="683"/>
      <c r="TBM47" s="683"/>
      <c r="TBN47" s="683"/>
      <c r="TBO47" s="683"/>
      <c r="TBP47" s="683"/>
      <c r="TBQ47" s="683"/>
      <c r="TBR47" s="683"/>
      <c r="TBS47" s="683"/>
      <c r="TBT47" s="683"/>
      <c r="TBU47" s="683"/>
      <c r="TBV47" s="683"/>
      <c r="TBW47" s="683"/>
      <c r="TBX47" s="683"/>
      <c r="TBY47" s="683"/>
      <c r="TBZ47" s="683"/>
      <c r="TCA47" s="683"/>
      <c r="TCB47" s="683"/>
      <c r="TCC47" s="683"/>
      <c r="TCD47" s="683"/>
      <c r="TCE47" s="683"/>
      <c r="TCF47" s="683"/>
      <c r="TCG47" s="683"/>
      <c r="TCH47" s="683"/>
      <c r="TCI47" s="683"/>
      <c r="TCJ47" s="683"/>
      <c r="TCK47" s="683"/>
      <c r="TCL47" s="683"/>
      <c r="TCM47" s="683"/>
      <c r="TCN47" s="683"/>
      <c r="TCO47" s="683"/>
      <c r="TCP47" s="683"/>
      <c r="TCQ47" s="683"/>
      <c r="TCR47" s="683"/>
      <c r="TCS47" s="683"/>
      <c r="TCT47" s="683"/>
      <c r="TCU47" s="683"/>
      <c r="TCV47" s="683"/>
      <c r="TCW47" s="683"/>
      <c r="TCX47" s="683"/>
      <c r="TCY47" s="683"/>
      <c r="TCZ47" s="683"/>
      <c r="TDA47" s="683"/>
      <c r="TDB47" s="683"/>
      <c r="TDC47" s="683"/>
      <c r="TDD47" s="683"/>
      <c r="TDE47" s="683"/>
      <c r="TDF47" s="683"/>
      <c r="TDG47" s="683"/>
      <c r="TDH47" s="683"/>
      <c r="TDI47" s="683"/>
      <c r="TDJ47" s="683"/>
      <c r="TDK47" s="683"/>
      <c r="TDL47" s="683"/>
      <c r="TDM47" s="683"/>
      <c r="TDN47" s="683"/>
      <c r="TDO47" s="683"/>
      <c r="TDP47" s="683"/>
      <c r="TDQ47" s="683"/>
      <c r="TDR47" s="683"/>
      <c r="TDS47" s="683"/>
      <c r="TDT47" s="683"/>
      <c r="TDU47" s="683"/>
      <c r="TDV47" s="683"/>
      <c r="TDW47" s="683"/>
      <c r="TDX47" s="683"/>
      <c r="TDY47" s="683"/>
      <c r="TDZ47" s="683"/>
      <c r="TEA47" s="683"/>
      <c r="TEB47" s="683"/>
      <c r="TEC47" s="683"/>
      <c r="TED47" s="683"/>
      <c r="TEE47" s="683"/>
      <c r="TEF47" s="683"/>
      <c r="TEG47" s="683"/>
      <c r="TEH47" s="683"/>
      <c r="TEI47" s="683"/>
      <c r="TEJ47" s="683"/>
      <c r="TEK47" s="683"/>
      <c r="TEL47" s="683"/>
      <c r="TEM47" s="683"/>
      <c r="TEN47" s="683"/>
      <c r="TEO47" s="683"/>
      <c r="TEP47" s="683"/>
      <c r="TEQ47" s="683"/>
      <c r="TER47" s="683"/>
      <c r="TES47" s="683"/>
      <c r="TET47" s="683"/>
      <c r="TEU47" s="683"/>
      <c r="TEV47" s="683"/>
      <c r="TEW47" s="683"/>
      <c r="TEX47" s="683"/>
      <c r="TEY47" s="683"/>
      <c r="TEZ47" s="683"/>
      <c r="TFA47" s="683"/>
      <c r="TFB47" s="683"/>
      <c r="TFC47" s="683"/>
      <c r="TFD47" s="683"/>
      <c r="TFE47" s="683"/>
      <c r="TFF47" s="683"/>
      <c r="TFG47" s="683"/>
      <c r="TFH47" s="683"/>
      <c r="TFI47" s="683"/>
      <c r="TFJ47" s="683"/>
      <c r="TFK47" s="683"/>
      <c r="TFL47" s="683"/>
      <c r="TFM47" s="683"/>
      <c r="TFN47" s="683"/>
      <c r="TFO47" s="683"/>
      <c r="TFP47" s="683"/>
      <c r="TFQ47" s="683"/>
      <c r="TFR47" s="683"/>
      <c r="TFS47" s="683"/>
      <c r="TFT47" s="683"/>
      <c r="TFU47" s="683"/>
      <c r="TFV47" s="683"/>
      <c r="TFW47" s="683"/>
      <c r="TFX47" s="683"/>
      <c r="TFY47" s="683"/>
      <c r="TFZ47" s="683"/>
      <c r="TGA47" s="683"/>
      <c r="TGB47" s="683"/>
      <c r="TGC47" s="683"/>
      <c r="TGD47" s="683"/>
      <c r="TGE47" s="683"/>
      <c r="TGF47" s="683"/>
      <c r="TGG47" s="683"/>
      <c r="TGH47" s="683"/>
      <c r="TGI47" s="683"/>
      <c r="TGJ47" s="683"/>
      <c r="TGK47" s="683"/>
      <c r="TGL47" s="683"/>
      <c r="TGM47" s="683"/>
      <c r="TGN47" s="683"/>
      <c r="TGO47" s="683"/>
      <c r="TGP47" s="683"/>
      <c r="TGQ47" s="683"/>
      <c r="TGR47" s="683"/>
      <c r="TGS47" s="683"/>
      <c r="TGT47" s="683"/>
      <c r="TGU47" s="683"/>
      <c r="TGV47" s="683"/>
      <c r="TGW47" s="683"/>
      <c r="TGX47" s="683"/>
      <c r="TGY47" s="683"/>
      <c r="TGZ47" s="683"/>
      <c r="THA47" s="683"/>
      <c r="THB47" s="683"/>
      <c r="THC47" s="683"/>
      <c r="THD47" s="683"/>
      <c r="THE47" s="683"/>
      <c r="THF47" s="683"/>
      <c r="THG47" s="683"/>
      <c r="THH47" s="683"/>
      <c r="THI47" s="683"/>
      <c r="THJ47" s="683"/>
      <c r="THK47" s="683"/>
      <c r="THL47" s="683"/>
      <c r="THM47" s="683"/>
      <c r="THN47" s="683"/>
      <c r="THO47" s="683"/>
      <c r="THP47" s="683"/>
      <c r="THQ47" s="683"/>
      <c r="THR47" s="683"/>
      <c r="THS47" s="683"/>
      <c r="THT47" s="683"/>
      <c r="THU47" s="683"/>
      <c r="THV47" s="683"/>
      <c r="THW47" s="683"/>
      <c r="THX47" s="683"/>
      <c r="THY47" s="683"/>
      <c r="THZ47" s="683"/>
      <c r="TIA47" s="683"/>
      <c r="TIB47" s="683"/>
      <c r="TIC47" s="683"/>
      <c r="TID47" s="683"/>
      <c r="TIE47" s="683"/>
      <c r="TIF47" s="683"/>
      <c r="TIG47" s="683"/>
      <c r="TIH47" s="683"/>
      <c r="TII47" s="683"/>
      <c r="TIJ47" s="683"/>
      <c r="TIK47" s="683"/>
      <c r="TIL47" s="683"/>
      <c r="TIM47" s="683"/>
      <c r="TIN47" s="683"/>
      <c r="TIO47" s="683"/>
      <c r="TIP47" s="683"/>
      <c r="TIQ47" s="683"/>
      <c r="TIR47" s="683"/>
      <c r="TIS47" s="683"/>
      <c r="TIT47" s="683"/>
      <c r="TIU47" s="683"/>
      <c r="TIV47" s="683"/>
      <c r="TIW47" s="683"/>
      <c r="TIX47" s="683"/>
      <c r="TIY47" s="683"/>
      <c r="TIZ47" s="683"/>
      <c r="TJA47" s="683"/>
      <c r="TJB47" s="683"/>
      <c r="TJC47" s="683"/>
      <c r="TJD47" s="683"/>
      <c r="TJE47" s="683"/>
      <c r="TJF47" s="683"/>
      <c r="TJG47" s="683"/>
      <c r="TJH47" s="683"/>
      <c r="TJI47" s="683"/>
      <c r="TJJ47" s="683"/>
      <c r="TJK47" s="683"/>
      <c r="TJL47" s="683"/>
      <c r="TJM47" s="683"/>
      <c r="TJN47" s="683"/>
      <c r="TJO47" s="683"/>
      <c r="TJP47" s="683"/>
      <c r="TJQ47" s="683"/>
      <c r="TJR47" s="683"/>
      <c r="TJS47" s="683"/>
      <c r="TJT47" s="683"/>
      <c r="TJU47" s="683"/>
      <c r="TJV47" s="683"/>
      <c r="TJW47" s="683"/>
      <c r="TJX47" s="683"/>
      <c r="TJY47" s="683"/>
      <c r="TJZ47" s="683"/>
      <c r="TKA47" s="683"/>
      <c r="TKB47" s="683"/>
      <c r="TKC47" s="683"/>
      <c r="TKD47" s="683"/>
      <c r="TKE47" s="683"/>
      <c r="TKF47" s="683"/>
      <c r="TKG47" s="683"/>
      <c r="TKH47" s="683"/>
      <c r="TKI47" s="683"/>
      <c r="TKJ47" s="683"/>
      <c r="TKK47" s="683"/>
      <c r="TKL47" s="683"/>
      <c r="TKM47" s="683"/>
      <c r="TKN47" s="683"/>
      <c r="TKO47" s="683"/>
      <c r="TKP47" s="683"/>
      <c r="TKQ47" s="683"/>
      <c r="TKR47" s="683"/>
      <c r="TKS47" s="683"/>
      <c r="TKT47" s="683"/>
      <c r="TKU47" s="683"/>
      <c r="TKV47" s="683"/>
      <c r="TKW47" s="683"/>
      <c r="TKX47" s="683"/>
      <c r="TKY47" s="683"/>
      <c r="TKZ47" s="683"/>
      <c r="TLA47" s="683"/>
      <c r="TLB47" s="683"/>
      <c r="TLC47" s="683"/>
      <c r="TLD47" s="683"/>
      <c r="TLE47" s="683"/>
      <c r="TLF47" s="683"/>
      <c r="TLG47" s="683"/>
      <c r="TLH47" s="683"/>
      <c r="TLI47" s="683"/>
      <c r="TLJ47" s="683"/>
      <c r="TLK47" s="683"/>
      <c r="TLL47" s="683"/>
      <c r="TLM47" s="683"/>
      <c r="TLN47" s="683"/>
      <c r="TLO47" s="683"/>
      <c r="TLP47" s="683"/>
      <c r="TLQ47" s="683"/>
      <c r="TLR47" s="683"/>
      <c r="TLS47" s="683"/>
      <c r="TLT47" s="683"/>
      <c r="TLU47" s="683"/>
      <c r="TLV47" s="683"/>
      <c r="TLW47" s="683"/>
      <c r="TLX47" s="683"/>
      <c r="TLY47" s="683"/>
      <c r="TLZ47" s="683"/>
      <c r="TMA47" s="683"/>
      <c r="TMB47" s="683"/>
      <c r="TMC47" s="683"/>
      <c r="TMD47" s="683"/>
      <c r="TME47" s="683"/>
      <c r="TMF47" s="683"/>
      <c r="TMG47" s="683"/>
      <c r="TMH47" s="683"/>
      <c r="TMI47" s="683"/>
      <c r="TMJ47" s="683"/>
      <c r="TMK47" s="683"/>
      <c r="TML47" s="683"/>
      <c r="TMM47" s="683"/>
      <c r="TMN47" s="683"/>
      <c r="TMO47" s="683"/>
      <c r="TMP47" s="683"/>
      <c r="TMQ47" s="683"/>
      <c r="TMR47" s="683"/>
      <c r="TMS47" s="683"/>
      <c r="TMT47" s="683"/>
      <c r="TMU47" s="683"/>
      <c r="TMV47" s="683"/>
      <c r="TMW47" s="683"/>
      <c r="TMX47" s="683"/>
      <c r="TMY47" s="683"/>
      <c r="TMZ47" s="683"/>
      <c r="TNA47" s="683"/>
      <c r="TNB47" s="683"/>
      <c r="TNC47" s="683"/>
      <c r="TND47" s="683"/>
      <c r="TNE47" s="683"/>
      <c r="TNF47" s="683"/>
      <c r="TNG47" s="683"/>
      <c r="TNH47" s="683"/>
      <c r="TNI47" s="683"/>
      <c r="TNJ47" s="683"/>
      <c r="TNK47" s="683"/>
      <c r="TNL47" s="683"/>
      <c r="TNM47" s="683"/>
      <c r="TNN47" s="683"/>
      <c r="TNO47" s="683"/>
      <c r="TNP47" s="683"/>
      <c r="TNQ47" s="683"/>
      <c r="TNR47" s="683"/>
      <c r="TNS47" s="683"/>
      <c r="TNT47" s="683"/>
      <c r="TNU47" s="683"/>
      <c r="TNV47" s="683"/>
      <c r="TNW47" s="683"/>
      <c r="TNX47" s="683"/>
      <c r="TNY47" s="683"/>
      <c r="TNZ47" s="683"/>
      <c r="TOA47" s="683"/>
      <c r="TOB47" s="683"/>
      <c r="TOC47" s="683"/>
      <c r="TOD47" s="683"/>
      <c r="TOE47" s="683"/>
      <c r="TOF47" s="683"/>
      <c r="TOG47" s="683"/>
      <c r="TOH47" s="683"/>
      <c r="TOI47" s="683"/>
      <c r="TOJ47" s="683"/>
      <c r="TOK47" s="683"/>
      <c r="TOL47" s="683"/>
      <c r="TOM47" s="683"/>
      <c r="TON47" s="683"/>
      <c r="TOO47" s="683"/>
      <c r="TOP47" s="683"/>
      <c r="TOQ47" s="683"/>
      <c r="TOR47" s="683"/>
      <c r="TOS47" s="683"/>
      <c r="TOT47" s="683"/>
      <c r="TOU47" s="683"/>
      <c r="TOV47" s="683"/>
      <c r="TOW47" s="683"/>
      <c r="TOX47" s="683"/>
      <c r="TOY47" s="683"/>
      <c r="TOZ47" s="683"/>
      <c r="TPA47" s="683"/>
      <c r="TPB47" s="683"/>
      <c r="TPC47" s="683"/>
      <c r="TPD47" s="683"/>
      <c r="TPE47" s="683"/>
      <c r="TPF47" s="683"/>
      <c r="TPG47" s="683"/>
      <c r="TPH47" s="683"/>
      <c r="TPI47" s="683"/>
      <c r="TPJ47" s="683"/>
      <c r="TPK47" s="683"/>
      <c r="TPL47" s="683"/>
      <c r="TPM47" s="683"/>
      <c r="TPN47" s="683"/>
      <c r="TPO47" s="683"/>
      <c r="TPP47" s="683"/>
      <c r="TPQ47" s="683"/>
      <c r="TPR47" s="683"/>
      <c r="TPS47" s="683"/>
      <c r="TPT47" s="683"/>
      <c r="TPU47" s="683"/>
      <c r="TPV47" s="683"/>
      <c r="TPW47" s="683"/>
      <c r="TPX47" s="683"/>
      <c r="TPY47" s="683"/>
      <c r="TPZ47" s="683"/>
      <c r="TQA47" s="683"/>
      <c r="TQB47" s="683"/>
      <c r="TQC47" s="683"/>
      <c r="TQD47" s="683"/>
      <c r="TQE47" s="683"/>
      <c r="TQF47" s="683"/>
      <c r="TQG47" s="683"/>
      <c r="TQH47" s="683"/>
      <c r="TQI47" s="683"/>
      <c r="TQJ47" s="683"/>
      <c r="TQK47" s="683"/>
      <c r="TQL47" s="683"/>
      <c r="TQM47" s="683"/>
      <c r="TQN47" s="683"/>
      <c r="TQO47" s="683"/>
      <c r="TQP47" s="683"/>
      <c r="TQQ47" s="683"/>
      <c r="TQR47" s="683"/>
      <c r="TQS47" s="683"/>
      <c r="TQT47" s="683"/>
      <c r="TQU47" s="683"/>
      <c r="TQV47" s="683"/>
      <c r="TQW47" s="683"/>
      <c r="TQX47" s="683"/>
      <c r="TQY47" s="683"/>
      <c r="TQZ47" s="683"/>
      <c r="TRA47" s="683"/>
      <c r="TRB47" s="683"/>
      <c r="TRC47" s="683"/>
      <c r="TRD47" s="683"/>
      <c r="TRE47" s="683"/>
      <c r="TRF47" s="683"/>
      <c r="TRG47" s="683"/>
      <c r="TRH47" s="683"/>
      <c r="TRI47" s="683"/>
      <c r="TRJ47" s="683"/>
      <c r="TRK47" s="683"/>
      <c r="TRL47" s="683"/>
      <c r="TRM47" s="683"/>
      <c r="TRN47" s="683"/>
      <c r="TRO47" s="683"/>
      <c r="TRP47" s="683"/>
      <c r="TRQ47" s="683"/>
      <c r="TRR47" s="683"/>
      <c r="TRS47" s="683"/>
      <c r="TRT47" s="683"/>
      <c r="TRU47" s="683"/>
      <c r="TRV47" s="683"/>
      <c r="TRW47" s="683"/>
      <c r="TRX47" s="683"/>
      <c r="TRY47" s="683"/>
      <c r="TRZ47" s="683"/>
      <c r="TSA47" s="683"/>
      <c r="TSB47" s="683"/>
      <c r="TSC47" s="683"/>
      <c r="TSD47" s="683"/>
      <c r="TSE47" s="683"/>
      <c r="TSF47" s="683"/>
      <c r="TSG47" s="683"/>
      <c r="TSH47" s="683"/>
      <c r="TSI47" s="683"/>
      <c r="TSJ47" s="683"/>
      <c r="TSK47" s="683"/>
      <c r="TSL47" s="683"/>
      <c r="TSM47" s="683"/>
      <c r="TSN47" s="683"/>
      <c r="TSO47" s="683"/>
      <c r="TSP47" s="683"/>
      <c r="TSQ47" s="683"/>
      <c r="TSR47" s="683"/>
      <c r="TSS47" s="683"/>
      <c r="TST47" s="683"/>
      <c r="TSU47" s="683"/>
      <c r="TSV47" s="683"/>
      <c r="TSW47" s="683"/>
      <c r="TSX47" s="683"/>
      <c r="TSY47" s="683"/>
      <c r="TSZ47" s="683"/>
      <c r="TTA47" s="683"/>
      <c r="TTB47" s="683"/>
      <c r="TTC47" s="683"/>
      <c r="TTD47" s="683"/>
      <c r="TTE47" s="683"/>
      <c r="TTF47" s="683"/>
      <c r="TTG47" s="683"/>
      <c r="TTH47" s="683"/>
      <c r="TTI47" s="683"/>
      <c r="TTJ47" s="683"/>
      <c r="TTK47" s="683"/>
      <c r="TTL47" s="683"/>
      <c r="TTM47" s="683"/>
      <c r="TTN47" s="683"/>
      <c r="TTO47" s="683"/>
      <c r="TTP47" s="683"/>
      <c r="TTQ47" s="683"/>
      <c r="TTR47" s="683"/>
      <c r="TTS47" s="683"/>
      <c r="TTT47" s="683"/>
      <c r="TTU47" s="683"/>
      <c r="TTV47" s="683"/>
      <c r="TTW47" s="683"/>
      <c r="TTX47" s="683"/>
      <c r="TTY47" s="683"/>
      <c r="TTZ47" s="683"/>
      <c r="TUA47" s="683"/>
      <c r="TUB47" s="683"/>
      <c r="TUC47" s="683"/>
      <c r="TUD47" s="683"/>
      <c r="TUE47" s="683"/>
      <c r="TUF47" s="683"/>
      <c r="TUG47" s="683"/>
      <c r="TUH47" s="683"/>
      <c r="TUI47" s="683"/>
      <c r="TUJ47" s="683"/>
      <c r="TUK47" s="683"/>
      <c r="TUL47" s="683"/>
      <c r="TUM47" s="683"/>
      <c r="TUN47" s="683"/>
      <c r="TUO47" s="683"/>
      <c r="TUP47" s="683"/>
      <c r="TUQ47" s="683"/>
      <c r="TUR47" s="683"/>
      <c r="TUS47" s="683"/>
      <c r="TUT47" s="683"/>
      <c r="TUU47" s="683"/>
      <c r="TUV47" s="683"/>
      <c r="TUW47" s="683"/>
      <c r="TUX47" s="683"/>
      <c r="TUY47" s="683"/>
      <c r="TUZ47" s="683"/>
      <c r="TVA47" s="683"/>
      <c r="TVB47" s="683"/>
      <c r="TVC47" s="683"/>
      <c r="TVD47" s="683"/>
      <c r="TVE47" s="683"/>
      <c r="TVF47" s="683"/>
      <c r="TVG47" s="683"/>
      <c r="TVH47" s="683"/>
      <c r="TVI47" s="683"/>
      <c r="TVJ47" s="683"/>
      <c r="TVK47" s="683"/>
      <c r="TVL47" s="683"/>
      <c r="TVM47" s="683"/>
      <c r="TVN47" s="683"/>
      <c r="TVO47" s="683"/>
      <c r="TVP47" s="683"/>
      <c r="TVQ47" s="683"/>
      <c r="TVR47" s="683"/>
      <c r="TVS47" s="683"/>
      <c r="TVT47" s="683"/>
      <c r="TVU47" s="683"/>
      <c r="TVV47" s="683"/>
      <c r="TVW47" s="683"/>
      <c r="TVX47" s="683"/>
      <c r="TVY47" s="683"/>
      <c r="TVZ47" s="683"/>
      <c r="TWA47" s="683"/>
      <c r="TWB47" s="683"/>
      <c r="TWC47" s="683"/>
      <c r="TWD47" s="683"/>
      <c r="TWE47" s="683"/>
      <c r="TWF47" s="683"/>
      <c r="TWG47" s="683"/>
      <c r="TWH47" s="683"/>
      <c r="TWI47" s="683"/>
      <c r="TWJ47" s="683"/>
      <c r="TWK47" s="683"/>
      <c r="TWL47" s="683"/>
      <c r="TWM47" s="683"/>
      <c r="TWN47" s="683"/>
      <c r="TWO47" s="683"/>
      <c r="TWP47" s="683"/>
      <c r="TWQ47" s="683"/>
      <c r="TWR47" s="683"/>
      <c r="TWS47" s="683"/>
      <c r="TWT47" s="683"/>
      <c r="TWU47" s="683"/>
      <c r="TWV47" s="683"/>
      <c r="TWW47" s="683"/>
      <c r="TWX47" s="683"/>
      <c r="TWY47" s="683"/>
      <c r="TWZ47" s="683"/>
      <c r="TXA47" s="683"/>
      <c r="TXB47" s="683"/>
      <c r="TXC47" s="683"/>
      <c r="TXD47" s="683"/>
      <c r="TXE47" s="683"/>
      <c r="TXF47" s="683"/>
      <c r="TXG47" s="683"/>
      <c r="TXH47" s="683"/>
      <c r="TXI47" s="683"/>
      <c r="TXJ47" s="683"/>
      <c r="TXK47" s="683"/>
      <c r="TXL47" s="683"/>
      <c r="TXM47" s="683"/>
      <c r="TXN47" s="683"/>
      <c r="TXO47" s="683"/>
      <c r="TXP47" s="683"/>
      <c r="TXQ47" s="683"/>
      <c r="TXR47" s="683"/>
      <c r="TXS47" s="683"/>
      <c r="TXT47" s="683"/>
      <c r="TXU47" s="683"/>
      <c r="TXV47" s="683"/>
      <c r="TXW47" s="683"/>
      <c r="TXX47" s="683"/>
      <c r="TXY47" s="683"/>
      <c r="TXZ47" s="683"/>
      <c r="TYA47" s="683"/>
      <c r="TYB47" s="683"/>
      <c r="TYC47" s="683"/>
      <c r="TYD47" s="683"/>
      <c r="TYE47" s="683"/>
      <c r="TYF47" s="683"/>
      <c r="TYG47" s="683"/>
      <c r="TYH47" s="683"/>
      <c r="TYI47" s="683"/>
      <c r="TYJ47" s="683"/>
      <c r="TYK47" s="683"/>
      <c r="TYL47" s="683"/>
      <c r="TYM47" s="683"/>
      <c r="TYN47" s="683"/>
      <c r="TYO47" s="683"/>
      <c r="TYP47" s="683"/>
      <c r="TYQ47" s="683"/>
      <c r="TYR47" s="683"/>
      <c r="TYS47" s="683"/>
      <c r="TYT47" s="683"/>
      <c r="TYU47" s="683"/>
      <c r="TYV47" s="683"/>
      <c r="TYW47" s="683"/>
      <c r="TYX47" s="683"/>
      <c r="TYY47" s="683"/>
      <c r="TYZ47" s="683"/>
      <c r="TZA47" s="683"/>
      <c r="TZB47" s="683"/>
      <c r="TZC47" s="683"/>
      <c r="TZD47" s="683"/>
      <c r="TZE47" s="683"/>
      <c r="TZF47" s="683"/>
      <c r="TZG47" s="683"/>
      <c r="TZH47" s="683"/>
      <c r="TZI47" s="683"/>
      <c r="TZJ47" s="683"/>
      <c r="TZK47" s="683"/>
      <c r="TZL47" s="683"/>
      <c r="TZM47" s="683"/>
      <c r="TZN47" s="683"/>
      <c r="TZO47" s="683"/>
      <c r="TZP47" s="683"/>
      <c r="TZQ47" s="683"/>
      <c r="TZR47" s="683"/>
      <c r="TZS47" s="683"/>
      <c r="TZT47" s="683"/>
      <c r="TZU47" s="683"/>
      <c r="TZV47" s="683"/>
      <c r="TZW47" s="683"/>
      <c r="TZX47" s="683"/>
      <c r="TZY47" s="683"/>
      <c r="TZZ47" s="683"/>
      <c r="UAA47" s="683"/>
      <c r="UAB47" s="683"/>
      <c r="UAC47" s="683"/>
      <c r="UAD47" s="683"/>
      <c r="UAE47" s="683"/>
      <c r="UAF47" s="683"/>
      <c r="UAG47" s="683"/>
      <c r="UAH47" s="683"/>
      <c r="UAI47" s="683"/>
      <c r="UAJ47" s="683"/>
      <c r="UAK47" s="683"/>
      <c r="UAL47" s="683"/>
      <c r="UAM47" s="683"/>
      <c r="UAN47" s="683"/>
      <c r="UAO47" s="683"/>
      <c r="UAP47" s="683"/>
      <c r="UAQ47" s="683"/>
      <c r="UAR47" s="683"/>
      <c r="UAS47" s="683"/>
      <c r="UAT47" s="683"/>
      <c r="UAU47" s="683"/>
      <c r="UAV47" s="683"/>
      <c r="UAW47" s="683"/>
      <c r="UAX47" s="683"/>
      <c r="UAY47" s="683"/>
      <c r="UAZ47" s="683"/>
      <c r="UBA47" s="683"/>
      <c r="UBB47" s="683"/>
      <c r="UBC47" s="683"/>
      <c r="UBD47" s="683"/>
      <c r="UBE47" s="683"/>
      <c r="UBF47" s="683"/>
      <c r="UBG47" s="683"/>
      <c r="UBH47" s="683"/>
      <c r="UBI47" s="683"/>
      <c r="UBJ47" s="683"/>
      <c r="UBK47" s="683"/>
      <c r="UBL47" s="683"/>
      <c r="UBM47" s="683"/>
      <c r="UBN47" s="683"/>
      <c r="UBO47" s="683"/>
      <c r="UBP47" s="683"/>
      <c r="UBQ47" s="683"/>
      <c r="UBR47" s="683"/>
      <c r="UBS47" s="683"/>
      <c r="UBT47" s="683"/>
      <c r="UBU47" s="683"/>
      <c r="UBV47" s="683"/>
      <c r="UBW47" s="683"/>
      <c r="UBX47" s="683"/>
      <c r="UBY47" s="683"/>
      <c r="UBZ47" s="683"/>
      <c r="UCA47" s="683"/>
      <c r="UCB47" s="683"/>
      <c r="UCC47" s="683"/>
      <c r="UCD47" s="683"/>
      <c r="UCE47" s="683"/>
      <c r="UCF47" s="683"/>
      <c r="UCG47" s="683"/>
      <c r="UCH47" s="683"/>
      <c r="UCI47" s="683"/>
      <c r="UCJ47" s="683"/>
      <c r="UCK47" s="683"/>
      <c r="UCL47" s="683"/>
      <c r="UCM47" s="683"/>
      <c r="UCN47" s="683"/>
      <c r="UCO47" s="683"/>
      <c r="UCP47" s="683"/>
      <c r="UCQ47" s="683"/>
      <c r="UCR47" s="683"/>
      <c r="UCS47" s="683"/>
      <c r="UCT47" s="683"/>
      <c r="UCU47" s="683"/>
      <c r="UCV47" s="683"/>
      <c r="UCW47" s="683"/>
      <c r="UCX47" s="683"/>
      <c r="UCY47" s="683"/>
      <c r="UCZ47" s="683"/>
      <c r="UDA47" s="683"/>
      <c r="UDB47" s="683"/>
      <c r="UDC47" s="683"/>
      <c r="UDD47" s="683"/>
      <c r="UDE47" s="683"/>
      <c r="UDF47" s="683"/>
      <c r="UDG47" s="683"/>
      <c r="UDH47" s="683"/>
      <c r="UDI47" s="683"/>
      <c r="UDJ47" s="683"/>
      <c r="UDK47" s="683"/>
      <c r="UDL47" s="683"/>
      <c r="UDM47" s="683"/>
      <c r="UDN47" s="683"/>
      <c r="UDO47" s="683"/>
      <c r="UDP47" s="683"/>
      <c r="UDQ47" s="683"/>
      <c r="UDR47" s="683"/>
      <c r="UDS47" s="683"/>
      <c r="UDT47" s="683"/>
      <c r="UDU47" s="683"/>
      <c r="UDV47" s="683"/>
      <c r="UDW47" s="683"/>
      <c r="UDX47" s="683"/>
      <c r="UDY47" s="683"/>
      <c r="UDZ47" s="683"/>
      <c r="UEA47" s="683"/>
      <c r="UEB47" s="683"/>
      <c r="UEC47" s="683"/>
      <c r="UED47" s="683"/>
      <c r="UEE47" s="683"/>
      <c r="UEF47" s="683"/>
      <c r="UEG47" s="683"/>
      <c r="UEH47" s="683"/>
      <c r="UEI47" s="683"/>
      <c r="UEJ47" s="683"/>
      <c r="UEK47" s="683"/>
      <c r="UEL47" s="683"/>
      <c r="UEM47" s="683"/>
      <c r="UEN47" s="683"/>
      <c r="UEO47" s="683"/>
      <c r="UEP47" s="683"/>
      <c r="UEQ47" s="683"/>
      <c r="UER47" s="683"/>
      <c r="UES47" s="683"/>
      <c r="UET47" s="683"/>
      <c r="UEU47" s="683"/>
      <c r="UEV47" s="683"/>
      <c r="UEW47" s="683"/>
      <c r="UEX47" s="683"/>
      <c r="UEY47" s="683"/>
      <c r="UEZ47" s="683"/>
      <c r="UFA47" s="683"/>
      <c r="UFB47" s="683"/>
      <c r="UFC47" s="683"/>
      <c r="UFD47" s="683"/>
      <c r="UFE47" s="683"/>
      <c r="UFF47" s="683"/>
      <c r="UFG47" s="683"/>
      <c r="UFH47" s="683"/>
      <c r="UFI47" s="683"/>
      <c r="UFJ47" s="683"/>
      <c r="UFK47" s="683"/>
      <c r="UFL47" s="683"/>
      <c r="UFM47" s="683"/>
      <c r="UFN47" s="683"/>
      <c r="UFO47" s="683"/>
      <c r="UFP47" s="683"/>
      <c r="UFQ47" s="683"/>
      <c r="UFR47" s="683"/>
      <c r="UFS47" s="683"/>
      <c r="UFT47" s="683"/>
      <c r="UFU47" s="683"/>
      <c r="UFV47" s="683"/>
      <c r="UFW47" s="683"/>
      <c r="UFX47" s="683"/>
      <c r="UFY47" s="683"/>
      <c r="UFZ47" s="683"/>
      <c r="UGA47" s="683"/>
      <c r="UGB47" s="683"/>
      <c r="UGC47" s="683"/>
      <c r="UGD47" s="683"/>
      <c r="UGE47" s="683"/>
      <c r="UGF47" s="683"/>
      <c r="UGG47" s="683"/>
      <c r="UGH47" s="683"/>
      <c r="UGI47" s="683"/>
      <c r="UGJ47" s="683"/>
      <c r="UGK47" s="683"/>
      <c r="UGL47" s="683"/>
      <c r="UGM47" s="683"/>
      <c r="UGN47" s="683"/>
      <c r="UGO47" s="683"/>
      <c r="UGP47" s="683"/>
      <c r="UGQ47" s="683"/>
      <c r="UGR47" s="683"/>
      <c r="UGS47" s="683"/>
      <c r="UGT47" s="683"/>
      <c r="UGU47" s="683"/>
      <c r="UGV47" s="683"/>
      <c r="UGW47" s="683"/>
      <c r="UGX47" s="683"/>
      <c r="UGY47" s="683"/>
      <c r="UGZ47" s="683"/>
      <c r="UHA47" s="683"/>
      <c r="UHB47" s="683"/>
      <c r="UHC47" s="683"/>
      <c r="UHD47" s="683"/>
      <c r="UHE47" s="683"/>
      <c r="UHF47" s="683"/>
      <c r="UHG47" s="683"/>
      <c r="UHH47" s="683"/>
      <c r="UHI47" s="683"/>
      <c r="UHJ47" s="683"/>
      <c r="UHK47" s="683"/>
      <c r="UHL47" s="683"/>
      <c r="UHM47" s="683"/>
      <c r="UHN47" s="683"/>
      <c r="UHO47" s="683"/>
      <c r="UHP47" s="683"/>
      <c r="UHQ47" s="683"/>
      <c r="UHR47" s="683"/>
      <c r="UHS47" s="683"/>
      <c r="UHT47" s="683"/>
      <c r="UHU47" s="683"/>
      <c r="UHV47" s="683"/>
      <c r="UHW47" s="683"/>
      <c r="UHX47" s="683"/>
      <c r="UHY47" s="683"/>
      <c r="UHZ47" s="683"/>
      <c r="UIA47" s="683"/>
      <c r="UIB47" s="683"/>
      <c r="UIC47" s="683"/>
      <c r="UID47" s="683"/>
      <c r="UIE47" s="683"/>
      <c r="UIF47" s="683"/>
      <c r="UIG47" s="683"/>
      <c r="UIH47" s="683"/>
      <c r="UII47" s="683"/>
      <c r="UIJ47" s="683"/>
      <c r="UIK47" s="683"/>
      <c r="UIL47" s="683"/>
      <c r="UIM47" s="683"/>
      <c r="UIN47" s="683"/>
      <c r="UIO47" s="683"/>
      <c r="UIP47" s="683"/>
      <c r="UIQ47" s="683"/>
      <c r="UIR47" s="683"/>
      <c r="UIS47" s="683"/>
      <c r="UIT47" s="683"/>
      <c r="UIU47" s="683"/>
      <c r="UIV47" s="683"/>
      <c r="UIW47" s="683"/>
      <c r="UIX47" s="683"/>
      <c r="UIY47" s="683"/>
      <c r="UIZ47" s="683"/>
      <c r="UJA47" s="683"/>
      <c r="UJB47" s="683"/>
      <c r="UJC47" s="683"/>
      <c r="UJD47" s="683"/>
      <c r="UJE47" s="683"/>
      <c r="UJF47" s="683"/>
      <c r="UJG47" s="683"/>
      <c r="UJH47" s="683"/>
      <c r="UJI47" s="683"/>
      <c r="UJJ47" s="683"/>
      <c r="UJK47" s="683"/>
      <c r="UJL47" s="683"/>
      <c r="UJM47" s="683"/>
      <c r="UJN47" s="683"/>
      <c r="UJO47" s="683"/>
      <c r="UJP47" s="683"/>
      <c r="UJQ47" s="683"/>
      <c r="UJR47" s="683"/>
      <c r="UJS47" s="683"/>
      <c r="UJT47" s="683"/>
      <c r="UJU47" s="683"/>
      <c r="UJV47" s="683"/>
      <c r="UJW47" s="683"/>
      <c r="UJX47" s="683"/>
      <c r="UJY47" s="683"/>
      <c r="UJZ47" s="683"/>
      <c r="UKA47" s="683"/>
      <c r="UKB47" s="683"/>
      <c r="UKC47" s="683"/>
      <c r="UKD47" s="683"/>
      <c r="UKE47" s="683"/>
      <c r="UKF47" s="683"/>
      <c r="UKG47" s="683"/>
      <c r="UKH47" s="683"/>
      <c r="UKI47" s="683"/>
      <c r="UKJ47" s="683"/>
      <c r="UKK47" s="683"/>
      <c r="UKL47" s="683"/>
      <c r="UKM47" s="683"/>
      <c r="UKN47" s="683"/>
      <c r="UKO47" s="683"/>
      <c r="UKP47" s="683"/>
      <c r="UKQ47" s="683"/>
      <c r="UKR47" s="683"/>
      <c r="UKS47" s="683"/>
      <c r="UKT47" s="683"/>
      <c r="UKU47" s="683"/>
      <c r="UKV47" s="683"/>
      <c r="UKW47" s="683"/>
      <c r="UKX47" s="683"/>
      <c r="UKY47" s="683"/>
      <c r="UKZ47" s="683"/>
      <c r="ULA47" s="683"/>
      <c r="ULB47" s="683"/>
      <c r="ULC47" s="683"/>
      <c r="ULD47" s="683"/>
      <c r="ULE47" s="683"/>
      <c r="ULF47" s="683"/>
      <c r="ULG47" s="683"/>
      <c r="ULH47" s="683"/>
      <c r="ULI47" s="683"/>
      <c r="ULJ47" s="683"/>
      <c r="ULK47" s="683"/>
      <c r="ULL47" s="683"/>
      <c r="ULM47" s="683"/>
      <c r="ULN47" s="683"/>
      <c r="ULO47" s="683"/>
      <c r="ULP47" s="683"/>
      <c r="ULQ47" s="683"/>
      <c r="ULR47" s="683"/>
      <c r="ULS47" s="683"/>
      <c r="ULT47" s="683"/>
      <c r="ULU47" s="683"/>
      <c r="ULV47" s="683"/>
      <c r="ULW47" s="683"/>
      <c r="ULX47" s="683"/>
      <c r="ULY47" s="683"/>
      <c r="ULZ47" s="683"/>
      <c r="UMA47" s="683"/>
      <c r="UMB47" s="683"/>
      <c r="UMC47" s="683"/>
      <c r="UMD47" s="683"/>
      <c r="UME47" s="683"/>
      <c r="UMF47" s="683"/>
      <c r="UMG47" s="683"/>
      <c r="UMH47" s="683"/>
      <c r="UMI47" s="683"/>
      <c r="UMJ47" s="683"/>
      <c r="UMK47" s="683"/>
      <c r="UML47" s="683"/>
      <c r="UMM47" s="683"/>
      <c r="UMN47" s="683"/>
      <c r="UMO47" s="683"/>
      <c r="UMP47" s="683"/>
      <c r="UMQ47" s="683"/>
      <c r="UMR47" s="683"/>
      <c r="UMS47" s="683"/>
      <c r="UMT47" s="683"/>
      <c r="UMU47" s="683"/>
      <c r="UMV47" s="683"/>
      <c r="UMW47" s="683"/>
      <c r="UMX47" s="683"/>
      <c r="UMY47" s="683"/>
      <c r="UMZ47" s="683"/>
      <c r="UNA47" s="683"/>
      <c r="UNB47" s="683"/>
      <c r="UNC47" s="683"/>
      <c r="UND47" s="683"/>
      <c r="UNE47" s="683"/>
      <c r="UNF47" s="683"/>
      <c r="UNG47" s="683"/>
      <c r="UNH47" s="683"/>
      <c r="UNI47" s="683"/>
      <c r="UNJ47" s="683"/>
      <c r="UNK47" s="683"/>
      <c r="UNL47" s="683"/>
      <c r="UNM47" s="683"/>
      <c r="UNN47" s="683"/>
      <c r="UNO47" s="683"/>
      <c r="UNP47" s="683"/>
      <c r="UNQ47" s="683"/>
      <c r="UNR47" s="683"/>
      <c r="UNS47" s="683"/>
      <c r="UNT47" s="683"/>
      <c r="UNU47" s="683"/>
      <c r="UNV47" s="683"/>
      <c r="UNW47" s="683"/>
      <c r="UNX47" s="683"/>
      <c r="UNY47" s="683"/>
      <c r="UNZ47" s="683"/>
      <c r="UOA47" s="683"/>
      <c r="UOB47" s="683"/>
      <c r="UOC47" s="683"/>
      <c r="UOD47" s="683"/>
      <c r="UOE47" s="683"/>
      <c r="UOF47" s="683"/>
      <c r="UOG47" s="683"/>
      <c r="UOH47" s="683"/>
      <c r="UOI47" s="683"/>
      <c r="UOJ47" s="683"/>
      <c r="UOK47" s="683"/>
      <c r="UOL47" s="683"/>
      <c r="UOM47" s="683"/>
      <c r="UON47" s="683"/>
      <c r="UOO47" s="683"/>
      <c r="UOP47" s="683"/>
      <c r="UOQ47" s="683"/>
      <c r="UOR47" s="683"/>
      <c r="UOS47" s="683"/>
      <c r="UOT47" s="683"/>
      <c r="UOU47" s="683"/>
      <c r="UOV47" s="683"/>
      <c r="UOW47" s="683"/>
      <c r="UOX47" s="683"/>
      <c r="UOY47" s="683"/>
      <c r="UOZ47" s="683"/>
      <c r="UPA47" s="683"/>
      <c r="UPB47" s="683"/>
      <c r="UPC47" s="683"/>
      <c r="UPD47" s="683"/>
      <c r="UPE47" s="683"/>
      <c r="UPF47" s="683"/>
      <c r="UPG47" s="683"/>
      <c r="UPH47" s="683"/>
      <c r="UPI47" s="683"/>
      <c r="UPJ47" s="683"/>
      <c r="UPK47" s="683"/>
      <c r="UPL47" s="683"/>
      <c r="UPM47" s="683"/>
      <c r="UPN47" s="683"/>
      <c r="UPO47" s="683"/>
      <c r="UPP47" s="683"/>
      <c r="UPQ47" s="683"/>
      <c r="UPR47" s="683"/>
      <c r="UPS47" s="683"/>
      <c r="UPT47" s="683"/>
      <c r="UPU47" s="683"/>
      <c r="UPV47" s="683"/>
      <c r="UPW47" s="683"/>
      <c r="UPX47" s="683"/>
      <c r="UPY47" s="683"/>
      <c r="UPZ47" s="683"/>
      <c r="UQA47" s="683"/>
      <c r="UQB47" s="683"/>
      <c r="UQC47" s="683"/>
      <c r="UQD47" s="683"/>
      <c r="UQE47" s="683"/>
      <c r="UQF47" s="683"/>
      <c r="UQG47" s="683"/>
      <c r="UQH47" s="683"/>
      <c r="UQI47" s="683"/>
      <c r="UQJ47" s="683"/>
      <c r="UQK47" s="683"/>
      <c r="UQL47" s="683"/>
      <c r="UQM47" s="683"/>
      <c r="UQN47" s="683"/>
      <c r="UQO47" s="683"/>
      <c r="UQP47" s="683"/>
      <c r="UQQ47" s="683"/>
      <c r="UQR47" s="683"/>
      <c r="UQS47" s="683"/>
      <c r="UQT47" s="683"/>
      <c r="UQU47" s="683"/>
      <c r="UQV47" s="683"/>
      <c r="UQW47" s="683"/>
      <c r="UQX47" s="683"/>
      <c r="UQY47" s="683"/>
      <c r="UQZ47" s="683"/>
      <c r="URA47" s="683"/>
      <c r="URB47" s="683"/>
      <c r="URC47" s="683"/>
      <c r="URD47" s="683"/>
      <c r="URE47" s="683"/>
      <c r="URF47" s="683"/>
      <c r="URG47" s="683"/>
      <c r="URH47" s="683"/>
      <c r="URI47" s="683"/>
      <c r="URJ47" s="683"/>
      <c r="URK47" s="683"/>
      <c r="URL47" s="683"/>
      <c r="URM47" s="683"/>
      <c r="URN47" s="683"/>
      <c r="URO47" s="683"/>
      <c r="URP47" s="683"/>
      <c r="URQ47" s="683"/>
      <c r="URR47" s="683"/>
      <c r="URS47" s="683"/>
      <c r="URT47" s="683"/>
      <c r="URU47" s="683"/>
      <c r="URV47" s="683"/>
      <c r="URW47" s="683"/>
      <c r="URX47" s="683"/>
      <c r="URY47" s="683"/>
      <c r="URZ47" s="683"/>
      <c r="USA47" s="683"/>
      <c r="USB47" s="683"/>
      <c r="USC47" s="683"/>
      <c r="USD47" s="683"/>
      <c r="USE47" s="683"/>
      <c r="USF47" s="683"/>
      <c r="USG47" s="683"/>
      <c r="USH47" s="683"/>
      <c r="USI47" s="683"/>
      <c r="USJ47" s="683"/>
      <c r="USK47" s="683"/>
      <c r="USL47" s="683"/>
      <c r="USM47" s="683"/>
      <c r="USN47" s="683"/>
      <c r="USO47" s="683"/>
      <c r="USP47" s="683"/>
      <c r="USQ47" s="683"/>
      <c r="USR47" s="683"/>
      <c r="USS47" s="683"/>
      <c r="UST47" s="683"/>
      <c r="USU47" s="683"/>
      <c r="USV47" s="683"/>
      <c r="USW47" s="683"/>
      <c r="USX47" s="683"/>
      <c r="USY47" s="683"/>
      <c r="USZ47" s="683"/>
      <c r="UTA47" s="683"/>
      <c r="UTB47" s="683"/>
      <c r="UTC47" s="683"/>
      <c r="UTD47" s="683"/>
      <c r="UTE47" s="683"/>
      <c r="UTF47" s="683"/>
      <c r="UTG47" s="683"/>
      <c r="UTH47" s="683"/>
      <c r="UTI47" s="683"/>
      <c r="UTJ47" s="683"/>
      <c r="UTK47" s="683"/>
      <c r="UTL47" s="683"/>
      <c r="UTM47" s="683"/>
      <c r="UTN47" s="683"/>
      <c r="UTO47" s="683"/>
      <c r="UTP47" s="683"/>
      <c r="UTQ47" s="683"/>
      <c r="UTR47" s="683"/>
      <c r="UTS47" s="683"/>
      <c r="UTT47" s="683"/>
      <c r="UTU47" s="683"/>
      <c r="UTV47" s="683"/>
      <c r="UTW47" s="683"/>
      <c r="UTX47" s="683"/>
      <c r="UTY47" s="683"/>
      <c r="UTZ47" s="683"/>
      <c r="UUA47" s="683"/>
      <c r="UUB47" s="683"/>
      <c r="UUC47" s="683"/>
      <c r="UUD47" s="683"/>
      <c r="UUE47" s="683"/>
      <c r="UUF47" s="683"/>
      <c r="UUG47" s="683"/>
      <c r="UUH47" s="683"/>
      <c r="UUI47" s="683"/>
      <c r="UUJ47" s="683"/>
      <c r="UUK47" s="683"/>
      <c r="UUL47" s="683"/>
      <c r="UUM47" s="683"/>
      <c r="UUN47" s="683"/>
      <c r="UUO47" s="683"/>
      <c r="UUP47" s="683"/>
      <c r="UUQ47" s="683"/>
      <c r="UUR47" s="683"/>
      <c r="UUS47" s="683"/>
      <c r="UUT47" s="683"/>
      <c r="UUU47" s="683"/>
      <c r="UUV47" s="683"/>
      <c r="UUW47" s="683"/>
      <c r="UUX47" s="683"/>
      <c r="UUY47" s="683"/>
      <c r="UUZ47" s="683"/>
      <c r="UVA47" s="683"/>
      <c r="UVB47" s="683"/>
      <c r="UVC47" s="683"/>
      <c r="UVD47" s="683"/>
      <c r="UVE47" s="683"/>
      <c r="UVF47" s="683"/>
      <c r="UVG47" s="683"/>
      <c r="UVH47" s="683"/>
      <c r="UVI47" s="683"/>
      <c r="UVJ47" s="683"/>
      <c r="UVK47" s="683"/>
      <c r="UVL47" s="683"/>
      <c r="UVM47" s="683"/>
      <c r="UVN47" s="683"/>
      <c r="UVO47" s="683"/>
      <c r="UVP47" s="683"/>
      <c r="UVQ47" s="683"/>
      <c r="UVR47" s="683"/>
      <c r="UVS47" s="683"/>
      <c r="UVT47" s="683"/>
      <c r="UVU47" s="683"/>
      <c r="UVV47" s="683"/>
      <c r="UVW47" s="683"/>
      <c r="UVX47" s="683"/>
      <c r="UVY47" s="683"/>
      <c r="UVZ47" s="683"/>
      <c r="UWA47" s="683"/>
      <c r="UWB47" s="683"/>
      <c r="UWC47" s="683"/>
      <c r="UWD47" s="683"/>
      <c r="UWE47" s="683"/>
      <c r="UWF47" s="683"/>
      <c r="UWG47" s="683"/>
      <c r="UWH47" s="683"/>
      <c r="UWI47" s="683"/>
      <c r="UWJ47" s="683"/>
      <c r="UWK47" s="683"/>
      <c r="UWL47" s="683"/>
      <c r="UWM47" s="683"/>
      <c r="UWN47" s="683"/>
      <c r="UWO47" s="683"/>
      <c r="UWP47" s="683"/>
      <c r="UWQ47" s="683"/>
      <c r="UWR47" s="683"/>
      <c r="UWS47" s="683"/>
      <c r="UWT47" s="683"/>
      <c r="UWU47" s="683"/>
      <c r="UWV47" s="683"/>
      <c r="UWW47" s="683"/>
      <c r="UWX47" s="683"/>
      <c r="UWY47" s="683"/>
      <c r="UWZ47" s="683"/>
      <c r="UXA47" s="683"/>
      <c r="UXB47" s="683"/>
      <c r="UXC47" s="683"/>
      <c r="UXD47" s="683"/>
      <c r="UXE47" s="683"/>
      <c r="UXF47" s="683"/>
      <c r="UXG47" s="683"/>
      <c r="UXH47" s="683"/>
      <c r="UXI47" s="683"/>
      <c r="UXJ47" s="683"/>
      <c r="UXK47" s="683"/>
      <c r="UXL47" s="683"/>
      <c r="UXM47" s="683"/>
      <c r="UXN47" s="683"/>
      <c r="UXO47" s="683"/>
      <c r="UXP47" s="683"/>
      <c r="UXQ47" s="683"/>
      <c r="UXR47" s="683"/>
      <c r="UXS47" s="683"/>
      <c r="UXT47" s="683"/>
      <c r="UXU47" s="683"/>
      <c r="UXV47" s="683"/>
      <c r="UXW47" s="683"/>
      <c r="UXX47" s="683"/>
      <c r="UXY47" s="683"/>
      <c r="UXZ47" s="683"/>
      <c r="UYA47" s="683"/>
      <c r="UYB47" s="683"/>
      <c r="UYC47" s="683"/>
      <c r="UYD47" s="683"/>
      <c r="UYE47" s="683"/>
      <c r="UYF47" s="683"/>
      <c r="UYG47" s="683"/>
      <c r="UYH47" s="683"/>
      <c r="UYI47" s="683"/>
      <c r="UYJ47" s="683"/>
      <c r="UYK47" s="683"/>
      <c r="UYL47" s="683"/>
      <c r="UYM47" s="683"/>
      <c r="UYN47" s="683"/>
      <c r="UYO47" s="683"/>
      <c r="UYP47" s="683"/>
      <c r="UYQ47" s="683"/>
      <c r="UYR47" s="683"/>
      <c r="UYS47" s="683"/>
      <c r="UYT47" s="683"/>
      <c r="UYU47" s="683"/>
      <c r="UYV47" s="683"/>
      <c r="UYW47" s="683"/>
      <c r="UYX47" s="683"/>
      <c r="UYY47" s="683"/>
      <c r="UYZ47" s="683"/>
      <c r="UZA47" s="683"/>
      <c r="UZB47" s="683"/>
      <c r="UZC47" s="683"/>
      <c r="UZD47" s="683"/>
      <c r="UZE47" s="683"/>
      <c r="UZF47" s="683"/>
      <c r="UZG47" s="683"/>
      <c r="UZH47" s="683"/>
      <c r="UZI47" s="683"/>
      <c r="UZJ47" s="683"/>
      <c r="UZK47" s="683"/>
      <c r="UZL47" s="683"/>
      <c r="UZM47" s="683"/>
      <c r="UZN47" s="683"/>
      <c r="UZO47" s="683"/>
      <c r="UZP47" s="683"/>
      <c r="UZQ47" s="683"/>
      <c r="UZR47" s="683"/>
      <c r="UZS47" s="683"/>
      <c r="UZT47" s="683"/>
      <c r="UZU47" s="683"/>
      <c r="UZV47" s="683"/>
      <c r="UZW47" s="683"/>
      <c r="UZX47" s="683"/>
      <c r="UZY47" s="683"/>
      <c r="UZZ47" s="683"/>
      <c r="VAA47" s="683"/>
      <c r="VAB47" s="683"/>
      <c r="VAC47" s="683"/>
      <c r="VAD47" s="683"/>
      <c r="VAE47" s="683"/>
      <c r="VAF47" s="683"/>
      <c r="VAG47" s="683"/>
      <c r="VAH47" s="683"/>
      <c r="VAI47" s="683"/>
      <c r="VAJ47" s="683"/>
      <c r="VAK47" s="683"/>
      <c r="VAL47" s="683"/>
      <c r="VAM47" s="683"/>
      <c r="VAN47" s="683"/>
      <c r="VAO47" s="683"/>
      <c r="VAP47" s="683"/>
      <c r="VAQ47" s="683"/>
      <c r="VAR47" s="683"/>
      <c r="VAS47" s="683"/>
      <c r="VAT47" s="683"/>
      <c r="VAU47" s="683"/>
      <c r="VAV47" s="683"/>
      <c r="VAW47" s="683"/>
      <c r="VAX47" s="683"/>
      <c r="VAY47" s="683"/>
      <c r="VAZ47" s="683"/>
      <c r="VBA47" s="683"/>
      <c r="VBB47" s="683"/>
      <c r="VBC47" s="683"/>
      <c r="VBD47" s="683"/>
      <c r="VBE47" s="683"/>
      <c r="VBF47" s="683"/>
      <c r="VBG47" s="683"/>
      <c r="VBH47" s="683"/>
      <c r="VBI47" s="683"/>
      <c r="VBJ47" s="683"/>
      <c r="VBK47" s="683"/>
      <c r="VBL47" s="683"/>
      <c r="VBM47" s="683"/>
      <c r="VBN47" s="683"/>
      <c r="VBO47" s="683"/>
      <c r="VBP47" s="683"/>
      <c r="VBQ47" s="683"/>
      <c r="VBR47" s="683"/>
      <c r="VBS47" s="683"/>
      <c r="VBT47" s="683"/>
      <c r="VBU47" s="683"/>
      <c r="VBV47" s="683"/>
      <c r="VBW47" s="683"/>
      <c r="VBX47" s="683"/>
      <c r="VBY47" s="683"/>
      <c r="VBZ47" s="683"/>
      <c r="VCA47" s="683"/>
      <c r="VCB47" s="683"/>
      <c r="VCC47" s="683"/>
      <c r="VCD47" s="683"/>
      <c r="VCE47" s="683"/>
      <c r="VCF47" s="683"/>
      <c r="VCG47" s="683"/>
      <c r="VCH47" s="683"/>
      <c r="VCI47" s="683"/>
      <c r="VCJ47" s="683"/>
      <c r="VCK47" s="683"/>
      <c r="VCL47" s="683"/>
      <c r="VCM47" s="683"/>
      <c r="VCN47" s="683"/>
      <c r="VCO47" s="683"/>
      <c r="VCP47" s="683"/>
      <c r="VCQ47" s="683"/>
      <c r="VCR47" s="683"/>
      <c r="VCS47" s="683"/>
      <c r="VCT47" s="683"/>
      <c r="VCU47" s="683"/>
      <c r="VCV47" s="683"/>
      <c r="VCW47" s="683"/>
      <c r="VCX47" s="683"/>
      <c r="VCY47" s="683"/>
      <c r="VCZ47" s="683"/>
      <c r="VDA47" s="683"/>
      <c r="VDB47" s="683"/>
      <c r="VDC47" s="683"/>
      <c r="VDD47" s="683"/>
      <c r="VDE47" s="683"/>
      <c r="VDF47" s="683"/>
      <c r="VDG47" s="683"/>
      <c r="VDH47" s="683"/>
      <c r="VDI47" s="683"/>
      <c r="VDJ47" s="683"/>
      <c r="VDK47" s="683"/>
      <c r="VDL47" s="683"/>
      <c r="VDM47" s="683"/>
      <c r="VDN47" s="683"/>
      <c r="VDO47" s="683"/>
      <c r="VDP47" s="683"/>
      <c r="VDQ47" s="683"/>
      <c r="VDR47" s="683"/>
      <c r="VDS47" s="683"/>
      <c r="VDT47" s="683"/>
      <c r="VDU47" s="683"/>
      <c r="VDV47" s="683"/>
      <c r="VDW47" s="683"/>
      <c r="VDX47" s="683"/>
      <c r="VDY47" s="683"/>
      <c r="VDZ47" s="683"/>
      <c r="VEA47" s="683"/>
      <c r="VEB47" s="683"/>
      <c r="VEC47" s="683"/>
      <c r="VED47" s="683"/>
      <c r="VEE47" s="683"/>
      <c r="VEF47" s="683"/>
      <c r="VEG47" s="683"/>
      <c r="VEH47" s="683"/>
      <c r="VEI47" s="683"/>
      <c r="VEJ47" s="683"/>
      <c r="VEK47" s="683"/>
      <c r="VEL47" s="683"/>
      <c r="VEM47" s="683"/>
      <c r="VEN47" s="683"/>
      <c r="VEO47" s="683"/>
      <c r="VEP47" s="683"/>
      <c r="VEQ47" s="683"/>
      <c r="VER47" s="683"/>
      <c r="VES47" s="683"/>
      <c r="VET47" s="683"/>
      <c r="VEU47" s="683"/>
      <c r="VEV47" s="683"/>
      <c r="VEW47" s="683"/>
      <c r="VEX47" s="683"/>
      <c r="VEY47" s="683"/>
      <c r="VEZ47" s="683"/>
      <c r="VFA47" s="683"/>
      <c r="VFB47" s="683"/>
      <c r="VFC47" s="683"/>
      <c r="VFD47" s="683"/>
      <c r="VFE47" s="683"/>
      <c r="VFF47" s="683"/>
      <c r="VFG47" s="683"/>
      <c r="VFH47" s="683"/>
      <c r="VFI47" s="683"/>
      <c r="VFJ47" s="683"/>
      <c r="VFK47" s="683"/>
      <c r="VFL47" s="683"/>
      <c r="VFM47" s="683"/>
      <c r="VFN47" s="683"/>
      <c r="VFO47" s="683"/>
      <c r="VFP47" s="683"/>
      <c r="VFQ47" s="683"/>
      <c r="VFR47" s="683"/>
      <c r="VFS47" s="683"/>
      <c r="VFT47" s="683"/>
      <c r="VFU47" s="683"/>
      <c r="VFV47" s="683"/>
      <c r="VFW47" s="683"/>
      <c r="VFX47" s="683"/>
      <c r="VFY47" s="683"/>
      <c r="VFZ47" s="683"/>
      <c r="VGA47" s="683"/>
      <c r="VGB47" s="683"/>
      <c r="VGC47" s="683"/>
      <c r="VGD47" s="683"/>
      <c r="VGE47" s="683"/>
      <c r="VGF47" s="683"/>
      <c r="VGG47" s="683"/>
      <c r="VGH47" s="683"/>
      <c r="VGI47" s="683"/>
      <c r="VGJ47" s="683"/>
      <c r="VGK47" s="683"/>
      <c r="VGL47" s="683"/>
      <c r="VGM47" s="683"/>
      <c r="VGN47" s="683"/>
      <c r="VGO47" s="683"/>
      <c r="VGP47" s="683"/>
      <c r="VGQ47" s="683"/>
      <c r="VGR47" s="683"/>
      <c r="VGS47" s="683"/>
      <c r="VGT47" s="683"/>
      <c r="VGU47" s="683"/>
      <c r="VGV47" s="683"/>
      <c r="VGW47" s="683"/>
      <c r="VGX47" s="683"/>
      <c r="VGY47" s="683"/>
      <c r="VGZ47" s="683"/>
      <c r="VHA47" s="683"/>
      <c r="VHB47" s="683"/>
      <c r="VHC47" s="683"/>
      <c r="VHD47" s="683"/>
      <c r="VHE47" s="683"/>
      <c r="VHF47" s="683"/>
      <c r="VHG47" s="683"/>
      <c r="VHH47" s="683"/>
      <c r="VHI47" s="683"/>
      <c r="VHJ47" s="683"/>
      <c r="VHK47" s="683"/>
      <c r="VHL47" s="683"/>
      <c r="VHM47" s="683"/>
      <c r="VHN47" s="683"/>
      <c r="VHO47" s="683"/>
      <c r="VHP47" s="683"/>
      <c r="VHQ47" s="683"/>
      <c r="VHR47" s="683"/>
      <c r="VHS47" s="683"/>
      <c r="VHT47" s="683"/>
      <c r="VHU47" s="683"/>
      <c r="VHV47" s="683"/>
      <c r="VHW47" s="683"/>
      <c r="VHX47" s="683"/>
      <c r="VHY47" s="683"/>
      <c r="VHZ47" s="683"/>
      <c r="VIA47" s="683"/>
      <c r="VIB47" s="683"/>
      <c r="VIC47" s="683"/>
      <c r="VID47" s="683"/>
      <c r="VIE47" s="683"/>
      <c r="VIF47" s="683"/>
      <c r="VIG47" s="683"/>
      <c r="VIH47" s="683"/>
      <c r="VII47" s="683"/>
      <c r="VIJ47" s="683"/>
      <c r="VIK47" s="683"/>
      <c r="VIL47" s="683"/>
      <c r="VIM47" s="683"/>
      <c r="VIN47" s="683"/>
      <c r="VIO47" s="683"/>
      <c r="VIP47" s="683"/>
      <c r="VIQ47" s="683"/>
      <c r="VIR47" s="683"/>
      <c r="VIS47" s="683"/>
      <c r="VIT47" s="683"/>
      <c r="VIU47" s="683"/>
      <c r="VIV47" s="683"/>
      <c r="VIW47" s="683"/>
      <c r="VIX47" s="683"/>
      <c r="VIY47" s="683"/>
      <c r="VIZ47" s="683"/>
      <c r="VJA47" s="683"/>
      <c r="VJB47" s="683"/>
      <c r="VJC47" s="683"/>
      <c r="VJD47" s="683"/>
      <c r="VJE47" s="683"/>
      <c r="VJF47" s="683"/>
      <c r="VJG47" s="683"/>
      <c r="VJH47" s="683"/>
      <c r="VJI47" s="683"/>
      <c r="VJJ47" s="683"/>
      <c r="VJK47" s="683"/>
      <c r="VJL47" s="683"/>
      <c r="VJM47" s="683"/>
      <c r="VJN47" s="683"/>
      <c r="VJO47" s="683"/>
      <c r="VJP47" s="683"/>
      <c r="VJQ47" s="683"/>
      <c r="VJR47" s="683"/>
      <c r="VJS47" s="683"/>
      <c r="VJT47" s="683"/>
      <c r="VJU47" s="683"/>
      <c r="VJV47" s="683"/>
      <c r="VJW47" s="683"/>
      <c r="VJX47" s="683"/>
      <c r="VJY47" s="683"/>
      <c r="VJZ47" s="683"/>
      <c r="VKA47" s="683"/>
      <c r="VKB47" s="683"/>
      <c r="VKC47" s="683"/>
      <c r="VKD47" s="683"/>
      <c r="VKE47" s="683"/>
      <c r="VKF47" s="683"/>
      <c r="VKG47" s="683"/>
      <c r="VKH47" s="683"/>
      <c r="VKI47" s="683"/>
      <c r="VKJ47" s="683"/>
      <c r="VKK47" s="683"/>
      <c r="VKL47" s="683"/>
      <c r="VKM47" s="683"/>
      <c r="VKN47" s="683"/>
      <c r="VKO47" s="683"/>
      <c r="VKP47" s="683"/>
      <c r="VKQ47" s="683"/>
      <c r="VKR47" s="683"/>
      <c r="VKS47" s="683"/>
      <c r="VKT47" s="683"/>
      <c r="VKU47" s="683"/>
      <c r="VKV47" s="683"/>
      <c r="VKW47" s="683"/>
      <c r="VKX47" s="683"/>
      <c r="VKY47" s="683"/>
      <c r="VKZ47" s="683"/>
      <c r="VLA47" s="683"/>
      <c r="VLB47" s="683"/>
      <c r="VLC47" s="683"/>
      <c r="VLD47" s="683"/>
      <c r="VLE47" s="683"/>
      <c r="VLF47" s="683"/>
      <c r="VLG47" s="683"/>
      <c r="VLH47" s="683"/>
      <c r="VLI47" s="683"/>
      <c r="VLJ47" s="683"/>
      <c r="VLK47" s="683"/>
      <c r="VLL47" s="683"/>
      <c r="VLM47" s="683"/>
      <c r="VLN47" s="683"/>
      <c r="VLO47" s="683"/>
      <c r="VLP47" s="683"/>
      <c r="VLQ47" s="683"/>
      <c r="VLR47" s="683"/>
      <c r="VLS47" s="683"/>
      <c r="VLT47" s="683"/>
      <c r="VLU47" s="683"/>
      <c r="VLV47" s="683"/>
      <c r="VLW47" s="683"/>
      <c r="VLX47" s="683"/>
      <c r="VLY47" s="683"/>
      <c r="VLZ47" s="683"/>
      <c r="VMA47" s="683"/>
      <c r="VMB47" s="683"/>
      <c r="VMC47" s="683"/>
      <c r="VMD47" s="683"/>
      <c r="VME47" s="683"/>
      <c r="VMF47" s="683"/>
      <c r="VMG47" s="683"/>
      <c r="VMH47" s="683"/>
      <c r="VMI47" s="683"/>
      <c r="VMJ47" s="683"/>
      <c r="VMK47" s="683"/>
      <c r="VML47" s="683"/>
      <c r="VMM47" s="683"/>
      <c r="VMN47" s="683"/>
      <c r="VMO47" s="683"/>
      <c r="VMP47" s="683"/>
      <c r="VMQ47" s="683"/>
      <c r="VMR47" s="683"/>
      <c r="VMS47" s="683"/>
      <c r="VMT47" s="683"/>
      <c r="VMU47" s="683"/>
      <c r="VMV47" s="683"/>
      <c r="VMW47" s="683"/>
      <c r="VMX47" s="683"/>
      <c r="VMY47" s="683"/>
      <c r="VMZ47" s="683"/>
      <c r="VNA47" s="683"/>
      <c r="VNB47" s="683"/>
      <c r="VNC47" s="683"/>
      <c r="VND47" s="683"/>
      <c r="VNE47" s="683"/>
      <c r="VNF47" s="683"/>
      <c r="VNG47" s="683"/>
      <c r="VNH47" s="683"/>
      <c r="VNI47" s="683"/>
      <c r="VNJ47" s="683"/>
      <c r="VNK47" s="683"/>
      <c r="VNL47" s="683"/>
      <c r="VNM47" s="683"/>
      <c r="VNN47" s="683"/>
      <c r="VNO47" s="683"/>
      <c r="VNP47" s="683"/>
      <c r="VNQ47" s="683"/>
      <c r="VNR47" s="683"/>
      <c r="VNS47" s="683"/>
      <c r="VNT47" s="683"/>
      <c r="VNU47" s="683"/>
      <c r="VNV47" s="683"/>
      <c r="VNW47" s="683"/>
      <c r="VNX47" s="683"/>
      <c r="VNY47" s="683"/>
      <c r="VNZ47" s="683"/>
      <c r="VOA47" s="683"/>
      <c r="VOB47" s="683"/>
      <c r="VOC47" s="683"/>
      <c r="VOD47" s="683"/>
      <c r="VOE47" s="683"/>
      <c r="VOF47" s="683"/>
      <c r="VOG47" s="683"/>
      <c r="VOH47" s="683"/>
      <c r="VOI47" s="683"/>
      <c r="VOJ47" s="683"/>
      <c r="VOK47" s="683"/>
      <c r="VOL47" s="683"/>
      <c r="VOM47" s="683"/>
      <c r="VON47" s="683"/>
      <c r="VOO47" s="683"/>
      <c r="VOP47" s="683"/>
      <c r="VOQ47" s="683"/>
      <c r="VOR47" s="683"/>
      <c r="VOS47" s="683"/>
      <c r="VOT47" s="683"/>
      <c r="VOU47" s="683"/>
      <c r="VOV47" s="683"/>
      <c r="VOW47" s="683"/>
      <c r="VOX47" s="683"/>
      <c r="VOY47" s="683"/>
      <c r="VOZ47" s="683"/>
      <c r="VPA47" s="683"/>
      <c r="VPB47" s="683"/>
      <c r="VPC47" s="683"/>
      <c r="VPD47" s="683"/>
      <c r="VPE47" s="683"/>
      <c r="VPF47" s="683"/>
      <c r="VPG47" s="683"/>
      <c r="VPH47" s="683"/>
      <c r="VPI47" s="683"/>
      <c r="VPJ47" s="683"/>
      <c r="VPK47" s="683"/>
      <c r="VPL47" s="683"/>
      <c r="VPM47" s="683"/>
      <c r="VPN47" s="683"/>
      <c r="VPO47" s="683"/>
      <c r="VPP47" s="683"/>
      <c r="VPQ47" s="683"/>
      <c r="VPR47" s="683"/>
      <c r="VPS47" s="683"/>
      <c r="VPT47" s="683"/>
      <c r="VPU47" s="683"/>
      <c r="VPV47" s="683"/>
      <c r="VPW47" s="683"/>
      <c r="VPX47" s="683"/>
      <c r="VPY47" s="683"/>
      <c r="VPZ47" s="683"/>
      <c r="VQA47" s="683"/>
      <c r="VQB47" s="683"/>
      <c r="VQC47" s="683"/>
      <c r="VQD47" s="683"/>
      <c r="VQE47" s="683"/>
      <c r="VQF47" s="683"/>
      <c r="VQG47" s="683"/>
      <c r="VQH47" s="683"/>
      <c r="VQI47" s="683"/>
      <c r="VQJ47" s="683"/>
      <c r="VQK47" s="683"/>
      <c r="VQL47" s="683"/>
      <c r="VQM47" s="683"/>
      <c r="VQN47" s="683"/>
      <c r="VQO47" s="683"/>
      <c r="VQP47" s="683"/>
      <c r="VQQ47" s="683"/>
      <c r="VQR47" s="683"/>
      <c r="VQS47" s="683"/>
      <c r="VQT47" s="683"/>
      <c r="VQU47" s="683"/>
      <c r="VQV47" s="683"/>
      <c r="VQW47" s="683"/>
      <c r="VQX47" s="683"/>
      <c r="VQY47" s="683"/>
      <c r="VQZ47" s="683"/>
      <c r="VRA47" s="683"/>
      <c r="VRB47" s="683"/>
      <c r="VRC47" s="683"/>
      <c r="VRD47" s="683"/>
      <c r="VRE47" s="683"/>
      <c r="VRF47" s="683"/>
      <c r="VRG47" s="683"/>
      <c r="VRH47" s="683"/>
      <c r="VRI47" s="683"/>
      <c r="VRJ47" s="683"/>
      <c r="VRK47" s="683"/>
      <c r="VRL47" s="683"/>
      <c r="VRM47" s="683"/>
      <c r="VRN47" s="683"/>
      <c r="VRO47" s="683"/>
      <c r="VRP47" s="683"/>
      <c r="VRQ47" s="683"/>
      <c r="VRR47" s="683"/>
      <c r="VRS47" s="683"/>
      <c r="VRT47" s="683"/>
      <c r="VRU47" s="683"/>
      <c r="VRV47" s="683"/>
      <c r="VRW47" s="683"/>
      <c r="VRX47" s="683"/>
      <c r="VRY47" s="683"/>
      <c r="VRZ47" s="683"/>
      <c r="VSA47" s="683"/>
      <c r="VSB47" s="683"/>
      <c r="VSC47" s="683"/>
      <c r="VSD47" s="683"/>
      <c r="VSE47" s="683"/>
      <c r="VSF47" s="683"/>
      <c r="VSG47" s="683"/>
      <c r="VSH47" s="683"/>
      <c r="VSI47" s="683"/>
      <c r="VSJ47" s="683"/>
      <c r="VSK47" s="683"/>
      <c r="VSL47" s="683"/>
      <c r="VSM47" s="683"/>
      <c r="VSN47" s="683"/>
      <c r="VSO47" s="683"/>
      <c r="VSP47" s="683"/>
      <c r="VSQ47" s="683"/>
      <c r="VSR47" s="683"/>
      <c r="VSS47" s="683"/>
      <c r="VST47" s="683"/>
      <c r="VSU47" s="683"/>
      <c r="VSV47" s="683"/>
      <c r="VSW47" s="683"/>
      <c r="VSX47" s="683"/>
      <c r="VSY47" s="683"/>
      <c r="VSZ47" s="683"/>
      <c r="VTA47" s="683"/>
      <c r="VTB47" s="683"/>
      <c r="VTC47" s="683"/>
      <c r="VTD47" s="683"/>
      <c r="VTE47" s="683"/>
      <c r="VTF47" s="683"/>
      <c r="VTG47" s="683"/>
      <c r="VTH47" s="683"/>
      <c r="VTI47" s="683"/>
      <c r="VTJ47" s="683"/>
      <c r="VTK47" s="683"/>
      <c r="VTL47" s="683"/>
      <c r="VTM47" s="683"/>
      <c r="VTN47" s="683"/>
      <c r="VTO47" s="683"/>
      <c r="VTP47" s="683"/>
      <c r="VTQ47" s="683"/>
      <c r="VTR47" s="683"/>
      <c r="VTS47" s="683"/>
      <c r="VTT47" s="683"/>
      <c r="VTU47" s="683"/>
      <c r="VTV47" s="683"/>
      <c r="VTW47" s="683"/>
      <c r="VTX47" s="683"/>
      <c r="VTY47" s="683"/>
      <c r="VTZ47" s="683"/>
      <c r="VUA47" s="683"/>
      <c r="VUB47" s="683"/>
      <c r="VUC47" s="683"/>
      <c r="VUD47" s="683"/>
      <c r="VUE47" s="683"/>
      <c r="VUF47" s="683"/>
      <c r="VUG47" s="683"/>
      <c r="VUH47" s="683"/>
      <c r="VUI47" s="683"/>
      <c r="VUJ47" s="683"/>
      <c r="VUK47" s="683"/>
      <c r="VUL47" s="683"/>
      <c r="VUM47" s="683"/>
      <c r="VUN47" s="683"/>
      <c r="VUO47" s="683"/>
      <c r="VUP47" s="683"/>
      <c r="VUQ47" s="683"/>
      <c r="VUR47" s="683"/>
      <c r="VUS47" s="683"/>
      <c r="VUT47" s="683"/>
      <c r="VUU47" s="683"/>
      <c r="VUV47" s="683"/>
      <c r="VUW47" s="683"/>
      <c r="VUX47" s="683"/>
      <c r="VUY47" s="683"/>
      <c r="VUZ47" s="683"/>
      <c r="VVA47" s="683"/>
      <c r="VVB47" s="683"/>
      <c r="VVC47" s="683"/>
      <c r="VVD47" s="683"/>
      <c r="VVE47" s="683"/>
      <c r="VVF47" s="683"/>
      <c r="VVG47" s="683"/>
      <c r="VVH47" s="683"/>
      <c r="VVI47" s="683"/>
      <c r="VVJ47" s="683"/>
      <c r="VVK47" s="683"/>
      <c r="VVL47" s="683"/>
      <c r="VVM47" s="683"/>
      <c r="VVN47" s="683"/>
      <c r="VVO47" s="683"/>
      <c r="VVP47" s="683"/>
      <c r="VVQ47" s="683"/>
      <c r="VVR47" s="683"/>
      <c r="VVS47" s="683"/>
      <c r="VVT47" s="683"/>
      <c r="VVU47" s="683"/>
      <c r="VVV47" s="683"/>
      <c r="VVW47" s="683"/>
      <c r="VVX47" s="683"/>
      <c r="VVY47" s="683"/>
      <c r="VVZ47" s="683"/>
      <c r="VWA47" s="683"/>
      <c r="VWB47" s="683"/>
      <c r="VWC47" s="683"/>
      <c r="VWD47" s="683"/>
      <c r="VWE47" s="683"/>
      <c r="VWF47" s="683"/>
      <c r="VWG47" s="683"/>
      <c r="VWH47" s="683"/>
      <c r="VWI47" s="683"/>
      <c r="VWJ47" s="683"/>
      <c r="VWK47" s="683"/>
      <c r="VWL47" s="683"/>
      <c r="VWM47" s="683"/>
      <c r="VWN47" s="683"/>
      <c r="VWO47" s="683"/>
      <c r="VWP47" s="683"/>
      <c r="VWQ47" s="683"/>
      <c r="VWR47" s="683"/>
      <c r="VWS47" s="683"/>
      <c r="VWT47" s="683"/>
      <c r="VWU47" s="683"/>
      <c r="VWV47" s="683"/>
      <c r="VWW47" s="683"/>
      <c r="VWX47" s="683"/>
      <c r="VWY47" s="683"/>
      <c r="VWZ47" s="683"/>
      <c r="VXA47" s="683"/>
      <c r="VXB47" s="683"/>
      <c r="VXC47" s="683"/>
      <c r="VXD47" s="683"/>
      <c r="VXE47" s="683"/>
      <c r="VXF47" s="683"/>
      <c r="VXG47" s="683"/>
      <c r="VXH47" s="683"/>
      <c r="VXI47" s="683"/>
      <c r="VXJ47" s="683"/>
      <c r="VXK47" s="683"/>
      <c r="VXL47" s="683"/>
      <c r="VXM47" s="683"/>
      <c r="VXN47" s="683"/>
      <c r="VXO47" s="683"/>
      <c r="VXP47" s="683"/>
      <c r="VXQ47" s="683"/>
      <c r="VXR47" s="683"/>
      <c r="VXS47" s="683"/>
      <c r="VXT47" s="683"/>
      <c r="VXU47" s="683"/>
      <c r="VXV47" s="683"/>
      <c r="VXW47" s="683"/>
      <c r="VXX47" s="683"/>
      <c r="VXY47" s="683"/>
      <c r="VXZ47" s="683"/>
      <c r="VYA47" s="683"/>
      <c r="VYB47" s="683"/>
      <c r="VYC47" s="683"/>
      <c r="VYD47" s="683"/>
      <c r="VYE47" s="683"/>
      <c r="VYF47" s="683"/>
      <c r="VYG47" s="683"/>
      <c r="VYH47" s="683"/>
      <c r="VYI47" s="683"/>
      <c r="VYJ47" s="683"/>
      <c r="VYK47" s="683"/>
      <c r="VYL47" s="683"/>
      <c r="VYM47" s="683"/>
      <c r="VYN47" s="683"/>
      <c r="VYO47" s="683"/>
      <c r="VYP47" s="683"/>
      <c r="VYQ47" s="683"/>
      <c r="VYR47" s="683"/>
      <c r="VYS47" s="683"/>
      <c r="VYT47" s="683"/>
      <c r="VYU47" s="683"/>
      <c r="VYV47" s="683"/>
      <c r="VYW47" s="683"/>
      <c r="VYX47" s="683"/>
      <c r="VYY47" s="683"/>
      <c r="VYZ47" s="683"/>
      <c r="VZA47" s="683"/>
      <c r="VZB47" s="683"/>
      <c r="VZC47" s="683"/>
      <c r="VZD47" s="683"/>
      <c r="VZE47" s="683"/>
      <c r="VZF47" s="683"/>
      <c r="VZG47" s="683"/>
      <c r="VZH47" s="683"/>
      <c r="VZI47" s="683"/>
      <c r="VZJ47" s="683"/>
      <c r="VZK47" s="683"/>
      <c r="VZL47" s="683"/>
      <c r="VZM47" s="683"/>
      <c r="VZN47" s="683"/>
      <c r="VZO47" s="683"/>
      <c r="VZP47" s="683"/>
      <c r="VZQ47" s="683"/>
      <c r="VZR47" s="683"/>
      <c r="VZS47" s="683"/>
      <c r="VZT47" s="683"/>
      <c r="VZU47" s="683"/>
      <c r="VZV47" s="683"/>
      <c r="VZW47" s="683"/>
      <c r="VZX47" s="683"/>
      <c r="VZY47" s="683"/>
      <c r="VZZ47" s="683"/>
      <c r="WAA47" s="683"/>
      <c r="WAB47" s="683"/>
      <c r="WAC47" s="683"/>
      <c r="WAD47" s="683"/>
      <c r="WAE47" s="683"/>
      <c r="WAF47" s="683"/>
      <c r="WAG47" s="683"/>
      <c r="WAH47" s="683"/>
      <c r="WAI47" s="683"/>
      <c r="WAJ47" s="683"/>
      <c r="WAK47" s="683"/>
      <c r="WAL47" s="683"/>
      <c r="WAM47" s="683"/>
      <c r="WAN47" s="683"/>
      <c r="WAO47" s="683"/>
      <c r="WAP47" s="683"/>
      <c r="WAQ47" s="683"/>
      <c r="WAR47" s="683"/>
      <c r="WAS47" s="683"/>
      <c r="WAT47" s="683"/>
      <c r="WAU47" s="683"/>
      <c r="WAV47" s="683"/>
      <c r="WAW47" s="683"/>
      <c r="WAX47" s="683"/>
      <c r="WAY47" s="683"/>
      <c r="WAZ47" s="683"/>
      <c r="WBA47" s="683"/>
      <c r="WBB47" s="683"/>
      <c r="WBC47" s="683"/>
      <c r="WBD47" s="683"/>
      <c r="WBE47" s="683"/>
      <c r="WBF47" s="683"/>
      <c r="WBG47" s="683"/>
      <c r="WBH47" s="683"/>
      <c r="WBI47" s="683"/>
      <c r="WBJ47" s="683"/>
      <c r="WBK47" s="683"/>
      <c r="WBL47" s="683"/>
      <c r="WBM47" s="683"/>
      <c r="WBN47" s="683"/>
      <c r="WBO47" s="683"/>
      <c r="WBP47" s="683"/>
      <c r="WBQ47" s="683"/>
      <c r="WBR47" s="683"/>
      <c r="WBS47" s="683"/>
      <c r="WBT47" s="683"/>
      <c r="WBU47" s="683"/>
      <c r="WBV47" s="683"/>
      <c r="WBW47" s="683"/>
      <c r="WBX47" s="683"/>
      <c r="WBY47" s="683"/>
      <c r="WBZ47" s="683"/>
      <c r="WCA47" s="683"/>
      <c r="WCB47" s="683"/>
      <c r="WCC47" s="683"/>
      <c r="WCD47" s="683"/>
      <c r="WCE47" s="683"/>
      <c r="WCF47" s="683"/>
      <c r="WCG47" s="683"/>
      <c r="WCH47" s="683"/>
      <c r="WCI47" s="683"/>
      <c r="WCJ47" s="683"/>
      <c r="WCK47" s="683"/>
      <c r="WCL47" s="683"/>
      <c r="WCM47" s="683"/>
      <c r="WCN47" s="683"/>
      <c r="WCO47" s="683"/>
      <c r="WCP47" s="683"/>
      <c r="WCQ47" s="683"/>
      <c r="WCR47" s="683"/>
      <c r="WCS47" s="683"/>
      <c r="WCT47" s="683"/>
      <c r="WCU47" s="683"/>
      <c r="WCV47" s="683"/>
      <c r="WCW47" s="683"/>
      <c r="WCX47" s="683"/>
      <c r="WCY47" s="683"/>
      <c r="WCZ47" s="683"/>
      <c r="WDA47" s="683"/>
      <c r="WDB47" s="683"/>
      <c r="WDC47" s="683"/>
      <c r="WDD47" s="683"/>
      <c r="WDE47" s="683"/>
      <c r="WDF47" s="683"/>
      <c r="WDG47" s="683"/>
      <c r="WDH47" s="683"/>
      <c r="WDI47" s="683"/>
      <c r="WDJ47" s="683"/>
      <c r="WDK47" s="683"/>
      <c r="WDL47" s="683"/>
      <c r="WDM47" s="683"/>
      <c r="WDN47" s="683"/>
      <c r="WDO47" s="683"/>
      <c r="WDP47" s="683"/>
      <c r="WDQ47" s="683"/>
      <c r="WDR47" s="683"/>
      <c r="WDS47" s="683"/>
      <c r="WDT47" s="683"/>
      <c r="WDU47" s="683"/>
      <c r="WDV47" s="683"/>
      <c r="WDW47" s="683"/>
      <c r="WDX47" s="683"/>
      <c r="WDY47" s="683"/>
      <c r="WDZ47" s="683"/>
      <c r="WEA47" s="683"/>
      <c r="WEB47" s="683"/>
      <c r="WEC47" s="683"/>
      <c r="WED47" s="683"/>
      <c r="WEE47" s="683"/>
      <c r="WEF47" s="683"/>
      <c r="WEG47" s="683"/>
      <c r="WEH47" s="683"/>
      <c r="WEI47" s="683"/>
      <c r="WEJ47" s="683"/>
      <c r="WEK47" s="683"/>
      <c r="WEL47" s="683"/>
      <c r="WEM47" s="683"/>
      <c r="WEN47" s="683"/>
      <c r="WEO47" s="683"/>
      <c r="WEP47" s="683"/>
      <c r="WEQ47" s="683"/>
      <c r="WER47" s="683"/>
      <c r="WES47" s="683"/>
      <c r="WET47" s="683"/>
      <c r="WEU47" s="683"/>
      <c r="WEV47" s="683"/>
      <c r="WEW47" s="683"/>
      <c r="WEX47" s="683"/>
      <c r="WEY47" s="683"/>
      <c r="WEZ47" s="683"/>
      <c r="WFA47" s="683"/>
      <c r="WFB47" s="683"/>
      <c r="WFC47" s="683"/>
      <c r="WFD47" s="683"/>
      <c r="WFE47" s="683"/>
      <c r="WFF47" s="683"/>
      <c r="WFG47" s="683"/>
      <c r="WFH47" s="683"/>
      <c r="WFI47" s="683"/>
      <c r="WFJ47" s="683"/>
      <c r="WFK47" s="683"/>
      <c r="WFL47" s="683"/>
      <c r="WFM47" s="683"/>
      <c r="WFN47" s="683"/>
      <c r="WFO47" s="683"/>
      <c r="WFP47" s="683"/>
      <c r="WFQ47" s="683"/>
      <c r="WFR47" s="683"/>
      <c r="WFS47" s="683"/>
      <c r="WFT47" s="683"/>
      <c r="WFU47" s="683"/>
      <c r="WFV47" s="683"/>
      <c r="WFW47" s="683"/>
      <c r="WFX47" s="683"/>
      <c r="WFY47" s="683"/>
      <c r="WFZ47" s="683"/>
      <c r="WGA47" s="683"/>
      <c r="WGB47" s="683"/>
      <c r="WGC47" s="683"/>
      <c r="WGD47" s="683"/>
      <c r="WGE47" s="683"/>
      <c r="WGF47" s="683"/>
      <c r="WGG47" s="683"/>
      <c r="WGH47" s="683"/>
      <c r="WGI47" s="683"/>
      <c r="WGJ47" s="683"/>
      <c r="WGK47" s="683"/>
      <c r="WGL47" s="683"/>
      <c r="WGM47" s="683"/>
      <c r="WGN47" s="683"/>
      <c r="WGO47" s="683"/>
      <c r="WGP47" s="683"/>
      <c r="WGQ47" s="683"/>
      <c r="WGR47" s="683"/>
      <c r="WGS47" s="683"/>
      <c r="WGT47" s="683"/>
      <c r="WGU47" s="683"/>
      <c r="WGV47" s="683"/>
      <c r="WGW47" s="683"/>
      <c r="WGX47" s="683"/>
      <c r="WGY47" s="683"/>
      <c r="WGZ47" s="683"/>
      <c r="WHA47" s="683"/>
      <c r="WHB47" s="683"/>
      <c r="WHC47" s="683"/>
      <c r="WHD47" s="683"/>
      <c r="WHE47" s="683"/>
      <c r="WHF47" s="683"/>
      <c r="WHG47" s="683"/>
      <c r="WHH47" s="683"/>
      <c r="WHI47" s="683"/>
      <c r="WHJ47" s="683"/>
      <c r="WHK47" s="683"/>
      <c r="WHL47" s="683"/>
      <c r="WHM47" s="683"/>
      <c r="WHN47" s="683"/>
      <c r="WHO47" s="683"/>
      <c r="WHP47" s="683"/>
      <c r="WHQ47" s="683"/>
      <c r="WHR47" s="683"/>
      <c r="WHS47" s="683"/>
      <c r="WHT47" s="683"/>
      <c r="WHU47" s="683"/>
      <c r="WHV47" s="683"/>
      <c r="WHW47" s="683"/>
      <c r="WHX47" s="683"/>
      <c r="WHY47" s="683"/>
      <c r="WHZ47" s="683"/>
      <c r="WIA47" s="683"/>
      <c r="WIB47" s="683"/>
      <c r="WIC47" s="683"/>
      <c r="WID47" s="683"/>
      <c r="WIE47" s="683"/>
      <c r="WIF47" s="683"/>
      <c r="WIG47" s="683"/>
      <c r="WIH47" s="683"/>
      <c r="WII47" s="683"/>
      <c r="WIJ47" s="683"/>
      <c r="WIK47" s="683"/>
      <c r="WIL47" s="683"/>
      <c r="WIM47" s="683"/>
      <c r="WIN47" s="683"/>
      <c r="WIO47" s="683"/>
      <c r="WIP47" s="683"/>
      <c r="WIQ47" s="683"/>
      <c r="WIR47" s="683"/>
      <c r="WIS47" s="683"/>
      <c r="WIT47" s="683"/>
      <c r="WIU47" s="683"/>
      <c r="WIV47" s="683"/>
      <c r="WIW47" s="683"/>
      <c r="WIX47" s="683"/>
      <c r="WIY47" s="683"/>
      <c r="WIZ47" s="683"/>
      <c r="WJA47" s="683"/>
      <c r="WJB47" s="683"/>
      <c r="WJC47" s="683"/>
      <c r="WJD47" s="683"/>
      <c r="WJE47" s="683"/>
      <c r="WJF47" s="683"/>
      <c r="WJG47" s="683"/>
      <c r="WJH47" s="683"/>
      <c r="WJI47" s="683"/>
      <c r="WJJ47" s="683"/>
      <c r="WJK47" s="683"/>
      <c r="WJL47" s="683"/>
      <c r="WJM47" s="683"/>
      <c r="WJN47" s="683"/>
      <c r="WJO47" s="683"/>
      <c r="WJP47" s="683"/>
      <c r="WJQ47" s="683"/>
      <c r="WJR47" s="683"/>
      <c r="WJS47" s="683"/>
      <c r="WJT47" s="683"/>
      <c r="WJU47" s="683"/>
      <c r="WJV47" s="683"/>
      <c r="WJW47" s="683"/>
      <c r="WJX47" s="683"/>
      <c r="WJY47" s="683"/>
      <c r="WJZ47" s="683"/>
      <c r="WKA47" s="683"/>
      <c r="WKB47" s="683"/>
      <c r="WKC47" s="683"/>
      <c r="WKD47" s="683"/>
      <c r="WKE47" s="683"/>
      <c r="WKF47" s="683"/>
      <c r="WKG47" s="683"/>
      <c r="WKH47" s="683"/>
      <c r="WKI47" s="683"/>
      <c r="WKJ47" s="683"/>
      <c r="WKK47" s="683"/>
      <c r="WKL47" s="683"/>
      <c r="WKM47" s="683"/>
      <c r="WKN47" s="683"/>
      <c r="WKO47" s="683"/>
      <c r="WKP47" s="683"/>
      <c r="WKQ47" s="683"/>
      <c r="WKR47" s="683"/>
      <c r="WKS47" s="683"/>
      <c r="WKT47" s="683"/>
      <c r="WKU47" s="683"/>
      <c r="WKV47" s="683"/>
      <c r="WKW47" s="683"/>
      <c r="WKX47" s="683"/>
      <c r="WKY47" s="683"/>
      <c r="WKZ47" s="683"/>
      <c r="WLA47" s="683"/>
      <c r="WLB47" s="683"/>
      <c r="WLC47" s="683"/>
      <c r="WLD47" s="683"/>
      <c r="WLE47" s="683"/>
      <c r="WLF47" s="683"/>
      <c r="WLG47" s="683"/>
      <c r="WLH47" s="683"/>
      <c r="WLI47" s="683"/>
      <c r="WLJ47" s="683"/>
      <c r="WLK47" s="683"/>
      <c r="WLL47" s="683"/>
      <c r="WLM47" s="683"/>
      <c r="WLN47" s="683"/>
      <c r="WLO47" s="683"/>
      <c r="WLP47" s="683"/>
      <c r="WLQ47" s="683"/>
      <c r="WLR47" s="683"/>
      <c r="WLS47" s="683"/>
      <c r="WLT47" s="683"/>
      <c r="WLU47" s="683"/>
      <c r="WLV47" s="683"/>
      <c r="WLW47" s="683"/>
      <c r="WLX47" s="683"/>
      <c r="WLY47" s="683"/>
      <c r="WLZ47" s="683"/>
      <c r="WMA47" s="683"/>
      <c r="WMB47" s="683"/>
      <c r="WMC47" s="683"/>
      <c r="WMD47" s="683"/>
      <c r="WME47" s="683"/>
      <c r="WMF47" s="683"/>
      <c r="WMG47" s="683"/>
      <c r="WMH47" s="683"/>
      <c r="WMI47" s="683"/>
      <c r="WMJ47" s="683"/>
      <c r="WMK47" s="683"/>
      <c r="WML47" s="683"/>
      <c r="WMM47" s="683"/>
      <c r="WMN47" s="683"/>
      <c r="WMO47" s="683"/>
      <c r="WMP47" s="683"/>
      <c r="WMQ47" s="683"/>
      <c r="WMR47" s="683"/>
      <c r="WMS47" s="683"/>
      <c r="WMT47" s="683"/>
      <c r="WMU47" s="683"/>
      <c r="WMV47" s="683"/>
      <c r="WMW47" s="683"/>
      <c r="WMX47" s="683"/>
      <c r="WMY47" s="683"/>
      <c r="WMZ47" s="683"/>
      <c r="WNA47" s="683"/>
      <c r="WNB47" s="683"/>
      <c r="WNC47" s="683"/>
      <c r="WND47" s="683"/>
      <c r="WNE47" s="683"/>
      <c r="WNF47" s="683"/>
      <c r="WNG47" s="683"/>
      <c r="WNH47" s="683"/>
      <c r="WNI47" s="683"/>
      <c r="WNJ47" s="683"/>
      <c r="WNK47" s="683"/>
      <c r="WNL47" s="683"/>
      <c r="WNM47" s="683"/>
      <c r="WNN47" s="683"/>
      <c r="WNO47" s="683"/>
      <c r="WNP47" s="683"/>
      <c r="WNQ47" s="683"/>
      <c r="WNR47" s="683"/>
      <c r="WNS47" s="683"/>
      <c r="WNT47" s="683"/>
      <c r="WNU47" s="683"/>
      <c r="WNV47" s="683"/>
      <c r="WNW47" s="683"/>
      <c r="WNX47" s="683"/>
      <c r="WNY47" s="683"/>
      <c r="WNZ47" s="683"/>
      <c r="WOA47" s="683"/>
      <c r="WOB47" s="683"/>
      <c r="WOC47" s="683"/>
      <c r="WOD47" s="683"/>
      <c r="WOE47" s="683"/>
      <c r="WOF47" s="683"/>
      <c r="WOG47" s="683"/>
      <c r="WOH47" s="683"/>
      <c r="WOI47" s="683"/>
      <c r="WOJ47" s="683"/>
      <c r="WOK47" s="683"/>
      <c r="WOL47" s="683"/>
      <c r="WOM47" s="683"/>
      <c r="WON47" s="683"/>
      <c r="WOO47" s="683"/>
      <c r="WOP47" s="683"/>
      <c r="WOQ47" s="683"/>
      <c r="WOR47" s="683"/>
      <c r="WOS47" s="683"/>
      <c r="WOT47" s="683"/>
      <c r="WOU47" s="683"/>
      <c r="WOV47" s="683"/>
      <c r="WOW47" s="683"/>
      <c r="WOX47" s="683"/>
      <c r="WOY47" s="683"/>
      <c r="WOZ47" s="683"/>
      <c r="WPA47" s="683"/>
      <c r="WPB47" s="683"/>
      <c r="WPC47" s="683"/>
      <c r="WPD47" s="683"/>
      <c r="WPE47" s="683"/>
      <c r="WPF47" s="683"/>
      <c r="WPG47" s="683"/>
      <c r="WPH47" s="683"/>
      <c r="WPI47" s="683"/>
      <c r="WPJ47" s="683"/>
      <c r="WPK47" s="683"/>
      <c r="WPL47" s="683"/>
      <c r="WPM47" s="683"/>
      <c r="WPN47" s="683"/>
      <c r="WPO47" s="683"/>
      <c r="WPP47" s="683"/>
      <c r="WPQ47" s="683"/>
      <c r="WPR47" s="683"/>
      <c r="WPS47" s="683"/>
      <c r="WPT47" s="683"/>
      <c r="WPU47" s="683"/>
      <c r="WPV47" s="683"/>
      <c r="WPW47" s="683"/>
      <c r="WPX47" s="683"/>
      <c r="WPY47" s="683"/>
      <c r="WPZ47" s="683"/>
      <c r="WQA47" s="683"/>
      <c r="WQB47" s="683"/>
      <c r="WQC47" s="683"/>
      <c r="WQD47" s="683"/>
      <c r="WQE47" s="683"/>
      <c r="WQF47" s="683"/>
      <c r="WQG47" s="683"/>
      <c r="WQH47" s="683"/>
      <c r="WQI47" s="683"/>
      <c r="WQJ47" s="683"/>
      <c r="WQK47" s="683"/>
      <c r="WQL47" s="683"/>
      <c r="WQM47" s="683"/>
      <c r="WQN47" s="683"/>
      <c r="WQO47" s="683"/>
      <c r="WQP47" s="683"/>
      <c r="WQQ47" s="683"/>
      <c r="WQR47" s="683"/>
      <c r="WQS47" s="683"/>
      <c r="WQT47" s="683"/>
      <c r="WQU47" s="683"/>
      <c r="WQV47" s="683"/>
      <c r="WQW47" s="683"/>
      <c r="WQX47" s="683"/>
      <c r="WQY47" s="683"/>
      <c r="WQZ47" s="683"/>
      <c r="WRA47" s="683"/>
      <c r="WRB47" s="683"/>
      <c r="WRC47" s="683"/>
      <c r="WRD47" s="683"/>
      <c r="WRE47" s="683"/>
      <c r="WRF47" s="683"/>
      <c r="WRG47" s="683"/>
      <c r="WRH47" s="683"/>
      <c r="WRI47" s="683"/>
      <c r="WRJ47" s="683"/>
      <c r="WRK47" s="683"/>
      <c r="WRL47" s="683"/>
      <c r="WRM47" s="683"/>
      <c r="WRN47" s="683"/>
      <c r="WRO47" s="683"/>
      <c r="WRP47" s="683"/>
      <c r="WRQ47" s="683"/>
      <c r="WRR47" s="683"/>
      <c r="WRS47" s="683"/>
      <c r="WRT47" s="683"/>
      <c r="WRU47" s="683"/>
      <c r="WRV47" s="683"/>
      <c r="WRW47" s="683"/>
      <c r="WRX47" s="683"/>
      <c r="WRY47" s="683"/>
      <c r="WRZ47" s="683"/>
      <c r="WSA47" s="683"/>
      <c r="WSB47" s="683"/>
      <c r="WSC47" s="683"/>
      <c r="WSD47" s="683"/>
      <c r="WSE47" s="683"/>
      <c r="WSF47" s="683"/>
      <c r="WSG47" s="683"/>
      <c r="WSH47" s="683"/>
      <c r="WSI47" s="683"/>
      <c r="WSJ47" s="683"/>
      <c r="WSK47" s="683"/>
      <c r="WSL47" s="683"/>
      <c r="WSM47" s="683"/>
      <c r="WSN47" s="683"/>
      <c r="WSO47" s="683"/>
      <c r="WSP47" s="683"/>
      <c r="WSQ47" s="683"/>
      <c r="WSR47" s="683"/>
      <c r="WSS47" s="683"/>
      <c r="WST47" s="683"/>
      <c r="WSU47" s="683"/>
      <c r="WSV47" s="683"/>
      <c r="WSW47" s="683"/>
      <c r="WSX47" s="683"/>
      <c r="WSY47" s="683"/>
      <c r="WSZ47" s="683"/>
      <c r="WTA47" s="683"/>
      <c r="WTB47" s="683"/>
      <c r="WTC47" s="683"/>
      <c r="WTD47" s="683"/>
      <c r="WTE47" s="683"/>
      <c r="WTF47" s="683"/>
      <c r="WTG47" s="683"/>
      <c r="WTH47" s="683"/>
      <c r="WTI47" s="683"/>
      <c r="WTJ47" s="683"/>
      <c r="WTK47" s="683"/>
      <c r="WTL47" s="683"/>
      <c r="WTM47" s="683"/>
      <c r="WTN47" s="683"/>
      <c r="WTO47" s="683"/>
      <c r="WTP47" s="683"/>
      <c r="WTQ47" s="683"/>
      <c r="WTR47" s="683"/>
      <c r="WTS47" s="683"/>
      <c r="WTT47" s="683"/>
      <c r="WTU47" s="683"/>
      <c r="WTV47" s="683"/>
      <c r="WTW47" s="683"/>
      <c r="WTX47" s="683"/>
      <c r="WTY47" s="683"/>
      <c r="WTZ47" s="683"/>
      <c r="WUA47" s="683"/>
      <c r="WUB47" s="683"/>
      <c r="WUC47" s="683"/>
      <c r="WUD47" s="683"/>
      <c r="WUE47" s="683"/>
      <c r="WUF47" s="683"/>
      <c r="WUG47" s="683"/>
      <c r="WUH47" s="683"/>
      <c r="WUI47" s="683"/>
      <c r="WUJ47" s="683"/>
      <c r="WUK47" s="683"/>
      <c r="WUL47" s="683"/>
      <c r="WUM47" s="683"/>
      <c r="WUN47" s="683"/>
      <c r="WUO47" s="683"/>
      <c r="WUP47" s="683"/>
      <c r="WUQ47" s="683"/>
      <c r="WUR47" s="683"/>
      <c r="WUS47" s="683"/>
      <c r="WUT47" s="683"/>
      <c r="WUU47" s="683"/>
      <c r="WUV47" s="683"/>
      <c r="WUW47" s="683"/>
      <c r="WUX47" s="683"/>
      <c r="WUY47" s="683"/>
      <c r="WUZ47" s="683"/>
      <c r="WVA47" s="683"/>
      <c r="WVB47" s="683"/>
      <c r="WVC47" s="683"/>
      <c r="WVD47" s="683"/>
      <c r="WVE47" s="683"/>
      <c r="WVF47" s="683"/>
      <c r="WVG47" s="683"/>
      <c r="WVH47" s="683"/>
      <c r="WVI47" s="683"/>
      <c r="WVJ47" s="683"/>
      <c r="WVK47" s="683"/>
      <c r="WVL47" s="683"/>
      <c r="WVM47" s="683"/>
      <c r="WVN47" s="683"/>
      <c r="WVO47" s="683"/>
      <c r="WVP47" s="683"/>
      <c r="WVQ47" s="683"/>
      <c r="WVR47" s="683"/>
      <c r="WVS47" s="683"/>
      <c r="WVT47" s="683"/>
    </row>
    <row r="48" spans="1:16140" s="1249" customFormat="1" x14ac:dyDescent="0.2">
      <c r="A48" s="683"/>
      <c r="B48" s="1580" t="s">
        <v>1178</v>
      </c>
      <c r="C48" s="1577"/>
      <c r="D48" s="1577"/>
      <c r="E48" s="1577"/>
      <c r="F48" s="1248"/>
      <c r="G48" s="1577"/>
      <c r="H48" s="1577"/>
      <c r="I48" s="1577"/>
      <c r="K48" s="1577"/>
      <c r="L48" s="1577"/>
      <c r="M48" s="1577"/>
      <c r="O48" s="683"/>
      <c r="P48" s="683"/>
      <c r="Q48" s="683"/>
      <c r="R48" s="683"/>
      <c r="S48" s="683"/>
      <c r="T48" s="683"/>
      <c r="U48" s="683"/>
      <c r="V48" s="683"/>
      <c r="W48" s="683"/>
      <c r="X48" s="683"/>
      <c r="Y48" s="683"/>
      <c r="Z48" s="683"/>
      <c r="AA48" s="683"/>
      <c r="AB48" s="683"/>
      <c r="AC48" s="683"/>
      <c r="AD48" s="683"/>
      <c r="AE48" s="683"/>
      <c r="AF48" s="683"/>
      <c r="AG48" s="683"/>
      <c r="AH48" s="683"/>
      <c r="AI48" s="683"/>
      <c r="AJ48" s="683"/>
      <c r="AK48" s="683"/>
      <c r="AL48" s="683"/>
      <c r="AM48" s="683"/>
      <c r="AN48" s="683"/>
      <c r="AO48" s="683"/>
      <c r="AP48" s="683"/>
      <c r="AQ48" s="683"/>
      <c r="AR48" s="683"/>
      <c r="AS48" s="683"/>
      <c r="AT48" s="683"/>
      <c r="AU48" s="683"/>
      <c r="AV48" s="683"/>
      <c r="AW48" s="683"/>
      <c r="AX48" s="683"/>
      <c r="AY48" s="683"/>
      <c r="AZ48" s="683"/>
      <c r="BA48" s="683"/>
      <c r="BB48" s="683"/>
      <c r="BC48" s="683"/>
      <c r="BD48" s="683"/>
      <c r="BE48" s="683"/>
      <c r="BF48" s="683"/>
      <c r="BG48" s="683"/>
      <c r="BH48" s="683"/>
      <c r="BI48" s="683"/>
      <c r="BJ48" s="683"/>
      <c r="BK48" s="683"/>
      <c r="BL48" s="683"/>
      <c r="BM48" s="683"/>
      <c r="BN48" s="683"/>
      <c r="BO48" s="683"/>
      <c r="BP48" s="683"/>
      <c r="BQ48" s="683"/>
      <c r="BR48" s="683"/>
      <c r="BS48" s="683"/>
      <c r="BT48" s="683"/>
      <c r="BU48" s="683"/>
      <c r="BV48" s="683"/>
      <c r="BW48" s="683"/>
      <c r="BX48" s="683"/>
      <c r="BY48" s="683"/>
      <c r="BZ48" s="683"/>
      <c r="CA48" s="683"/>
      <c r="CB48" s="683"/>
      <c r="CC48" s="683"/>
      <c r="CD48" s="683"/>
      <c r="CE48" s="683"/>
      <c r="CF48" s="683"/>
      <c r="CG48" s="683"/>
      <c r="CH48" s="683"/>
      <c r="CI48" s="683"/>
      <c r="CJ48" s="683"/>
      <c r="CK48" s="683"/>
      <c r="CL48" s="683"/>
      <c r="CM48" s="683"/>
      <c r="CN48" s="683"/>
      <c r="CO48" s="683"/>
      <c r="CP48" s="683"/>
      <c r="CQ48" s="683"/>
      <c r="CR48" s="683"/>
      <c r="CS48" s="683"/>
      <c r="CT48" s="683"/>
      <c r="CU48" s="683"/>
      <c r="CV48" s="683"/>
      <c r="CW48" s="683"/>
      <c r="CX48" s="683"/>
      <c r="CY48" s="683"/>
      <c r="CZ48" s="683"/>
      <c r="DA48" s="683"/>
      <c r="DB48" s="683"/>
      <c r="DC48" s="683"/>
      <c r="DD48" s="683"/>
      <c r="DE48" s="683"/>
      <c r="DF48" s="683"/>
      <c r="DG48" s="683"/>
      <c r="DH48" s="683"/>
      <c r="DI48" s="683"/>
      <c r="DJ48" s="683"/>
      <c r="DK48" s="683"/>
      <c r="DL48" s="683"/>
      <c r="DM48" s="683"/>
      <c r="DN48" s="683"/>
      <c r="DO48" s="683"/>
      <c r="DP48" s="683"/>
      <c r="DQ48" s="683"/>
      <c r="DR48" s="683"/>
      <c r="DS48" s="683"/>
      <c r="DT48" s="683"/>
      <c r="DU48" s="683"/>
      <c r="DV48" s="683"/>
      <c r="DW48" s="683"/>
      <c r="DX48" s="683"/>
      <c r="DY48" s="683"/>
      <c r="DZ48" s="683"/>
      <c r="EA48" s="683"/>
      <c r="EB48" s="683"/>
      <c r="EC48" s="683"/>
      <c r="ED48" s="683"/>
      <c r="EE48" s="683"/>
      <c r="EF48" s="683"/>
      <c r="EG48" s="683"/>
      <c r="EH48" s="683"/>
      <c r="EI48" s="683"/>
      <c r="EJ48" s="683"/>
      <c r="EK48" s="683"/>
      <c r="EL48" s="683"/>
      <c r="EM48" s="683"/>
      <c r="EN48" s="683"/>
      <c r="EO48" s="683"/>
      <c r="EP48" s="683"/>
      <c r="EQ48" s="683"/>
      <c r="ER48" s="683"/>
      <c r="ES48" s="683"/>
      <c r="ET48" s="683"/>
      <c r="EU48" s="683"/>
      <c r="EV48" s="683"/>
      <c r="EW48" s="683"/>
      <c r="EX48" s="683"/>
      <c r="EY48" s="683"/>
      <c r="EZ48" s="683"/>
      <c r="FA48" s="683"/>
      <c r="FB48" s="683"/>
      <c r="FC48" s="683"/>
      <c r="FD48" s="683"/>
      <c r="FE48" s="683"/>
      <c r="FF48" s="683"/>
      <c r="FG48" s="683"/>
      <c r="FH48" s="683"/>
      <c r="FI48" s="683"/>
      <c r="FJ48" s="683"/>
      <c r="FK48" s="683"/>
      <c r="FL48" s="683"/>
      <c r="FM48" s="683"/>
      <c r="FN48" s="683"/>
      <c r="FO48" s="683"/>
      <c r="FP48" s="683"/>
      <c r="FQ48" s="683"/>
      <c r="FR48" s="683"/>
      <c r="FS48" s="683"/>
      <c r="FT48" s="683"/>
      <c r="FU48" s="683"/>
      <c r="FV48" s="683"/>
      <c r="FW48" s="683"/>
      <c r="FX48" s="683"/>
      <c r="FY48" s="683"/>
      <c r="FZ48" s="683"/>
      <c r="GA48" s="683"/>
      <c r="GB48" s="683"/>
      <c r="GC48" s="683"/>
      <c r="GD48" s="683"/>
      <c r="GE48" s="683"/>
      <c r="GF48" s="683"/>
      <c r="GG48" s="683"/>
      <c r="GH48" s="683"/>
      <c r="GI48" s="683"/>
      <c r="GJ48" s="683"/>
      <c r="GK48" s="683"/>
      <c r="GL48" s="683"/>
      <c r="GM48" s="683"/>
      <c r="GN48" s="683"/>
      <c r="GO48" s="683"/>
      <c r="GP48" s="683"/>
      <c r="GQ48" s="683"/>
      <c r="GR48" s="683"/>
      <c r="GS48" s="683"/>
      <c r="GT48" s="683"/>
      <c r="GU48" s="683"/>
      <c r="GV48" s="683"/>
      <c r="GW48" s="683"/>
      <c r="GX48" s="683"/>
      <c r="GY48" s="683"/>
      <c r="GZ48" s="683"/>
      <c r="HA48" s="683"/>
      <c r="HB48" s="683"/>
      <c r="HC48" s="683"/>
      <c r="HD48" s="683"/>
      <c r="HE48" s="683"/>
      <c r="HF48" s="683"/>
      <c r="HG48" s="683"/>
      <c r="HH48" s="683"/>
      <c r="HI48" s="683"/>
      <c r="HJ48" s="683"/>
      <c r="HK48" s="683"/>
      <c r="HL48" s="683"/>
      <c r="HM48" s="683"/>
      <c r="HN48" s="683"/>
      <c r="HO48" s="683"/>
      <c r="HP48" s="683"/>
      <c r="HQ48" s="683"/>
      <c r="HR48" s="683"/>
      <c r="HS48" s="683"/>
      <c r="HT48" s="683"/>
      <c r="HU48" s="683"/>
      <c r="HV48" s="683"/>
      <c r="HW48" s="683"/>
      <c r="HX48" s="683"/>
      <c r="HY48" s="683"/>
      <c r="HZ48" s="683"/>
      <c r="IA48" s="683"/>
      <c r="IB48" s="683"/>
      <c r="IC48" s="683"/>
      <c r="ID48" s="683"/>
      <c r="IE48" s="683"/>
      <c r="IF48" s="683"/>
      <c r="IG48" s="683"/>
      <c r="IH48" s="683"/>
      <c r="II48" s="683"/>
      <c r="IJ48" s="683"/>
      <c r="IK48" s="683"/>
      <c r="IL48" s="683"/>
      <c r="IM48" s="683"/>
      <c r="IN48" s="683"/>
      <c r="IO48" s="683"/>
      <c r="IP48" s="683"/>
      <c r="IQ48" s="683"/>
      <c r="IR48" s="683"/>
      <c r="IS48" s="683"/>
      <c r="IT48" s="683"/>
      <c r="IU48" s="683"/>
      <c r="IV48" s="683"/>
      <c r="IW48" s="683"/>
      <c r="IX48" s="683"/>
      <c r="IY48" s="683"/>
      <c r="IZ48" s="683"/>
      <c r="JA48" s="683"/>
      <c r="JB48" s="683"/>
      <c r="JC48" s="683"/>
      <c r="JD48" s="683"/>
      <c r="JE48" s="683"/>
      <c r="JF48" s="683"/>
      <c r="JG48" s="683"/>
      <c r="JH48" s="683"/>
      <c r="JI48" s="683"/>
      <c r="JJ48" s="683"/>
      <c r="JK48" s="683"/>
      <c r="JL48" s="683"/>
      <c r="JM48" s="683"/>
      <c r="JN48" s="683"/>
      <c r="JO48" s="683"/>
      <c r="JP48" s="683"/>
      <c r="JQ48" s="683"/>
      <c r="JR48" s="683"/>
      <c r="JS48" s="683"/>
      <c r="JT48" s="683"/>
      <c r="JU48" s="683"/>
      <c r="JV48" s="683"/>
      <c r="JW48" s="683"/>
      <c r="JX48" s="683"/>
      <c r="JY48" s="683"/>
      <c r="JZ48" s="683"/>
      <c r="KA48" s="683"/>
      <c r="KB48" s="683"/>
      <c r="KC48" s="683"/>
      <c r="KD48" s="683"/>
      <c r="KE48" s="683"/>
      <c r="KF48" s="683"/>
      <c r="KG48" s="683"/>
      <c r="KH48" s="683"/>
      <c r="KI48" s="683"/>
      <c r="KJ48" s="683"/>
      <c r="KK48" s="683"/>
      <c r="KL48" s="683"/>
      <c r="KM48" s="683"/>
      <c r="KN48" s="683"/>
      <c r="KO48" s="683"/>
      <c r="KP48" s="683"/>
      <c r="KQ48" s="683"/>
      <c r="KR48" s="683"/>
      <c r="KS48" s="683"/>
      <c r="KT48" s="683"/>
      <c r="KU48" s="683"/>
      <c r="KV48" s="683"/>
      <c r="KW48" s="683"/>
      <c r="KX48" s="683"/>
      <c r="KY48" s="683"/>
      <c r="KZ48" s="683"/>
      <c r="LA48" s="683"/>
      <c r="LB48" s="683"/>
      <c r="LC48" s="683"/>
      <c r="LD48" s="683"/>
      <c r="LE48" s="683"/>
      <c r="LF48" s="683"/>
      <c r="LG48" s="683"/>
      <c r="LH48" s="683"/>
      <c r="LI48" s="683"/>
      <c r="LJ48" s="683"/>
      <c r="LK48" s="683"/>
      <c r="LL48" s="683"/>
      <c r="LM48" s="683"/>
      <c r="LN48" s="683"/>
      <c r="LO48" s="683"/>
      <c r="LP48" s="683"/>
      <c r="LQ48" s="683"/>
      <c r="LR48" s="683"/>
      <c r="LS48" s="683"/>
      <c r="LT48" s="683"/>
      <c r="LU48" s="683"/>
      <c r="LV48" s="683"/>
      <c r="LW48" s="683"/>
      <c r="LX48" s="683"/>
      <c r="LY48" s="683"/>
      <c r="LZ48" s="683"/>
      <c r="MA48" s="683"/>
      <c r="MB48" s="683"/>
      <c r="MC48" s="683"/>
      <c r="MD48" s="683"/>
      <c r="ME48" s="683"/>
      <c r="MF48" s="683"/>
      <c r="MG48" s="683"/>
      <c r="MH48" s="683"/>
      <c r="MI48" s="683"/>
      <c r="MJ48" s="683"/>
      <c r="MK48" s="683"/>
      <c r="ML48" s="683"/>
      <c r="MM48" s="683"/>
      <c r="MN48" s="683"/>
      <c r="MO48" s="683"/>
      <c r="MP48" s="683"/>
      <c r="MQ48" s="683"/>
      <c r="MR48" s="683"/>
      <c r="MS48" s="683"/>
      <c r="MT48" s="683"/>
      <c r="MU48" s="683"/>
      <c r="MV48" s="683"/>
      <c r="MW48" s="683"/>
      <c r="MX48" s="683"/>
      <c r="MY48" s="683"/>
      <c r="MZ48" s="683"/>
      <c r="NA48" s="683"/>
      <c r="NB48" s="683"/>
      <c r="NC48" s="683"/>
      <c r="ND48" s="683"/>
      <c r="NE48" s="683"/>
      <c r="NF48" s="683"/>
      <c r="NG48" s="683"/>
      <c r="NH48" s="683"/>
      <c r="NI48" s="683"/>
      <c r="NJ48" s="683"/>
      <c r="NK48" s="683"/>
      <c r="NL48" s="683"/>
      <c r="NM48" s="683"/>
      <c r="NN48" s="683"/>
      <c r="NO48" s="683"/>
      <c r="NP48" s="683"/>
      <c r="NQ48" s="683"/>
      <c r="NR48" s="683"/>
      <c r="NS48" s="683"/>
      <c r="NT48" s="683"/>
      <c r="NU48" s="683"/>
      <c r="NV48" s="683"/>
      <c r="NW48" s="683"/>
      <c r="NX48" s="683"/>
      <c r="NY48" s="683"/>
      <c r="NZ48" s="683"/>
      <c r="OA48" s="683"/>
      <c r="OB48" s="683"/>
      <c r="OC48" s="683"/>
      <c r="OD48" s="683"/>
      <c r="OE48" s="683"/>
      <c r="OF48" s="683"/>
      <c r="OG48" s="683"/>
      <c r="OH48" s="683"/>
      <c r="OI48" s="683"/>
      <c r="OJ48" s="683"/>
      <c r="OK48" s="683"/>
      <c r="OL48" s="683"/>
      <c r="OM48" s="683"/>
      <c r="ON48" s="683"/>
      <c r="OO48" s="683"/>
      <c r="OP48" s="683"/>
      <c r="OQ48" s="683"/>
      <c r="OR48" s="683"/>
      <c r="OS48" s="683"/>
      <c r="OT48" s="683"/>
      <c r="OU48" s="683"/>
      <c r="OV48" s="683"/>
      <c r="OW48" s="683"/>
      <c r="OX48" s="683"/>
      <c r="OY48" s="683"/>
      <c r="OZ48" s="683"/>
      <c r="PA48" s="683"/>
      <c r="PB48" s="683"/>
      <c r="PC48" s="683"/>
      <c r="PD48" s="683"/>
      <c r="PE48" s="683"/>
      <c r="PF48" s="683"/>
      <c r="PG48" s="683"/>
      <c r="PH48" s="683"/>
      <c r="PI48" s="683"/>
      <c r="PJ48" s="683"/>
      <c r="PK48" s="683"/>
      <c r="PL48" s="683"/>
      <c r="PM48" s="683"/>
      <c r="PN48" s="683"/>
      <c r="PO48" s="683"/>
      <c r="PP48" s="683"/>
      <c r="PQ48" s="683"/>
      <c r="PR48" s="683"/>
      <c r="PS48" s="683"/>
      <c r="PT48" s="683"/>
      <c r="PU48" s="683"/>
      <c r="PV48" s="683"/>
      <c r="PW48" s="683"/>
      <c r="PX48" s="683"/>
      <c r="PY48" s="683"/>
      <c r="PZ48" s="683"/>
      <c r="QA48" s="683"/>
      <c r="QB48" s="683"/>
      <c r="QC48" s="683"/>
      <c r="QD48" s="683"/>
      <c r="QE48" s="683"/>
      <c r="QF48" s="683"/>
      <c r="QG48" s="683"/>
      <c r="QH48" s="683"/>
      <c r="QI48" s="683"/>
      <c r="QJ48" s="683"/>
      <c r="QK48" s="683"/>
      <c r="QL48" s="683"/>
      <c r="QM48" s="683"/>
      <c r="QN48" s="683"/>
      <c r="QO48" s="683"/>
      <c r="QP48" s="683"/>
      <c r="QQ48" s="683"/>
      <c r="QR48" s="683"/>
      <c r="QS48" s="683"/>
      <c r="QT48" s="683"/>
      <c r="QU48" s="683"/>
      <c r="QV48" s="683"/>
      <c r="QW48" s="683"/>
      <c r="QX48" s="683"/>
      <c r="QY48" s="683"/>
      <c r="QZ48" s="683"/>
      <c r="RA48" s="683"/>
      <c r="RB48" s="683"/>
      <c r="RC48" s="683"/>
      <c r="RD48" s="683"/>
      <c r="RE48" s="683"/>
      <c r="RF48" s="683"/>
      <c r="RG48" s="683"/>
      <c r="RH48" s="683"/>
      <c r="RI48" s="683"/>
      <c r="RJ48" s="683"/>
      <c r="RK48" s="683"/>
      <c r="RL48" s="683"/>
      <c r="RM48" s="683"/>
      <c r="RN48" s="683"/>
      <c r="RO48" s="683"/>
      <c r="RP48" s="683"/>
      <c r="RQ48" s="683"/>
      <c r="RR48" s="683"/>
      <c r="RS48" s="683"/>
      <c r="RT48" s="683"/>
      <c r="RU48" s="683"/>
      <c r="RV48" s="683"/>
      <c r="RW48" s="683"/>
      <c r="RX48" s="683"/>
      <c r="RY48" s="683"/>
      <c r="RZ48" s="683"/>
      <c r="SA48" s="683"/>
      <c r="SB48" s="683"/>
      <c r="SC48" s="683"/>
      <c r="SD48" s="683"/>
      <c r="SE48" s="683"/>
      <c r="SF48" s="683"/>
      <c r="SG48" s="683"/>
      <c r="SH48" s="683"/>
      <c r="SI48" s="683"/>
      <c r="SJ48" s="683"/>
      <c r="SK48" s="683"/>
      <c r="SL48" s="683"/>
      <c r="SM48" s="683"/>
      <c r="SN48" s="683"/>
      <c r="SO48" s="683"/>
      <c r="SP48" s="683"/>
      <c r="SQ48" s="683"/>
      <c r="SR48" s="683"/>
      <c r="SS48" s="683"/>
      <c r="ST48" s="683"/>
      <c r="SU48" s="683"/>
      <c r="SV48" s="683"/>
      <c r="SW48" s="683"/>
      <c r="SX48" s="683"/>
      <c r="SY48" s="683"/>
      <c r="SZ48" s="683"/>
      <c r="TA48" s="683"/>
      <c r="TB48" s="683"/>
      <c r="TC48" s="683"/>
      <c r="TD48" s="683"/>
      <c r="TE48" s="683"/>
      <c r="TF48" s="683"/>
      <c r="TG48" s="683"/>
      <c r="TH48" s="683"/>
      <c r="TI48" s="683"/>
      <c r="TJ48" s="683"/>
      <c r="TK48" s="683"/>
      <c r="TL48" s="683"/>
      <c r="TM48" s="683"/>
      <c r="TN48" s="683"/>
      <c r="TO48" s="683"/>
      <c r="TP48" s="683"/>
      <c r="TQ48" s="683"/>
      <c r="TR48" s="683"/>
      <c r="TS48" s="683"/>
      <c r="TT48" s="683"/>
      <c r="TU48" s="683"/>
      <c r="TV48" s="683"/>
      <c r="TW48" s="683"/>
      <c r="TX48" s="683"/>
      <c r="TY48" s="683"/>
      <c r="TZ48" s="683"/>
      <c r="UA48" s="683"/>
      <c r="UB48" s="683"/>
      <c r="UC48" s="683"/>
      <c r="UD48" s="683"/>
      <c r="UE48" s="683"/>
      <c r="UF48" s="683"/>
      <c r="UG48" s="683"/>
      <c r="UH48" s="683"/>
      <c r="UI48" s="683"/>
      <c r="UJ48" s="683"/>
      <c r="UK48" s="683"/>
      <c r="UL48" s="683"/>
      <c r="UM48" s="683"/>
      <c r="UN48" s="683"/>
      <c r="UO48" s="683"/>
      <c r="UP48" s="683"/>
      <c r="UQ48" s="683"/>
      <c r="UR48" s="683"/>
      <c r="US48" s="683"/>
      <c r="UT48" s="683"/>
      <c r="UU48" s="683"/>
      <c r="UV48" s="683"/>
      <c r="UW48" s="683"/>
      <c r="UX48" s="683"/>
      <c r="UY48" s="683"/>
      <c r="UZ48" s="683"/>
      <c r="VA48" s="683"/>
      <c r="VB48" s="683"/>
      <c r="VC48" s="683"/>
      <c r="VD48" s="683"/>
      <c r="VE48" s="683"/>
      <c r="VF48" s="683"/>
      <c r="VG48" s="683"/>
      <c r="VH48" s="683"/>
      <c r="VI48" s="683"/>
      <c r="VJ48" s="683"/>
      <c r="VK48" s="683"/>
      <c r="VL48" s="683"/>
      <c r="VM48" s="683"/>
      <c r="VN48" s="683"/>
      <c r="VO48" s="683"/>
      <c r="VP48" s="683"/>
      <c r="VQ48" s="683"/>
      <c r="VR48" s="683"/>
      <c r="VS48" s="683"/>
      <c r="VT48" s="683"/>
      <c r="VU48" s="683"/>
      <c r="VV48" s="683"/>
      <c r="VW48" s="683"/>
      <c r="VX48" s="683"/>
      <c r="VY48" s="683"/>
      <c r="VZ48" s="683"/>
      <c r="WA48" s="683"/>
      <c r="WB48" s="683"/>
      <c r="WC48" s="683"/>
      <c r="WD48" s="683"/>
      <c r="WE48" s="683"/>
      <c r="WF48" s="683"/>
      <c r="WG48" s="683"/>
      <c r="WH48" s="683"/>
      <c r="WI48" s="683"/>
      <c r="WJ48" s="683"/>
      <c r="WK48" s="683"/>
      <c r="WL48" s="683"/>
      <c r="WM48" s="683"/>
      <c r="WN48" s="683"/>
      <c r="WO48" s="683"/>
      <c r="WP48" s="683"/>
      <c r="WQ48" s="683"/>
      <c r="WR48" s="683"/>
      <c r="WS48" s="683"/>
      <c r="WT48" s="683"/>
      <c r="WU48" s="683"/>
      <c r="WV48" s="683"/>
      <c r="WW48" s="683"/>
      <c r="WX48" s="683"/>
      <c r="WY48" s="683"/>
      <c r="WZ48" s="683"/>
      <c r="XA48" s="683"/>
      <c r="XB48" s="683"/>
      <c r="XC48" s="683"/>
      <c r="XD48" s="683"/>
      <c r="XE48" s="683"/>
      <c r="XF48" s="683"/>
      <c r="XG48" s="683"/>
      <c r="XH48" s="683"/>
      <c r="XI48" s="683"/>
      <c r="XJ48" s="683"/>
      <c r="XK48" s="683"/>
      <c r="XL48" s="683"/>
      <c r="XM48" s="683"/>
      <c r="XN48" s="683"/>
      <c r="XO48" s="683"/>
      <c r="XP48" s="683"/>
      <c r="XQ48" s="683"/>
      <c r="XR48" s="683"/>
      <c r="XS48" s="683"/>
      <c r="XT48" s="683"/>
      <c r="XU48" s="683"/>
      <c r="XV48" s="683"/>
      <c r="XW48" s="683"/>
      <c r="XX48" s="683"/>
      <c r="XY48" s="683"/>
      <c r="XZ48" s="683"/>
      <c r="YA48" s="683"/>
      <c r="YB48" s="683"/>
      <c r="YC48" s="683"/>
      <c r="YD48" s="683"/>
      <c r="YE48" s="683"/>
      <c r="YF48" s="683"/>
      <c r="YG48" s="683"/>
      <c r="YH48" s="683"/>
      <c r="YI48" s="683"/>
      <c r="YJ48" s="683"/>
      <c r="YK48" s="683"/>
      <c r="YL48" s="683"/>
      <c r="YM48" s="683"/>
      <c r="YN48" s="683"/>
      <c r="YO48" s="683"/>
      <c r="YP48" s="683"/>
      <c r="YQ48" s="683"/>
      <c r="YR48" s="683"/>
      <c r="YS48" s="683"/>
      <c r="YT48" s="683"/>
      <c r="YU48" s="683"/>
      <c r="YV48" s="683"/>
      <c r="YW48" s="683"/>
      <c r="YX48" s="683"/>
      <c r="YY48" s="683"/>
      <c r="YZ48" s="683"/>
      <c r="ZA48" s="683"/>
      <c r="ZB48" s="683"/>
      <c r="ZC48" s="683"/>
      <c r="ZD48" s="683"/>
      <c r="ZE48" s="683"/>
      <c r="ZF48" s="683"/>
      <c r="ZG48" s="683"/>
      <c r="ZH48" s="683"/>
      <c r="ZI48" s="683"/>
      <c r="ZJ48" s="683"/>
      <c r="ZK48" s="683"/>
      <c r="ZL48" s="683"/>
      <c r="ZM48" s="683"/>
      <c r="ZN48" s="683"/>
      <c r="ZO48" s="683"/>
      <c r="ZP48" s="683"/>
      <c r="ZQ48" s="683"/>
      <c r="ZR48" s="683"/>
      <c r="ZS48" s="683"/>
      <c r="ZT48" s="683"/>
      <c r="ZU48" s="683"/>
      <c r="ZV48" s="683"/>
      <c r="ZW48" s="683"/>
      <c r="ZX48" s="683"/>
      <c r="ZY48" s="683"/>
      <c r="ZZ48" s="683"/>
      <c r="AAA48" s="683"/>
      <c r="AAB48" s="683"/>
      <c r="AAC48" s="683"/>
      <c r="AAD48" s="683"/>
      <c r="AAE48" s="683"/>
      <c r="AAF48" s="683"/>
      <c r="AAG48" s="683"/>
      <c r="AAH48" s="683"/>
      <c r="AAI48" s="683"/>
      <c r="AAJ48" s="683"/>
      <c r="AAK48" s="683"/>
      <c r="AAL48" s="683"/>
      <c r="AAM48" s="683"/>
      <c r="AAN48" s="683"/>
      <c r="AAO48" s="683"/>
      <c r="AAP48" s="683"/>
      <c r="AAQ48" s="683"/>
      <c r="AAR48" s="683"/>
      <c r="AAS48" s="683"/>
      <c r="AAT48" s="683"/>
      <c r="AAU48" s="683"/>
      <c r="AAV48" s="683"/>
      <c r="AAW48" s="683"/>
      <c r="AAX48" s="683"/>
      <c r="AAY48" s="683"/>
      <c r="AAZ48" s="683"/>
      <c r="ABA48" s="683"/>
      <c r="ABB48" s="683"/>
      <c r="ABC48" s="683"/>
      <c r="ABD48" s="683"/>
      <c r="ABE48" s="683"/>
      <c r="ABF48" s="683"/>
      <c r="ABG48" s="683"/>
      <c r="ABH48" s="683"/>
      <c r="ABI48" s="683"/>
      <c r="ABJ48" s="683"/>
      <c r="ABK48" s="683"/>
      <c r="ABL48" s="683"/>
      <c r="ABM48" s="683"/>
      <c r="ABN48" s="683"/>
      <c r="ABO48" s="683"/>
      <c r="ABP48" s="683"/>
      <c r="ABQ48" s="683"/>
      <c r="ABR48" s="683"/>
      <c r="ABS48" s="683"/>
      <c r="ABT48" s="683"/>
      <c r="ABU48" s="683"/>
      <c r="ABV48" s="683"/>
      <c r="ABW48" s="683"/>
      <c r="ABX48" s="683"/>
      <c r="ABY48" s="683"/>
      <c r="ABZ48" s="683"/>
      <c r="ACA48" s="683"/>
      <c r="ACB48" s="683"/>
      <c r="ACC48" s="683"/>
      <c r="ACD48" s="683"/>
      <c r="ACE48" s="683"/>
      <c r="ACF48" s="683"/>
      <c r="ACG48" s="683"/>
      <c r="ACH48" s="683"/>
      <c r="ACI48" s="683"/>
      <c r="ACJ48" s="683"/>
      <c r="ACK48" s="683"/>
      <c r="ACL48" s="683"/>
      <c r="ACM48" s="683"/>
      <c r="ACN48" s="683"/>
      <c r="ACO48" s="683"/>
      <c r="ACP48" s="683"/>
      <c r="ACQ48" s="683"/>
      <c r="ACR48" s="683"/>
      <c r="ACS48" s="683"/>
      <c r="ACT48" s="683"/>
      <c r="ACU48" s="683"/>
      <c r="ACV48" s="683"/>
      <c r="ACW48" s="683"/>
      <c r="ACX48" s="683"/>
      <c r="ACY48" s="683"/>
      <c r="ACZ48" s="683"/>
      <c r="ADA48" s="683"/>
      <c r="ADB48" s="683"/>
      <c r="ADC48" s="683"/>
      <c r="ADD48" s="683"/>
      <c r="ADE48" s="683"/>
      <c r="ADF48" s="683"/>
      <c r="ADG48" s="683"/>
      <c r="ADH48" s="683"/>
      <c r="ADI48" s="683"/>
      <c r="ADJ48" s="683"/>
      <c r="ADK48" s="683"/>
      <c r="ADL48" s="683"/>
      <c r="ADM48" s="683"/>
      <c r="ADN48" s="683"/>
      <c r="ADO48" s="683"/>
      <c r="ADP48" s="683"/>
      <c r="ADQ48" s="683"/>
      <c r="ADR48" s="683"/>
      <c r="ADS48" s="683"/>
      <c r="ADT48" s="683"/>
      <c r="ADU48" s="683"/>
      <c r="ADV48" s="683"/>
      <c r="ADW48" s="683"/>
      <c r="ADX48" s="683"/>
      <c r="ADY48" s="683"/>
      <c r="ADZ48" s="683"/>
      <c r="AEA48" s="683"/>
      <c r="AEB48" s="683"/>
      <c r="AEC48" s="683"/>
      <c r="AED48" s="683"/>
      <c r="AEE48" s="683"/>
      <c r="AEF48" s="683"/>
      <c r="AEG48" s="683"/>
      <c r="AEH48" s="683"/>
      <c r="AEI48" s="683"/>
      <c r="AEJ48" s="683"/>
      <c r="AEK48" s="683"/>
      <c r="AEL48" s="683"/>
      <c r="AEM48" s="683"/>
      <c r="AEN48" s="683"/>
      <c r="AEO48" s="683"/>
      <c r="AEP48" s="683"/>
      <c r="AEQ48" s="683"/>
      <c r="AER48" s="683"/>
      <c r="AES48" s="683"/>
      <c r="AET48" s="683"/>
      <c r="AEU48" s="683"/>
      <c r="AEV48" s="683"/>
      <c r="AEW48" s="683"/>
      <c r="AEX48" s="683"/>
      <c r="AEY48" s="683"/>
      <c r="AEZ48" s="683"/>
      <c r="AFA48" s="683"/>
      <c r="AFB48" s="683"/>
      <c r="AFC48" s="683"/>
      <c r="AFD48" s="683"/>
      <c r="AFE48" s="683"/>
      <c r="AFF48" s="683"/>
      <c r="AFG48" s="683"/>
      <c r="AFH48" s="683"/>
      <c r="AFI48" s="683"/>
      <c r="AFJ48" s="683"/>
      <c r="AFK48" s="683"/>
      <c r="AFL48" s="683"/>
      <c r="AFM48" s="683"/>
      <c r="AFN48" s="683"/>
      <c r="AFO48" s="683"/>
      <c r="AFP48" s="683"/>
      <c r="AFQ48" s="683"/>
      <c r="AFR48" s="683"/>
      <c r="AFS48" s="683"/>
      <c r="AFT48" s="683"/>
      <c r="AFU48" s="683"/>
      <c r="AFV48" s="683"/>
      <c r="AFW48" s="683"/>
      <c r="AFX48" s="683"/>
      <c r="AFY48" s="683"/>
      <c r="AFZ48" s="683"/>
      <c r="AGA48" s="683"/>
      <c r="AGB48" s="683"/>
      <c r="AGC48" s="683"/>
      <c r="AGD48" s="683"/>
      <c r="AGE48" s="683"/>
      <c r="AGF48" s="683"/>
      <c r="AGG48" s="683"/>
      <c r="AGH48" s="683"/>
      <c r="AGI48" s="683"/>
      <c r="AGJ48" s="683"/>
      <c r="AGK48" s="683"/>
      <c r="AGL48" s="683"/>
      <c r="AGM48" s="683"/>
      <c r="AGN48" s="683"/>
      <c r="AGO48" s="683"/>
      <c r="AGP48" s="683"/>
      <c r="AGQ48" s="683"/>
      <c r="AGR48" s="683"/>
      <c r="AGS48" s="683"/>
      <c r="AGT48" s="683"/>
      <c r="AGU48" s="683"/>
      <c r="AGV48" s="683"/>
      <c r="AGW48" s="683"/>
      <c r="AGX48" s="683"/>
      <c r="AGY48" s="683"/>
      <c r="AGZ48" s="683"/>
      <c r="AHA48" s="683"/>
      <c r="AHB48" s="683"/>
      <c r="AHC48" s="683"/>
      <c r="AHD48" s="683"/>
      <c r="AHE48" s="683"/>
      <c r="AHF48" s="683"/>
      <c r="AHG48" s="683"/>
      <c r="AHH48" s="683"/>
      <c r="AHI48" s="683"/>
      <c r="AHJ48" s="683"/>
      <c r="AHK48" s="683"/>
      <c r="AHL48" s="683"/>
      <c r="AHM48" s="683"/>
      <c r="AHN48" s="683"/>
      <c r="AHO48" s="683"/>
      <c r="AHP48" s="683"/>
      <c r="AHQ48" s="683"/>
      <c r="AHR48" s="683"/>
      <c r="AHS48" s="683"/>
      <c r="AHT48" s="683"/>
      <c r="AHU48" s="683"/>
      <c r="AHV48" s="683"/>
      <c r="AHW48" s="683"/>
      <c r="AHX48" s="683"/>
      <c r="AHY48" s="683"/>
      <c r="AHZ48" s="683"/>
      <c r="AIA48" s="683"/>
      <c r="AIB48" s="683"/>
      <c r="AIC48" s="683"/>
      <c r="AID48" s="683"/>
      <c r="AIE48" s="683"/>
      <c r="AIF48" s="683"/>
      <c r="AIG48" s="683"/>
      <c r="AIH48" s="683"/>
      <c r="AII48" s="683"/>
      <c r="AIJ48" s="683"/>
      <c r="AIK48" s="683"/>
      <c r="AIL48" s="683"/>
      <c r="AIM48" s="683"/>
      <c r="AIN48" s="683"/>
      <c r="AIO48" s="683"/>
      <c r="AIP48" s="683"/>
      <c r="AIQ48" s="683"/>
      <c r="AIR48" s="683"/>
      <c r="AIS48" s="683"/>
      <c r="AIT48" s="683"/>
      <c r="AIU48" s="683"/>
      <c r="AIV48" s="683"/>
      <c r="AIW48" s="683"/>
      <c r="AIX48" s="683"/>
      <c r="AIY48" s="683"/>
      <c r="AIZ48" s="683"/>
      <c r="AJA48" s="683"/>
      <c r="AJB48" s="683"/>
      <c r="AJC48" s="683"/>
      <c r="AJD48" s="683"/>
      <c r="AJE48" s="683"/>
      <c r="AJF48" s="683"/>
      <c r="AJG48" s="683"/>
      <c r="AJH48" s="683"/>
      <c r="AJI48" s="683"/>
      <c r="AJJ48" s="683"/>
      <c r="AJK48" s="683"/>
      <c r="AJL48" s="683"/>
      <c r="AJM48" s="683"/>
      <c r="AJN48" s="683"/>
      <c r="AJO48" s="683"/>
      <c r="AJP48" s="683"/>
      <c r="AJQ48" s="683"/>
      <c r="AJR48" s="683"/>
      <c r="AJS48" s="683"/>
      <c r="AJT48" s="683"/>
      <c r="AJU48" s="683"/>
      <c r="AJV48" s="683"/>
      <c r="AJW48" s="683"/>
      <c r="AJX48" s="683"/>
      <c r="AJY48" s="683"/>
      <c r="AJZ48" s="683"/>
      <c r="AKA48" s="683"/>
      <c r="AKB48" s="683"/>
      <c r="AKC48" s="683"/>
      <c r="AKD48" s="683"/>
      <c r="AKE48" s="683"/>
      <c r="AKF48" s="683"/>
      <c r="AKG48" s="683"/>
      <c r="AKH48" s="683"/>
      <c r="AKI48" s="683"/>
      <c r="AKJ48" s="683"/>
      <c r="AKK48" s="683"/>
      <c r="AKL48" s="683"/>
      <c r="AKM48" s="683"/>
      <c r="AKN48" s="683"/>
      <c r="AKO48" s="683"/>
      <c r="AKP48" s="683"/>
      <c r="AKQ48" s="683"/>
      <c r="AKR48" s="683"/>
      <c r="AKS48" s="683"/>
      <c r="AKT48" s="683"/>
      <c r="AKU48" s="683"/>
      <c r="AKV48" s="683"/>
      <c r="AKW48" s="683"/>
      <c r="AKX48" s="683"/>
      <c r="AKY48" s="683"/>
      <c r="AKZ48" s="683"/>
      <c r="ALA48" s="683"/>
      <c r="ALB48" s="683"/>
      <c r="ALC48" s="683"/>
      <c r="ALD48" s="683"/>
      <c r="ALE48" s="683"/>
      <c r="ALF48" s="683"/>
      <c r="ALG48" s="683"/>
      <c r="ALH48" s="683"/>
      <c r="ALI48" s="683"/>
      <c r="ALJ48" s="683"/>
      <c r="ALK48" s="683"/>
      <c r="ALL48" s="683"/>
      <c r="ALM48" s="683"/>
      <c r="ALN48" s="683"/>
      <c r="ALO48" s="683"/>
      <c r="ALP48" s="683"/>
      <c r="ALQ48" s="683"/>
      <c r="ALR48" s="683"/>
      <c r="ALS48" s="683"/>
      <c r="ALT48" s="683"/>
      <c r="ALU48" s="683"/>
      <c r="ALV48" s="683"/>
      <c r="ALW48" s="683"/>
      <c r="ALX48" s="683"/>
      <c r="ALY48" s="683"/>
      <c r="ALZ48" s="683"/>
      <c r="AMA48" s="683"/>
      <c r="AMB48" s="683"/>
      <c r="AMC48" s="683"/>
      <c r="AMD48" s="683"/>
      <c r="AME48" s="683"/>
      <c r="AMF48" s="683"/>
      <c r="AMG48" s="683"/>
      <c r="AMH48" s="683"/>
      <c r="AMI48" s="683"/>
      <c r="AMJ48" s="683"/>
      <c r="AMK48" s="683"/>
      <c r="AML48" s="683"/>
      <c r="AMM48" s="683"/>
      <c r="AMN48" s="683"/>
      <c r="AMO48" s="683"/>
      <c r="AMP48" s="683"/>
      <c r="AMQ48" s="683"/>
      <c r="AMR48" s="683"/>
      <c r="AMS48" s="683"/>
      <c r="AMT48" s="683"/>
      <c r="AMU48" s="683"/>
      <c r="AMV48" s="683"/>
      <c r="AMW48" s="683"/>
      <c r="AMX48" s="683"/>
      <c r="AMY48" s="683"/>
      <c r="AMZ48" s="683"/>
      <c r="ANA48" s="683"/>
      <c r="ANB48" s="683"/>
      <c r="ANC48" s="683"/>
      <c r="AND48" s="683"/>
      <c r="ANE48" s="683"/>
      <c r="ANF48" s="683"/>
      <c r="ANG48" s="683"/>
      <c r="ANH48" s="683"/>
      <c r="ANI48" s="683"/>
      <c r="ANJ48" s="683"/>
      <c r="ANK48" s="683"/>
      <c r="ANL48" s="683"/>
      <c r="ANM48" s="683"/>
      <c r="ANN48" s="683"/>
      <c r="ANO48" s="683"/>
      <c r="ANP48" s="683"/>
      <c r="ANQ48" s="683"/>
      <c r="ANR48" s="683"/>
      <c r="ANS48" s="683"/>
      <c r="ANT48" s="683"/>
      <c r="ANU48" s="683"/>
      <c r="ANV48" s="683"/>
      <c r="ANW48" s="683"/>
      <c r="ANX48" s="683"/>
      <c r="ANY48" s="683"/>
      <c r="ANZ48" s="683"/>
      <c r="AOA48" s="683"/>
      <c r="AOB48" s="683"/>
      <c r="AOC48" s="683"/>
      <c r="AOD48" s="683"/>
      <c r="AOE48" s="683"/>
      <c r="AOF48" s="683"/>
      <c r="AOG48" s="683"/>
      <c r="AOH48" s="683"/>
      <c r="AOI48" s="683"/>
      <c r="AOJ48" s="683"/>
      <c r="AOK48" s="683"/>
      <c r="AOL48" s="683"/>
      <c r="AOM48" s="683"/>
      <c r="AON48" s="683"/>
      <c r="AOO48" s="683"/>
      <c r="AOP48" s="683"/>
      <c r="AOQ48" s="683"/>
      <c r="AOR48" s="683"/>
      <c r="AOS48" s="683"/>
      <c r="AOT48" s="683"/>
      <c r="AOU48" s="683"/>
      <c r="AOV48" s="683"/>
      <c r="AOW48" s="683"/>
      <c r="AOX48" s="683"/>
      <c r="AOY48" s="683"/>
      <c r="AOZ48" s="683"/>
      <c r="APA48" s="683"/>
      <c r="APB48" s="683"/>
      <c r="APC48" s="683"/>
      <c r="APD48" s="683"/>
      <c r="APE48" s="683"/>
      <c r="APF48" s="683"/>
      <c r="APG48" s="683"/>
      <c r="APH48" s="683"/>
      <c r="API48" s="683"/>
      <c r="APJ48" s="683"/>
      <c r="APK48" s="683"/>
      <c r="APL48" s="683"/>
      <c r="APM48" s="683"/>
      <c r="APN48" s="683"/>
      <c r="APO48" s="683"/>
      <c r="APP48" s="683"/>
      <c r="APQ48" s="683"/>
      <c r="APR48" s="683"/>
      <c r="APS48" s="683"/>
      <c r="APT48" s="683"/>
      <c r="APU48" s="683"/>
      <c r="APV48" s="683"/>
      <c r="APW48" s="683"/>
      <c r="APX48" s="683"/>
      <c r="APY48" s="683"/>
      <c r="APZ48" s="683"/>
      <c r="AQA48" s="683"/>
      <c r="AQB48" s="683"/>
      <c r="AQC48" s="683"/>
      <c r="AQD48" s="683"/>
      <c r="AQE48" s="683"/>
      <c r="AQF48" s="683"/>
      <c r="AQG48" s="683"/>
      <c r="AQH48" s="683"/>
      <c r="AQI48" s="683"/>
      <c r="AQJ48" s="683"/>
      <c r="AQK48" s="683"/>
      <c r="AQL48" s="683"/>
      <c r="AQM48" s="683"/>
      <c r="AQN48" s="683"/>
      <c r="AQO48" s="683"/>
      <c r="AQP48" s="683"/>
      <c r="AQQ48" s="683"/>
      <c r="AQR48" s="683"/>
      <c r="AQS48" s="683"/>
      <c r="AQT48" s="683"/>
      <c r="AQU48" s="683"/>
      <c r="AQV48" s="683"/>
      <c r="AQW48" s="683"/>
      <c r="AQX48" s="683"/>
      <c r="AQY48" s="683"/>
      <c r="AQZ48" s="683"/>
      <c r="ARA48" s="683"/>
      <c r="ARB48" s="683"/>
      <c r="ARC48" s="683"/>
      <c r="ARD48" s="683"/>
      <c r="ARE48" s="683"/>
      <c r="ARF48" s="683"/>
      <c r="ARG48" s="683"/>
      <c r="ARH48" s="683"/>
      <c r="ARI48" s="683"/>
      <c r="ARJ48" s="683"/>
      <c r="ARK48" s="683"/>
      <c r="ARL48" s="683"/>
      <c r="ARM48" s="683"/>
      <c r="ARN48" s="683"/>
      <c r="ARO48" s="683"/>
      <c r="ARP48" s="683"/>
      <c r="ARQ48" s="683"/>
      <c r="ARR48" s="683"/>
      <c r="ARS48" s="683"/>
      <c r="ART48" s="683"/>
      <c r="ARU48" s="683"/>
      <c r="ARV48" s="683"/>
      <c r="ARW48" s="683"/>
      <c r="ARX48" s="683"/>
      <c r="ARY48" s="683"/>
      <c r="ARZ48" s="683"/>
      <c r="ASA48" s="683"/>
      <c r="ASB48" s="683"/>
      <c r="ASC48" s="683"/>
      <c r="ASD48" s="683"/>
      <c r="ASE48" s="683"/>
      <c r="ASF48" s="683"/>
      <c r="ASG48" s="683"/>
      <c r="ASH48" s="683"/>
      <c r="ASI48" s="683"/>
      <c r="ASJ48" s="683"/>
      <c r="ASK48" s="683"/>
      <c r="ASL48" s="683"/>
      <c r="ASM48" s="683"/>
      <c r="ASN48" s="683"/>
      <c r="ASO48" s="683"/>
      <c r="ASP48" s="683"/>
      <c r="ASQ48" s="683"/>
      <c r="ASR48" s="683"/>
      <c r="ASS48" s="683"/>
      <c r="AST48" s="683"/>
      <c r="ASU48" s="683"/>
      <c r="ASV48" s="683"/>
      <c r="ASW48" s="683"/>
      <c r="ASX48" s="683"/>
      <c r="ASY48" s="683"/>
      <c r="ASZ48" s="683"/>
      <c r="ATA48" s="683"/>
      <c r="ATB48" s="683"/>
      <c r="ATC48" s="683"/>
      <c r="ATD48" s="683"/>
      <c r="ATE48" s="683"/>
      <c r="ATF48" s="683"/>
      <c r="ATG48" s="683"/>
      <c r="ATH48" s="683"/>
      <c r="ATI48" s="683"/>
      <c r="ATJ48" s="683"/>
      <c r="ATK48" s="683"/>
      <c r="ATL48" s="683"/>
      <c r="ATM48" s="683"/>
      <c r="ATN48" s="683"/>
      <c r="ATO48" s="683"/>
      <c r="ATP48" s="683"/>
      <c r="ATQ48" s="683"/>
      <c r="ATR48" s="683"/>
      <c r="ATS48" s="683"/>
      <c r="ATT48" s="683"/>
      <c r="ATU48" s="683"/>
      <c r="ATV48" s="683"/>
      <c r="ATW48" s="683"/>
      <c r="ATX48" s="683"/>
      <c r="ATY48" s="683"/>
      <c r="ATZ48" s="683"/>
      <c r="AUA48" s="683"/>
      <c r="AUB48" s="683"/>
      <c r="AUC48" s="683"/>
      <c r="AUD48" s="683"/>
      <c r="AUE48" s="683"/>
      <c r="AUF48" s="683"/>
      <c r="AUG48" s="683"/>
      <c r="AUH48" s="683"/>
      <c r="AUI48" s="683"/>
      <c r="AUJ48" s="683"/>
      <c r="AUK48" s="683"/>
      <c r="AUL48" s="683"/>
      <c r="AUM48" s="683"/>
      <c r="AUN48" s="683"/>
      <c r="AUO48" s="683"/>
      <c r="AUP48" s="683"/>
      <c r="AUQ48" s="683"/>
      <c r="AUR48" s="683"/>
      <c r="AUS48" s="683"/>
      <c r="AUT48" s="683"/>
      <c r="AUU48" s="683"/>
      <c r="AUV48" s="683"/>
      <c r="AUW48" s="683"/>
      <c r="AUX48" s="683"/>
      <c r="AUY48" s="683"/>
      <c r="AUZ48" s="683"/>
      <c r="AVA48" s="683"/>
      <c r="AVB48" s="683"/>
      <c r="AVC48" s="683"/>
      <c r="AVD48" s="683"/>
      <c r="AVE48" s="683"/>
      <c r="AVF48" s="683"/>
      <c r="AVG48" s="683"/>
      <c r="AVH48" s="683"/>
      <c r="AVI48" s="683"/>
      <c r="AVJ48" s="683"/>
      <c r="AVK48" s="683"/>
      <c r="AVL48" s="683"/>
      <c r="AVM48" s="683"/>
      <c r="AVN48" s="683"/>
      <c r="AVO48" s="683"/>
      <c r="AVP48" s="683"/>
      <c r="AVQ48" s="683"/>
      <c r="AVR48" s="683"/>
      <c r="AVS48" s="683"/>
      <c r="AVT48" s="683"/>
      <c r="AVU48" s="683"/>
      <c r="AVV48" s="683"/>
      <c r="AVW48" s="683"/>
      <c r="AVX48" s="683"/>
      <c r="AVY48" s="683"/>
      <c r="AVZ48" s="683"/>
      <c r="AWA48" s="683"/>
      <c r="AWB48" s="683"/>
      <c r="AWC48" s="683"/>
      <c r="AWD48" s="683"/>
      <c r="AWE48" s="683"/>
      <c r="AWF48" s="683"/>
      <c r="AWG48" s="683"/>
      <c r="AWH48" s="683"/>
      <c r="AWI48" s="683"/>
      <c r="AWJ48" s="683"/>
      <c r="AWK48" s="683"/>
      <c r="AWL48" s="683"/>
      <c r="AWM48" s="683"/>
      <c r="AWN48" s="683"/>
      <c r="AWO48" s="683"/>
      <c r="AWP48" s="683"/>
      <c r="AWQ48" s="683"/>
      <c r="AWR48" s="683"/>
      <c r="AWS48" s="683"/>
      <c r="AWT48" s="683"/>
      <c r="AWU48" s="683"/>
      <c r="AWV48" s="683"/>
      <c r="AWW48" s="683"/>
      <c r="AWX48" s="683"/>
      <c r="AWY48" s="683"/>
      <c r="AWZ48" s="683"/>
      <c r="AXA48" s="683"/>
      <c r="AXB48" s="683"/>
      <c r="AXC48" s="683"/>
      <c r="AXD48" s="683"/>
      <c r="AXE48" s="683"/>
      <c r="AXF48" s="683"/>
      <c r="AXG48" s="683"/>
      <c r="AXH48" s="683"/>
      <c r="AXI48" s="683"/>
      <c r="AXJ48" s="683"/>
      <c r="AXK48" s="683"/>
      <c r="AXL48" s="683"/>
      <c r="AXM48" s="683"/>
      <c r="AXN48" s="683"/>
      <c r="AXO48" s="683"/>
      <c r="AXP48" s="683"/>
      <c r="AXQ48" s="683"/>
      <c r="AXR48" s="683"/>
      <c r="AXS48" s="683"/>
      <c r="AXT48" s="683"/>
      <c r="AXU48" s="683"/>
      <c r="AXV48" s="683"/>
      <c r="AXW48" s="683"/>
      <c r="AXX48" s="683"/>
      <c r="AXY48" s="683"/>
      <c r="AXZ48" s="683"/>
      <c r="AYA48" s="683"/>
      <c r="AYB48" s="683"/>
      <c r="AYC48" s="683"/>
      <c r="AYD48" s="683"/>
      <c r="AYE48" s="683"/>
      <c r="AYF48" s="683"/>
      <c r="AYG48" s="683"/>
      <c r="AYH48" s="683"/>
      <c r="AYI48" s="683"/>
      <c r="AYJ48" s="683"/>
      <c r="AYK48" s="683"/>
      <c r="AYL48" s="683"/>
      <c r="AYM48" s="683"/>
      <c r="AYN48" s="683"/>
      <c r="AYO48" s="683"/>
      <c r="AYP48" s="683"/>
      <c r="AYQ48" s="683"/>
      <c r="AYR48" s="683"/>
      <c r="AYS48" s="683"/>
      <c r="AYT48" s="683"/>
      <c r="AYU48" s="683"/>
      <c r="AYV48" s="683"/>
      <c r="AYW48" s="683"/>
      <c r="AYX48" s="683"/>
      <c r="AYY48" s="683"/>
      <c r="AYZ48" s="683"/>
      <c r="AZA48" s="683"/>
      <c r="AZB48" s="683"/>
      <c r="AZC48" s="683"/>
      <c r="AZD48" s="683"/>
      <c r="AZE48" s="683"/>
      <c r="AZF48" s="683"/>
      <c r="AZG48" s="683"/>
      <c r="AZH48" s="683"/>
      <c r="AZI48" s="683"/>
      <c r="AZJ48" s="683"/>
      <c r="AZK48" s="683"/>
      <c r="AZL48" s="683"/>
      <c r="AZM48" s="683"/>
      <c r="AZN48" s="683"/>
      <c r="AZO48" s="683"/>
      <c r="AZP48" s="683"/>
      <c r="AZQ48" s="683"/>
      <c r="AZR48" s="683"/>
      <c r="AZS48" s="683"/>
      <c r="AZT48" s="683"/>
      <c r="AZU48" s="683"/>
      <c r="AZV48" s="683"/>
      <c r="AZW48" s="683"/>
      <c r="AZX48" s="683"/>
      <c r="AZY48" s="683"/>
      <c r="AZZ48" s="683"/>
      <c r="BAA48" s="683"/>
      <c r="BAB48" s="683"/>
      <c r="BAC48" s="683"/>
      <c r="BAD48" s="683"/>
      <c r="BAE48" s="683"/>
      <c r="BAF48" s="683"/>
      <c r="BAG48" s="683"/>
      <c r="BAH48" s="683"/>
      <c r="BAI48" s="683"/>
      <c r="BAJ48" s="683"/>
      <c r="BAK48" s="683"/>
      <c r="BAL48" s="683"/>
      <c r="BAM48" s="683"/>
      <c r="BAN48" s="683"/>
      <c r="BAO48" s="683"/>
      <c r="BAP48" s="683"/>
      <c r="BAQ48" s="683"/>
      <c r="BAR48" s="683"/>
      <c r="BAS48" s="683"/>
      <c r="BAT48" s="683"/>
      <c r="BAU48" s="683"/>
      <c r="BAV48" s="683"/>
      <c r="BAW48" s="683"/>
      <c r="BAX48" s="683"/>
      <c r="BAY48" s="683"/>
      <c r="BAZ48" s="683"/>
      <c r="BBA48" s="683"/>
      <c r="BBB48" s="683"/>
      <c r="BBC48" s="683"/>
      <c r="BBD48" s="683"/>
      <c r="BBE48" s="683"/>
      <c r="BBF48" s="683"/>
      <c r="BBG48" s="683"/>
      <c r="BBH48" s="683"/>
      <c r="BBI48" s="683"/>
      <c r="BBJ48" s="683"/>
      <c r="BBK48" s="683"/>
      <c r="BBL48" s="683"/>
      <c r="BBM48" s="683"/>
      <c r="BBN48" s="683"/>
      <c r="BBO48" s="683"/>
      <c r="BBP48" s="683"/>
      <c r="BBQ48" s="683"/>
      <c r="BBR48" s="683"/>
      <c r="BBS48" s="683"/>
      <c r="BBT48" s="683"/>
      <c r="BBU48" s="683"/>
      <c r="BBV48" s="683"/>
      <c r="BBW48" s="683"/>
      <c r="BBX48" s="683"/>
      <c r="BBY48" s="683"/>
      <c r="BBZ48" s="683"/>
      <c r="BCA48" s="683"/>
      <c r="BCB48" s="683"/>
      <c r="BCC48" s="683"/>
      <c r="BCD48" s="683"/>
      <c r="BCE48" s="683"/>
      <c r="BCF48" s="683"/>
      <c r="BCG48" s="683"/>
      <c r="BCH48" s="683"/>
      <c r="BCI48" s="683"/>
      <c r="BCJ48" s="683"/>
      <c r="BCK48" s="683"/>
      <c r="BCL48" s="683"/>
      <c r="BCM48" s="683"/>
      <c r="BCN48" s="683"/>
      <c r="BCO48" s="683"/>
      <c r="BCP48" s="683"/>
      <c r="BCQ48" s="683"/>
      <c r="BCR48" s="683"/>
      <c r="BCS48" s="683"/>
      <c r="BCT48" s="683"/>
      <c r="BCU48" s="683"/>
      <c r="BCV48" s="683"/>
      <c r="BCW48" s="683"/>
      <c r="BCX48" s="683"/>
      <c r="BCY48" s="683"/>
      <c r="BCZ48" s="683"/>
      <c r="BDA48" s="683"/>
      <c r="BDB48" s="683"/>
      <c r="BDC48" s="683"/>
      <c r="BDD48" s="683"/>
      <c r="BDE48" s="683"/>
      <c r="BDF48" s="683"/>
      <c r="BDG48" s="683"/>
      <c r="BDH48" s="683"/>
      <c r="BDI48" s="683"/>
      <c r="BDJ48" s="683"/>
      <c r="BDK48" s="683"/>
      <c r="BDL48" s="683"/>
      <c r="BDM48" s="683"/>
      <c r="BDN48" s="683"/>
      <c r="BDO48" s="683"/>
      <c r="BDP48" s="683"/>
      <c r="BDQ48" s="683"/>
      <c r="BDR48" s="683"/>
      <c r="BDS48" s="683"/>
      <c r="BDT48" s="683"/>
      <c r="BDU48" s="683"/>
      <c r="BDV48" s="683"/>
      <c r="BDW48" s="683"/>
      <c r="BDX48" s="683"/>
      <c r="BDY48" s="683"/>
      <c r="BDZ48" s="683"/>
      <c r="BEA48" s="683"/>
      <c r="BEB48" s="683"/>
      <c r="BEC48" s="683"/>
      <c r="BED48" s="683"/>
      <c r="BEE48" s="683"/>
      <c r="BEF48" s="683"/>
      <c r="BEG48" s="683"/>
      <c r="BEH48" s="683"/>
      <c r="BEI48" s="683"/>
      <c r="BEJ48" s="683"/>
      <c r="BEK48" s="683"/>
      <c r="BEL48" s="683"/>
      <c r="BEM48" s="683"/>
      <c r="BEN48" s="683"/>
      <c r="BEO48" s="683"/>
      <c r="BEP48" s="683"/>
      <c r="BEQ48" s="683"/>
      <c r="BER48" s="683"/>
      <c r="BES48" s="683"/>
      <c r="BET48" s="683"/>
      <c r="BEU48" s="683"/>
      <c r="BEV48" s="683"/>
      <c r="BEW48" s="683"/>
      <c r="BEX48" s="683"/>
      <c r="BEY48" s="683"/>
      <c r="BEZ48" s="683"/>
      <c r="BFA48" s="683"/>
      <c r="BFB48" s="683"/>
      <c r="BFC48" s="683"/>
      <c r="BFD48" s="683"/>
      <c r="BFE48" s="683"/>
      <c r="BFF48" s="683"/>
      <c r="BFG48" s="683"/>
      <c r="BFH48" s="683"/>
      <c r="BFI48" s="683"/>
      <c r="BFJ48" s="683"/>
      <c r="BFK48" s="683"/>
      <c r="BFL48" s="683"/>
      <c r="BFM48" s="683"/>
      <c r="BFN48" s="683"/>
      <c r="BFO48" s="683"/>
      <c r="BFP48" s="683"/>
      <c r="BFQ48" s="683"/>
      <c r="BFR48" s="683"/>
      <c r="BFS48" s="683"/>
      <c r="BFT48" s="683"/>
      <c r="BFU48" s="683"/>
      <c r="BFV48" s="683"/>
      <c r="BFW48" s="683"/>
      <c r="BFX48" s="683"/>
      <c r="BFY48" s="683"/>
      <c r="BFZ48" s="683"/>
      <c r="BGA48" s="683"/>
      <c r="BGB48" s="683"/>
      <c r="BGC48" s="683"/>
      <c r="BGD48" s="683"/>
      <c r="BGE48" s="683"/>
      <c r="BGF48" s="683"/>
      <c r="BGG48" s="683"/>
      <c r="BGH48" s="683"/>
      <c r="BGI48" s="683"/>
      <c r="BGJ48" s="683"/>
      <c r="BGK48" s="683"/>
      <c r="BGL48" s="683"/>
      <c r="BGM48" s="683"/>
      <c r="BGN48" s="683"/>
      <c r="BGO48" s="683"/>
      <c r="BGP48" s="683"/>
      <c r="BGQ48" s="683"/>
      <c r="BGR48" s="683"/>
      <c r="BGS48" s="683"/>
      <c r="BGT48" s="683"/>
      <c r="BGU48" s="683"/>
      <c r="BGV48" s="683"/>
      <c r="BGW48" s="683"/>
      <c r="BGX48" s="683"/>
      <c r="BGY48" s="683"/>
      <c r="BGZ48" s="683"/>
      <c r="BHA48" s="683"/>
      <c r="BHB48" s="683"/>
      <c r="BHC48" s="683"/>
      <c r="BHD48" s="683"/>
      <c r="BHE48" s="683"/>
      <c r="BHF48" s="683"/>
      <c r="BHG48" s="683"/>
      <c r="BHH48" s="683"/>
      <c r="BHI48" s="683"/>
      <c r="BHJ48" s="683"/>
      <c r="BHK48" s="683"/>
      <c r="BHL48" s="683"/>
      <c r="BHM48" s="683"/>
      <c r="BHN48" s="683"/>
      <c r="BHO48" s="683"/>
      <c r="BHP48" s="683"/>
      <c r="BHQ48" s="683"/>
      <c r="BHR48" s="683"/>
      <c r="BHS48" s="683"/>
      <c r="BHT48" s="683"/>
      <c r="BHU48" s="683"/>
      <c r="BHV48" s="683"/>
      <c r="BHW48" s="683"/>
      <c r="BHX48" s="683"/>
      <c r="BHY48" s="683"/>
      <c r="BHZ48" s="683"/>
      <c r="BIA48" s="683"/>
      <c r="BIB48" s="683"/>
      <c r="BIC48" s="683"/>
      <c r="BID48" s="683"/>
      <c r="BIE48" s="683"/>
      <c r="BIF48" s="683"/>
      <c r="BIG48" s="683"/>
      <c r="BIH48" s="683"/>
      <c r="BII48" s="683"/>
      <c r="BIJ48" s="683"/>
      <c r="BIK48" s="683"/>
      <c r="BIL48" s="683"/>
      <c r="BIM48" s="683"/>
      <c r="BIN48" s="683"/>
      <c r="BIO48" s="683"/>
      <c r="BIP48" s="683"/>
      <c r="BIQ48" s="683"/>
      <c r="BIR48" s="683"/>
      <c r="BIS48" s="683"/>
      <c r="BIT48" s="683"/>
      <c r="BIU48" s="683"/>
      <c r="BIV48" s="683"/>
      <c r="BIW48" s="683"/>
      <c r="BIX48" s="683"/>
      <c r="BIY48" s="683"/>
      <c r="BIZ48" s="683"/>
      <c r="BJA48" s="683"/>
      <c r="BJB48" s="683"/>
      <c r="BJC48" s="683"/>
      <c r="BJD48" s="683"/>
      <c r="BJE48" s="683"/>
      <c r="BJF48" s="683"/>
      <c r="BJG48" s="683"/>
      <c r="BJH48" s="683"/>
      <c r="BJI48" s="683"/>
      <c r="BJJ48" s="683"/>
      <c r="BJK48" s="683"/>
      <c r="BJL48" s="683"/>
      <c r="BJM48" s="683"/>
      <c r="BJN48" s="683"/>
      <c r="BJO48" s="683"/>
      <c r="BJP48" s="683"/>
      <c r="BJQ48" s="683"/>
      <c r="BJR48" s="683"/>
      <c r="BJS48" s="683"/>
      <c r="BJT48" s="683"/>
      <c r="BJU48" s="683"/>
      <c r="BJV48" s="683"/>
      <c r="BJW48" s="683"/>
      <c r="BJX48" s="683"/>
      <c r="BJY48" s="683"/>
      <c r="BJZ48" s="683"/>
      <c r="BKA48" s="683"/>
      <c r="BKB48" s="683"/>
      <c r="BKC48" s="683"/>
      <c r="BKD48" s="683"/>
      <c r="BKE48" s="683"/>
      <c r="BKF48" s="683"/>
      <c r="BKG48" s="683"/>
      <c r="BKH48" s="683"/>
      <c r="BKI48" s="683"/>
      <c r="BKJ48" s="683"/>
      <c r="BKK48" s="683"/>
      <c r="BKL48" s="683"/>
      <c r="BKM48" s="683"/>
      <c r="BKN48" s="683"/>
      <c r="BKO48" s="683"/>
      <c r="BKP48" s="683"/>
      <c r="BKQ48" s="683"/>
      <c r="BKR48" s="683"/>
      <c r="BKS48" s="683"/>
      <c r="BKT48" s="683"/>
      <c r="BKU48" s="683"/>
      <c r="BKV48" s="683"/>
      <c r="BKW48" s="683"/>
      <c r="BKX48" s="683"/>
      <c r="BKY48" s="683"/>
      <c r="BKZ48" s="683"/>
      <c r="BLA48" s="683"/>
      <c r="BLB48" s="683"/>
      <c r="BLC48" s="683"/>
      <c r="BLD48" s="683"/>
      <c r="BLE48" s="683"/>
      <c r="BLF48" s="683"/>
      <c r="BLG48" s="683"/>
      <c r="BLH48" s="683"/>
      <c r="BLI48" s="683"/>
      <c r="BLJ48" s="683"/>
      <c r="BLK48" s="683"/>
      <c r="BLL48" s="683"/>
      <c r="BLM48" s="683"/>
      <c r="BLN48" s="683"/>
      <c r="BLO48" s="683"/>
      <c r="BLP48" s="683"/>
      <c r="BLQ48" s="683"/>
      <c r="BLR48" s="683"/>
      <c r="BLS48" s="683"/>
      <c r="BLT48" s="683"/>
      <c r="BLU48" s="683"/>
      <c r="BLV48" s="683"/>
      <c r="BLW48" s="683"/>
      <c r="BLX48" s="683"/>
      <c r="BLY48" s="683"/>
      <c r="BLZ48" s="683"/>
      <c r="BMA48" s="683"/>
      <c r="BMB48" s="683"/>
      <c r="BMC48" s="683"/>
      <c r="BMD48" s="683"/>
      <c r="BME48" s="683"/>
      <c r="BMF48" s="683"/>
      <c r="BMG48" s="683"/>
      <c r="BMH48" s="683"/>
      <c r="BMI48" s="683"/>
      <c r="BMJ48" s="683"/>
      <c r="BMK48" s="683"/>
      <c r="BML48" s="683"/>
      <c r="BMM48" s="683"/>
      <c r="BMN48" s="683"/>
      <c r="BMO48" s="683"/>
      <c r="BMP48" s="683"/>
      <c r="BMQ48" s="683"/>
      <c r="BMR48" s="683"/>
      <c r="BMS48" s="683"/>
      <c r="BMT48" s="683"/>
      <c r="BMU48" s="683"/>
      <c r="BMV48" s="683"/>
      <c r="BMW48" s="683"/>
      <c r="BMX48" s="683"/>
      <c r="BMY48" s="683"/>
      <c r="BMZ48" s="683"/>
      <c r="BNA48" s="683"/>
      <c r="BNB48" s="683"/>
      <c r="BNC48" s="683"/>
      <c r="BND48" s="683"/>
      <c r="BNE48" s="683"/>
      <c r="BNF48" s="683"/>
      <c r="BNG48" s="683"/>
      <c r="BNH48" s="683"/>
      <c r="BNI48" s="683"/>
      <c r="BNJ48" s="683"/>
      <c r="BNK48" s="683"/>
      <c r="BNL48" s="683"/>
      <c r="BNM48" s="683"/>
      <c r="BNN48" s="683"/>
      <c r="BNO48" s="683"/>
      <c r="BNP48" s="683"/>
      <c r="BNQ48" s="683"/>
      <c r="BNR48" s="683"/>
      <c r="BNS48" s="683"/>
      <c r="BNT48" s="683"/>
      <c r="BNU48" s="683"/>
      <c r="BNV48" s="683"/>
      <c r="BNW48" s="683"/>
      <c r="BNX48" s="683"/>
      <c r="BNY48" s="683"/>
      <c r="BNZ48" s="683"/>
      <c r="BOA48" s="683"/>
      <c r="BOB48" s="683"/>
      <c r="BOC48" s="683"/>
      <c r="BOD48" s="683"/>
      <c r="BOE48" s="683"/>
      <c r="BOF48" s="683"/>
      <c r="BOG48" s="683"/>
      <c r="BOH48" s="683"/>
      <c r="BOI48" s="683"/>
      <c r="BOJ48" s="683"/>
      <c r="BOK48" s="683"/>
      <c r="BOL48" s="683"/>
      <c r="BOM48" s="683"/>
      <c r="BON48" s="683"/>
      <c r="BOO48" s="683"/>
      <c r="BOP48" s="683"/>
      <c r="BOQ48" s="683"/>
      <c r="BOR48" s="683"/>
      <c r="BOS48" s="683"/>
      <c r="BOT48" s="683"/>
      <c r="BOU48" s="683"/>
      <c r="BOV48" s="683"/>
      <c r="BOW48" s="683"/>
      <c r="BOX48" s="683"/>
      <c r="BOY48" s="683"/>
      <c r="BOZ48" s="683"/>
      <c r="BPA48" s="683"/>
      <c r="BPB48" s="683"/>
      <c r="BPC48" s="683"/>
      <c r="BPD48" s="683"/>
      <c r="BPE48" s="683"/>
      <c r="BPF48" s="683"/>
      <c r="BPG48" s="683"/>
      <c r="BPH48" s="683"/>
      <c r="BPI48" s="683"/>
      <c r="BPJ48" s="683"/>
      <c r="BPK48" s="683"/>
      <c r="BPL48" s="683"/>
      <c r="BPM48" s="683"/>
      <c r="BPN48" s="683"/>
      <c r="BPO48" s="683"/>
      <c r="BPP48" s="683"/>
      <c r="BPQ48" s="683"/>
      <c r="BPR48" s="683"/>
      <c r="BPS48" s="683"/>
      <c r="BPT48" s="683"/>
      <c r="BPU48" s="683"/>
      <c r="BPV48" s="683"/>
      <c r="BPW48" s="683"/>
      <c r="BPX48" s="683"/>
      <c r="BPY48" s="683"/>
      <c r="BPZ48" s="683"/>
      <c r="BQA48" s="683"/>
      <c r="BQB48" s="683"/>
      <c r="BQC48" s="683"/>
      <c r="BQD48" s="683"/>
      <c r="BQE48" s="683"/>
      <c r="BQF48" s="683"/>
      <c r="BQG48" s="683"/>
      <c r="BQH48" s="683"/>
      <c r="BQI48" s="683"/>
      <c r="BQJ48" s="683"/>
      <c r="BQK48" s="683"/>
      <c r="BQL48" s="683"/>
      <c r="BQM48" s="683"/>
      <c r="BQN48" s="683"/>
      <c r="BQO48" s="683"/>
      <c r="BQP48" s="683"/>
      <c r="BQQ48" s="683"/>
      <c r="BQR48" s="683"/>
      <c r="BQS48" s="683"/>
      <c r="BQT48" s="683"/>
      <c r="BQU48" s="683"/>
      <c r="BQV48" s="683"/>
      <c r="BQW48" s="683"/>
      <c r="BQX48" s="683"/>
      <c r="BQY48" s="683"/>
      <c r="BQZ48" s="683"/>
      <c r="BRA48" s="683"/>
      <c r="BRB48" s="683"/>
      <c r="BRC48" s="683"/>
      <c r="BRD48" s="683"/>
      <c r="BRE48" s="683"/>
      <c r="BRF48" s="683"/>
      <c r="BRG48" s="683"/>
      <c r="BRH48" s="683"/>
      <c r="BRI48" s="683"/>
      <c r="BRJ48" s="683"/>
      <c r="BRK48" s="683"/>
      <c r="BRL48" s="683"/>
      <c r="BRM48" s="683"/>
      <c r="BRN48" s="683"/>
      <c r="BRO48" s="683"/>
      <c r="BRP48" s="683"/>
      <c r="BRQ48" s="683"/>
      <c r="BRR48" s="683"/>
      <c r="BRS48" s="683"/>
      <c r="BRT48" s="683"/>
      <c r="BRU48" s="683"/>
      <c r="BRV48" s="683"/>
      <c r="BRW48" s="683"/>
      <c r="BRX48" s="683"/>
      <c r="BRY48" s="683"/>
      <c r="BRZ48" s="683"/>
      <c r="BSA48" s="683"/>
      <c r="BSB48" s="683"/>
      <c r="BSC48" s="683"/>
      <c r="BSD48" s="683"/>
      <c r="BSE48" s="683"/>
      <c r="BSF48" s="683"/>
      <c r="BSG48" s="683"/>
      <c r="BSH48" s="683"/>
      <c r="BSI48" s="683"/>
      <c r="BSJ48" s="683"/>
      <c r="BSK48" s="683"/>
      <c r="BSL48" s="683"/>
      <c r="BSM48" s="683"/>
      <c r="BSN48" s="683"/>
      <c r="BSO48" s="683"/>
      <c r="BSP48" s="683"/>
      <c r="BSQ48" s="683"/>
      <c r="BSR48" s="683"/>
      <c r="BSS48" s="683"/>
      <c r="BST48" s="683"/>
      <c r="BSU48" s="683"/>
      <c r="BSV48" s="683"/>
      <c r="BSW48" s="683"/>
      <c r="BSX48" s="683"/>
      <c r="BSY48" s="683"/>
      <c r="BSZ48" s="683"/>
      <c r="BTA48" s="683"/>
      <c r="BTB48" s="683"/>
      <c r="BTC48" s="683"/>
      <c r="BTD48" s="683"/>
      <c r="BTE48" s="683"/>
      <c r="BTF48" s="683"/>
      <c r="BTG48" s="683"/>
      <c r="BTH48" s="683"/>
      <c r="BTI48" s="683"/>
      <c r="BTJ48" s="683"/>
      <c r="BTK48" s="683"/>
      <c r="BTL48" s="683"/>
      <c r="BTM48" s="683"/>
      <c r="BTN48" s="683"/>
      <c r="BTO48" s="683"/>
      <c r="BTP48" s="683"/>
      <c r="BTQ48" s="683"/>
      <c r="BTR48" s="683"/>
      <c r="BTS48" s="683"/>
      <c r="BTT48" s="683"/>
      <c r="BTU48" s="683"/>
      <c r="BTV48" s="683"/>
      <c r="BTW48" s="683"/>
      <c r="BTX48" s="683"/>
      <c r="BTY48" s="683"/>
      <c r="BTZ48" s="683"/>
      <c r="BUA48" s="683"/>
      <c r="BUB48" s="683"/>
      <c r="BUC48" s="683"/>
      <c r="BUD48" s="683"/>
      <c r="BUE48" s="683"/>
      <c r="BUF48" s="683"/>
      <c r="BUG48" s="683"/>
      <c r="BUH48" s="683"/>
      <c r="BUI48" s="683"/>
      <c r="BUJ48" s="683"/>
      <c r="BUK48" s="683"/>
      <c r="BUL48" s="683"/>
      <c r="BUM48" s="683"/>
      <c r="BUN48" s="683"/>
      <c r="BUO48" s="683"/>
      <c r="BUP48" s="683"/>
      <c r="BUQ48" s="683"/>
      <c r="BUR48" s="683"/>
      <c r="BUS48" s="683"/>
      <c r="BUT48" s="683"/>
      <c r="BUU48" s="683"/>
      <c r="BUV48" s="683"/>
      <c r="BUW48" s="683"/>
      <c r="BUX48" s="683"/>
      <c r="BUY48" s="683"/>
      <c r="BUZ48" s="683"/>
      <c r="BVA48" s="683"/>
      <c r="BVB48" s="683"/>
      <c r="BVC48" s="683"/>
      <c r="BVD48" s="683"/>
      <c r="BVE48" s="683"/>
      <c r="BVF48" s="683"/>
      <c r="BVG48" s="683"/>
      <c r="BVH48" s="683"/>
      <c r="BVI48" s="683"/>
      <c r="BVJ48" s="683"/>
      <c r="BVK48" s="683"/>
      <c r="BVL48" s="683"/>
      <c r="BVM48" s="683"/>
      <c r="BVN48" s="683"/>
      <c r="BVO48" s="683"/>
      <c r="BVP48" s="683"/>
      <c r="BVQ48" s="683"/>
      <c r="BVR48" s="683"/>
      <c r="BVS48" s="683"/>
      <c r="BVT48" s="683"/>
      <c r="BVU48" s="683"/>
      <c r="BVV48" s="683"/>
      <c r="BVW48" s="683"/>
      <c r="BVX48" s="683"/>
      <c r="BVY48" s="683"/>
      <c r="BVZ48" s="683"/>
      <c r="BWA48" s="683"/>
      <c r="BWB48" s="683"/>
      <c r="BWC48" s="683"/>
      <c r="BWD48" s="683"/>
      <c r="BWE48" s="683"/>
      <c r="BWF48" s="683"/>
      <c r="BWG48" s="683"/>
      <c r="BWH48" s="683"/>
      <c r="BWI48" s="683"/>
      <c r="BWJ48" s="683"/>
      <c r="BWK48" s="683"/>
      <c r="BWL48" s="683"/>
      <c r="BWM48" s="683"/>
      <c r="BWN48" s="683"/>
      <c r="BWO48" s="683"/>
      <c r="BWP48" s="683"/>
      <c r="BWQ48" s="683"/>
      <c r="BWR48" s="683"/>
      <c r="BWS48" s="683"/>
      <c r="BWT48" s="683"/>
      <c r="BWU48" s="683"/>
      <c r="BWV48" s="683"/>
      <c r="BWW48" s="683"/>
      <c r="BWX48" s="683"/>
      <c r="BWY48" s="683"/>
      <c r="BWZ48" s="683"/>
      <c r="BXA48" s="683"/>
      <c r="BXB48" s="683"/>
      <c r="BXC48" s="683"/>
      <c r="BXD48" s="683"/>
      <c r="BXE48" s="683"/>
      <c r="BXF48" s="683"/>
      <c r="BXG48" s="683"/>
      <c r="BXH48" s="683"/>
      <c r="BXI48" s="683"/>
      <c r="BXJ48" s="683"/>
      <c r="BXK48" s="683"/>
      <c r="BXL48" s="683"/>
      <c r="BXM48" s="683"/>
      <c r="BXN48" s="683"/>
      <c r="BXO48" s="683"/>
      <c r="BXP48" s="683"/>
      <c r="BXQ48" s="683"/>
      <c r="BXR48" s="683"/>
      <c r="BXS48" s="683"/>
      <c r="BXT48" s="683"/>
      <c r="BXU48" s="683"/>
      <c r="BXV48" s="683"/>
      <c r="BXW48" s="683"/>
      <c r="BXX48" s="683"/>
      <c r="BXY48" s="683"/>
      <c r="BXZ48" s="683"/>
      <c r="BYA48" s="683"/>
      <c r="BYB48" s="683"/>
      <c r="BYC48" s="683"/>
      <c r="BYD48" s="683"/>
      <c r="BYE48" s="683"/>
      <c r="BYF48" s="683"/>
      <c r="BYG48" s="683"/>
      <c r="BYH48" s="683"/>
      <c r="BYI48" s="683"/>
      <c r="BYJ48" s="683"/>
      <c r="BYK48" s="683"/>
      <c r="BYL48" s="683"/>
      <c r="BYM48" s="683"/>
      <c r="BYN48" s="683"/>
      <c r="BYO48" s="683"/>
      <c r="BYP48" s="683"/>
      <c r="BYQ48" s="683"/>
      <c r="BYR48" s="683"/>
      <c r="BYS48" s="683"/>
      <c r="BYT48" s="683"/>
      <c r="BYU48" s="683"/>
      <c r="BYV48" s="683"/>
      <c r="BYW48" s="683"/>
      <c r="BYX48" s="683"/>
      <c r="BYY48" s="683"/>
      <c r="BYZ48" s="683"/>
      <c r="BZA48" s="683"/>
      <c r="BZB48" s="683"/>
      <c r="BZC48" s="683"/>
      <c r="BZD48" s="683"/>
      <c r="BZE48" s="683"/>
      <c r="BZF48" s="683"/>
      <c r="BZG48" s="683"/>
      <c r="BZH48" s="683"/>
      <c r="BZI48" s="683"/>
      <c r="BZJ48" s="683"/>
      <c r="BZK48" s="683"/>
      <c r="BZL48" s="683"/>
      <c r="BZM48" s="683"/>
      <c r="BZN48" s="683"/>
      <c r="BZO48" s="683"/>
      <c r="BZP48" s="683"/>
      <c r="BZQ48" s="683"/>
      <c r="BZR48" s="683"/>
      <c r="BZS48" s="683"/>
      <c r="BZT48" s="683"/>
      <c r="BZU48" s="683"/>
      <c r="BZV48" s="683"/>
      <c r="BZW48" s="683"/>
      <c r="BZX48" s="683"/>
      <c r="BZY48" s="683"/>
      <c r="BZZ48" s="683"/>
      <c r="CAA48" s="683"/>
      <c r="CAB48" s="683"/>
      <c r="CAC48" s="683"/>
      <c r="CAD48" s="683"/>
      <c r="CAE48" s="683"/>
      <c r="CAF48" s="683"/>
      <c r="CAG48" s="683"/>
      <c r="CAH48" s="683"/>
      <c r="CAI48" s="683"/>
      <c r="CAJ48" s="683"/>
      <c r="CAK48" s="683"/>
      <c r="CAL48" s="683"/>
      <c r="CAM48" s="683"/>
      <c r="CAN48" s="683"/>
      <c r="CAO48" s="683"/>
      <c r="CAP48" s="683"/>
      <c r="CAQ48" s="683"/>
      <c r="CAR48" s="683"/>
      <c r="CAS48" s="683"/>
      <c r="CAT48" s="683"/>
      <c r="CAU48" s="683"/>
      <c r="CAV48" s="683"/>
      <c r="CAW48" s="683"/>
      <c r="CAX48" s="683"/>
      <c r="CAY48" s="683"/>
      <c r="CAZ48" s="683"/>
      <c r="CBA48" s="683"/>
      <c r="CBB48" s="683"/>
      <c r="CBC48" s="683"/>
      <c r="CBD48" s="683"/>
      <c r="CBE48" s="683"/>
      <c r="CBF48" s="683"/>
      <c r="CBG48" s="683"/>
      <c r="CBH48" s="683"/>
      <c r="CBI48" s="683"/>
      <c r="CBJ48" s="683"/>
      <c r="CBK48" s="683"/>
      <c r="CBL48" s="683"/>
      <c r="CBM48" s="683"/>
      <c r="CBN48" s="683"/>
      <c r="CBO48" s="683"/>
      <c r="CBP48" s="683"/>
      <c r="CBQ48" s="683"/>
      <c r="CBR48" s="683"/>
      <c r="CBS48" s="683"/>
      <c r="CBT48" s="683"/>
      <c r="CBU48" s="683"/>
      <c r="CBV48" s="683"/>
      <c r="CBW48" s="683"/>
      <c r="CBX48" s="683"/>
      <c r="CBY48" s="683"/>
      <c r="CBZ48" s="683"/>
      <c r="CCA48" s="683"/>
      <c r="CCB48" s="683"/>
      <c r="CCC48" s="683"/>
      <c r="CCD48" s="683"/>
      <c r="CCE48" s="683"/>
      <c r="CCF48" s="683"/>
      <c r="CCG48" s="683"/>
      <c r="CCH48" s="683"/>
      <c r="CCI48" s="683"/>
      <c r="CCJ48" s="683"/>
      <c r="CCK48" s="683"/>
      <c r="CCL48" s="683"/>
      <c r="CCM48" s="683"/>
      <c r="CCN48" s="683"/>
      <c r="CCO48" s="683"/>
      <c r="CCP48" s="683"/>
      <c r="CCQ48" s="683"/>
      <c r="CCR48" s="683"/>
      <c r="CCS48" s="683"/>
      <c r="CCT48" s="683"/>
      <c r="CCU48" s="683"/>
      <c r="CCV48" s="683"/>
      <c r="CCW48" s="683"/>
      <c r="CCX48" s="683"/>
      <c r="CCY48" s="683"/>
      <c r="CCZ48" s="683"/>
      <c r="CDA48" s="683"/>
      <c r="CDB48" s="683"/>
      <c r="CDC48" s="683"/>
      <c r="CDD48" s="683"/>
      <c r="CDE48" s="683"/>
      <c r="CDF48" s="683"/>
      <c r="CDG48" s="683"/>
      <c r="CDH48" s="683"/>
      <c r="CDI48" s="683"/>
      <c r="CDJ48" s="683"/>
      <c r="CDK48" s="683"/>
      <c r="CDL48" s="683"/>
      <c r="CDM48" s="683"/>
      <c r="CDN48" s="683"/>
      <c r="CDO48" s="683"/>
      <c r="CDP48" s="683"/>
      <c r="CDQ48" s="683"/>
      <c r="CDR48" s="683"/>
      <c r="CDS48" s="683"/>
      <c r="CDT48" s="683"/>
      <c r="CDU48" s="683"/>
      <c r="CDV48" s="683"/>
      <c r="CDW48" s="683"/>
      <c r="CDX48" s="683"/>
      <c r="CDY48" s="683"/>
      <c r="CDZ48" s="683"/>
      <c r="CEA48" s="683"/>
      <c r="CEB48" s="683"/>
      <c r="CEC48" s="683"/>
      <c r="CED48" s="683"/>
      <c r="CEE48" s="683"/>
      <c r="CEF48" s="683"/>
      <c r="CEG48" s="683"/>
      <c r="CEH48" s="683"/>
      <c r="CEI48" s="683"/>
      <c r="CEJ48" s="683"/>
      <c r="CEK48" s="683"/>
      <c r="CEL48" s="683"/>
      <c r="CEM48" s="683"/>
      <c r="CEN48" s="683"/>
      <c r="CEO48" s="683"/>
      <c r="CEP48" s="683"/>
      <c r="CEQ48" s="683"/>
      <c r="CER48" s="683"/>
      <c r="CES48" s="683"/>
      <c r="CET48" s="683"/>
      <c r="CEU48" s="683"/>
      <c r="CEV48" s="683"/>
      <c r="CEW48" s="683"/>
      <c r="CEX48" s="683"/>
      <c r="CEY48" s="683"/>
      <c r="CEZ48" s="683"/>
      <c r="CFA48" s="683"/>
      <c r="CFB48" s="683"/>
      <c r="CFC48" s="683"/>
      <c r="CFD48" s="683"/>
      <c r="CFE48" s="683"/>
      <c r="CFF48" s="683"/>
      <c r="CFG48" s="683"/>
      <c r="CFH48" s="683"/>
      <c r="CFI48" s="683"/>
      <c r="CFJ48" s="683"/>
      <c r="CFK48" s="683"/>
      <c r="CFL48" s="683"/>
      <c r="CFM48" s="683"/>
      <c r="CFN48" s="683"/>
      <c r="CFO48" s="683"/>
      <c r="CFP48" s="683"/>
      <c r="CFQ48" s="683"/>
      <c r="CFR48" s="683"/>
      <c r="CFS48" s="683"/>
      <c r="CFT48" s="683"/>
      <c r="CFU48" s="683"/>
      <c r="CFV48" s="683"/>
      <c r="CFW48" s="683"/>
      <c r="CFX48" s="683"/>
      <c r="CFY48" s="683"/>
      <c r="CFZ48" s="683"/>
      <c r="CGA48" s="683"/>
      <c r="CGB48" s="683"/>
      <c r="CGC48" s="683"/>
      <c r="CGD48" s="683"/>
      <c r="CGE48" s="683"/>
      <c r="CGF48" s="683"/>
      <c r="CGG48" s="683"/>
      <c r="CGH48" s="683"/>
      <c r="CGI48" s="683"/>
      <c r="CGJ48" s="683"/>
      <c r="CGK48" s="683"/>
      <c r="CGL48" s="683"/>
      <c r="CGM48" s="683"/>
      <c r="CGN48" s="683"/>
      <c r="CGO48" s="683"/>
      <c r="CGP48" s="683"/>
      <c r="CGQ48" s="683"/>
      <c r="CGR48" s="683"/>
      <c r="CGS48" s="683"/>
      <c r="CGT48" s="683"/>
      <c r="CGU48" s="683"/>
      <c r="CGV48" s="683"/>
      <c r="CGW48" s="683"/>
      <c r="CGX48" s="683"/>
      <c r="CGY48" s="683"/>
      <c r="CGZ48" s="683"/>
      <c r="CHA48" s="683"/>
      <c r="CHB48" s="683"/>
      <c r="CHC48" s="683"/>
      <c r="CHD48" s="683"/>
      <c r="CHE48" s="683"/>
      <c r="CHF48" s="683"/>
      <c r="CHG48" s="683"/>
      <c r="CHH48" s="683"/>
      <c r="CHI48" s="683"/>
      <c r="CHJ48" s="683"/>
      <c r="CHK48" s="683"/>
      <c r="CHL48" s="683"/>
      <c r="CHM48" s="683"/>
      <c r="CHN48" s="683"/>
      <c r="CHO48" s="683"/>
      <c r="CHP48" s="683"/>
      <c r="CHQ48" s="683"/>
      <c r="CHR48" s="683"/>
      <c r="CHS48" s="683"/>
      <c r="CHT48" s="683"/>
      <c r="CHU48" s="683"/>
      <c r="CHV48" s="683"/>
      <c r="CHW48" s="683"/>
      <c r="CHX48" s="683"/>
      <c r="CHY48" s="683"/>
      <c r="CHZ48" s="683"/>
      <c r="CIA48" s="683"/>
      <c r="CIB48" s="683"/>
      <c r="CIC48" s="683"/>
      <c r="CID48" s="683"/>
      <c r="CIE48" s="683"/>
      <c r="CIF48" s="683"/>
      <c r="CIG48" s="683"/>
      <c r="CIH48" s="683"/>
      <c r="CII48" s="683"/>
      <c r="CIJ48" s="683"/>
      <c r="CIK48" s="683"/>
      <c r="CIL48" s="683"/>
      <c r="CIM48" s="683"/>
      <c r="CIN48" s="683"/>
      <c r="CIO48" s="683"/>
      <c r="CIP48" s="683"/>
      <c r="CIQ48" s="683"/>
      <c r="CIR48" s="683"/>
      <c r="CIS48" s="683"/>
      <c r="CIT48" s="683"/>
      <c r="CIU48" s="683"/>
      <c r="CIV48" s="683"/>
      <c r="CIW48" s="683"/>
      <c r="CIX48" s="683"/>
      <c r="CIY48" s="683"/>
      <c r="CIZ48" s="683"/>
      <c r="CJA48" s="683"/>
      <c r="CJB48" s="683"/>
      <c r="CJC48" s="683"/>
      <c r="CJD48" s="683"/>
      <c r="CJE48" s="683"/>
      <c r="CJF48" s="683"/>
      <c r="CJG48" s="683"/>
      <c r="CJH48" s="683"/>
      <c r="CJI48" s="683"/>
      <c r="CJJ48" s="683"/>
      <c r="CJK48" s="683"/>
      <c r="CJL48" s="683"/>
      <c r="CJM48" s="683"/>
      <c r="CJN48" s="683"/>
      <c r="CJO48" s="683"/>
      <c r="CJP48" s="683"/>
      <c r="CJQ48" s="683"/>
      <c r="CJR48" s="683"/>
      <c r="CJS48" s="683"/>
      <c r="CJT48" s="683"/>
      <c r="CJU48" s="683"/>
      <c r="CJV48" s="683"/>
      <c r="CJW48" s="683"/>
      <c r="CJX48" s="683"/>
      <c r="CJY48" s="683"/>
      <c r="CJZ48" s="683"/>
      <c r="CKA48" s="683"/>
      <c r="CKB48" s="683"/>
      <c r="CKC48" s="683"/>
      <c r="CKD48" s="683"/>
      <c r="CKE48" s="683"/>
      <c r="CKF48" s="683"/>
      <c r="CKG48" s="683"/>
      <c r="CKH48" s="683"/>
      <c r="CKI48" s="683"/>
      <c r="CKJ48" s="683"/>
      <c r="CKK48" s="683"/>
      <c r="CKL48" s="683"/>
      <c r="CKM48" s="683"/>
      <c r="CKN48" s="683"/>
      <c r="CKO48" s="683"/>
      <c r="CKP48" s="683"/>
      <c r="CKQ48" s="683"/>
      <c r="CKR48" s="683"/>
      <c r="CKS48" s="683"/>
      <c r="CKT48" s="683"/>
      <c r="CKU48" s="683"/>
      <c r="CKV48" s="683"/>
      <c r="CKW48" s="683"/>
      <c r="CKX48" s="683"/>
      <c r="CKY48" s="683"/>
      <c r="CKZ48" s="683"/>
      <c r="CLA48" s="683"/>
      <c r="CLB48" s="683"/>
      <c r="CLC48" s="683"/>
      <c r="CLD48" s="683"/>
      <c r="CLE48" s="683"/>
      <c r="CLF48" s="683"/>
      <c r="CLG48" s="683"/>
      <c r="CLH48" s="683"/>
      <c r="CLI48" s="683"/>
      <c r="CLJ48" s="683"/>
      <c r="CLK48" s="683"/>
      <c r="CLL48" s="683"/>
      <c r="CLM48" s="683"/>
      <c r="CLN48" s="683"/>
      <c r="CLO48" s="683"/>
      <c r="CLP48" s="683"/>
      <c r="CLQ48" s="683"/>
      <c r="CLR48" s="683"/>
      <c r="CLS48" s="683"/>
      <c r="CLT48" s="683"/>
      <c r="CLU48" s="683"/>
      <c r="CLV48" s="683"/>
      <c r="CLW48" s="683"/>
      <c r="CLX48" s="683"/>
      <c r="CLY48" s="683"/>
      <c r="CLZ48" s="683"/>
      <c r="CMA48" s="683"/>
      <c r="CMB48" s="683"/>
      <c r="CMC48" s="683"/>
      <c r="CMD48" s="683"/>
      <c r="CME48" s="683"/>
      <c r="CMF48" s="683"/>
      <c r="CMG48" s="683"/>
      <c r="CMH48" s="683"/>
      <c r="CMI48" s="683"/>
      <c r="CMJ48" s="683"/>
      <c r="CMK48" s="683"/>
      <c r="CML48" s="683"/>
      <c r="CMM48" s="683"/>
      <c r="CMN48" s="683"/>
      <c r="CMO48" s="683"/>
      <c r="CMP48" s="683"/>
      <c r="CMQ48" s="683"/>
      <c r="CMR48" s="683"/>
      <c r="CMS48" s="683"/>
      <c r="CMT48" s="683"/>
      <c r="CMU48" s="683"/>
      <c r="CMV48" s="683"/>
      <c r="CMW48" s="683"/>
      <c r="CMX48" s="683"/>
      <c r="CMY48" s="683"/>
      <c r="CMZ48" s="683"/>
      <c r="CNA48" s="683"/>
      <c r="CNB48" s="683"/>
      <c r="CNC48" s="683"/>
      <c r="CND48" s="683"/>
      <c r="CNE48" s="683"/>
      <c r="CNF48" s="683"/>
      <c r="CNG48" s="683"/>
      <c r="CNH48" s="683"/>
      <c r="CNI48" s="683"/>
      <c r="CNJ48" s="683"/>
      <c r="CNK48" s="683"/>
      <c r="CNL48" s="683"/>
      <c r="CNM48" s="683"/>
      <c r="CNN48" s="683"/>
      <c r="CNO48" s="683"/>
      <c r="CNP48" s="683"/>
      <c r="CNQ48" s="683"/>
      <c r="CNR48" s="683"/>
      <c r="CNS48" s="683"/>
      <c r="CNT48" s="683"/>
      <c r="CNU48" s="683"/>
      <c r="CNV48" s="683"/>
      <c r="CNW48" s="683"/>
      <c r="CNX48" s="683"/>
      <c r="CNY48" s="683"/>
      <c r="CNZ48" s="683"/>
      <c r="COA48" s="683"/>
      <c r="COB48" s="683"/>
      <c r="COC48" s="683"/>
      <c r="COD48" s="683"/>
      <c r="COE48" s="683"/>
      <c r="COF48" s="683"/>
      <c r="COG48" s="683"/>
      <c r="COH48" s="683"/>
      <c r="COI48" s="683"/>
      <c r="COJ48" s="683"/>
      <c r="COK48" s="683"/>
      <c r="COL48" s="683"/>
      <c r="COM48" s="683"/>
      <c r="CON48" s="683"/>
      <c r="COO48" s="683"/>
      <c r="COP48" s="683"/>
      <c r="COQ48" s="683"/>
      <c r="COR48" s="683"/>
      <c r="COS48" s="683"/>
      <c r="COT48" s="683"/>
      <c r="COU48" s="683"/>
      <c r="COV48" s="683"/>
      <c r="COW48" s="683"/>
      <c r="COX48" s="683"/>
      <c r="COY48" s="683"/>
      <c r="COZ48" s="683"/>
      <c r="CPA48" s="683"/>
      <c r="CPB48" s="683"/>
      <c r="CPC48" s="683"/>
      <c r="CPD48" s="683"/>
      <c r="CPE48" s="683"/>
      <c r="CPF48" s="683"/>
      <c r="CPG48" s="683"/>
      <c r="CPH48" s="683"/>
      <c r="CPI48" s="683"/>
      <c r="CPJ48" s="683"/>
      <c r="CPK48" s="683"/>
      <c r="CPL48" s="683"/>
      <c r="CPM48" s="683"/>
      <c r="CPN48" s="683"/>
      <c r="CPO48" s="683"/>
      <c r="CPP48" s="683"/>
      <c r="CPQ48" s="683"/>
      <c r="CPR48" s="683"/>
      <c r="CPS48" s="683"/>
      <c r="CPT48" s="683"/>
      <c r="CPU48" s="683"/>
      <c r="CPV48" s="683"/>
      <c r="CPW48" s="683"/>
      <c r="CPX48" s="683"/>
      <c r="CPY48" s="683"/>
      <c r="CPZ48" s="683"/>
      <c r="CQA48" s="683"/>
      <c r="CQB48" s="683"/>
      <c r="CQC48" s="683"/>
      <c r="CQD48" s="683"/>
      <c r="CQE48" s="683"/>
      <c r="CQF48" s="683"/>
      <c r="CQG48" s="683"/>
      <c r="CQH48" s="683"/>
      <c r="CQI48" s="683"/>
      <c r="CQJ48" s="683"/>
      <c r="CQK48" s="683"/>
      <c r="CQL48" s="683"/>
      <c r="CQM48" s="683"/>
      <c r="CQN48" s="683"/>
      <c r="CQO48" s="683"/>
      <c r="CQP48" s="683"/>
      <c r="CQQ48" s="683"/>
      <c r="CQR48" s="683"/>
      <c r="CQS48" s="683"/>
      <c r="CQT48" s="683"/>
      <c r="CQU48" s="683"/>
      <c r="CQV48" s="683"/>
      <c r="CQW48" s="683"/>
      <c r="CQX48" s="683"/>
      <c r="CQY48" s="683"/>
      <c r="CQZ48" s="683"/>
      <c r="CRA48" s="683"/>
      <c r="CRB48" s="683"/>
      <c r="CRC48" s="683"/>
      <c r="CRD48" s="683"/>
      <c r="CRE48" s="683"/>
      <c r="CRF48" s="683"/>
      <c r="CRG48" s="683"/>
      <c r="CRH48" s="683"/>
      <c r="CRI48" s="683"/>
      <c r="CRJ48" s="683"/>
      <c r="CRK48" s="683"/>
      <c r="CRL48" s="683"/>
      <c r="CRM48" s="683"/>
      <c r="CRN48" s="683"/>
      <c r="CRO48" s="683"/>
      <c r="CRP48" s="683"/>
      <c r="CRQ48" s="683"/>
      <c r="CRR48" s="683"/>
      <c r="CRS48" s="683"/>
      <c r="CRT48" s="683"/>
      <c r="CRU48" s="683"/>
      <c r="CRV48" s="683"/>
      <c r="CRW48" s="683"/>
      <c r="CRX48" s="683"/>
      <c r="CRY48" s="683"/>
      <c r="CRZ48" s="683"/>
      <c r="CSA48" s="683"/>
      <c r="CSB48" s="683"/>
      <c r="CSC48" s="683"/>
      <c r="CSD48" s="683"/>
      <c r="CSE48" s="683"/>
      <c r="CSF48" s="683"/>
      <c r="CSG48" s="683"/>
      <c r="CSH48" s="683"/>
      <c r="CSI48" s="683"/>
      <c r="CSJ48" s="683"/>
      <c r="CSK48" s="683"/>
      <c r="CSL48" s="683"/>
      <c r="CSM48" s="683"/>
      <c r="CSN48" s="683"/>
      <c r="CSO48" s="683"/>
      <c r="CSP48" s="683"/>
      <c r="CSQ48" s="683"/>
      <c r="CSR48" s="683"/>
      <c r="CSS48" s="683"/>
      <c r="CST48" s="683"/>
      <c r="CSU48" s="683"/>
      <c r="CSV48" s="683"/>
      <c r="CSW48" s="683"/>
      <c r="CSX48" s="683"/>
      <c r="CSY48" s="683"/>
      <c r="CSZ48" s="683"/>
      <c r="CTA48" s="683"/>
      <c r="CTB48" s="683"/>
      <c r="CTC48" s="683"/>
      <c r="CTD48" s="683"/>
      <c r="CTE48" s="683"/>
      <c r="CTF48" s="683"/>
      <c r="CTG48" s="683"/>
      <c r="CTH48" s="683"/>
      <c r="CTI48" s="683"/>
      <c r="CTJ48" s="683"/>
      <c r="CTK48" s="683"/>
      <c r="CTL48" s="683"/>
      <c r="CTM48" s="683"/>
      <c r="CTN48" s="683"/>
      <c r="CTO48" s="683"/>
      <c r="CTP48" s="683"/>
      <c r="CTQ48" s="683"/>
      <c r="CTR48" s="683"/>
      <c r="CTS48" s="683"/>
      <c r="CTT48" s="683"/>
      <c r="CTU48" s="683"/>
      <c r="CTV48" s="683"/>
      <c r="CTW48" s="683"/>
      <c r="CTX48" s="683"/>
      <c r="CTY48" s="683"/>
      <c r="CTZ48" s="683"/>
      <c r="CUA48" s="683"/>
      <c r="CUB48" s="683"/>
      <c r="CUC48" s="683"/>
      <c r="CUD48" s="683"/>
      <c r="CUE48" s="683"/>
      <c r="CUF48" s="683"/>
      <c r="CUG48" s="683"/>
      <c r="CUH48" s="683"/>
      <c r="CUI48" s="683"/>
      <c r="CUJ48" s="683"/>
      <c r="CUK48" s="683"/>
      <c r="CUL48" s="683"/>
      <c r="CUM48" s="683"/>
      <c r="CUN48" s="683"/>
      <c r="CUO48" s="683"/>
      <c r="CUP48" s="683"/>
      <c r="CUQ48" s="683"/>
      <c r="CUR48" s="683"/>
      <c r="CUS48" s="683"/>
      <c r="CUT48" s="683"/>
      <c r="CUU48" s="683"/>
      <c r="CUV48" s="683"/>
      <c r="CUW48" s="683"/>
      <c r="CUX48" s="683"/>
      <c r="CUY48" s="683"/>
      <c r="CUZ48" s="683"/>
      <c r="CVA48" s="683"/>
      <c r="CVB48" s="683"/>
      <c r="CVC48" s="683"/>
      <c r="CVD48" s="683"/>
      <c r="CVE48" s="683"/>
      <c r="CVF48" s="683"/>
      <c r="CVG48" s="683"/>
      <c r="CVH48" s="683"/>
      <c r="CVI48" s="683"/>
      <c r="CVJ48" s="683"/>
      <c r="CVK48" s="683"/>
      <c r="CVL48" s="683"/>
      <c r="CVM48" s="683"/>
      <c r="CVN48" s="683"/>
      <c r="CVO48" s="683"/>
      <c r="CVP48" s="683"/>
      <c r="CVQ48" s="683"/>
      <c r="CVR48" s="683"/>
      <c r="CVS48" s="683"/>
      <c r="CVT48" s="683"/>
      <c r="CVU48" s="683"/>
      <c r="CVV48" s="683"/>
      <c r="CVW48" s="683"/>
      <c r="CVX48" s="683"/>
      <c r="CVY48" s="683"/>
      <c r="CVZ48" s="683"/>
      <c r="CWA48" s="683"/>
      <c r="CWB48" s="683"/>
      <c r="CWC48" s="683"/>
      <c r="CWD48" s="683"/>
      <c r="CWE48" s="683"/>
      <c r="CWF48" s="683"/>
      <c r="CWG48" s="683"/>
      <c r="CWH48" s="683"/>
      <c r="CWI48" s="683"/>
      <c r="CWJ48" s="683"/>
      <c r="CWK48" s="683"/>
      <c r="CWL48" s="683"/>
      <c r="CWM48" s="683"/>
      <c r="CWN48" s="683"/>
      <c r="CWO48" s="683"/>
      <c r="CWP48" s="683"/>
      <c r="CWQ48" s="683"/>
      <c r="CWR48" s="683"/>
      <c r="CWS48" s="683"/>
      <c r="CWT48" s="683"/>
      <c r="CWU48" s="683"/>
      <c r="CWV48" s="683"/>
      <c r="CWW48" s="683"/>
      <c r="CWX48" s="683"/>
      <c r="CWY48" s="683"/>
      <c r="CWZ48" s="683"/>
      <c r="CXA48" s="683"/>
      <c r="CXB48" s="683"/>
      <c r="CXC48" s="683"/>
      <c r="CXD48" s="683"/>
      <c r="CXE48" s="683"/>
      <c r="CXF48" s="683"/>
      <c r="CXG48" s="683"/>
      <c r="CXH48" s="683"/>
      <c r="CXI48" s="683"/>
      <c r="CXJ48" s="683"/>
      <c r="CXK48" s="683"/>
      <c r="CXL48" s="683"/>
      <c r="CXM48" s="683"/>
      <c r="CXN48" s="683"/>
      <c r="CXO48" s="683"/>
      <c r="CXP48" s="683"/>
      <c r="CXQ48" s="683"/>
      <c r="CXR48" s="683"/>
      <c r="CXS48" s="683"/>
      <c r="CXT48" s="683"/>
      <c r="CXU48" s="683"/>
      <c r="CXV48" s="683"/>
      <c r="CXW48" s="683"/>
      <c r="CXX48" s="683"/>
      <c r="CXY48" s="683"/>
      <c r="CXZ48" s="683"/>
      <c r="CYA48" s="683"/>
      <c r="CYB48" s="683"/>
      <c r="CYC48" s="683"/>
      <c r="CYD48" s="683"/>
      <c r="CYE48" s="683"/>
      <c r="CYF48" s="683"/>
      <c r="CYG48" s="683"/>
      <c r="CYH48" s="683"/>
      <c r="CYI48" s="683"/>
      <c r="CYJ48" s="683"/>
      <c r="CYK48" s="683"/>
      <c r="CYL48" s="683"/>
      <c r="CYM48" s="683"/>
      <c r="CYN48" s="683"/>
      <c r="CYO48" s="683"/>
      <c r="CYP48" s="683"/>
      <c r="CYQ48" s="683"/>
      <c r="CYR48" s="683"/>
      <c r="CYS48" s="683"/>
      <c r="CYT48" s="683"/>
      <c r="CYU48" s="683"/>
      <c r="CYV48" s="683"/>
      <c r="CYW48" s="683"/>
      <c r="CYX48" s="683"/>
      <c r="CYY48" s="683"/>
      <c r="CYZ48" s="683"/>
      <c r="CZA48" s="683"/>
      <c r="CZB48" s="683"/>
      <c r="CZC48" s="683"/>
      <c r="CZD48" s="683"/>
      <c r="CZE48" s="683"/>
      <c r="CZF48" s="683"/>
      <c r="CZG48" s="683"/>
      <c r="CZH48" s="683"/>
      <c r="CZI48" s="683"/>
      <c r="CZJ48" s="683"/>
      <c r="CZK48" s="683"/>
      <c r="CZL48" s="683"/>
      <c r="CZM48" s="683"/>
      <c r="CZN48" s="683"/>
      <c r="CZO48" s="683"/>
      <c r="CZP48" s="683"/>
      <c r="CZQ48" s="683"/>
      <c r="CZR48" s="683"/>
      <c r="CZS48" s="683"/>
      <c r="CZT48" s="683"/>
      <c r="CZU48" s="683"/>
      <c r="CZV48" s="683"/>
      <c r="CZW48" s="683"/>
      <c r="CZX48" s="683"/>
      <c r="CZY48" s="683"/>
      <c r="CZZ48" s="683"/>
      <c r="DAA48" s="683"/>
      <c r="DAB48" s="683"/>
      <c r="DAC48" s="683"/>
      <c r="DAD48" s="683"/>
      <c r="DAE48" s="683"/>
      <c r="DAF48" s="683"/>
      <c r="DAG48" s="683"/>
      <c r="DAH48" s="683"/>
      <c r="DAI48" s="683"/>
      <c r="DAJ48" s="683"/>
      <c r="DAK48" s="683"/>
      <c r="DAL48" s="683"/>
      <c r="DAM48" s="683"/>
      <c r="DAN48" s="683"/>
      <c r="DAO48" s="683"/>
      <c r="DAP48" s="683"/>
      <c r="DAQ48" s="683"/>
      <c r="DAR48" s="683"/>
      <c r="DAS48" s="683"/>
      <c r="DAT48" s="683"/>
      <c r="DAU48" s="683"/>
      <c r="DAV48" s="683"/>
      <c r="DAW48" s="683"/>
      <c r="DAX48" s="683"/>
      <c r="DAY48" s="683"/>
      <c r="DAZ48" s="683"/>
      <c r="DBA48" s="683"/>
      <c r="DBB48" s="683"/>
      <c r="DBC48" s="683"/>
      <c r="DBD48" s="683"/>
      <c r="DBE48" s="683"/>
      <c r="DBF48" s="683"/>
      <c r="DBG48" s="683"/>
      <c r="DBH48" s="683"/>
      <c r="DBI48" s="683"/>
      <c r="DBJ48" s="683"/>
      <c r="DBK48" s="683"/>
      <c r="DBL48" s="683"/>
      <c r="DBM48" s="683"/>
      <c r="DBN48" s="683"/>
      <c r="DBO48" s="683"/>
      <c r="DBP48" s="683"/>
      <c r="DBQ48" s="683"/>
      <c r="DBR48" s="683"/>
      <c r="DBS48" s="683"/>
      <c r="DBT48" s="683"/>
      <c r="DBU48" s="683"/>
      <c r="DBV48" s="683"/>
      <c r="DBW48" s="683"/>
      <c r="DBX48" s="683"/>
      <c r="DBY48" s="683"/>
      <c r="DBZ48" s="683"/>
      <c r="DCA48" s="683"/>
      <c r="DCB48" s="683"/>
      <c r="DCC48" s="683"/>
      <c r="DCD48" s="683"/>
      <c r="DCE48" s="683"/>
      <c r="DCF48" s="683"/>
      <c r="DCG48" s="683"/>
      <c r="DCH48" s="683"/>
      <c r="DCI48" s="683"/>
      <c r="DCJ48" s="683"/>
      <c r="DCK48" s="683"/>
      <c r="DCL48" s="683"/>
      <c r="DCM48" s="683"/>
      <c r="DCN48" s="683"/>
      <c r="DCO48" s="683"/>
      <c r="DCP48" s="683"/>
      <c r="DCQ48" s="683"/>
      <c r="DCR48" s="683"/>
      <c r="DCS48" s="683"/>
      <c r="DCT48" s="683"/>
      <c r="DCU48" s="683"/>
      <c r="DCV48" s="683"/>
      <c r="DCW48" s="683"/>
      <c r="DCX48" s="683"/>
      <c r="DCY48" s="683"/>
      <c r="DCZ48" s="683"/>
      <c r="DDA48" s="683"/>
      <c r="DDB48" s="683"/>
      <c r="DDC48" s="683"/>
      <c r="DDD48" s="683"/>
      <c r="DDE48" s="683"/>
      <c r="DDF48" s="683"/>
      <c r="DDG48" s="683"/>
      <c r="DDH48" s="683"/>
      <c r="DDI48" s="683"/>
      <c r="DDJ48" s="683"/>
      <c r="DDK48" s="683"/>
      <c r="DDL48" s="683"/>
      <c r="DDM48" s="683"/>
      <c r="DDN48" s="683"/>
      <c r="DDO48" s="683"/>
      <c r="DDP48" s="683"/>
      <c r="DDQ48" s="683"/>
      <c r="DDR48" s="683"/>
      <c r="DDS48" s="683"/>
      <c r="DDT48" s="683"/>
      <c r="DDU48" s="683"/>
      <c r="DDV48" s="683"/>
      <c r="DDW48" s="683"/>
      <c r="DDX48" s="683"/>
      <c r="DDY48" s="683"/>
      <c r="DDZ48" s="683"/>
      <c r="DEA48" s="683"/>
      <c r="DEB48" s="683"/>
      <c r="DEC48" s="683"/>
      <c r="DED48" s="683"/>
      <c r="DEE48" s="683"/>
      <c r="DEF48" s="683"/>
      <c r="DEG48" s="683"/>
      <c r="DEH48" s="683"/>
      <c r="DEI48" s="683"/>
      <c r="DEJ48" s="683"/>
      <c r="DEK48" s="683"/>
      <c r="DEL48" s="683"/>
      <c r="DEM48" s="683"/>
      <c r="DEN48" s="683"/>
      <c r="DEO48" s="683"/>
      <c r="DEP48" s="683"/>
      <c r="DEQ48" s="683"/>
      <c r="DER48" s="683"/>
      <c r="DES48" s="683"/>
      <c r="DET48" s="683"/>
      <c r="DEU48" s="683"/>
      <c r="DEV48" s="683"/>
      <c r="DEW48" s="683"/>
      <c r="DEX48" s="683"/>
      <c r="DEY48" s="683"/>
      <c r="DEZ48" s="683"/>
      <c r="DFA48" s="683"/>
      <c r="DFB48" s="683"/>
      <c r="DFC48" s="683"/>
      <c r="DFD48" s="683"/>
      <c r="DFE48" s="683"/>
      <c r="DFF48" s="683"/>
      <c r="DFG48" s="683"/>
      <c r="DFH48" s="683"/>
      <c r="DFI48" s="683"/>
      <c r="DFJ48" s="683"/>
      <c r="DFK48" s="683"/>
      <c r="DFL48" s="683"/>
      <c r="DFM48" s="683"/>
      <c r="DFN48" s="683"/>
      <c r="DFO48" s="683"/>
      <c r="DFP48" s="683"/>
      <c r="DFQ48" s="683"/>
      <c r="DFR48" s="683"/>
      <c r="DFS48" s="683"/>
      <c r="DFT48" s="683"/>
      <c r="DFU48" s="683"/>
      <c r="DFV48" s="683"/>
      <c r="DFW48" s="683"/>
      <c r="DFX48" s="683"/>
      <c r="DFY48" s="683"/>
      <c r="DFZ48" s="683"/>
      <c r="DGA48" s="683"/>
      <c r="DGB48" s="683"/>
      <c r="DGC48" s="683"/>
      <c r="DGD48" s="683"/>
      <c r="DGE48" s="683"/>
      <c r="DGF48" s="683"/>
      <c r="DGG48" s="683"/>
      <c r="DGH48" s="683"/>
      <c r="DGI48" s="683"/>
      <c r="DGJ48" s="683"/>
      <c r="DGK48" s="683"/>
      <c r="DGL48" s="683"/>
      <c r="DGM48" s="683"/>
      <c r="DGN48" s="683"/>
      <c r="DGO48" s="683"/>
      <c r="DGP48" s="683"/>
      <c r="DGQ48" s="683"/>
      <c r="DGR48" s="683"/>
      <c r="DGS48" s="683"/>
      <c r="DGT48" s="683"/>
      <c r="DGU48" s="683"/>
      <c r="DGV48" s="683"/>
      <c r="DGW48" s="683"/>
      <c r="DGX48" s="683"/>
      <c r="DGY48" s="683"/>
      <c r="DGZ48" s="683"/>
      <c r="DHA48" s="683"/>
      <c r="DHB48" s="683"/>
      <c r="DHC48" s="683"/>
      <c r="DHD48" s="683"/>
      <c r="DHE48" s="683"/>
      <c r="DHF48" s="683"/>
      <c r="DHG48" s="683"/>
      <c r="DHH48" s="683"/>
      <c r="DHI48" s="683"/>
      <c r="DHJ48" s="683"/>
      <c r="DHK48" s="683"/>
      <c r="DHL48" s="683"/>
      <c r="DHM48" s="683"/>
      <c r="DHN48" s="683"/>
      <c r="DHO48" s="683"/>
      <c r="DHP48" s="683"/>
      <c r="DHQ48" s="683"/>
      <c r="DHR48" s="683"/>
      <c r="DHS48" s="683"/>
      <c r="DHT48" s="683"/>
      <c r="DHU48" s="683"/>
      <c r="DHV48" s="683"/>
      <c r="DHW48" s="683"/>
      <c r="DHX48" s="683"/>
      <c r="DHY48" s="683"/>
      <c r="DHZ48" s="683"/>
      <c r="DIA48" s="683"/>
      <c r="DIB48" s="683"/>
      <c r="DIC48" s="683"/>
      <c r="DID48" s="683"/>
      <c r="DIE48" s="683"/>
      <c r="DIF48" s="683"/>
      <c r="DIG48" s="683"/>
      <c r="DIH48" s="683"/>
      <c r="DII48" s="683"/>
      <c r="DIJ48" s="683"/>
      <c r="DIK48" s="683"/>
      <c r="DIL48" s="683"/>
      <c r="DIM48" s="683"/>
      <c r="DIN48" s="683"/>
      <c r="DIO48" s="683"/>
      <c r="DIP48" s="683"/>
      <c r="DIQ48" s="683"/>
      <c r="DIR48" s="683"/>
      <c r="DIS48" s="683"/>
      <c r="DIT48" s="683"/>
      <c r="DIU48" s="683"/>
      <c r="DIV48" s="683"/>
      <c r="DIW48" s="683"/>
      <c r="DIX48" s="683"/>
      <c r="DIY48" s="683"/>
      <c r="DIZ48" s="683"/>
      <c r="DJA48" s="683"/>
      <c r="DJB48" s="683"/>
      <c r="DJC48" s="683"/>
      <c r="DJD48" s="683"/>
      <c r="DJE48" s="683"/>
      <c r="DJF48" s="683"/>
      <c r="DJG48" s="683"/>
      <c r="DJH48" s="683"/>
      <c r="DJI48" s="683"/>
      <c r="DJJ48" s="683"/>
      <c r="DJK48" s="683"/>
      <c r="DJL48" s="683"/>
      <c r="DJM48" s="683"/>
      <c r="DJN48" s="683"/>
      <c r="DJO48" s="683"/>
      <c r="DJP48" s="683"/>
      <c r="DJQ48" s="683"/>
      <c r="DJR48" s="683"/>
      <c r="DJS48" s="683"/>
      <c r="DJT48" s="683"/>
      <c r="DJU48" s="683"/>
      <c r="DJV48" s="683"/>
      <c r="DJW48" s="683"/>
      <c r="DJX48" s="683"/>
      <c r="DJY48" s="683"/>
      <c r="DJZ48" s="683"/>
      <c r="DKA48" s="683"/>
      <c r="DKB48" s="683"/>
      <c r="DKC48" s="683"/>
      <c r="DKD48" s="683"/>
      <c r="DKE48" s="683"/>
      <c r="DKF48" s="683"/>
      <c r="DKG48" s="683"/>
      <c r="DKH48" s="683"/>
      <c r="DKI48" s="683"/>
      <c r="DKJ48" s="683"/>
      <c r="DKK48" s="683"/>
      <c r="DKL48" s="683"/>
      <c r="DKM48" s="683"/>
      <c r="DKN48" s="683"/>
      <c r="DKO48" s="683"/>
      <c r="DKP48" s="683"/>
      <c r="DKQ48" s="683"/>
      <c r="DKR48" s="683"/>
      <c r="DKS48" s="683"/>
      <c r="DKT48" s="683"/>
      <c r="DKU48" s="683"/>
      <c r="DKV48" s="683"/>
      <c r="DKW48" s="683"/>
      <c r="DKX48" s="683"/>
      <c r="DKY48" s="683"/>
      <c r="DKZ48" s="683"/>
      <c r="DLA48" s="683"/>
      <c r="DLB48" s="683"/>
      <c r="DLC48" s="683"/>
      <c r="DLD48" s="683"/>
      <c r="DLE48" s="683"/>
      <c r="DLF48" s="683"/>
      <c r="DLG48" s="683"/>
      <c r="DLH48" s="683"/>
      <c r="DLI48" s="683"/>
      <c r="DLJ48" s="683"/>
      <c r="DLK48" s="683"/>
      <c r="DLL48" s="683"/>
      <c r="DLM48" s="683"/>
      <c r="DLN48" s="683"/>
      <c r="DLO48" s="683"/>
      <c r="DLP48" s="683"/>
      <c r="DLQ48" s="683"/>
      <c r="DLR48" s="683"/>
      <c r="DLS48" s="683"/>
      <c r="DLT48" s="683"/>
      <c r="DLU48" s="683"/>
      <c r="DLV48" s="683"/>
      <c r="DLW48" s="683"/>
      <c r="DLX48" s="683"/>
      <c r="DLY48" s="683"/>
      <c r="DLZ48" s="683"/>
      <c r="DMA48" s="683"/>
      <c r="DMB48" s="683"/>
      <c r="DMC48" s="683"/>
      <c r="DMD48" s="683"/>
      <c r="DME48" s="683"/>
      <c r="DMF48" s="683"/>
      <c r="DMG48" s="683"/>
      <c r="DMH48" s="683"/>
      <c r="DMI48" s="683"/>
      <c r="DMJ48" s="683"/>
      <c r="DMK48" s="683"/>
      <c r="DML48" s="683"/>
      <c r="DMM48" s="683"/>
      <c r="DMN48" s="683"/>
      <c r="DMO48" s="683"/>
      <c r="DMP48" s="683"/>
      <c r="DMQ48" s="683"/>
      <c r="DMR48" s="683"/>
      <c r="DMS48" s="683"/>
      <c r="DMT48" s="683"/>
      <c r="DMU48" s="683"/>
      <c r="DMV48" s="683"/>
      <c r="DMW48" s="683"/>
      <c r="DMX48" s="683"/>
      <c r="DMY48" s="683"/>
      <c r="DMZ48" s="683"/>
      <c r="DNA48" s="683"/>
      <c r="DNB48" s="683"/>
      <c r="DNC48" s="683"/>
      <c r="DND48" s="683"/>
      <c r="DNE48" s="683"/>
      <c r="DNF48" s="683"/>
      <c r="DNG48" s="683"/>
      <c r="DNH48" s="683"/>
      <c r="DNI48" s="683"/>
      <c r="DNJ48" s="683"/>
      <c r="DNK48" s="683"/>
      <c r="DNL48" s="683"/>
      <c r="DNM48" s="683"/>
      <c r="DNN48" s="683"/>
      <c r="DNO48" s="683"/>
      <c r="DNP48" s="683"/>
      <c r="DNQ48" s="683"/>
      <c r="DNR48" s="683"/>
      <c r="DNS48" s="683"/>
      <c r="DNT48" s="683"/>
      <c r="DNU48" s="683"/>
      <c r="DNV48" s="683"/>
      <c r="DNW48" s="683"/>
      <c r="DNX48" s="683"/>
      <c r="DNY48" s="683"/>
      <c r="DNZ48" s="683"/>
      <c r="DOA48" s="683"/>
      <c r="DOB48" s="683"/>
      <c r="DOC48" s="683"/>
      <c r="DOD48" s="683"/>
      <c r="DOE48" s="683"/>
      <c r="DOF48" s="683"/>
      <c r="DOG48" s="683"/>
      <c r="DOH48" s="683"/>
      <c r="DOI48" s="683"/>
      <c r="DOJ48" s="683"/>
      <c r="DOK48" s="683"/>
      <c r="DOL48" s="683"/>
      <c r="DOM48" s="683"/>
      <c r="DON48" s="683"/>
      <c r="DOO48" s="683"/>
      <c r="DOP48" s="683"/>
      <c r="DOQ48" s="683"/>
      <c r="DOR48" s="683"/>
      <c r="DOS48" s="683"/>
      <c r="DOT48" s="683"/>
      <c r="DOU48" s="683"/>
      <c r="DOV48" s="683"/>
      <c r="DOW48" s="683"/>
      <c r="DOX48" s="683"/>
      <c r="DOY48" s="683"/>
      <c r="DOZ48" s="683"/>
      <c r="DPA48" s="683"/>
      <c r="DPB48" s="683"/>
      <c r="DPC48" s="683"/>
      <c r="DPD48" s="683"/>
      <c r="DPE48" s="683"/>
      <c r="DPF48" s="683"/>
      <c r="DPG48" s="683"/>
      <c r="DPH48" s="683"/>
      <c r="DPI48" s="683"/>
      <c r="DPJ48" s="683"/>
      <c r="DPK48" s="683"/>
      <c r="DPL48" s="683"/>
      <c r="DPM48" s="683"/>
      <c r="DPN48" s="683"/>
      <c r="DPO48" s="683"/>
      <c r="DPP48" s="683"/>
      <c r="DPQ48" s="683"/>
      <c r="DPR48" s="683"/>
      <c r="DPS48" s="683"/>
      <c r="DPT48" s="683"/>
      <c r="DPU48" s="683"/>
      <c r="DPV48" s="683"/>
      <c r="DPW48" s="683"/>
      <c r="DPX48" s="683"/>
      <c r="DPY48" s="683"/>
      <c r="DPZ48" s="683"/>
      <c r="DQA48" s="683"/>
      <c r="DQB48" s="683"/>
      <c r="DQC48" s="683"/>
      <c r="DQD48" s="683"/>
      <c r="DQE48" s="683"/>
      <c r="DQF48" s="683"/>
      <c r="DQG48" s="683"/>
      <c r="DQH48" s="683"/>
      <c r="DQI48" s="683"/>
      <c r="DQJ48" s="683"/>
      <c r="DQK48" s="683"/>
      <c r="DQL48" s="683"/>
      <c r="DQM48" s="683"/>
      <c r="DQN48" s="683"/>
      <c r="DQO48" s="683"/>
      <c r="DQP48" s="683"/>
      <c r="DQQ48" s="683"/>
      <c r="DQR48" s="683"/>
      <c r="DQS48" s="683"/>
      <c r="DQT48" s="683"/>
      <c r="DQU48" s="683"/>
      <c r="DQV48" s="683"/>
      <c r="DQW48" s="683"/>
      <c r="DQX48" s="683"/>
      <c r="DQY48" s="683"/>
      <c r="DQZ48" s="683"/>
      <c r="DRA48" s="683"/>
      <c r="DRB48" s="683"/>
      <c r="DRC48" s="683"/>
      <c r="DRD48" s="683"/>
      <c r="DRE48" s="683"/>
      <c r="DRF48" s="683"/>
      <c r="DRG48" s="683"/>
      <c r="DRH48" s="683"/>
      <c r="DRI48" s="683"/>
      <c r="DRJ48" s="683"/>
      <c r="DRK48" s="683"/>
      <c r="DRL48" s="683"/>
      <c r="DRM48" s="683"/>
      <c r="DRN48" s="683"/>
      <c r="DRO48" s="683"/>
      <c r="DRP48" s="683"/>
      <c r="DRQ48" s="683"/>
      <c r="DRR48" s="683"/>
      <c r="DRS48" s="683"/>
      <c r="DRT48" s="683"/>
      <c r="DRU48" s="683"/>
      <c r="DRV48" s="683"/>
      <c r="DRW48" s="683"/>
      <c r="DRX48" s="683"/>
      <c r="DRY48" s="683"/>
      <c r="DRZ48" s="683"/>
      <c r="DSA48" s="683"/>
      <c r="DSB48" s="683"/>
      <c r="DSC48" s="683"/>
      <c r="DSD48" s="683"/>
      <c r="DSE48" s="683"/>
      <c r="DSF48" s="683"/>
      <c r="DSG48" s="683"/>
      <c r="DSH48" s="683"/>
      <c r="DSI48" s="683"/>
      <c r="DSJ48" s="683"/>
      <c r="DSK48" s="683"/>
      <c r="DSL48" s="683"/>
      <c r="DSM48" s="683"/>
      <c r="DSN48" s="683"/>
      <c r="DSO48" s="683"/>
      <c r="DSP48" s="683"/>
      <c r="DSQ48" s="683"/>
      <c r="DSR48" s="683"/>
      <c r="DSS48" s="683"/>
      <c r="DST48" s="683"/>
      <c r="DSU48" s="683"/>
      <c r="DSV48" s="683"/>
      <c r="DSW48" s="683"/>
      <c r="DSX48" s="683"/>
      <c r="DSY48" s="683"/>
      <c r="DSZ48" s="683"/>
      <c r="DTA48" s="683"/>
      <c r="DTB48" s="683"/>
      <c r="DTC48" s="683"/>
      <c r="DTD48" s="683"/>
      <c r="DTE48" s="683"/>
      <c r="DTF48" s="683"/>
      <c r="DTG48" s="683"/>
      <c r="DTH48" s="683"/>
      <c r="DTI48" s="683"/>
      <c r="DTJ48" s="683"/>
      <c r="DTK48" s="683"/>
      <c r="DTL48" s="683"/>
      <c r="DTM48" s="683"/>
      <c r="DTN48" s="683"/>
      <c r="DTO48" s="683"/>
      <c r="DTP48" s="683"/>
      <c r="DTQ48" s="683"/>
      <c r="DTR48" s="683"/>
      <c r="DTS48" s="683"/>
      <c r="DTT48" s="683"/>
      <c r="DTU48" s="683"/>
      <c r="DTV48" s="683"/>
      <c r="DTW48" s="683"/>
      <c r="DTX48" s="683"/>
      <c r="DTY48" s="683"/>
      <c r="DTZ48" s="683"/>
      <c r="DUA48" s="683"/>
      <c r="DUB48" s="683"/>
      <c r="DUC48" s="683"/>
      <c r="DUD48" s="683"/>
      <c r="DUE48" s="683"/>
      <c r="DUF48" s="683"/>
      <c r="DUG48" s="683"/>
      <c r="DUH48" s="683"/>
      <c r="DUI48" s="683"/>
      <c r="DUJ48" s="683"/>
      <c r="DUK48" s="683"/>
      <c r="DUL48" s="683"/>
      <c r="DUM48" s="683"/>
      <c r="DUN48" s="683"/>
      <c r="DUO48" s="683"/>
      <c r="DUP48" s="683"/>
      <c r="DUQ48" s="683"/>
      <c r="DUR48" s="683"/>
      <c r="DUS48" s="683"/>
      <c r="DUT48" s="683"/>
      <c r="DUU48" s="683"/>
      <c r="DUV48" s="683"/>
      <c r="DUW48" s="683"/>
      <c r="DUX48" s="683"/>
      <c r="DUY48" s="683"/>
      <c r="DUZ48" s="683"/>
      <c r="DVA48" s="683"/>
      <c r="DVB48" s="683"/>
      <c r="DVC48" s="683"/>
      <c r="DVD48" s="683"/>
      <c r="DVE48" s="683"/>
      <c r="DVF48" s="683"/>
      <c r="DVG48" s="683"/>
      <c r="DVH48" s="683"/>
      <c r="DVI48" s="683"/>
      <c r="DVJ48" s="683"/>
      <c r="DVK48" s="683"/>
      <c r="DVL48" s="683"/>
      <c r="DVM48" s="683"/>
      <c r="DVN48" s="683"/>
      <c r="DVO48" s="683"/>
      <c r="DVP48" s="683"/>
      <c r="DVQ48" s="683"/>
      <c r="DVR48" s="683"/>
      <c r="DVS48" s="683"/>
      <c r="DVT48" s="683"/>
      <c r="DVU48" s="683"/>
      <c r="DVV48" s="683"/>
      <c r="DVW48" s="683"/>
      <c r="DVX48" s="683"/>
      <c r="DVY48" s="683"/>
      <c r="DVZ48" s="683"/>
      <c r="DWA48" s="683"/>
      <c r="DWB48" s="683"/>
      <c r="DWC48" s="683"/>
      <c r="DWD48" s="683"/>
      <c r="DWE48" s="683"/>
      <c r="DWF48" s="683"/>
      <c r="DWG48" s="683"/>
      <c r="DWH48" s="683"/>
      <c r="DWI48" s="683"/>
      <c r="DWJ48" s="683"/>
      <c r="DWK48" s="683"/>
      <c r="DWL48" s="683"/>
      <c r="DWM48" s="683"/>
      <c r="DWN48" s="683"/>
      <c r="DWO48" s="683"/>
      <c r="DWP48" s="683"/>
      <c r="DWQ48" s="683"/>
      <c r="DWR48" s="683"/>
      <c r="DWS48" s="683"/>
      <c r="DWT48" s="683"/>
      <c r="DWU48" s="683"/>
      <c r="DWV48" s="683"/>
      <c r="DWW48" s="683"/>
      <c r="DWX48" s="683"/>
      <c r="DWY48" s="683"/>
      <c r="DWZ48" s="683"/>
      <c r="DXA48" s="683"/>
      <c r="DXB48" s="683"/>
      <c r="DXC48" s="683"/>
      <c r="DXD48" s="683"/>
      <c r="DXE48" s="683"/>
      <c r="DXF48" s="683"/>
      <c r="DXG48" s="683"/>
      <c r="DXH48" s="683"/>
      <c r="DXI48" s="683"/>
      <c r="DXJ48" s="683"/>
      <c r="DXK48" s="683"/>
      <c r="DXL48" s="683"/>
      <c r="DXM48" s="683"/>
      <c r="DXN48" s="683"/>
      <c r="DXO48" s="683"/>
      <c r="DXP48" s="683"/>
      <c r="DXQ48" s="683"/>
      <c r="DXR48" s="683"/>
      <c r="DXS48" s="683"/>
      <c r="DXT48" s="683"/>
      <c r="DXU48" s="683"/>
      <c r="DXV48" s="683"/>
      <c r="DXW48" s="683"/>
      <c r="DXX48" s="683"/>
      <c r="DXY48" s="683"/>
      <c r="DXZ48" s="683"/>
      <c r="DYA48" s="683"/>
      <c r="DYB48" s="683"/>
      <c r="DYC48" s="683"/>
      <c r="DYD48" s="683"/>
      <c r="DYE48" s="683"/>
      <c r="DYF48" s="683"/>
      <c r="DYG48" s="683"/>
      <c r="DYH48" s="683"/>
      <c r="DYI48" s="683"/>
      <c r="DYJ48" s="683"/>
      <c r="DYK48" s="683"/>
      <c r="DYL48" s="683"/>
      <c r="DYM48" s="683"/>
      <c r="DYN48" s="683"/>
      <c r="DYO48" s="683"/>
      <c r="DYP48" s="683"/>
      <c r="DYQ48" s="683"/>
      <c r="DYR48" s="683"/>
      <c r="DYS48" s="683"/>
      <c r="DYT48" s="683"/>
      <c r="DYU48" s="683"/>
      <c r="DYV48" s="683"/>
      <c r="DYW48" s="683"/>
      <c r="DYX48" s="683"/>
      <c r="DYY48" s="683"/>
      <c r="DYZ48" s="683"/>
      <c r="DZA48" s="683"/>
      <c r="DZB48" s="683"/>
      <c r="DZC48" s="683"/>
      <c r="DZD48" s="683"/>
      <c r="DZE48" s="683"/>
      <c r="DZF48" s="683"/>
      <c r="DZG48" s="683"/>
      <c r="DZH48" s="683"/>
      <c r="DZI48" s="683"/>
      <c r="DZJ48" s="683"/>
      <c r="DZK48" s="683"/>
      <c r="DZL48" s="683"/>
      <c r="DZM48" s="683"/>
      <c r="DZN48" s="683"/>
      <c r="DZO48" s="683"/>
      <c r="DZP48" s="683"/>
      <c r="DZQ48" s="683"/>
      <c r="DZR48" s="683"/>
      <c r="DZS48" s="683"/>
      <c r="DZT48" s="683"/>
      <c r="DZU48" s="683"/>
      <c r="DZV48" s="683"/>
      <c r="DZW48" s="683"/>
      <c r="DZX48" s="683"/>
      <c r="DZY48" s="683"/>
      <c r="DZZ48" s="683"/>
      <c r="EAA48" s="683"/>
      <c r="EAB48" s="683"/>
      <c r="EAC48" s="683"/>
      <c r="EAD48" s="683"/>
      <c r="EAE48" s="683"/>
      <c r="EAF48" s="683"/>
      <c r="EAG48" s="683"/>
      <c r="EAH48" s="683"/>
      <c r="EAI48" s="683"/>
      <c r="EAJ48" s="683"/>
      <c r="EAK48" s="683"/>
      <c r="EAL48" s="683"/>
      <c r="EAM48" s="683"/>
      <c r="EAN48" s="683"/>
      <c r="EAO48" s="683"/>
      <c r="EAP48" s="683"/>
      <c r="EAQ48" s="683"/>
      <c r="EAR48" s="683"/>
      <c r="EAS48" s="683"/>
      <c r="EAT48" s="683"/>
      <c r="EAU48" s="683"/>
      <c r="EAV48" s="683"/>
      <c r="EAW48" s="683"/>
      <c r="EAX48" s="683"/>
      <c r="EAY48" s="683"/>
      <c r="EAZ48" s="683"/>
      <c r="EBA48" s="683"/>
      <c r="EBB48" s="683"/>
      <c r="EBC48" s="683"/>
      <c r="EBD48" s="683"/>
      <c r="EBE48" s="683"/>
      <c r="EBF48" s="683"/>
      <c r="EBG48" s="683"/>
      <c r="EBH48" s="683"/>
      <c r="EBI48" s="683"/>
      <c r="EBJ48" s="683"/>
      <c r="EBK48" s="683"/>
      <c r="EBL48" s="683"/>
      <c r="EBM48" s="683"/>
      <c r="EBN48" s="683"/>
      <c r="EBO48" s="683"/>
      <c r="EBP48" s="683"/>
      <c r="EBQ48" s="683"/>
      <c r="EBR48" s="683"/>
      <c r="EBS48" s="683"/>
      <c r="EBT48" s="683"/>
      <c r="EBU48" s="683"/>
      <c r="EBV48" s="683"/>
      <c r="EBW48" s="683"/>
      <c r="EBX48" s="683"/>
      <c r="EBY48" s="683"/>
      <c r="EBZ48" s="683"/>
      <c r="ECA48" s="683"/>
      <c r="ECB48" s="683"/>
      <c r="ECC48" s="683"/>
      <c r="ECD48" s="683"/>
      <c r="ECE48" s="683"/>
      <c r="ECF48" s="683"/>
      <c r="ECG48" s="683"/>
      <c r="ECH48" s="683"/>
      <c r="ECI48" s="683"/>
      <c r="ECJ48" s="683"/>
      <c r="ECK48" s="683"/>
      <c r="ECL48" s="683"/>
      <c r="ECM48" s="683"/>
      <c r="ECN48" s="683"/>
      <c r="ECO48" s="683"/>
      <c r="ECP48" s="683"/>
      <c r="ECQ48" s="683"/>
      <c r="ECR48" s="683"/>
      <c r="ECS48" s="683"/>
      <c r="ECT48" s="683"/>
      <c r="ECU48" s="683"/>
      <c r="ECV48" s="683"/>
      <c r="ECW48" s="683"/>
      <c r="ECX48" s="683"/>
      <c r="ECY48" s="683"/>
      <c r="ECZ48" s="683"/>
      <c r="EDA48" s="683"/>
      <c r="EDB48" s="683"/>
      <c r="EDC48" s="683"/>
      <c r="EDD48" s="683"/>
      <c r="EDE48" s="683"/>
      <c r="EDF48" s="683"/>
      <c r="EDG48" s="683"/>
      <c r="EDH48" s="683"/>
      <c r="EDI48" s="683"/>
      <c r="EDJ48" s="683"/>
      <c r="EDK48" s="683"/>
      <c r="EDL48" s="683"/>
      <c r="EDM48" s="683"/>
      <c r="EDN48" s="683"/>
      <c r="EDO48" s="683"/>
      <c r="EDP48" s="683"/>
      <c r="EDQ48" s="683"/>
      <c r="EDR48" s="683"/>
      <c r="EDS48" s="683"/>
      <c r="EDT48" s="683"/>
      <c r="EDU48" s="683"/>
      <c r="EDV48" s="683"/>
      <c r="EDW48" s="683"/>
      <c r="EDX48" s="683"/>
      <c r="EDY48" s="683"/>
      <c r="EDZ48" s="683"/>
      <c r="EEA48" s="683"/>
      <c r="EEB48" s="683"/>
      <c r="EEC48" s="683"/>
      <c r="EED48" s="683"/>
      <c r="EEE48" s="683"/>
      <c r="EEF48" s="683"/>
      <c r="EEG48" s="683"/>
      <c r="EEH48" s="683"/>
      <c r="EEI48" s="683"/>
      <c r="EEJ48" s="683"/>
      <c r="EEK48" s="683"/>
      <c r="EEL48" s="683"/>
      <c r="EEM48" s="683"/>
      <c r="EEN48" s="683"/>
      <c r="EEO48" s="683"/>
      <c r="EEP48" s="683"/>
      <c r="EEQ48" s="683"/>
      <c r="EER48" s="683"/>
      <c r="EES48" s="683"/>
      <c r="EET48" s="683"/>
      <c r="EEU48" s="683"/>
      <c r="EEV48" s="683"/>
      <c r="EEW48" s="683"/>
      <c r="EEX48" s="683"/>
      <c r="EEY48" s="683"/>
      <c r="EEZ48" s="683"/>
      <c r="EFA48" s="683"/>
      <c r="EFB48" s="683"/>
      <c r="EFC48" s="683"/>
      <c r="EFD48" s="683"/>
      <c r="EFE48" s="683"/>
      <c r="EFF48" s="683"/>
      <c r="EFG48" s="683"/>
      <c r="EFH48" s="683"/>
      <c r="EFI48" s="683"/>
      <c r="EFJ48" s="683"/>
      <c r="EFK48" s="683"/>
      <c r="EFL48" s="683"/>
      <c r="EFM48" s="683"/>
      <c r="EFN48" s="683"/>
      <c r="EFO48" s="683"/>
      <c r="EFP48" s="683"/>
      <c r="EFQ48" s="683"/>
      <c r="EFR48" s="683"/>
      <c r="EFS48" s="683"/>
      <c r="EFT48" s="683"/>
      <c r="EFU48" s="683"/>
      <c r="EFV48" s="683"/>
      <c r="EFW48" s="683"/>
      <c r="EFX48" s="683"/>
      <c r="EFY48" s="683"/>
      <c r="EFZ48" s="683"/>
      <c r="EGA48" s="683"/>
      <c r="EGB48" s="683"/>
      <c r="EGC48" s="683"/>
      <c r="EGD48" s="683"/>
      <c r="EGE48" s="683"/>
      <c r="EGF48" s="683"/>
      <c r="EGG48" s="683"/>
      <c r="EGH48" s="683"/>
      <c r="EGI48" s="683"/>
      <c r="EGJ48" s="683"/>
      <c r="EGK48" s="683"/>
      <c r="EGL48" s="683"/>
      <c r="EGM48" s="683"/>
      <c r="EGN48" s="683"/>
      <c r="EGO48" s="683"/>
      <c r="EGP48" s="683"/>
      <c r="EGQ48" s="683"/>
      <c r="EGR48" s="683"/>
      <c r="EGS48" s="683"/>
      <c r="EGT48" s="683"/>
      <c r="EGU48" s="683"/>
      <c r="EGV48" s="683"/>
      <c r="EGW48" s="683"/>
      <c r="EGX48" s="683"/>
      <c r="EGY48" s="683"/>
      <c r="EGZ48" s="683"/>
      <c r="EHA48" s="683"/>
      <c r="EHB48" s="683"/>
      <c r="EHC48" s="683"/>
      <c r="EHD48" s="683"/>
      <c r="EHE48" s="683"/>
      <c r="EHF48" s="683"/>
      <c r="EHG48" s="683"/>
      <c r="EHH48" s="683"/>
      <c r="EHI48" s="683"/>
      <c r="EHJ48" s="683"/>
      <c r="EHK48" s="683"/>
      <c r="EHL48" s="683"/>
      <c r="EHM48" s="683"/>
      <c r="EHN48" s="683"/>
      <c r="EHO48" s="683"/>
      <c r="EHP48" s="683"/>
      <c r="EHQ48" s="683"/>
      <c r="EHR48" s="683"/>
      <c r="EHS48" s="683"/>
      <c r="EHT48" s="683"/>
      <c r="EHU48" s="683"/>
      <c r="EHV48" s="683"/>
      <c r="EHW48" s="683"/>
      <c r="EHX48" s="683"/>
      <c r="EHY48" s="683"/>
      <c r="EHZ48" s="683"/>
      <c r="EIA48" s="683"/>
      <c r="EIB48" s="683"/>
      <c r="EIC48" s="683"/>
      <c r="EID48" s="683"/>
      <c r="EIE48" s="683"/>
      <c r="EIF48" s="683"/>
      <c r="EIG48" s="683"/>
      <c r="EIH48" s="683"/>
      <c r="EII48" s="683"/>
      <c r="EIJ48" s="683"/>
      <c r="EIK48" s="683"/>
      <c r="EIL48" s="683"/>
      <c r="EIM48" s="683"/>
      <c r="EIN48" s="683"/>
      <c r="EIO48" s="683"/>
      <c r="EIP48" s="683"/>
      <c r="EIQ48" s="683"/>
      <c r="EIR48" s="683"/>
      <c r="EIS48" s="683"/>
      <c r="EIT48" s="683"/>
      <c r="EIU48" s="683"/>
      <c r="EIV48" s="683"/>
      <c r="EIW48" s="683"/>
      <c r="EIX48" s="683"/>
      <c r="EIY48" s="683"/>
      <c r="EIZ48" s="683"/>
      <c r="EJA48" s="683"/>
      <c r="EJB48" s="683"/>
      <c r="EJC48" s="683"/>
      <c r="EJD48" s="683"/>
      <c r="EJE48" s="683"/>
      <c r="EJF48" s="683"/>
      <c r="EJG48" s="683"/>
      <c r="EJH48" s="683"/>
      <c r="EJI48" s="683"/>
      <c r="EJJ48" s="683"/>
      <c r="EJK48" s="683"/>
      <c r="EJL48" s="683"/>
      <c r="EJM48" s="683"/>
      <c r="EJN48" s="683"/>
      <c r="EJO48" s="683"/>
      <c r="EJP48" s="683"/>
      <c r="EJQ48" s="683"/>
      <c r="EJR48" s="683"/>
      <c r="EJS48" s="683"/>
      <c r="EJT48" s="683"/>
      <c r="EJU48" s="683"/>
      <c r="EJV48" s="683"/>
      <c r="EJW48" s="683"/>
      <c r="EJX48" s="683"/>
      <c r="EJY48" s="683"/>
      <c r="EJZ48" s="683"/>
      <c r="EKA48" s="683"/>
      <c r="EKB48" s="683"/>
      <c r="EKC48" s="683"/>
      <c r="EKD48" s="683"/>
      <c r="EKE48" s="683"/>
      <c r="EKF48" s="683"/>
      <c r="EKG48" s="683"/>
      <c r="EKH48" s="683"/>
      <c r="EKI48" s="683"/>
      <c r="EKJ48" s="683"/>
      <c r="EKK48" s="683"/>
      <c r="EKL48" s="683"/>
      <c r="EKM48" s="683"/>
      <c r="EKN48" s="683"/>
      <c r="EKO48" s="683"/>
      <c r="EKP48" s="683"/>
      <c r="EKQ48" s="683"/>
      <c r="EKR48" s="683"/>
      <c r="EKS48" s="683"/>
      <c r="EKT48" s="683"/>
      <c r="EKU48" s="683"/>
      <c r="EKV48" s="683"/>
      <c r="EKW48" s="683"/>
      <c r="EKX48" s="683"/>
      <c r="EKY48" s="683"/>
      <c r="EKZ48" s="683"/>
      <c r="ELA48" s="683"/>
      <c r="ELB48" s="683"/>
      <c r="ELC48" s="683"/>
      <c r="ELD48" s="683"/>
      <c r="ELE48" s="683"/>
      <c r="ELF48" s="683"/>
      <c r="ELG48" s="683"/>
      <c r="ELH48" s="683"/>
      <c r="ELI48" s="683"/>
      <c r="ELJ48" s="683"/>
      <c r="ELK48" s="683"/>
      <c r="ELL48" s="683"/>
      <c r="ELM48" s="683"/>
      <c r="ELN48" s="683"/>
      <c r="ELO48" s="683"/>
      <c r="ELP48" s="683"/>
      <c r="ELQ48" s="683"/>
      <c r="ELR48" s="683"/>
      <c r="ELS48" s="683"/>
      <c r="ELT48" s="683"/>
      <c r="ELU48" s="683"/>
      <c r="ELV48" s="683"/>
      <c r="ELW48" s="683"/>
      <c r="ELX48" s="683"/>
      <c r="ELY48" s="683"/>
      <c r="ELZ48" s="683"/>
      <c r="EMA48" s="683"/>
      <c r="EMB48" s="683"/>
      <c r="EMC48" s="683"/>
      <c r="EMD48" s="683"/>
      <c r="EME48" s="683"/>
      <c r="EMF48" s="683"/>
      <c r="EMG48" s="683"/>
      <c r="EMH48" s="683"/>
      <c r="EMI48" s="683"/>
      <c r="EMJ48" s="683"/>
      <c r="EMK48" s="683"/>
      <c r="EML48" s="683"/>
      <c r="EMM48" s="683"/>
      <c r="EMN48" s="683"/>
      <c r="EMO48" s="683"/>
      <c r="EMP48" s="683"/>
      <c r="EMQ48" s="683"/>
      <c r="EMR48" s="683"/>
      <c r="EMS48" s="683"/>
      <c r="EMT48" s="683"/>
      <c r="EMU48" s="683"/>
      <c r="EMV48" s="683"/>
      <c r="EMW48" s="683"/>
      <c r="EMX48" s="683"/>
      <c r="EMY48" s="683"/>
      <c r="EMZ48" s="683"/>
      <c r="ENA48" s="683"/>
      <c r="ENB48" s="683"/>
      <c r="ENC48" s="683"/>
      <c r="END48" s="683"/>
      <c r="ENE48" s="683"/>
      <c r="ENF48" s="683"/>
      <c r="ENG48" s="683"/>
      <c r="ENH48" s="683"/>
      <c r="ENI48" s="683"/>
      <c r="ENJ48" s="683"/>
      <c r="ENK48" s="683"/>
      <c r="ENL48" s="683"/>
      <c r="ENM48" s="683"/>
      <c r="ENN48" s="683"/>
      <c r="ENO48" s="683"/>
      <c r="ENP48" s="683"/>
      <c r="ENQ48" s="683"/>
      <c r="ENR48" s="683"/>
      <c r="ENS48" s="683"/>
      <c r="ENT48" s="683"/>
      <c r="ENU48" s="683"/>
      <c r="ENV48" s="683"/>
      <c r="ENW48" s="683"/>
      <c r="ENX48" s="683"/>
      <c r="ENY48" s="683"/>
      <c r="ENZ48" s="683"/>
      <c r="EOA48" s="683"/>
      <c r="EOB48" s="683"/>
      <c r="EOC48" s="683"/>
      <c r="EOD48" s="683"/>
      <c r="EOE48" s="683"/>
      <c r="EOF48" s="683"/>
      <c r="EOG48" s="683"/>
      <c r="EOH48" s="683"/>
      <c r="EOI48" s="683"/>
      <c r="EOJ48" s="683"/>
      <c r="EOK48" s="683"/>
      <c r="EOL48" s="683"/>
      <c r="EOM48" s="683"/>
      <c r="EON48" s="683"/>
      <c r="EOO48" s="683"/>
      <c r="EOP48" s="683"/>
      <c r="EOQ48" s="683"/>
      <c r="EOR48" s="683"/>
      <c r="EOS48" s="683"/>
      <c r="EOT48" s="683"/>
      <c r="EOU48" s="683"/>
      <c r="EOV48" s="683"/>
      <c r="EOW48" s="683"/>
      <c r="EOX48" s="683"/>
      <c r="EOY48" s="683"/>
      <c r="EOZ48" s="683"/>
      <c r="EPA48" s="683"/>
      <c r="EPB48" s="683"/>
      <c r="EPC48" s="683"/>
      <c r="EPD48" s="683"/>
      <c r="EPE48" s="683"/>
      <c r="EPF48" s="683"/>
      <c r="EPG48" s="683"/>
      <c r="EPH48" s="683"/>
      <c r="EPI48" s="683"/>
      <c r="EPJ48" s="683"/>
      <c r="EPK48" s="683"/>
      <c r="EPL48" s="683"/>
      <c r="EPM48" s="683"/>
      <c r="EPN48" s="683"/>
      <c r="EPO48" s="683"/>
      <c r="EPP48" s="683"/>
      <c r="EPQ48" s="683"/>
      <c r="EPR48" s="683"/>
      <c r="EPS48" s="683"/>
      <c r="EPT48" s="683"/>
      <c r="EPU48" s="683"/>
      <c r="EPV48" s="683"/>
      <c r="EPW48" s="683"/>
      <c r="EPX48" s="683"/>
      <c r="EPY48" s="683"/>
      <c r="EPZ48" s="683"/>
      <c r="EQA48" s="683"/>
      <c r="EQB48" s="683"/>
      <c r="EQC48" s="683"/>
      <c r="EQD48" s="683"/>
      <c r="EQE48" s="683"/>
      <c r="EQF48" s="683"/>
      <c r="EQG48" s="683"/>
      <c r="EQH48" s="683"/>
      <c r="EQI48" s="683"/>
      <c r="EQJ48" s="683"/>
      <c r="EQK48" s="683"/>
      <c r="EQL48" s="683"/>
      <c r="EQM48" s="683"/>
      <c r="EQN48" s="683"/>
      <c r="EQO48" s="683"/>
      <c r="EQP48" s="683"/>
      <c r="EQQ48" s="683"/>
      <c r="EQR48" s="683"/>
      <c r="EQS48" s="683"/>
      <c r="EQT48" s="683"/>
      <c r="EQU48" s="683"/>
      <c r="EQV48" s="683"/>
      <c r="EQW48" s="683"/>
      <c r="EQX48" s="683"/>
      <c r="EQY48" s="683"/>
      <c r="EQZ48" s="683"/>
      <c r="ERA48" s="683"/>
      <c r="ERB48" s="683"/>
      <c r="ERC48" s="683"/>
      <c r="ERD48" s="683"/>
      <c r="ERE48" s="683"/>
      <c r="ERF48" s="683"/>
      <c r="ERG48" s="683"/>
      <c r="ERH48" s="683"/>
      <c r="ERI48" s="683"/>
      <c r="ERJ48" s="683"/>
      <c r="ERK48" s="683"/>
      <c r="ERL48" s="683"/>
      <c r="ERM48" s="683"/>
      <c r="ERN48" s="683"/>
      <c r="ERO48" s="683"/>
      <c r="ERP48" s="683"/>
      <c r="ERQ48" s="683"/>
      <c r="ERR48" s="683"/>
      <c r="ERS48" s="683"/>
      <c r="ERT48" s="683"/>
      <c r="ERU48" s="683"/>
      <c r="ERV48" s="683"/>
      <c r="ERW48" s="683"/>
      <c r="ERX48" s="683"/>
      <c r="ERY48" s="683"/>
      <c r="ERZ48" s="683"/>
      <c r="ESA48" s="683"/>
      <c r="ESB48" s="683"/>
      <c r="ESC48" s="683"/>
      <c r="ESD48" s="683"/>
      <c r="ESE48" s="683"/>
      <c r="ESF48" s="683"/>
      <c r="ESG48" s="683"/>
      <c r="ESH48" s="683"/>
      <c r="ESI48" s="683"/>
      <c r="ESJ48" s="683"/>
      <c r="ESK48" s="683"/>
      <c r="ESL48" s="683"/>
      <c r="ESM48" s="683"/>
      <c r="ESN48" s="683"/>
      <c r="ESO48" s="683"/>
      <c r="ESP48" s="683"/>
      <c r="ESQ48" s="683"/>
      <c r="ESR48" s="683"/>
      <c r="ESS48" s="683"/>
      <c r="EST48" s="683"/>
      <c r="ESU48" s="683"/>
      <c r="ESV48" s="683"/>
      <c r="ESW48" s="683"/>
      <c r="ESX48" s="683"/>
      <c r="ESY48" s="683"/>
      <c r="ESZ48" s="683"/>
      <c r="ETA48" s="683"/>
      <c r="ETB48" s="683"/>
      <c r="ETC48" s="683"/>
      <c r="ETD48" s="683"/>
      <c r="ETE48" s="683"/>
      <c r="ETF48" s="683"/>
      <c r="ETG48" s="683"/>
      <c r="ETH48" s="683"/>
      <c r="ETI48" s="683"/>
      <c r="ETJ48" s="683"/>
      <c r="ETK48" s="683"/>
      <c r="ETL48" s="683"/>
      <c r="ETM48" s="683"/>
      <c r="ETN48" s="683"/>
      <c r="ETO48" s="683"/>
      <c r="ETP48" s="683"/>
      <c r="ETQ48" s="683"/>
      <c r="ETR48" s="683"/>
      <c r="ETS48" s="683"/>
      <c r="ETT48" s="683"/>
      <c r="ETU48" s="683"/>
      <c r="ETV48" s="683"/>
      <c r="ETW48" s="683"/>
      <c r="ETX48" s="683"/>
      <c r="ETY48" s="683"/>
      <c r="ETZ48" s="683"/>
      <c r="EUA48" s="683"/>
      <c r="EUB48" s="683"/>
      <c r="EUC48" s="683"/>
      <c r="EUD48" s="683"/>
      <c r="EUE48" s="683"/>
      <c r="EUF48" s="683"/>
      <c r="EUG48" s="683"/>
      <c r="EUH48" s="683"/>
      <c r="EUI48" s="683"/>
      <c r="EUJ48" s="683"/>
      <c r="EUK48" s="683"/>
      <c r="EUL48" s="683"/>
      <c r="EUM48" s="683"/>
      <c r="EUN48" s="683"/>
      <c r="EUO48" s="683"/>
      <c r="EUP48" s="683"/>
      <c r="EUQ48" s="683"/>
      <c r="EUR48" s="683"/>
      <c r="EUS48" s="683"/>
      <c r="EUT48" s="683"/>
      <c r="EUU48" s="683"/>
      <c r="EUV48" s="683"/>
      <c r="EUW48" s="683"/>
      <c r="EUX48" s="683"/>
      <c r="EUY48" s="683"/>
      <c r="EUZ48" s="683"/>
      <c r="EVA48" s="683"/>
      <c r="EVB48" s="683"/>
      <c r="EVC48" s="683"/>
      <c r="EVD48" s="683"/>
      <c r="EVE48" s="683"/>
      <c r="EVF48" s="683"/>
      <c r="EVG48" s="683"/>
      <c r="EVH48" s="683"/>
      <c r="EVI48" s="683"/>
      <c r="EVJ48" s="683"/>
      <c r="EVK48" s="683"/>
      <c r="EVL48" s="683"/>
      <c r="EVM48" s="683"/>
      <c r="EVN48" s="683"/>
      <c r="EVO48" s="683"/>
      <c r="EVP48" s="683"/>
      <c r="EVQ48" s="683"/>
      <c r="EVR48" s="683"/>
      <c r="EVS48" s="683"/>
      <c r="EVT48" s="683"/>
      <c r="EVU48" s="683"/>
      <c r="EVV48" s="683"/>
      <c r="EVW48" s="683"/>
      <c r="EVX48" s="683"/>
      <c r="EVY48" s="683"/>
      <c r="EVZ48" s="683"/>
      <c r="EWA48" s="683"/>
      <c r="EWB48" s="683"/>
      <c r="EWC48" s="683"/>
      <c r="EWD48" s="683"/>
      <c r="EWE48" s="683"/>
      <c r="EWF48" s="683"/>
      <c r="EWG48" s="683"/>
      <c r="EWH48" s="683"/>
      <c r="EWI48" s="683"/>
      <c r="EWJ48" s="683"/>
      <c r="EWK48" s="683"/>
      <c r="EWL48" s="683"/>
      <c r="EWM48" s="683"/>
      <c r="EWN48" s="683"/>
      <c r="EWO48" s="683"/>
      <c r="EWP48" s="683"/>
      <c r="EWQ48" s="683"/>
      <c r="EWR48" s="683"/>
      <c r="EWS48" s="683"/>
      <c r="EWT48" s="683"/>
      <c r="EWU48" s="683"/>
      <c r="EWV48" s="683"/>
      <c r="EWW48" s="683"/>
      <c r="EWX48" s="683"/>
      <c r="EWY48" s="683"/>
      <c r="EWZ48" s="683"/>
      <c r="EXA48" s="683"/>
      <c r="EXB48" s="683"/>
      <c r="EXC48" s="683"/>
      <c r="EXD48" s="683"/>
      <c r="EXE48" s="683"/>
      <c r="EXF48" s="683"/>
      <c r="EXG48" s="683"/>
      <c r="EXH48" s="683"/>
      <c r="EXI48" s="683"/>
      <c r="EXJ48" s="683"/>
      <c r="EXK48" s="683"/>
      <c r="EXL48" s="683"/>
      <c r="EXM48" s="683"/>
      <c r="EXN48" s="683"/>
      <c r="EXO48" s="683"/>
      <c r="EXP48" s="683"/>
      <c r="EXQ48" s="683"/>
      <c r="EXR48" s="683"/>
      <c r="EXS48" s="683"/>
      <c r="EXT48" s="683"/>
      <c r="EXU48" s="683"/>
      <c r="EXV48" s="683"/>
      <c r="EXW48" s="683"/>
      <c r="EXX48" s="683"/>
      <c r="EXY48" s="683"/>
      <c r="EXZ48" s="683"/>
      <c r="EYA48" s="683"/>
      <c r="EYB48" s="683"/>
      <c r="EYC48" s="683"/>
      <c r="EYD48" s="683"/>
      <c r="EYE48" s="683"/>
      <c r="EYF48" s="683"/>
      <c r="EYG48" s="683"/>
      <c r="EYH48" s="683"/>
      <c r="EYI48" s="683"/>
      <c r="EYJ48" s="683"/>
      <c r="EYK48" s="683"/>
      <c r="EYL48" s="683"/>
      <c r="EYM48" s="683"/>
      <c r="EYN48" s="683"/>
      <c r="EYO48" s="683"/>
      <c r="EYP48" s="683"/>
      <c r="EYQ48" s="683"/>
      <c r="EYR48" s="683"/>
      <c r="EYS48" s="683"/>
      <c r="EYT48" s="683"/>
      <c r="EYU48" s="683"/>
      <c r="EYV48" s="683"/>
      <c r="EYW48" s="683"/>
      <c r="EYX48" s="683"/>
      <c r="EYY48" s="683"/>
      <c r="EYZ48" s="683"/>
      <c r="EZA48" s="683"/>
      <c r="EZB48" s="683"/>
      <c r="EZC48" s="683"/>
      <c r="EZD48" s="683"/>
      <c r="EZE48" s="683"/>
      <c r="EZF48" s="683"/>
      <c r="EZG48" s="683"/>
      <c r="EZH48" s="683"/>
      <c r="EZI48" s="683"/>
      <c r="EZJ48" s="683"/>
      <c r="EZK48" s="683"/>
      <c r="EZL48" s="683"/>
      <c r="EZM48" s="683"/>
      <c r="EZN48" s="683"/>
      <c r="EZO48" s="683"/>
      <c r="EZP48" s="683"/>
      <c r="EZQ48" s="683"/>
      <c r="EZR48" s="683"/>
      <c r="EZS48" s="683"/>
      <c r="EZT48" s="683"/>
      <c r="EZU48" s="683"/>
      <c r="EZV48" s="683"/>
      <c r="EZW48" s="683"/>
      <c r="EZX48" s="683"/>
      <c r="EZY48" s="683"/>
      <c r="EZZ48" s="683"/>
      <c r="FAA48" s="683"/>
      <c r="FAB48" s="683"/>
      <c r="FAC48" s="683"/>
      <c r="FAD48" s="683"/>
      <c r="FAE48" s="683"/>
      <c r="FAF48" s="683"/>
      <c r="FAG48" s="683"/>
      <c r="FAH48" s="683"/>
      <c r="FAI48" s="683"/>
      <c r="FAJ48" s="683"/>
      <c r="FAK48" s="683"/>
      <c r="FAL48" s="683"/>
      <c r="FAM48" s="683"/>
      <c r="FAN48" s="683"/>
      <c r="FAO48" s="683"/>
      <c r="FAP48" s="683"/>
      <c r="FAQ48" s="683"/>
      <c r="FAR48" s="683"/>
      <c r="FAS48" s="683"/>
      <c r="FAT48" s="683"/>
      <c r="FAU48" s="683"/>
      <c r="FAV48" s="683"/>
      <c r="FAW48" s="683"/>
      <c r="FAX48" s="683"/>
      <c r="FAY48" s="683"/>
      <c r="FAZ48" s="683"/>
      <c r="FBA48" s="683"/>
      <c r="FBB48" s="683"/>
      <c r="FBC48" s="683"/>
      <c r="FBD48" s="683"/>
      <c r="FBE48" s="683"/>
      <c r="FBF48" s="683"/>
      <c r="FBG48" s="683"/>
      <c r="FBH48" s="683"/>
      <c r="FBI48" s="683"/>
      <c r="FBJ48" s="683"/>
      <c r="FBK48" s="683"/>
      <c r="FBL48" s="683"/>
      <c r="FBM48" s="683"/>
      <c r="FBN48" s="683"/>
      <c r="FBO48" s="683"/>
      <c r="FBP48" s="683"/>
      <c r="FBQ48" s="683"/>
      <c r="FBR48" s="683"/>
      <c r="FBS48" s="683"/>
      <c r="FBT48" s="683"/>
      <c r="FBU48" s="683"/>
      <c r="FBV48" s="683"/>
      <c r="FBW48" s="683"/>
      <c r="FBX48" s="683"/>
      <c r="FBY48" s="683"/>
      <c r="FBZ48" s="683"/>
      <c r="FCA48" s="683"/>
      <c r="FCB48" s="683"/>
      <c r="FCC48" s="683"/>
      <c r="FCD48" s="683"/>
      <c r="FCE48" s="683"/>
      <c r="FCF48" s="683"/>
      <c r="FCG48" s="683"/>
      <c r="FCH48" s="683"/>
      <c r="FCI48" s="683"/>
      <c r="FCJ48" s="683"/>
      <c r="FCK48" s="683"/>
      <c r="FCL48" s="683"/>
      <c r="FCM48" s="683"/>
      <c r="FCN48" s="683"/>
      <c r="FCO48" s="683"/>
      <c r="FCP48" s="683"/>
      <c r="FCQ48" s="683"/>
      <c r="FCR48" s="683"/>
      <c r="FCS48" s="683"/>
      <c r="FCT48" s="683"/>
      <c r="FCU48" s="683"/>
      <c r="FCV48" s="683"/>
      <c r="FCW48" s="683"/>
      <c r="FCX48" s="683"/>
      <c r="FCY48" s="683"/>
      <c r="FCZ48" s="683"/>
      <c r="FDA48" s="683"/>
      <c r="FDB48" s="683"/>
      <c r="FDC48" s="683"/>
      <c r="FDD48" s="683"/>
      <c r="FDE48" s="683"/>
      <c r="FDF48" s="683"/>
      <c r="FDG48" s="683"/>
      <c r="FDH48" s="683"/>
      <c r="FDI48" s="683"/>
      <c r="FDJ48" s="683"/>
      <c r="FDK48" s="683"/>
      <c r="FDL48" s="683"/>
      <c r="FDM48" s="683"/>
      <c r="FDN48" s="683"/>
      <c r="FDO48" s="683"/>
      <c r="FDP48" s="683"/>
      <c r="FDQ48" s="683"/>
      <c r="FDR48" s="683"/>
      <c r="FDS48" s="683"/>
      <c r="FDT48" s="683"/>
      <c r="FDU48" s="683"/>
      <c r="FDV48" s="683"/>
      <c r="FDW48" s="683"/>
      <c r="FDX48" s="683"/>
      <c r="FDY48" s="683"/>
      <c r="FDZ48" s="683"/>
      <c r="FEA48" s="683"/>
      <c r="FEB48" s="683"/>
      <c r="FEC48" s="683"/>
      <c r="FED48" s="683"/>
      <c r="FEE48" s="683"/>
      <c r="FEF48" s="683"/>
      <c r="FEG48" s="683"/>
      <c r="FEH48" s="683"/>
      <c r="FEI48" s="683"/>
      <c r="FEJ48" s="683"/>
      <c r="FEK48" s="683"/>
      <c r="FEL48" s="683"/>
      <c r="FEM48" s="683"/>
      <c r="FEN48" s="683"/>
      <c r="FEO48" s="683"/>
      <c r="FEP48" s="683"/>
      <c r="FEQ48" s="683"/>
      <c r="FER48" s="683"/>
      <c r="FES48" s="683"/>
      <c r="FET48" s="683"/>
      <c r="FEU48" s="683"/>
      <c r="FEV48" s="683"/>
      <c r="FEW48" s="683"/>
      <c r="FEX48" s="683"/>
      <c r="FEY48" s="683"/>
      <c r="FEZ48" s="683"/>
      <c r="FFA48" s="683"/>
      <c r="FFB48" s="683"/>
      <c r="FFC48" s="683"/>
      <c r="FFD48" s="683"/>
      <c r="FFE48" s="683"/>
      <c r="FFF48" s="683"/>
      <c r="FFG48" s="683"/>
      <c r="FFH48" s="683"/>
      <c r="FFI48" s="683"/>
      <c r="FFJ48" s="683"/>
      <c r="FFK48" s="683"/>
      <c r="FFL48" s="683"/>
      <c r="FFM48" s="683"/>
      <c r="FFN48" s="683"/>
      <c r="FFO48" s="683"/>
      <c r="FFP48" s="683"/>
      <c r="FFQ48" s="683"/>
      <c r="FFR48" s="683"/>
      <c r="FFS48" s="683"/>
      <c r="FFT48" s="683"/>
      <c r="FFU48" s="683"/>
      <c r="FFV48" s="683"/>
      <c r="FFW48" s="683"/>
      <c r="FFX48" s="683"/>
      <c r="FFY48" s="683"/>
      <c r="FFZ48" s="683"/>
      <c r="FGA48" s="683"/>
      <c r="FGB48" s="683"/>
      <c r="FGC48" s="683"/>
      <c r="FGD48" s="683"/>
      <c r="FGE48" s="683"/>
      <c r="FGF48" s="683"/>
      <c r="FGG48" s="683"/>
      <c r="FGH48" s="683"/>
      <c r="FGI48" s="683"/>
      <c r="FGJ48" s="683"/>
      <c r="FGK48" s="683"/>
      <c r="FGL48" s="683"/>
      <c r="FGM48" s="683"/>
      <c r="FGN48" s="683"/>
      <c r="FGO48" s="683"/>
      <c r="FGP48" s="683"/>
      <c r="FGQ48" s="683"/>
      <c r="FGR48" s="683"/>
      <c r="FGS48" s="683"/>
      <c r="FGT48" s="683"/>
      <c r="FGU48" s="683"/>
      <c r="FGV48" s="683"/>
      <c r="FGW48" s="683"/>
      <c r="FGX48" s="683"/>
      <c r="FGY48" s="683"/>
      <c r="FGZ48" s="683"/>
      <c r="FHA48" s="683"/>
      <c r="FHB48" s="683"/>
      <c r="FHC48" s="683"/>
      <c r="FHD48" s="683"/>
      <c r="FHE48" s="683"/>
      <c r="FHF48" s="683"/>
      <c r="FHG48" s="683"/>
      <c r="FHH48" s="683"/>
      <c r="FHI48" s="683"/>
      <c r="FHJ48" s="683"/>
      <c r="FHK48" s="683"/>
      <c r="FHL48" s="683"/>
      <c r="FHM48" s="683"/>
      <c r="FHN48" s="683"/>
      <c r="FHO48" s="683"/>
      <c r="FHP48" s="683"/>
      <c r="FHQ48" s="683"/>
      <c r="FHR48" s="683"/>
      <c r="FHS48" s="683"/>
      <c r="FHT48" s="683"/>
      <c r="FHU48" s="683"/>
      <c r="FHV48" s="683"/>
      <c r="FHW48" s="683"/>
      <c r="FHX48" s="683"/>
      <c r="FHY48" s="683"/>
      <c r="FHZ48" s="683"/>
      <c r="FIA48" s="683"/>
      <c r="FIB48" s="683"/>
      <c r="FIC48" s="683"/>
      <c r="FID48" s="683"/>
      <c r="FIE48" s="683"/>
      <c r="FIF48" s="683"/>
      <c r="FIG48" s="683"/>
      <c r="FIH48" s="683"/>
      <c r="FII48" s="683"/>
      <c r="FIJ48" s="683"/>
      <c r="FIK48" s="683"/>
      <c r="FIL48" s="683"/>
      <c r="FIM48" s="683"/>
      <c r="FIN48" s="683"/>
      <c r="FIO48" s="683"/>
      <c r="FIP48" s="683"/>
      <c r="FIQ48" s="683"/>
      <c r="FIR48" s="683"/>
      <c r="FIS48" s="683"/>
      <c r="FIT48" s="683"/>
      <c r="FIU48" s="683"/>
      <c r="FIV48" s="683"/>
      <c r="FIW48" s="683"/>
      <c r="FIX48" s="683"/>
      <c r="FIY48" s="683"/>
      <c r="FIZ48" s="683"/>
      <c r="FJA48" s="683"/>
      <c r="FJB48" s="683"/>
      <c r="FJC48" s="683"/>
      <c r="FJD48" s="683"/>
      <c r="FJE48" s="683"/>
      <c r="FJF48" s="683"/>
      <c r="FJG48" s="683"/>
      <c r="FJH48" s="683"/>
      <c r="FJI48" s="683"/>
      <c r="FJJ48" s="683"/>
      <c r="FJK48" s="683"/>
      <c r="FJL48" s="683"/>
      <c r="FJM48" s="683"/>
      <c r="FJN48" s="683"/>
      <c r="FJO48" s="683"/>
      <c r="FJP48" s="683"/>
      <c r="FJQ48" s="683"/>
      <c r="FJR48" s="683"/>
      <c r="FJS48" s="683"/>
      <c r="FJT48" s="683"/>
      <c r="FJU48" s="683"/>
      <c r="FJV48" s="683"/>
      <c r="FJW48" s="683"/>
      <c r="FJX48" s="683"/>
      <c r="FJY48" s="683"/>
      <c r="FJZ48" s="683"/>
      <c r="FKA48" s="683"/>
      <c r="FKB48" s="683"/>
      <c r="FKC48" s="683"/>
      <c r="FKD48" s="683"/>
      <c r="FKE48" s="683"/>
      <c r="FKF48" s="683"/>
      <c r="FKG48" s="683"/>
      <c r="FKH48" s="683"/>
      <c r="FKI48" s="683"/>
      <c r="FKJ48" s="683"/>
      <c r="FKK48" s="683"/>
      <c r="FKL48" s="683"/>
      <c r="FKM48" s="683"/>
      <c r="FKN48" s="683"/>
      <c r="FKO48" s="683"/>
      <c r="FKP48" s="683"/>
      <c r="FKQ48" s="683"/>
      <c r="FKR48" s="683"/>
      <c r="FKS48" s="683"/>
      <c r="FKT48" s="683"/>
      <c r="FKU48" s="683"/>
      <c r="FKV48" s="683"/>
      <c r="FKW48" s="683"/>
      <c r="FKX48" s="683"/>
      <c r="FKY48" s="683"/>
      <c r="FKZ48" s="683"/>
      <c r="FLA48" s="683"/>
      <c r="FLB48" s="683"/>
      <c r="FLC48" s="683"/>
      <c r="FLD48" s="683"/>
      <c r="FLE48" s="683"/>
      <c r="FLF48" s="683"/>
      <c r="FLG48" s="683"/>
      <c r="FLH48" s="683"/>
      <c r="FLI48" s="683"/>
      <c r="FLJ48" s="683"/>
      <c r="FLK48" s="683"/>
      <c r="FLL48" s="683"/>
      <c r="FLM48" s="683"/>
      <c r="FLN48" s="683"/>
      <c r="FLO48" s="683"/>
      <c r="FLP48" s="683"/>
      <c r="FLQ48" s="683"/>
      <c r="FLR48" s="683"/>
      <c r="FLS48" s="683"/>
      <c r="FLT48" s="683"/>
      <c r="FLU48" s="683"/>
      <c r="FLV48" s="683"/>
      <c r="FLW48" s="683"/>
      <c r="FLX48" s="683"/>
      <c r="FLY48" s="683"/>
      <c r="FLZ48" s="683"/>
      <c r="FMA48" s="683"/>
      <c r="FMB48" s="683"/>
      <c r="FMC48" s="683"/>
      <c r="FMD48" s="683"/>
      <c r="FME48" s="683"/>
      <c r="FMF48" s="683"/>
      <c r="FMG48" s="683"/>
      <c r="FMH48" s="683"/>
      <c r="FMI48" s="683"/>
      <c r="FMJ48" s="683"/>
      <c r="FMK48" s="683"/>
      <c r="FML48" s="683"/>
      <c r="FMM48" s="683"/>
      <c r="FMN48" s="683"/>
      <c r="FMO48" s="683"/>
      <c r="FMP48" s="683"/>
      <c r="FMQ48" s="683"/>
      <c r="FMR48" s="683"/>
      <c r="FMS48" s="683"/>
      <c r="FMT48" s="683"/>
      <c r="FMU48" s="683"/>
      <c r="FMV48" s="683"/>
      <c r="FMW48" s="683"/>
      <c r="FMX48" s="683"/>
      <c r="FMY48" s="683"/>
      <c r="FMZ48" s="683"/>
      <c r="FNA48" s="683"/>
      <c r="FNB48" s="683"/>
      <c r="FNC48" s="683"/>
      <c r="FND48" s="683"/>
      <c r="FNE48" s="683"/>
      <c r="FNF48" s="683"/>
      <c r="FNG48" s="683"/>
      <c r="FNH48" s="683"/>
      <c r="FNI48" s="683"/>
      <c r="FNJ48" s="683"/>
      <c r="FNK48" s="683"/>
      <c r="FNL48" s="683"/>
      <c r="FNM48" s="683"/>
      <c r="FNN48" s="683"/>
      <c r="FNO48" s="683"/>
      <c r="FNP48" s="683"/>
      <c r="FNQ48" s="683"/>
      <c r="FNR48" s="683"/>
      <c r="FNS48" s="683"/>
      <c r="FNT48" s="683"/>
      <c r="FNU48" s="683"/>
      <c r="FNV48" s="683"/>
      <c r="FNW48" s="683"/>
      <c r="FNX48" s="683"/>
      <c r="FNY48" s="683"/>
      <c r="FNZ48" s="683"/>
      <c r="FOA48" s="683"/>
      <c r="FOB48" s="683"/>
      <c r="FOC48" s="683"/>
      <c r="FOD48" s="683"/>
      <c r="FOE48" s="683"/>
      <c r="FOF48" s="683"/>
      <c r="FOG48" s="683"/>
      <c r="FOH48" s="683"/>
      <c r="FOI48" s="683"/>
      <c r="FOJ48" s="683"/>
      <c r="FOK48" s="683"/>
      <c r="FOL48" s="683"/>
      <c r="FOM48" s="683"/>
      <c r="FON48" s="683"/>
      <c r="FOO48" s="683"/>
      <c r="FOP48" s="683"/>
      <c r="FOQ48" s="683"/>
      <c r="FOR48" s="683"/>
      <c r="FOS48" s="683"/>
      <c r="FOT48" s="683"/>
      <c r="FOU48" s="683"/>
      <c r="FOV48" s="683"/>
      <c r="FOW48" s="683"/>
      <c r="FOX48" s="683"/>
      <c r="FOY48" s="683"/>
      <c r="FOZ48" s="683"/>
      <c r="FPA48" s="683"/>
      <c r="FPB48" s="683"/>
      <c r="FPC48" s="683"/>
      <c r="FPD48" s="683"/>
      <c r="FPE48" s="683"/>
      <c r="FPF48" s="683"/>
      <c r="FPG48" s="683"/>
      <c r="FPH48" s="683"/>
      <c r="FPI48" s="683"/>
      <c r="FPJ48" s="683"/>
      <c r="FPK48" s="683"/>
      <c r="FPL48" s="683"/>
      <c r="FPM48" s="683"/>
      <c r="FPN48" s="683"/>
      <c r="FPO48" s="683"/>
      <c r="FPP48" s="683"/>
      <c r="FPQ48" s="683"/>
      <c r="FPR48" s="683"/>
      <c r="FPS48" s="683"/>
      <c r="FPT48" s="683"/>
      <c r="FPU48" s="683"/>
      <c r="FPV48" s="683"/>
      <c r="FPW48" s="683"/>
      <c r="FPX48" s="683"/>
      <c r="FPY48" s="683"/>
      <c r="FPZ48" s="683"/>
      <c r="FQA48" s="683"/>
      <c r="FQB48" s="683"/>
      <c r="FQC48" s="683"/>
      <c r="FQD48" s="683"/>
      <c r="FQE48" s="683"/>
      <c r="FQF48" s="683"/>
      <c r="FQG48" s="683"/>
      <c r="FQH48" s="683"/>
      <c r="FQI48" s="683"/>
      <c r="FQJ48" s="683"/>
      <c r="FQK48" s="683"/>
      <c r="FQL48" s="683"/>
      <c r="FQM48" s="683"/>
      <c r="FQN48" s="683"/>
      <c r="FQO48" s="683"/>
      <c r="FQP48" s="683"/>
      <c r="FQQ48" s="683"/>
      <c r="FQR48" s="683"/>
      <c r="FQS48" s="683"/>
      <c r="FQT48" s="683"/>
      <c r="FQU48" s="683"/>
      <c r="FQV48" s="683"/>
      <c r="FQW48" s="683"/>
      <c r="FQX48" s="683"/>
      <c r="FQY48" s="683"/>
      <c r="FQZ48" s="683"/>
      <c r="FRA48" s="683"/>
      <c r="FRB48" s="683"/>
      <c r="FRC48" s="683"/>
      <c r="FRD48" s="683"/>
      <c r="FRE48" s="683"/>
      <c r="FRF48" s="683"/>
      <c r="FRG48" s="683"/>
      <c r="FRH48" s="683"/>
      <c r="FRI48" s="683"/>
      <c r="FRJ48" s="683"/>
      <c r="FRK48" s="683"/>
      <c r="FRL48" s="683"/>
      <c r="FRM48" s="683"/>
      <c r="FRN48" s="683"/>
      <c r="FRO48" s="683"/>
      <c r="FRP48" s="683"/>
      <c r="FRQ48" s="683"/>
      <c r="FRR48" s="683"/>
      <c r="FRS48" s="683"/>
      <c r="FRT48" s="683"/>
      <c r="FRU48" s="683"/>
      <c r="FRV48" s="683"/>
      <c r="FRW48" s="683"/>
      <c r="FRX48" s="683"/>
      <c r="FRY48" s="683"/>
      <c r="FRZ48" s="683"/>
      <c r="FSA48" s="683"/>
      <c r="FSB48" s="683"/>
      <c r="FSC48" s="683"/>
      <c r="FSD48" s="683"/>
      <c r="FSE48" s="683"/>
      <c r="FSF48" s="683"/>
      <c r="FSG48" s="683"/>
      <c r="FSH48" s="683"/>
      <c r="FSI48" s="683"/>
      <c r="FSJ48" s="683"/>
      <c r="FSK48" s="683"/>
      <c r="FSL48" s="683"/>
      <c r="FSM48" s="683"/>
      <c r="FSN48" s="683"/>
      <c r="FSO48" s="683"/>
      <c r="FSP48" s="683"/>
      <c r="FSQ48" s="683"/>
      <c r="FSR48" s="683"/>
      <c r="FSS48" s="683"/>
      <c r="FST48" s="683"/>
      <c r="FSU48" s="683"/>
      <c r="FSV48" s="683"/>
      <c r="FSW48" s="683"/>
      <c r="FSX48" s="683"/>
      <c r="FSY48" s="683"/>
      <c r="FSZ48" s="683"/>
      <c r="FTA48" s="683"/>
      <c r="FTB48" s="683"/>
      <c r="FTC48" s="683"/>
      <c r="FTD48" s="683"/>
      <c r="FTE48" s="683"/>
      <c r="FTF48" s="683"/>
      <c r="FTG48" s="683"/>
      <c r="FTH48" s="683"/>
      <c r="FTI48" s="683"/>
      <c r="FTJ48" s="683"/>
      <c r="FTK48" s="683"/>
      <c r="FTL48" s="683"/>
      <c r="FTM48" s="683"/>
      <c r="FTN48" s="683"/>
      <c r="FTO48" s="683"/>
      <c r="FTP48" s="683"/>
      <c r="FTQ48" s="683"/>
      <c r="FTR48" s="683"/>
      <c r="FTS48" s="683"/>
      <c r="FTT48" s="683"/>
      <c r="FTU48" s="683"/>
      <c r="FTV48" s="683"/>
      <c r="FTW48" s="683"/>
      <c r="FTX48" s="683"/>
      <c r="FTY48" s="683"/>
      <c r="FTZ48" s="683"/>
      <c r="FUA48" s="683"/>
      <c r="FUB48" s="683"/>
      <c r="FUC48" s="683"/>
      <c r="FUD48" s="683"/>
      <c r="FUE48" s="683"/>
      <c r="FUF48" s="683"/>
      <c r="FUG48" s="683"/>
      <c r="FUH48" s="683"/>
      <c r="FUI48" s="683"/>
      <c r="FUJ48" s="683"/>
      <c r="FUK48" s="683"/>
      <c r="FUL48" s="683"/>
      <c r="FUM48" s="683"/>
      <c r="FUN48" s="683"/>
      <c r="FUO48" s="683"/>
      <c r="FUP48" s="683"/>
      <c r="FUQ48" s="683"/>
      <c r="FUR48" s="683"/>
      <c r="FUS48" s="683"/>
      <c r="FUT48" s="683"/>
      <c r="FUU48" s="683"/>
      <c r="FUV48" s="683"/>
      <c r="FUW48" s="683"/>
      <c r="FUX48" s="683"/>
      <c r="FUY48" s="683"/>
      <c r="FUZ48" s="683"/>
      <c r="FVA48" s="683"/>
      <c r="FVB48" s="683"/>
      <c r="FVC48" s="683"/>
      <c r="FVD48" s="683"/>
      <c r="FVE48" s="683"/>
      <c r="FVF48" s="683"/>
      <c r="FVG48" s="683"/>
      <c r="FVH48" s="683"/>
      <c r="FVI48" s="683"/>
      <c r="FVJ48" s="683"/>
      <c r="FVK48" s="683"/>
      <c r="FVL48" s="683"/>
      <c r="FVM48" s="683"/>
      <c r="FVN48" s="683"/>
      <c r="FVO48" s="683"/>
      <c r="FVP48" s="683"/>
      <c r="FVQ48" s="683"/>
      <c r="FVR48" s="683"/>
      <c r="FVS48" s="683"/>
      <c r="FVT48" s="683"/>
      <c r="FVU48" s="683"/>
      <c r="FVV48" s="683"/>
      <c r="FVW48" s="683"/>
      <c r="FVX48" s="683"/>
      <c r="FVY48" s="683"/>
      <c r="FVZ48" s="683"/>
      <c r="FWA48" s="683"/>
      <c r="FWB48" s="683"/>
      <c r="FWC48" s="683"/>
      <c r="FWD48" s="683"/>
      <c r="FWE48" s="683"/>
      <c r="FWF48" s="683"/>
      <c r="FWG48" s="683"/>
      <c r="FWH48" s="683"/>
      <c r="FWI48" s="683"/>
      <c r="FWJ48" s="683"/>
      <c r="FWK48" s="683"/>
      <c r="FWL48" s="683"/>
      <c r="FWM48" s="683"/>
      <c r="FWN48" s="683"/>
      <c r="FWO48" s="683"/>
      <c r="FWP48" s="683"/>
      <c r="FWQ48" s="683"/>
      <c r="FWR48" s="683"/>
      <c r="FWS48" s="683"/>
      <c r="FWT48" s="683"/>
      <c r="FWU48" s="683"/>
      <c r="FWV48" s="683"/>
      <c r="FWW48" s="683"/>
      <c r="FWX48" s="683"/>
      <c r="FWY48" s="683"/>
      <c r="FWZ48" s="683"/>
      <c r="FXA48" s="683"/>
      <c r="FXB48" s="683"/>
      <c r="FXC48" s="683"/>
      <c r="FXD48" s="683"/>
      <c r="FXE48" s="683"/>
      <c r="FXF48" s="683"/>
      <c r="FXG48" s="683"/>
      <c r="FXH48" s="683"/>
      <c r="FXI48" s="683"/>
      <c r="FXJ48" s="683"/>
      <c r="FXK48" s="683"/>
      <c r="FXL48" s="683"/>
      <c r="FXM48" s="683"/>
      <c r="FXN48" s="683"/>
      <c r="FXO48" s="683"/>
      <c r="FXP48" s="683"/>
      <c r="FXQ48" s="683"/>
      <c r="FXR48" s="683"/>
      <c r="FXS48" s="683"/>
      <c r="FXT48" s="683"/>
      <c r="FXU48" s="683"/>
      <c r="FXV48" s="683"/>
      <c r="FXW48" s="683"/>
      <c r="FXX48" s="683"/>
      <c r="FXY48" s="683"/>
      <c r="FXZ48" s="683"/>
      <c r="FYA48" s="683"/>
      <c r="FYB48" s="683"/>
      <c r="FYC48" s="683"/>
      <c r="FYD48" s="683"/>
      <c r="FYE48" s="683"/>
      <c r="FYF48" s="683"/>
      <c r="FYG48" s="683"/>
      <c r="FYH48" s="683"/>
      <c r="FYI48" s="683"/>
      <c r="FYJ48" s="683"/>
      <c r="FYK48" s="683"/>
      <c r="FYL48" s="683"/>
      <c r="FYM48" s="683"/>
      <c r="FYN48" s="683"/>
      <c r="FYO48" s="683"/>
      <c r="FYP48" s="683"/>
      <c r="FYQ48" s="683"/>
      <c r="FYR48" s="683"/>
      <c r="FYS48" s="683"/>
      <c r="FYT48" s="683"/>
      <c r="FYU48" s="683"/>
      <c r="FYV48" s="683"/>
      <c r="FYW48" s="683"/>
      <c r="FYX48" s="683"/>
      <c r="FYY48" s="683"/>
      <c r="FYZ48" s="683"/>
      <c r="FZA48" s="683"/>
      <c r="FZB48" s="683"/>
      <c r="FZC48" s="683"/>
      <c r="FZD48" s="683"/>
      <c r="FZE48" s="683"/>
      <c r="FZF48" s="683"/>
      <c r="FZG48" s="683"/>
      <c r="FZH48" s="683"/>
      <c r="FZI48" s="683"/>
      <c r="FZJ48" s="683"/>
      <c r="FZK48" s="683"/>
      <c r="FZL48" s="683"/>
      <c r="FZM48" s="683"/>
      <c r="FZN48" s="683"/>
      <c r="FZO48" s="683"/>
      <c r="FZP48" s="683"/>
      <c r="FZQ48" s="683"/>
      <c r="FZR48" s="683"/>
      <c r="FZS48" s="683"/>
      <c r="FZT48" s="683"/>
      <c r="FZU48" s="683"/>
      <c r="FZV48" s="683"/>
      <c r="FZW48" s="683"/>
      <c r="FZX48" s="683"/>
      <c r="FZY48" s="683"/>
      <c r="FZZ48" s="683"/>
      <c r="GAA48" s="683"/>
      <c r="GAB48" s="683"/>
      <c r="GAC48" s="683"/>
      <c r="GAD48" s="683"/>
      <c r="GAE48" s="683"/>
      <c r="GAF48" s="683"/>
      <c r="GAG48" s="683"/>
      <c r="GAH48" s="683"/>
      <c r="GAI48" s="683"/>
      <c r="GAJ48" s="683"/>
      <c r="GAK48" s="683"/>
      <c r="GAL48" s="683"/>
      <c r="GAM48" s="683"/>
      <c r="GAN48" s="683"/>
      <c r="GAO48" s="683"/>
      <c r="GAP48" s="683"/>
      <c r="GAQ48" s="683"/>
      <c r="GAR48" s="683"/>
      <c r="GAS48" s="683"/>
      <c r="GAT48" s="683"/>
      <c r="GAU48" s="683"/>
      <c r="GAV48" s="683"/>
      <c r="GAW48" s="683"/>
      <c r="GAX48" s="683"/>
      <c r="GAY48" s="683"/>
      <c r="GAZ48" s="683"/>
      <c r="GBA48" s="683"/>
      <c r="GBB48" s="683"/>
      <c r="GBC48" s="683"/>
      <c r="GBD48" s="683"/>
      <c r="GBE48" s="683"/>
      <c r="GBF48" s="683"/>
      <c r="GBG48" s="683"/>
      <c r="GBH48" s="683"/>
      <c r="GBI48" s="683"/>
      <c r="GBJ48" s="683"/>
      <c r="GBK48" s="683"/>
      <c r="GBL48" s="683"/>
      <c r="GBM48" s="683"/>
      <c r="GBN48" s="683"/>
      <c r="GBO48" s="683"/>
      <c r="GBP48" s="683"/>
      <c r="GBQ48" s="683"/>
      <c r="GBR48" s="683"/>
      <c r="GBS48" s="683"/>
      <c r="GBT48" s="683"/>
      <c r="GBU48" s="683"/>
      <c r="GBV48" s="683"/>
      <c r="GBW48" s="683"/>
      <c r="GBX48" s="683"/>
      <c r="GBY48" s="683"/>
      <c r="GBZ48" s="683"/>
      <c r="GCA48" s="683"/>
      <c r="GCB48" s="683"/>
      <c r="GCC48" s="683"/>
      <c r="GCD48" s="683"/>
      <c r="GCE48" s="683"/>
      <c r="GCF48" s="683"/>
      <c r="GCG48" s="683"/>
      <c r="GCH48" s="683"/>
      <c r="GCI48" s="683"/>
      <c r="GCJ48" s="683"/>
      <c r="GCK48" s="683"/>
      <c r="GCL48" s="683"/>
      <c r="GCM48" s="683"/>
      <c r="GCN48" s="683"/>
      <c r="GCO48" s="683"/>
      <c r="GCP48" s="683"/>
      <c r="GCQ48" s="683"/>
      <c r="GCR48" s="683"/>
      <c r="GCS48" s="683"/>
      <c r="GCT48" s="683"/>
      <c r="GCU48" s="683"/>
      <c r="GCV48" s="683"/>
      <c r="GCW48" s="683"/>
      <c r="GCX48" s="683"/>
      <c r="GCY48" s="683"/>
      <c r="GCZ48" s="683"/>
      <c r="GDA48" s="683"/>
      <c r="GDB48" s="683"/>
      <c r="GDC48" s="683"/>
      <c r="GDD48" s="683"/>
      <c r="GDE48" s="683"/>
      <c r="GDF48" s="683"/>
      <c r="GDG48" s="683"/>
      <c r="GDH48" s="683"/>
      <c r="GDI48" s="683"/>
      <c r="GDJ48" s="683"/>
      <c r="GDK48" s="683"/>
      <c r="GDL48" s="683"/>
      <c r="GDM48" s="683"/>
      <c r="GDN48" s="683"/>
      <c r="GDO48" s="683"/>
      <c r="GDP48" s="683"/>
      <c r="GDQ48" s="683"/>
      <c r="GDR48" s="683"/>
      <c r="GDS48" s="683"/>
      <c r="GDT48" s="683"/>
      <c r="GDU48" s="683"/>
      <c r="GDV48" s="683"/>
      <c r="GDW48" s="683"/>
      <c r="GDX48" s="683"/>
      <c r="GDY48" s="683"/>
      <c r="GDZ48" s="683"/>
      <c r="GEA48" s="683"/>
      <c r="GEB48" s="683"/>
      <c r="GEC48" s="683"/>
      <c r="GED48" s="683"/>
      <c r="GEE48" s="683"/>
      <c r="GEF48" s="683"/>
      <c r="GEG48" s="683"/>
      <c r="GEH48" s="683"/>
      <c r="GEI48" s="683"/>
      <c r="GEJ48" s="683"/>
      <c r="GEK48" s="683"/>
      <c r="GEL48" s="683"/>
      <c r="GEM48" s="683"/>
      <c r="GEN48" s="683"/>
      <c r="GEO48" s="683"/>
      <c r="GEP48" s="683"/>
      <c r="GEQ48" s="683"/>
      <c r="GER48" s="683"/>
      <c r="GES48" s="683"/>
      <c r="GET48" s="683"/>
      <c r="GEU48" s="683"/>
      <c r="GEV48" s="683"/>
      <c r="GEW48" s="683"/>
      <c r="GEX48" s="683"/>
      <c r="GEY48" s="683"/>
      <c r="GEZ48" s="683"/>
      <c r="GFA48" s="683"/>
      <c r="GFB48" s="683"/>
      <c r="GFC48" s="683"/>
      <c r="GFD48" s="683"/>
      <c r="GFE48" s="683"/>
      <c r="GFF48" s="683"/>
      <c r="GFG48" s="683"/>
      <c r="GFH48" s="683"/>
      <c r="GFI48" s="683"/>
      <c r="GFJ48" s="683"/>
      <c r="GFK48" s="683"/>
      <c r="GFL48" s="683"/>
      <c r="GFM48" s="683"/>
      <c r="GFN48" s="683"/>
      <c r="GFO48" s="683"/>
      <c r="GFP48" s="683"/>
      <c r="GFQ48" s="683"/>
      <c r="GFR48" s="683"/>
      <c r="GFS48" s="683"/>
      <c r="GFT48" s="683"/>
      <c r="GFU48" s="683"/>
      <c r="GFV48" s="683"/>
      <c r="GFW48" s="683"/>
      <c r="GFX48" s="683"/>
      <c r="GFY48" s="683"/>
      <c r="GFZ48" s="683"/>
      <c r="GGA48" s="683"/>
      <c r="GGB48" s="683"/>
      <c r="GGC48" s="683"/>
      <c r="GGD48" s="683"/>
      <c r="GGE48" s="683"/>
      <c r="GGF48" s="683"/>
      <c r="GGG48" s="683"/>
      <c r="GGH48" s="683"/>
      <c r="GGI48" s="683"/>
      <c r="GGJ48" s="683"/>
      <c r="GGK48" s="683"/>
      <c r="GGL48" s="683"/>
      <c r="GGM48" s="683"/>
      <c r="GGN48" s="683"/>
      <c r="GGO48" s="683"/>
      <c r="GGP48" s="683"/>
      <c r="GGQ48" s="683"/>
      <c r="GGR48" s="683"/>
      <c r="GGS48" s="683"/>
      <c r="GGT48" s="683"/>
      <c r="GGU48" s="683"/>
      <c r="GGV48" s="683"/>
      <c r="GGW48" s="683"/>
      <c r="GGX48" s="683"/>
      <c r="GGY48" s="683"/>
      <c r="GGZ48" s="683"/>
      <c r="GHA48" s="683"/>
      <c r="GHB48" s="683"/>
      <c r="GHC48" s="683"/>
      <c r="GHD48" s="683"/>
      <c r="GHE48" s="683"/>
      <c r="GHF48" s="683"/>
      <c r="GHG48" s="683"/>
      <c r="GHH48" s="683"/>
      <c r="GHI48" s="683"/>
      <c r="GHJ48" s="683"/>
      <c r="GHK48" s="683"/>
      <c r="GHL48" s="683"/>
      <c r="GHM48" s="683"/>
      <c r="GHN48" s="683"/>
      <c r="GHO48" s="683"/>
      <c r="GHP48" s="683"/>
      <c r="GHQ48" s="683"/>
      <c r="GHR48" s="683"/>
      <c r="GHS48" s="683"/>
      <c r="GHT48" s="683"/>
      <c r="GHU48" s="683"/>
      <c r="GHV48" s="683"/>
      <c r="GHW48" s="683"/>
      <c r="GHX48" s="683"/>
      <c r="GHY48" s="683"/>
      <c r="GHZ48" s="683"/>
      <c r="GIA48" s="683"/>
      <c r="GIB48" s="683"/>
      <c r="GIC48" s="683"/>
      <c r="GID48" s="683"/>
      <c r="GIE48" s="683"/>
      <c r="GIF48" s="683"/>
      <c r="GIG48" s="683"/>
      <c r="GIH48" s="683"/>
      <c r="GII48" s="683"/>
      <c r="GIJ48" s="683"/>
      <c r="GIK48" s="683"/>
      <c r="GIL48" s="683"/>
      <c r="GIM48" s="683"/>
      <c r="GIN48" s="683"/>
      <c r="GIO48" s="683"/>
      <c r="GIP48" s="683"/>
      <c r="GIQ48" s="683"/>
      <c r="GIR48" s="683"/>
      <c r="GIS48" s="683"/>
      <c r="GIT48" s="683"/>
      <c r="GIU48" s="683"/>
      <c r="GIV48" s="683"/>
      <c r="GIW48" s="683"/>
      <c r="GIX48" s="683"/>
      <c r="GIY48" s="683"/>
      <c r="GIZ48" s="683"/>
      <c r="GJA48" s="683"/>
      <c r="GJB48" s="683"/>
      <c r="GJC48" s="683"/>
      <c r="GJD48" s="683"/>
      <c r="GJE48" s="683"/>
      <c r="GJF48" s="683"/>
      <c r="GJG48" s="683"/>
      <c r="GJH48" s="683"/>
      <c r="GJI48" s="683"/>
      <c r="GJJ48" s="683"/>
      <c r="GJK48" s="683"/>
      <c r="GJL48" s="683"/>
      <c r="GJM48" s="683"/>
      <c r="GJN48" s="683"/>
      <c r="GJO48" s="683"/>
      <c r="GJP48" s="683"/>
      <c r="GJQ48" s="683"/>
      <c r="GJR48" s="683"/>
      <c r="GJS48" s="683"/>
      <c r="GJT48" s="683"/>
      <c r="GJU48" s="683"/>
      <c r="GJV48" s="683"/>
      <c r="GJW48" s="683"/>
      <c r="GJX48" s="683"/>
      <c r="GJY48" s="683"/>
      <c r="GJZ48" s="683"/>
      <c r="GKA48" s="683"/>
      <c r="GKB48" s="683"/>
      <c r="GKC48" s="683"/>
      <c r="GKD48" s="683"/>
      <c r="GKE48" s="683"/>
      <c r="GKF48" s="683"/>
      <c r="GKG48" s="683"/>
      <c r="GKH48" s="683"/>
      <c r="GKI48" s="683"/>
      <c r="GKJ48" s="683"/>
      <c r="GKK48" s="683"/>
      <c r="GKL48" s="683"/>
      <c r="GKM48" s="683"/>
      <c r="GKN48" s="683"/>
      <c r="GKO48" s="683"/>
      <c r="GKP48" s="683"/>
      <c r="GKQ48" s="683"/>
      <c r="GKR48" s="683"/>
      <c r="GKS48" s="683"/>
      <c r="GKT48" s="683"/>
      <c r="GKU48" s="683"/>
      <c r="GKV48" s="683"/>
      <c r="GKW48" s="683"/>
      <c r="GKX48" s="683"/>
      <c r="GKY48" s="683"/>
      <c r="GKZ48" s="683"/>
      <c r="GLA48" s="683"/>
      <c r="GLB48" s="683"/>
      <c r="GLC48" s="683"/>
      <c r="GLD48" s="683"/>
      <c r="GLE48" s="683"/>
      <c r="GLF48" s="683"/>
      <c r="GLG48" s="683"/>
      <c r="GLH48" s="683"/>
      <c r="GLI48" s="683"/>
      <c r="GLJ48" s="683"/>
      <c r="GLK48" s="683"/>
      <c r="GLL48" s="683"/>
      <c r="GLM48" s="683"/>
      <c r="GLN48" s="683"/>
      <c r="GLO48" s="683"/>
      <c r="GLP48" s="683"/>
      <c r="GLQ48" s="683"/>
      <c r="GLR48" s="683"/>
      <c r="GLS48" s="683"/>
      <c r="GLT48" s="683"/>
      <c r="GLU48" s="683"/>
      <c r="GLV48" s="683"/>
      <c r="GLW48" s="683"/>
      <c r="GLX48" s="683"/>
      <c r="GLY48" s="683"/>
      <c r="GLZ48" s="683"/>
      <c r="GMA48" s="683"/>
      <c r="GMB48" s="683"/>
      <c r="GMC48" s="683"/>
      <c r="GMD48" s="683"/>
      <c r="GME48" s="683"/>
      <c r="GMF48" s="683"/>
      <c r="GMG48" s="683"/>
      <c r="GMH48" s="683"/>
      <c r="GMI48" s="683"/>
      <c r="GMJ48" s="683"/>
      <c r="GMK48" s="683"/>
      <c r="GML48" s="683"/>
      <c r="GMM48" s="683"/>
      <c r="GMN48" s="683"/>
      <c r="GMO48" s="683"/>
      <c r="GMP48" s="683"/>
      <c r="GMQ48" s="683"/>
      <c r="GMR48" s="683"/>
      <c r="GMS48" s="683"/>
      <c r="GMT48" s="683"/>
      <c r="GMU48" s="683"/>
      <c r="GMV48" s="683"/>
      <c r="GMW48" s="683"/>
      <c r="GMX48" s="683"/>
      <c r="GMY48" s="683"/>
      <c r="GMZ48" s="683"/>
      <c r="GNA48" s="683"/>
      <c r="GNB48" s="683"/>
      <c r="GNC48" s="683"/>
      <c r="GND48" s="683"/>
      <c r="GNE48" s="683"/>
      <c r="GNF48" s="683"/>
      <c r="GNG48" s="683"/>
      <c r="GNH48" s="683"/>
      <c r="GNI48" s="683"/>
      <c r="GNJ48" s="683"/>
      <c r="GNK48" s="683"/>
      <c r="GNL48" s="683"/>
      <c r="GNM48" s="683"/>
      <c r="GNN48" s="683"/>
      <c r="GNO48" s="683"/>
      <c r="GNP48" s="683"/>
      <c r="GNQ48" s="683"/>
      <c r="GNR48" s="683"/>
      <c r="GNS48" s="683"/>
      <c r="GNT48" s="683"/>
      <c r="GNU48" s="683"/>
      <c r="GNV48" s="683"/>
      <c r="GNW48" s="683"/>
      <c r="GNX48" s="683"/>
      <c r="GNY48" s="683"/>
      <c r="GNZ48" s="683"/>
      <c r="GOA48" s="683"/>
      <c r="GOB48" s="683"/>
      <c r="GOC48" s="683"/>
      <c r="GOD48" s="683"/>
      <c r="GOE48" s="683"/>
      <c r="GOF48" s="683"/>
      <c r="GOG48" s="683"/>
      <c r="GOH48" s="683"/>
      <c r="GOI48" s="683"/>
      <c r="GOJ48" s="683"/>
      <c r="GOK48" s="683"/>
      <c r="GOL48" s="683"/>
      <c r="GOM48" s="683"/>
      <c r="GON48" s="683"/>
      <c r="GOO48" s="683"/>
      <c r="GOP48" s="683"/>
      <c r="GOQ48" s="683"/>
      <c r="GOR48" s="683"/>
      <c r="GOS48" s="683"/>
      <c r="GOT48" s="683"/>
      <c r="GOU48" s="683"/>
      <c r="GOV48" s="683"/>
      <c r="GOW48" s="683"/>
      <c r="GOX48" s="683"/>
      <c r="GOY48" s="683"/>
      <c r="GOZ48" s="683"/>
      <c r="GPA48" s="683"/>
      <c r="GPB48" s="683"/>
      <c r="GPC48" s="683"/>
      <c r="GPD48" s="683"/>
      <c r="GPE48" s="683"/>
      <c r="GPF48" s="683"/>
      <c r="GPG48" s="683"/>
      <c r="GPH48" s="683"/>
      <c r="GPI48" s="683"/>
      <c r="GPJ48" s="683"/>
      <c r="GPK48" s="683"/>
      <c r="GPL48" s="683"/>
      <c r="GPM48" s="683"/>
      <c r="GPN48" s="683"/>
      <c r="GPO48" s="683"/>
      <c r="GPP48" s="683"/>
      <c r="GPQ48" s="683"/>
      <c r="GPR48" s="683"/>
      <c r="GPS48" s="683"/>
      <c r="GPT48" s="683"/>
      <c r="GPU48" s="683"/>
      <c r="GPV48" s="683"/>
      <c r="GPW48" s="683"/>
      <c r="GPX48" s="683"/>
      <c r="GPY48" s="683"/>
      <c r="GPZ48" s="683"/>
      <c r="GQA48" s="683"/>
      <c r="GQB48" s="683"/>
      <c r="GQC48" s="683"/>
      <c r="GQD48" s="683"/>
      <c r="GQE48" s="683"/>
      <c r="GQF48" s="683"/>
      <c r="GQG48" s="683"/>
      <c r="GQH48" s="683"/>
      <c r="GQI48" s="683"/>
      <c r="GQJ48" s="683"/>
      <c r="GQK48" s="683"/>
      <c r="GQL48" s="683"/>
      <c r="GQM48" s="683"/>
      <c r="GQN48" s="683"/>
      <c r="GQO48" s="683"/>
      <c r="GQP48" s="683"/>
      <c r="GQQ48" s="683"/>
      <c r="GQR48" s="683"/>
      <c r="GQS48" s="683"/>
      <c r="GQT48" s="683"/>
      <c r="GQU48" s="683"/>
      <c r="GQV48" s="683"/>
      <c r="GQW48" s="683"/>
      <c r="GQX48" s="683"/>
      <c r="GQY48" s="683"/>
      <c r="GQZ48" s="683"/>
      <c r="GRA48" s="683"/>
      <c r="GRB48" s="683"/>
      <c r="GRC48" s="683"/>
      <c r="GRD48" s="683"/>
      <c r="GRE48" s="683"/>
      <c r="GRF48" s="683"/>
      <c r="GRG48" s="683"/>
      <c r="GRH48" s="683"/>
      <c r="GRI48" s="683"/>
      <c r="GRJ48" s="683"/>
      <c r="GRK48" s="683"/>
      <c r="GRL48" s="683"/>
      <c r="GRM48" s="683"/>
      <c r="GRN48" s="683"/>
      <c r="GRO48" s="683"/>
      <c r="GRP48" s="683"/>
      <c r="GRQ48" s="683"/>
      <c r="GRR48" s="683"/>
      <c r="GRS48" s="683"/>
      <c r="GRT48" s="683"/>
      <c r="GRU48" s="683"/>
      <c r="GRV48" s="683"/>
      <c r="GRW48" s="683"/>
      <c r="GRX48" s="683"/>
      <c r="GRY48" s="683"/>
      <c r="GRZ48" s="683"/>
      <c r="GSA48" s="683"/>
      <c r="GSB48" s="683"/>
      <c r="GSC48" s="683"/>
      <c r="GSD48" s="683"/>
      <c r="GSE48" s="683"/>
      <c r="GSF48" s="683"/>
      <c r="GSG48" s="683"/>
      <c r="GSH48" s="683"/>
      <c r="GSI48" s="683"/>
      <c r="GSJ48" s="683"/>
      <c r="GSK48" s="683"/>
      <c r="GSL48" s="683"/>
      <c r="GSM48" s="683"/>
      <c r="GSN48" s="683"/>
      <c r="GSO48" s="683"/>
      <c r="GSP48" s="683"/>
      <c r="GSQ48" s="683"/>
      <c r="GSR48" s="683"/>
      <c r="GSS48" s="683"/>
      <c r="GST48" s="683"/>
      <c r="GSU48" s="683"/>
      <c r="GSV48" s="683"/>
      <c r="GSW48" s="683"/>
      <c r="GSX48" s="683"/>
      <c r="GSY48" s="683"/>
      <c r="GSZ48" s="683"/>
      <c r="GTA48" s="683"/>
      <c r="GTB48" s="683"/>
      <c r="GTC48" s="683"/>
      <c r="GTD48" s="683"/>
      <c r="GTE48" s="683"/>
      <c r="GTF48" s="683"/>
      <c r="GTG48" s="683"/>
      <c r="GTH48" s="683"/>
      <c r="GTI48" s="683"/>
      <c r="GTJ48" s="683"/>
      <c r="GTK48" s="683"/>
      <c r="GTL48" s="683"/>
      <c r="GTM48" s="683"/>
      <c r="GTN48" s="683"/>
      <c r="GTO48" s="683"/>
      <c r="GTP48" s="683"/>
      <c r="GTQ48" s="683"/>
      <c r="GTR48" s="683"/>
      <c r="GTS48" s="683"/>
      <c r="GTT48" s="683"/>
      <c r="GTU48" s="683"/>
      <c r="GTV48" s="683"/>
      <c r="GTW48" s="683"/>
      <c r="GTX48" s="683"/>
      <c r="GTY48" s="683"/>
      <c r="GTZ48" s="683"/>
      <c r="GUA48" s="683"/>
      <c r="GUB48" s="683"/>
      <c r="GUC48" s="683"/>
      <c r="GUD48" s="683"/>
      <c r="GUE48" s="683"/>
      <c r="GUF48" s="683"/>
      <c r="GUG48" s="683"/>
      <c r="GUH48" s="683"/>
      <c r="GUI48" s="683"/>
      <c r="GUJ48" s="683"/>
      <c r="GUK48" s="683"/>
      <c r="GUL48" s="683"/>
      <c r="GUM48" s="683"/>
      <c r="GUN48" s="683"/>
      <c r="GUO48" s="683"/>
      <c r="GUP48" s="683"/>
      <c r="GUQ48" s="683"/>
      <c r="GUR48" s="683"/>
      <c r="GUS48" s="683"/>
      <c r="GUT48" s="683"/>
      <c r="GUU48" s="683"/>
      <c r="GUV48" s="683"/>
      <c r="GUW48" s="683"/>
      <c r="GUX48" s="683"/>
      <c r="GUY48" s="683"/>
      <c r="GUZ48" s="683"/>
      <c r="GVA48" s="683"/>
      <c r="GVB48" s="683"/>
      <c r="GVC48" s="683"/>
      <c r="GVD48" s="683"/>
      <c r="GVE48" s="683"/>
      <c r="GVF48" s="683"/>
      <c r="GVG48" s="683"/>
      <c r="GVH48" s="683"/>
      <c r="GVI48" s="683"/>
      <c r="GVJ48" s="683"/>
      <c r="GVK48" s="683"/>
      <c r="GVL48" s="683"/>
      <c r="GVM48" s="683"/>
      <c r="GVN48" s="683"/>
      <c r="GVO48" s="683"/>
      <c r="GVP48" s="683"/>
      <c r="GVQ48" s="683"/>
      <c r="GVR48" s="683"/>
      <c r="GVS48" s="683"/>
      <c r="GVT48" s="683"/>
      <c r="GVU48" s="683"/>
      <c r="GVV48" s="683"/>
      <c r="GVW48" s="683"/>
      <c r="GVX48" s="683"/>
      <c r="GVY48" s="683"/>
      <c r="GVZ48" s="683"/>
      <c r="GWA48" s="683"/>
      <c r="GWB48" s="683"/>
      <c r="GWC48" s="683"/>
      <c r="GWD48" s="683"/>
      <c r="GWE48" s="683"/>
      <c r="GWF48" s="683"/>
      <c r="GWG48" s="683"/>
      <c r="GWH48" s="683"/>
      <c r="GWI48" s="683"/>
      <c r="GWJ48" s="683"/>
      <c r="GWK48" s="683"/>
      <c r="GWL48" s="683"/>
      <c r="GWM48" s="683"/>
      <c r="GWN48" s="683"/>
      <c r="GWO48" s="683"/>
      <c r="GWP48" s="683"/>
      <c r="GWQ48" s="683"/>
      <c r="GWR48" s="683"/>
      <c r="GWS48" s="683"/>
      <c r="GWT48" s="683"/>
      <c r="GWU48" s="683"/>
      <c r="GWV48" s="683"/>
      <c r="GWW48" s="683"/>
      <c r="GWX48" s="683"/>
      <c r="GWY48" s="683"/>
      <c r="GWZ48" s="683"/>
      <c r="GXA48" s="683"/>
      <c r="GXB48" s="683"/>
      <c r="GXC48" s="683"/>
      <c r="GXD48" s="683"/>
      <c r="GXE48" s="683"/>
      <c r="GXF48" s="683"/>
      <c r="GXG48" s="683"/>
      <c r="GXH48" s="683"/>
      <c r="GXI48" s="683"/>
      <c r="GXJ48" s="683"/>
      <c r="GXK48" s="683"/>
      <c r="GXL48" s="683"/>
      <c r="GXM48" s="683"/>
      <c r="GXN48" s="683"/>
      <c r="GXO48" s="683"/>
      <c r="GXP48" s="683"/>
      <c r="GXQ48" s="683"/>
      <c r="GXR48" s="683"/>
      <c r="GXS48" s="683"/>
      <c r="GXT48" s="683"/>
      <c r="GXU48" s="683"/>
      <c r="GXV48" s="683"/>
      <c r="GXW48" s="683"/>
      <c r="GXX48" s="683"/>
      <c r="GXY48" s="683"/>
      <c r="GXZ48" s="683"/>
      <c r="GYA48" s="683"/>
      <c r="GYB48" s="683"/>
      <c r="GYC48" s="683"/>
      <c r="GYD48" s="683"/>
      <c r="GYE48" s="683"/>
      <c r="GYF48" s="683"/>
      <c r="GYG48" s="683"/>
      <c r="GYH48" s="683"/>
      <c r="GYI48" s="683"/>
      <c r="GYJ48" s="683"/>
      <c r="GYK48" s="683"/>
      <c r="GYL48" s="683"/>
      <c r="GYM48" s="683"/>
      <c r="GYN48" s="683"/>
      <c r="GYO48" s="683"/>
      <c r="GYP48" s="683"/>
      <c r="GYQ48" s="683"/>
      <c r="GYR48" s="683"/>
      <c r="GYS48" s="683"/>
      <c r="GYT48" s="683"/>
      <c r="GYU48" s="683"/>
      <c r="GYV48" s="683"/>
      <c r="GYW48" s="683"/>
      <c r="GYX48" s="683"/>
      <c r="GYY48" s="683"/>
      <c r="GYZ48" s="683"/>
      <c r="GZA48" s="683"/>
      <c r="GZB48" s="683"/>
      <c r="GZC48" s="683"/>
      <c r="GZD48" s="683"/>
      <c r="GZE48" s="683"/>
      <c r="GZF48" s="683"/>
      <c r="GZG48" s="683"/>
      <c r="GZH48" s="683"/>
      <c r="GZI48" s="683"/>
      <c r="GZJ48" s="683"/>
      <c r="GZK48" s="683"/>
      <c r="GZL48" s="683"/>
      <c r="GZM48" s="683"/>
      <c r="GZN48" s="683"/>
      <c r="GZO48" s="683"/>
      <c r="GZP48" s="683"/>
      <c r="GZQ48" s="683"/>
      <c r="GZR48" s="683"/>
      <c r="GZS48" s="683"/>
      <c r="GZT48" s="683"/>
      <c r="GZU48" s="683"/>
      <c r="GZV48" s="683"/>
      <c r="GZW48" s="683"/>
      <c r="GZX48" s="683"/>
      <c r="GZY48" s="683"/>
      <c r="GZZ48" s="683"/>
      <c r="HAA48" s="683"/>
      <c r="HAB48" s="683"/>
      <c r="HAC48" s="683"/>
      <c r="HAD48" s="683"/>
      <c r="HAE48" s="683"/>
      <c r="HAF48" s="683"/>
      <c r="HAG48" s="683"/>
      <c r="HAH48" s="683"/>
      <c r="HAI48" s="683"/>
      <c r="HAJ48" s="683"/>
      <c r="HAK48" s="683"/>
      <c r="HAL48" s="683"/>
      <c r="HAM48" s="683"/>
      <c r="HAN48" s="683"/>
      <c r="HAO48" s="683"/>
      <c r="HAP48" s="683"/>
      <c r="HAQ48" s="683"/>
      <c r="HAR48" s="683"/>
      <c r="HAS48" s="683"/>
      <c r="HAT48" s="683"/>
      <c r="HAU48" s="683"/>
      <c r="HAV48" s="683"/>
      <c r="HAW48" s="683"/>
      <c r="HAX48" s="683"/>
      <c r="HAY48" s="683"/>
      <c r="HAZ48" s="683"/>
      <c r="HBA48" s="683"/>
      <c r="HBB48" s="683"/>
      <c r="HBC48" s="683"/>
      <c r="HBD48" s="683"/>
      <c r="HBE48" s="683"/>
      <c r="HBF48" s="683"/>
      <c r="HBG48" s="683"/>
      <c r="HBH48" s="683"/>
      <c r="HBI48" s="683"/>
      <c r="HBJ48" s="683"/>
      <c r="HBK48" s="683"/>
      <c r="HBL48" s="683"/>
      <c r="HBM48" s="683"/>
      <c r="HBN48" s="683"/>
      <c r="HBO48" s="683"/>
      <c r="HBP48" s="683"/>
      <c r="HBQ48" s="683"/>
      <c r="HBR48" s="683"/>
      <c r="HBS48" s="683"/>
      <c r="HBT48" s="683"/>
      <c r="HBU48" s="683"/>
      <c r="HBV48" s="683"/>
      <c r="HBW48" s="683"/>
      <c r="HBX48" s="683"/>
      <c r="HBY48" s="683"/>
      <c r="HBZ48" s="683"/>
      <c r="HCA48" s="683"/>
      <c r="HCB48" s="683"/>
      <c r="HCC48" s="683"/>
      <c r="HCD48" s="683"/>
      <c r="HCE48" s="683"/>
      <c r="HCF48" s="683"/>
      <c r="HCG48" s="683"/>
      <c r="HCH48" s="683"/>
      <c r="HCI48" s="683"/>
      <c r="HCJ48" s="683"/>
      <c r="HCK48" s="683"/>
      <c r="HCL48" s="683"/>
      <c r="HCM48" s="683"/>
      <c r="HCN48" s="683"/>
      <c r="HCO48" s="683"/>
      <c r="HCP48" s="683"/>
      <c r="HCQ48" s="683"/>
      <c r="HCR48" s="683"/>
      <c r="HCS48" s="683"/>
      <c r="HCT48" s="683"/>
      <c r="HCU48" s="683"/>
      <c r="HCV48" s="683"/>
      <c r="HCW48" s="683"/>
      <c r="HCX48" s="683"/>
      <c r="HCY48" s="683"/>
      <c r="HCZ48" s="683"/>
      <c r="HDA48" s="683"/>
      <c r="HDB48" s="683"/>
      <c r="HDC48" s="683"/>
      <c r="HDD48" s="683"/>
      <c r="HDE48" s="683"/>
      <c r="HDF48" s="683"/>
      <c r="HDG48" s="683"/>
      <c r="HDH48" s="683"/>
      <c r="HDI48" s="683"/>
      <c r="HDJ48" s="683"/>
      <c r="HDK48" s="683"/>
      <c r="HDL48" s="683"/>
      <c r="HDM48" s="683"/>
      <c r="HDN48" s="683"/>
      <c r="HDO48" s="683"/>
      <c r="HDP48" s="683"/>
      <c r="HDQ48" s="683"/>
      <c r="HDR48" s="683"/>
      <c r="HDS48" s="683"/>
      <c r="HDT48" s="683"/>
      <c r="HDU48" s="683"/>
      <c r="HDV48" s="683"/>
      <c r="HDW48" s="683"/>
      <c r="HDX48" s="683"/>
      <c r="HDY48" s="683"/>
      <c r="HDZ48" s="683"/>
      <c r="HEA48" s="683"/>
      <c r="HEB48" s="683"/>
      <c r="HEC48" s="683"/>
      <c r="HED48" s="683"/>
      <c r="HEE48" s="683"/>
      <c r="HEF48" s="683"/>
      <c r="HEG48" s="683"/>
      <c r="HEH48" s="683"/>
      <c r="HEI48" s="683"/>
      <c r="HEJ48" s="683"/>
      <c r="HEK48" s="683"/>
      <c r="HEL48" s="683"/>
      <c r="HEM48" s="683"/>
      <c r="HEN48" s="683"/>
      <c r="HEO48" s="683"/>
      <c r="HEP48" s="683"/>
      <c r="HEQ48" s="683"/>
      <c r="HER48" s="683"/>
      <c r="HES48" s="683"/>
      <c r="HET48" s="683"/>
      <c r="HEU48" s="683"/>
      <c r="HEV48" s="683"/>
      <c r="HEW48" s="683"/>
      <c r="HEX48" s="683"/>
      <c r="HEY48" s="683"/>
      <c r="HEZ48" s="683"/>
      <c r="HFA48" s="683"/>
      <c r="HFB48" s="683"/>
      <c r="HFC48" s="683"/>
      <c r="HFD48" s="683"/>
      <c r="HFE48" s="683"/>
      <c r="HFF48" s="683"/>
      <c r="HFG48" s="683"/>
      <c r="HFH48" s="683"/>
      <c r="HFI48" s="683"/>
      <c r="HFJ48" s="683"/>
      <c r="HFK48" s="683"/>
      <c r="HFL48" s="683"/>
      <c r="HFM48" s="683"/>
      <c r="HFN48" s="683"/>
      <c r="HFO48" s="683"/>
      <c r="HFP48" s="683"/>
      <c r="HFQ48" s="683"/>
      <c r="HFR48" s="683"/>
      <c r="HFS48" s="683"/>
      <c r="HFT48" s="683"/>
      <c r="HFU48" s="683"/>
      <c r="HFV48" s="683"/>
      <c r="HFW48" s="683"/>
      <c r="HFX48" s="683"/>
      <c r="HFY48" s="683"/>
      <c r="HFZ48" s="683"/>
      <c r="HGA48" s="683"/>
      <c r="HGB48" s="683"/>
      <c r="HGC48" s="683"/>
      <c r="HGD48" s="683"/>
      <c r="HGE48" s="683"/>
      <c r="HGF48" s="683"/>
      <c r="HGG48" s="683"/>
      <c r="HGH48" s="683"/>
      <c r="HGI48" s="683"/>
      <c r="HGJ48" s="683"/>
      <c r="HGK48" s="683"/>
      <c r="HGL48" s="683"/>
      <c r="HGM48" s="683"/>
      <c r="HGN48" s="683"/>
      <c r="HGO48" s="683"/>
      <c r="HGP48" s="683"/>
      <c r="HGQ48" s="683"/>
      <c r="HGR48" s="683"/>
      <c r="HGS48" s="683"/>
      <c r="HGT48" s="683"/>
      <c r="HGU48" s="683"/>
      <c r="HGV48" s="683"/>
      <c r="HGW48" s="683"/>
      <c r="HGX48" s="683"/>
      <c r="HGY48" s="683"/>
      <c r="HGZ48" s="683"/>
      <c r="HHA48" s="683"/>
      <c r="HHB48" s="683"/>
      <c r="HHC48" s="683"/>
      <c r="HHD48" s="683"/>
      <c r="HHE48" s="683"/>
      <c r="HHF48" s="683"/>
      <c r="HHG48" s="683"/>
      <c r="HHH48" s="683"/>
      <c r="HHI48" s="683"/>
      <c r="HHJ48" s="683"/>
      <c r="HHK48" s="683"/>
      <c r="HHL48" s="683"/>
      <c r="HHM48" s="683"/>
      <c r="HHN48" s="683"/>
      <c r="HHO48" s="683"/>
      <c r="HHP48" s="683"/>
      <c r="HHQ48" s="683"/>
      <c r="HHR48" s="683"/>
      <c r="HHS48" s="683"/>
      <c r="HHT48" s="683"/>
      <c r="HHU48" s="683"/>
      <c r="HHV48" s="683"/>
      <c r="HHW48" s="683"/>
      <c r="HHX48" s="683"/>
      <c r="HHY48" s="683"/>
      <c r="HHZ48" s="683"/>
      <c r="HIA48" s="683"/>
      <c r="HIB48" s="683"/>
      <c r="HIC48" s="683"/>
      <c r="HID48" s="683"/>
      <c r="HIE48" s="683"/>
      <c r="HIF48" s="683"/>
      <c r="HIG48" s="683"/>
      <c r="HIH48" s="683"/>
      <c r="HII48" s="683"/>
      <c r="HIJ48" s="683"/>
      <c r="HIK48" s="683"/>
      <c r="HIL48" s="683"/>
      <c r="HIM48" s="683"/>
      <c r="HIN48" s="683"/>
      <c r="HIO48" s="683"/>
      <c r="HIP48" s="683"/>
      <c r="HIQ48" s="683"/>
      <c r="HIR48" s="683"/>
      <c r="HIS48" s="683"/>
      <c r="HIT48" s="683"/>
      <c r="HIU48" s="683"/>
      <c r="HIV48" s="683"/>
      <c r="HIW48" s="683"/>
      <c r="HIX48" s="683"/>
      <c r="HIY48" s="683"/>
      <c r="HIZ48" s="683"/>
      <c r="HJA48" s="683"/>
      <c r="HJB48" s="683"/>
      <c r="HJC48" s="683"/>
      <c r="HJD48" s="683"/>
      <c r="HJE48" s="683"/>
      <c r="HJF48" s="683"/>
      <c r="HJG48" s="683"/>
      <c r="HJH48" s="683"/>
      <c r="HJI48" s="683"/>
      <c r="HJJ48" s="683"/>
      <c r="HJK48" s="683"/>
      <c r="HJL48" s="683"/>
      <c r="HJM48" s="683"/>
      <c r="HJN48" s="683"/>
      <c r="HJO48" s="683"/>
      <c r="HJP48" s="683"/>
      <c r="HJQ48" s="683"/>
      <c r="HJR48" s="683"/>
      <c r="HJS48" s="683"/>
      <c r="HJT48" s="683"/>
      <c r="HJU48" s="683"/>
      <c r="HJV48" s="683"/>
      <c r="HJW48" s="683"/>
      <c r="HJX48" s="683"/>
      <c r="HJY48" s="683"/>
      <c r="HJZ48" s="683"/>
      <c r="HKA48" s="683"/>
      <c r="HKB48" s="683"/>
      <c r="HKC48" s="683"/>
      <c r="HKD48" s="683"/>
      <c r="HKE48" s="683"/>
      <c r="HKF48" s="683"/>
      <c r="HKG48" s="683"/>
      <c r="HKH48" s="683"/>
      <c r="HKI48" s="683"/>
      <c r="HKJ48" s="683"/>
      <c r="HKK48" s="683"/>
      <c r="HKL48" s="683"/>
      <c r="HKM48" s="683"/>
      <c r="HKN48" s="683"/>
      <c r="HKO48" s="683"/>
      <c r="HKP48" s="683"/>
      <c r="HKQ48" s="683"/>
      <c r="HKR48" s="683"/>
      <c r="HKS48" s="683"/>
      <c r="HKT48" s="683"/>
      <c r="HKU48" s="683"/>
      <c r="HKV48" s="683"/>
      <c r="HKW48" s="683"/>
      <c r="HKX48" s="683"/>
      <c r="HKY48" s="683"/>
      <c r="HKZ48" s="683"/>
      <c r="HLA48" s="683"/>
      <c r="HLB48" s="683"/>
      <c r="HLC48" s="683"/>
      <c r="HLD48" s="683"/>
      <c r="HLE48" s="683"/>
      <c r="HLF48" s="683"/>
      <c r="HLG48" s="683"/>
      <c r="HLH48" s="683"/>
      <c r="HLI48" s="683"/>
      <c r="HLJ48" s="683"/>
      <c r="HLK48" s="683"/>
      <c r="HLL48" s="683"/>
      <c r="HLM48" s="683"/>
      <c r="HLN48" s="683"/>
      <c r="HLO48" s="683"/>
      <c r="HLP48" s="683"/>
      <c r="HLQ48" s="683"/>
      <c r="HLR48" s="683"/>
      <c r="HLS48" s="683"/>
      <c r="HLT48" s="683"/>
      <c r="HLU48" s="683"/>
      <c r="HLV48" s="683"/>
      <c r="HLW48" s="683"/>
      <c r="HLX48" s="683"/>
      <c r="HLY48" s="683"/>
      <c r="HLZ48" s="683"/>
      <c r="HMA48" s="683"/>
      <c r="HMB48" s="683"/>
      <c r="HMC48" s="683"/>
      <c r="HMD48" s="683"/>
      <c r="HME48" s="683"/>
      <c r="HMF48" s="683"/>
      <c r="HMG48" s="683"/>
      <c r="HMH48" s="683"/>
      <c r="HMI48" s="683"/>
      <c r="HMJ48" s="683"/>
      <c r="HMK48" s="683"/>
      <c r="HML48" s="683"/>
      <c r="HMM48" s="683"/>
      <c r="HMN48" s="683"/>
      <c r="HMO48" s="683"/>
      <c r="HMP48" s="683"/>
      <c r="HMQ48" s="683"/>
      <c r="HMR48" s="683"/>
      <c r="HMS48" s="683"/>
      <c r="HMT48" s="683"/>
      <c r="HMU48" s="683"/>
      <c r="HMV48" s="683"/>
      <c r="HMW48" s="683"/>
      <c r="HMX48" s="683"/>
      <c r="HMY48" s="683"/>
      <c r="HMZ48" s="683"/>
      <c r="HNA48" s="683"/>
      <c r="HNB48" s="683"/>
      <c r="HNC48" s="683"/>
      <c r="HND48" s="683"/>
      <c r="HNE48" s="683"/>
      <c r="HNF48" s="683"/>
      <c r="HNG48" s="683"/>
      <c r="HNH48" s="683"/>
      <c r="HNI48" s="683"/>
      <c r="HNJ48" s="683"/>
      <c r="HNK48" s="683"/>
      <c r="HNL48" s="683"/>
      <c r="HNM48" s="683"/>
      <c r="HNN48" s="683"/>
      <c r="HNO48" s="683"/>
      <c r="HNP48" s="683"/>
      <c r="HNQ48" s="683"/>
      <c r="HNR48" s="683"/>
      <c r="HNS48" s="683"/>
      <c r="HNT48" s="683"/>
      <c r="HNU48" s="683"/>
      <c r="HNV48" s="683"/>
      <c r="HNW48" s="683"/>
      <c r="HNX48" s="683"/>
      <c r="HNY48" s="683"/>
      <c r="HNZ48" s="683"/>
      <c r="HOA48" s="683"/>
      <c r="HOB48" s="683"/>
      <c r="HOC48" s="683"/>
      <c r="HOD48" s="683"/>
      <c r="HOE48" s="683"/>
      <c r="HOF48" s="683"/>
      <c r="HOG48" s="683"/>
      <c r="HOH48" s="683"/>
      <c r="HOI48" s="683"/>
      <c r="HOJ48" s="683"/>
      <c r="HOK48" s="683"/>
      <c r="HOL48" s="683"/>
      <c r="HOM48" s="683"/>
      <c r="HON48" s="683"/>
      <c r="HOO48" s="683"/>
      <c r="HOP48" s="683"/>
      <c r="HOQ48" s="683"/>
      <c r="HOR48" s="683"/>
      <c r="HOS48" s="683"/>
      <c r="HOT48" s="683"/>
      <c r="HOU48" s="683"/>
      <c r="HOV48" s="683"/>
      <c r="HOW48" s="683"/>
      <c r="HOX48" s="683"/>
      <c r="HOY48" s="683"/>
      <c r="HOZ48" s="683"/>
      <c r="HPA48" s="683"/>
      <c r="HPB48" s="683"/>
      <c r="HPC48" s="683"/>
      <c r="HPD48" s="683"/>
      <c r="HPE48" s="683"/>
      <c r="HPF48" s="683"/>
      <c r="HPG48" s="683"/>
      <c r="HPH48" s="683"/>
      <c r="HPI48" s="683"/>
      <c r="HPJ48" s="683"/>
      <c r="HPK48" s="683"/>
      <c r="HPL48" s="683"/>
      <c r="HPM48" s="683"/>
      <c r="HPN48" s="683"/>
      <c r="HPO48" s="683"/>
      <c r="HPP48" s="683"/>
      <c r="HPQ48" s="683"/>
      <c r="HPR48" s="683"/>
      <c r="HPS48" s="683"/>
      <c r="HPT48" s="683"/>
      <c r="HPU48" s="683"/>
      <c r="HPV48" s="683"/>
      <c r="HPW48" s="683"/>
      <c r="HPX48" s="683"/>
      <c r="HPY48" s="683"/>
      <c r="HPZ48" s="683"/>
      <c r="HQA48" s="683"/>
      <c r="HQB48" s="683"/>
      <c r="HQC48" s="683"/>
      <c r="HQD48" s="683"/>
      <c r="HQE48" s="683"/>
      <c r="HQF48" s="683"/>
      <c r="HQG48" s="683"/>
      <c r="HQH48" s="683"/>
      <c r="HQI48" s="683"/>
      <c r="HQJ48" s="683"/>
      <c r="HQK48" s="683"/>
      <c r="HQL48" s="683"/>
      <c r="HQM48" s="683"/>
      <c r="HQN48" s="683"/>
      <c r="HQO48" s="683"/>
      <c r="HQP48" s="683"/>
      <c r="HQQ48" s="683"/>
      <c r="HQR48" s="683"/>
      <c r="HQS48" s="683"/>
      <c r="HQT48" s="683"/>
      <c r="HQU48" s="683"/>
      <c r="HQV48" s="683"/>
      <c r="HQW48" s="683"/>
      <c r="HQX48" s="683"/>
      <c r="HQY48" s="683"/>
      <c r="HQZ48" s="683"/>
      <c r="HRA48" s="683"/>
      <c r="HRB48" s="683"/>
      <c r="HRC48" s="683"/>
      <c r="HRD48" s="683"/>
      <c r="HRE48" s="683"/>
      <c r="HRF48" s="683"/>
      <c r="HRG48" s="683"/>
      <c r="HRH48" s="683"/>
      <c r="HRI48" s="683"/>
      <c r="HRJ48" s="683"/>
      <c r="HRK48" s="683"/>
      <c r="HRL48" s="683"/>
      <c r="HRM48" s="683"/>
      <c r="HRN48" s="683"/>
      <c r="HRO48" s="683"/>
      <c r="HRP48" s="683"/>
      <c r="HRQ48" s="683"/>
      <c r="HRR48" s="683"/>
      <c r="HRS48" s="683"/>
      <c r="HRT48" s="683"/>
      <c r="HRU48" s="683"/>
      <c r="HRV48" s="683"/>
      <c r="HRW48" s="683"/>
      <c r="HRX48" s="683"/>
      <c r="HRY48" s="683"/>
      <c r="HRZ48" s="683"/>
      <c r="HSA48" s="683"/>
      <c r="HSB48" s="683"/>
      <c r="HSC48" s="683"/>
      <c r="HSD48" s="683"/>
      <c r="HSE48" s="683"/>
      <c r="HSF48" s="683"/>
      <c r="HSG48" s="683"/>
      <c r="HSH48" s="683"/>
      <c r="HSI48" s="683"/>
      <c r="HSJ48" s="683"/>
      <c r="HSK48" s="683"/>
      <c r="HSL48" s="683"/>
      <c r="HSM48" s="683"/>
      <c r="HSN48" s="683"/>
      <c r="HSO48" s="683"/>
      <c r="HSP48" s="683"/>
      <c r="HSQ48" s="683"/>
      <c r="HSR48" s="683"/>
      <c r="HSS48" s="683"/>
      <c r="HST48" s="683"/>
      <c r="HSU48" s="683"/>
      <c r="HSV48" s="683"/>
      <c r="HSW48" s="683"/>
      <c r="HSX48" s="683"/>
      <c r="HSY48" s="683"/>
      <c r="HSZ48" s="683"/>
      <c r="HTA48" s="683"/>
      <c r="HTB48" s="683"/>
      <c r="HTC48" s="683"/>
      <c r="HTD48" s="683"/>
      <c r="HTE48" s="683"/>
      <c r="HTF48" s="683"/>
      <c r="HTG48" s="683"/>
      <c r="HTH48" s="683"/>
      <c r="HTI48" s="683"/>
      <c r="HTJ48" s="683"/>
      <c r="HTK48" s="683"/>
      <c r="HTL48" s="683"/>
      <c r="HTM48" s="683"/>
      <c r="HTN48" s="683"/>
      <c r="HTO48" s="683"/>
      <c r="HTP48" s="683"/>
      <c r="HTQ48" s="683"/>
      <c r="HTR48" s="683"/>
      <c r="HTS48" s="683"/>
      <c r="HTT48" s="683"/>
      <c r="HTU48" s="683"/>
      <c r="HTV48" s="683"/>
      <c r="HTW48" s="683"/>
      <c r="HTX48" s="683"/>
      <c r="HTY48" s="683"/>
      <c r="HTZ48" s="683"/>
      <c r="HUA48" s="683"/>
      <c r="HUB48" s="683"/>
      <c r="HUC48" s="683"/>
      <c r="HUD48" s="683"/>
      <c r="HUE48" s="683"/>
      <c r="HUF48" s="683"/>
      <c r="HUG48" s="683"/>
      <c r="HUH48" s="683"/>
      <c r="HUI48" s="683"/>
      <c r="HUJ48" s="683"/>
      <c r="HUK48" s="683"/>
      <c r="HUL48" s="683"/>
      <c r="HUM48" s="683"/>
      <c r="HUN48" s="683"/>
      <c r="HUO48" s="683"/>
      <c r="HUP48" s="683"/>
      <c r="HUQ48" s="683"/>
      <c r="HUR48" s="683"/>
      <c r="HUS48" s="683"/>
      <c r="HUT48" s="683"/>
      <c r="HUU48" s="683"/>
      <c r="HUV48" s="683"/>
      <c r="HUW48" s="683"/>
      <c r="HUX48" s="683"/>
      <c r="HUY48" s="683"/>
      <c r="HUZ48" s="683"/>
      <c r="HVA48" s="683"/>
      <c r="HVB48" s="683"/>
      <c r="HVC48" s="683"/>
      <c r="HVD48" s="683"/>
      <c r="HVE48" s="683"/>
      <c r="HVF48" s="683"/>
      <c r="HVG48" s="683"/>
      <c r="HVH48" s="683"/>
      <c r="HVI48" s="683"/>
      <c r="HVJ48" s="683"/>
      <c r="HVK48" s="683"/>
      <c r="HVL48" s="683"/>
      <c r="HVM48" s="683"/>
      <c r="HVN48" s="683"/>
      <c r="HVO48" s="683"/>
      <c r="HVP48" s="683"/>
      <c r="HVQ48" s="683"/>
      <c r="HVR48" s="683"/>
      <c r="HVS48" s="683"/>
      <c r="HVT48" s="683"/>
      <c r="HVU48" s="683"/>
      <c r="HVV48" s="683"/>
      <c r="HVW48" s="683"/>
      <c r="HVX48" s="683"/>
      <c r="HVY48" s="683"/>
      <c r="HVZ48" s="683"/>
      <c r="HWA48" s="683"/>
      <c r="HWB48" s="683"/>
      <c r="HWC48" s="683"/>
      <c r="HWD48" s="683"/>
      <c r="HWE48" s="683"/>
      <c r="HWF48" s="683"/>
      <c r="HWG48" s="683"/>
      <c r="HWH48" s="683"/>
      <c r="HWI48" s="683"/>
      <c r="HWJ48" s="683"/>
      <c r="HWK48" s="683"/>
      <c r="HWL48" s="683"/>
      <c r="HWM48" s="683"/>
      <c r="HWN48" s="683"/>
      <c r="HWO48" s="683"/>
      <c r="HWP48" s="683"/>
      <c r="HWQ48" s="683"/>
      <c r="HWR48" s="683"/>
      <c r="HWS48" s="683"/>
      <c r="HWT48" s="683"/>
      <c r="HWU48" s="683"/>
      <c r="HWV48" s="683"/>
      <c r="HWW48" s="683"/>
      <c r="HWX48" s="683"/>
      <c r="HWY48" s="683"/>
      <c r="HWZ48" s="683"/>
      <c r="HXA48" s="683"/>
      <c r="HXB48" s="683"/>
      <c r="HXC48" s="683"/>
      <c r="HXD48" s="683"/>
      <c r="HXE48" s="683"/>
      <c r="HXF48" s="683"/>
      <c r="HXG48" s="683"/>
      <c r="HXH48" s="683"/>
      <c r="HXI48" s="683"/>
      <c r="HXJ48" s="683"/>
      <c r="HXK48" s="683"/>
      <c r="HXL48" s="683"/>
      <c r="HXM48" s="683"/>
      <c r="HXN48" s="683"/>
      <c r="HXO48" s="683"/>
      <c r="HXP48" s="683"/>
      <c r="HXQ48" s="683"/>
      <c r="HXR48" s="683"/>
      <c r="HXS48" s="683"/>
      <c r="HXT48" s="683"/>
      <c r="HXU48" s="683"/>
      <c r="HXV48" s="683"/>
      <c r="HXW48" s="683"/>
      <c r="HXX48" s="683"/>
      <c r="HXY48" s="683"/>
      <c r="HXZ48" s="683"/>
      <c r="HYA48" s="683"/>
      <c r="HYB48" s="683"/>
      <c r="HYC48" s="683"/>
      <c r="HYD48" s="683"/>
      <c r="HYE48" s="683"/>
      <c r="HYF48" s="683"/>
      <c r="HYG48" s="683"/>
      <c r="HYH48" s="683"/>
      <c r="HYI48" s="683"/>
      <c r="HYJ48" s="683"/>
      <c r="HYK48" s="683"/>
      <c r="HYL48" s="683"/>
      <c r="HYM48" s="683"/>
      <c r="HYN48" s="683"/>
      <c r="HYO48" s="683"/>
      <c r="HYP48" s="683"/>
      <c r="HYQ48" s="683"/>
      <c r="HYR48" s="683"/>
      <c r="HYS48" s="683"/>
      <c r="HYT48" s="683"/>
      <c r="HYU48" s="683"/>
      <c r="HYV48" s="683"/>
      <c r="HYW48" s="683"/>
      <c r="HYX48" s="683"/>
      <c r="HYY48" s="683"/>
      <c r="HYZ48" s="683"/>
      <c r="HZA48" s="683"/>
      <c r="HZB48" s="683"/>
      <c r="HZC48" s="683"/>
      <c r="HZD48" s="683"/>
      <c r="HZE48" s="683"/>
      <c r="HZF48" s="683"/>
      <c r="HZG48" s="683"/>
      <c r="HZH48" s="683"/>
      <c r="HZI48" s="683"/>
      <c r="HZJ48" s="683"/>
      <c r="HZK48" s="683"/>
      <c r="HZL48" s="683"/>
      <c r="HZM48" s="683"/>
      <c r="HZN48" s="683"/>
      <c r="HZO48" s="683"/>
      <c r="HZP48" s="683"/>
      <c r="HZQ48" s="683"/>
      <c r="HZR48" s="683"/>
      <c r="HZS48" s="683"/>
      <c r="HZT48" s="683"/>
      <c r="HZU48" s="683"/>
      <c r="HZV48" s="683"/>
      <c r="HZW48" s="683"/>
      <c r="HZX48" s="683"/>
      <c r="HZY48" s="683"/>
      <c r="HZZ48" s="683"/>
      <c r="IAA48" s="683"/>
      <c r="IAB48" s="683"/>
      <c r="IAC48" s="683"/>
      <c r="IAD48" s="683"/>
      <c r="IAE48" s="683"/>
      <c r="IAF48" s="683"/>
      <c r="IAG48" s="683"/>
      <c r="IAH48" s="683"/>
      <c r="IAI48" s="683"/>
      <c r="IAJ48" s="683"/>
      <c r="IAK48" s="683"/>
      <c r="IAL48" s="683"/>
      <c r="IAM48" s="683"/>
      <c r="IAN48" s="683"/>
      <c r="IAO48" s="683"/>
      <c r="IAP48" s="683"/>
      <c r="IAQ48" s="683"/>
      <c r="IAR48" s="683"/>
      <c r="IAS48" s="683"/>
      <c r="IAT48" s="683"/>
      <c r="IAU48" s="683"/>
      <c r="IAV48" s="683"/>
      <c r="IAW48" s="683"/>
      <c r="IAX48" s="683"/>
      <c r="IAY48" s="683"/>
      <c r="IAZ48" s="683"/>
      <c r="IBA48" s="683"/>
      <c r="IBB48" s="683"/>
      <c r="IBC48" s="683"/>
      <c r="IBD48" s="683"/>
      <c r="IBE48" s="683"/>
      <c r="IBF48" s="683"/>
      <c r="IBG48" s="683"/>
      <c r="IBH48" s="683"/>
      <c r="IBI48" s="683"/>
      <c r="IBJ48" s="683"/>
      <c r="IBK48" s="683"/>
      <c r="IBL48" s="683"/>
      <c r="IBM48" s="683"/>
      <c r="IBN48" s="683"/>
      <c r="IBO48" s="683"/>
      <c r="IBP48" s="683"/>
      <c r="IBQ48" s="683"/>
      <c r="IBR48" s="683"/>
      <c r="IBS48" s="683"/>
      <c r="IBT48" s="683"/>
      <c r="IBU48" s="683"/>
      <c r="IBV48" s="683"/>
      <c r="IBW48" s="683"/>
      <c r="IBX48" s="683"/>
      <c r="IBY48" s="683"/>
      <c r="IBZ48" s="683"/>
      <c r="ICA48" s="683"/>
      <c r="ICB48" s="683"/>
      <c r="ICC48" s="683"/>
      <c r="ICD48" s="683"/>
      <c r="ICE48" s="683"/>
      <c r="ICF48" s="683"/>
      <c r="ICG48" s="683"/>
      <c r="ICH48" s="683"/>
      <c r="ICI48" s="683"/>
      <c r="ICJ48" s="683"/>
      <c r="ICK48" s="683"/>
      <c r="ICL48" s="683"/>
      <c r="ICM48" s="683"/>
      <c r="ICN48" s="683"/>
      <c r="ICO48" s="683"/>
      <c r="ICP48" s="683"/>
      <c r="ICQ48" s="683"/>
      <c r="ICR48" s="683"/>
      <c r="ICS48" s="683"/>
      <c r="ICT48" s="683"/>
      <c r="ICU48" s="683"/>
      <c r="ICV48" s="683"/>
      <c r="ICW48" s="683"/>
      <c r="ICX48" s="683"/>
      <c r="ICY48" s="683"/>
      <c r="ICZ48" s="683"/>
      <c r="IDA48" s="683"/>
      <c r="IDB48" s="683"/>
      <c r="IDC48" s="683"/>
      <c r="IDD48" s="683"/>
      <c r="IDE48" s="683"/>
      <c r="IDF48" s="683"/>
      <c r="IDG48" s="683"/>
      <c r="IDH48" s="683"/>
      <c r="IDI48" s="683"/>
      <c r="IDJ48" s="683"/>
      <c r="IDK48" s="683"/>
      <c r="IDL48" s="683"/>
      <c r="IDM48" s="683"/>
      <c r="IDN48" s="683"/>
      <c r="IDO48" s="683"/>
      <c r="IDP48" s="683"/>
      <c r="IDQ48" s="683"/>
      <c r="IDR48" s="683"/>
      <c r="IDS48" s="683"/>
      <c r="IDT48" s="683"/>
      <c r="IDU48" s="683"/>
      <c r="IDV48" s="683"/>
      <c r="IDW48" s="683"/>
      <c r="IDX48" s="683"/>
      <c r="IDY48" s="683"/>
      <c r="IDZ48" s="683"/>
      <c r="IEA48" s="683"/>
      <c r="IEB48" s="683"/>
      <c r="IEC48" s="683"/>
      <c r="IED48" s="683"/>
      <c r="IEE48" s="683"/>
      <c r="IEF48" s="683"/>
      <c r="IEG48" s="683"/>
      <c r="IEH48" s="683"/>
      <c r="IEI48" s="683"/>
      <c r="IEJ48" s="683"/>
      <c r="IEK48" s="683"/>
      <c r="IEL48" s="683"/>
      <c r="IEM48" s="683"/>
      <c r="IEN48" s="683"/>
      <c r="IEO48" s="683"/>
      <c r="IEP48" s="683"/>
      <c r="IEQ48" s="683"/>
      <c r="IER48" s="683"/>
      <c r="IES48" s="683"/>
      <c r="IET48" s="683"/>
      <c r="IEU48" s="683"/>
      <c r="IEV48" s="683"/>
      <c r="IEW48" s="683"/>
      <c r="IEX48" s="683"/>
      <c r="IEY48" s="683"/>
      <c r="IEZ48" s="683"/>
      <c r="IFA48" s="683"/>
      <c r="IFB48" s="683"/>
      <c r="IFC48" s="683"/>
      <c r="IFD48" s="683"/>
      <c r="IFE48" s="683"/>
      <c r="IFF48" s="683"/>
      <c r="IFG48" s="683"/>
      <c r="IFH48" s="683"/>
      <c r="IFI48" s="683"/>
      <c r="IFJ48" s="683"/>
      <c r="IFK48" s="683"/>
      <c r="IFL48" s="683"/>
      <c r="IFM48" s="683"/>
      <c r="IFN48" s="683"/>
      <c r="IFO48" s="683"/>
      <c r="IFP48" s="683"/>
      <c r="IFQ48" s="683"/>
      <c r="IFR48" s="683"/>
      <c r="IFS48" s="683"/>
      <c r="IFT48" s="683"/>
      <c r="IFU48" s="683"/>
      <c r="IFV48" s="683"/>
      <c r="IFW48" s="683"/>
      <c r="IFX48" s="683"/>
      <c r="IFY48" s="683"/>
      <c r="IFZ48" s="683"/>
      <c r="IGA48" s="683"/>
      <c r="IGB48" s="683"/>
      <c r="IGC48" s="683"/>
      <c r="IGD48" s="683"/>
      <c r="IGE48" s="683"/>
      <c r="IGF48" s="683"/>
      <c r="IGG48" s="683"/>
      <c r="IGH48" s="683"/>
      <c r="IGI48" s="683"/>
      <c r="IGJ48" s="683"/>
      <c r="IGK48" s="683"/>
      <c r="IGL48" s="683"/>
      <c r="IGM48" s="683"/>
      <c r="IGN48" s="683"/>
      <c r="IGO48" s="683"/>
      <c r="IGP48" s="683"/>
      <c r="IGQ48" s="683"/>
      <c r="IGR48" s="683"/>
      <c r="IGS48" s="683"/>
      <c r="IGT48" s="683"/>
      <c r="IGU48" s="683"/>
      <c r="IGV48" s="683"/>
      <c r="IGW48" s="683"/>
      <c r="IGX48" s="683"/>
      <c r="IGY48" s="683"/>
      <c r="IGZ48" s="683"/>
      <c r="IHA48" s="683"/>
      <c r="IHB48" s="683"/>
      <c r="IHC48" s="683"/>
      <c r="IHD48" s="683"/>
      <c r="IHE48" s="683"/>
      <c r="IHF48" s="683"/>
      <c r="IHG48" s="683"/>
      <c r="IHH48" s="683"/>
      <c r="IHI48" s="683"/>
      <c r="IHJ48" s="683"/>
      <c r="IHK48" s="683"/>
      <c r="IHL48" s="683"/>
      <c r="IHM48" s="683"/>
      <c r="IHN48" s="683"/>
      <c r="IHO48" s="683"/>
      <c r="IHP48" s="683"/>
      <c r="IHQ48" s="683"/>
      <c r="IHR48" s="683"/>
      <c r="IHS48" s="683"/>
      <c r="IHT48" s="683"/>
      <c r="IHU48" s="683"/>
      <c r="IHV48" s="683"/>
      <c r="IHW48" s="683"/>
      <c r="IHX48" s="683"/>
      <c r="IHY48" s="683"/>
      <c r="IHZ48" s="683"/>
      <c r="IIA48" s="683"/>
      <c r="IIB48" s="683"/>
      <c r="IIC48" s="683"/>
      <c r="IID48" s="683"/>
      <c r="IIE48" s="683"/>
      <c r="IIF48" s="683"/>
      <c r="IIG48" s="683"/>
      <c r="IIH48" s="683"/>
      <c r="III48" s="683"/>
      <c r="IIJ48" s="683"/>
      <c r="IIK48" s="683"/>
      <c r="IIL48" s="683"/>
      <c r="IIM48" s="683"/>
      <c r="IIN48" s="683"/>
      <c r="IIO48" s="683"/>
      <c r="IIP48" s="683"/>
      <c r="IIQ48" s="683"/>
      <c r="IIR48" s="683"/>
      <c r="IIS48" s="683"/>
      <c r="IIT48" s="683"/>
      <c r="IIU48" s="683"/>
      <c r="IIV48" s="683"/>
      <c r="IIW48" s="683"/>
      <c r="IIX48" s="683"/>
      <c r="IIY48" s="683"/>
      <c r="IIZ48" s="683"/>
      <c r="IJA48" s="683"/>
      <c r="IJB48" s="683"/>
      <c r="IJC48" s="683"/>
      <c r="IJD48" s="683"/>
      <c r="IJE48" s="683"/>
      <c r="IJF48" s="683"/>
      <c r="IJG48" s="683"/>
      <c r="IJH48" s="683"/>
      <c r="IJI48" s="683"/>
      <c r="IJJ48" s="683"/>
      <c r="IJK48" s="683"/>
      <c r="IJL48" s="683"/>
      <c r="IJM48" s="683"/>
      <c r="IJN48" s="683"/>
      <c r="IJO48" s="683"/>
      <c r="IJP48" s="683"/>
      <c r="IJQ48" s="683"/>
      <c r="IJR48" s="683"/>
      <c r="IJS48" s="683"/>
      <c r="IJT48" s="683"/>
      <c r="IJU48" s="683"/>
      <c r="IJV48" s="683"/>
      <c r="IJW48" s="683"/>
      <c r="IJX48" s="683"/>
      <c r="IJY48" s="683"/>
      <c r="IJZ48" s="683"/>
      <c r="IKA48" s="683"/>
      <c r="IKB48" s="683"/>
      <c r="IKC48" s="683"/>
      <c r="IKD48" s="683"/>
      <c r="IKE48" s="683"/>
      <c r="IKF48" s="683"/>
      <c r="IKG48" s="683"/>
      <c r="IKH48" s="683"/>
      <c r="IKI48" s="683"/>
      <c r="IKJ48" s="683"/>
      <c r="IKK48" s="683"/>
      <c r="IKL48" s="683"/>
      <c r="IKM48" s="683"/>
      <c r="IKN48" s="683"/>
      <c r="IKO48" s="683"/>
      <c r="IKP48" s="683"/>
      <c r="IKQ48" s="683"/>
      <c r="IKR48" s="683"/>
      <c r="IKS48" s="683"/>
      <c r="IKT48" s="683"/>
      <c r="IKU48" s="683"/>
      <c r="IKV48" s="683"/>
      <c r="IKW48" s="683"/>
      <c r="IKX48" s="683"/>
      <c r="IKY48" s="683"/>
      <c r="IKZ48" s="683"/>
      <c r="ILA48" s="683"/>
      <c r="ILB48" s="683"/>
      <c r="ILC48" s="683"/>
      <c r="ILD48" s="683"/>
      <c r="ILE48" s="683"/>
      <c r="ILF48" s="683"/>
      <c r="ILG48" s="683"/>
      <c r="ILH48" s="683"/>
      <c r="ILI48" s="683"/>
      <c r="ILJ48" s="683"/>
      <c r="ILK48" s="683"/>
      <c r="ILL48" s="683"/>
      <c r="ILM48" s="683"/>
      <c r="ILN48" s="683"/>
      <c r="ILO48" s="683"/>
      <c r="ILP48" s="683"/>
      <c r="ILQ48" s="683"/>
      <c r="ILR48" s="683"/>
      <c r="ILS48" s="683"/>
      <c r="ILT48" s="683"/>
      <c r="ILU48" s="683"/>
      <c r="ILV48" s="683"/>
      <c r="ILW48" s="683"/>
      <c r="ILX48" s="683"/>
      <c r="ILY48" s="683"/>
      <c r="ILZ48" s="683"/>
      <c r="IMA48" s="683"/>
      <c r="IMB48" s="683"/>
      <c r="IMC48" s="683"/>
      <c r="IMD48" s="683"/>
      <c r="IME48" s="683"/>
      <c r="IMF48" s="683"/>
      <c r="IMG48" s="683"/>
      <c r="IMH48" s="683"/>
      <c r="IMI48" s="683"/>
      <c r="IMJ48" s="683"/>
      <c r="IMK48" s="683"/>
      <c r="IML48" s="683"/>
      <c r="IMM48" s="683"/>
      <c r="IMN48" s="683"/>
      <c r="IMO48" s="683"/>
      <c r="IMP48" s="683"/>
      <c r="IMQ48" s="683"/>
      <c r="IMR48" s="683"/>
      <c r="IMS48" s="683"/>
      <c r="IMT48" s="683"/>
      <c r="IMU48" s="683"/>
      <c r="IMV48" s="683"/>
      <c r="IMW48" s="683"/>
      <c r="IMX48" s="683"/>
      <c r="IMY48" s="683"/>
      <c r="IMZ48" s="683"/>
      <c r="INA48" s="683"/>
      <c r="INB48" s="683"/>
      <c r="INC48" s="683"/>
      <c r="IND48" s="683"/>
      <c r="INE48" s="683"/>
      <c r="INF48" s="683"/>
      <c r="ING48" s="683"/>
      <c r="INH48" s="683"/>
      <c r="INI48" s="683"/>
      <c r="INJ48" s="683"/>
      <c r="INK48" s="683"/>
      <c r="INL48" s="683"/>
      <c r="INM48" s="683"/>
      <c r="INN48" s="683"/>
      <c r="INO48" s="683"/>
      <c r="INP48" s="683"/>
      <c r="INQ48" s="683"/>
      <c r="INR48" s="683"/>
      <c r="INS48" s="683"/>
      <c r="INT48" s="683"/>
      <c r="INU48" s="683"/>
      <c r="INV48" s="683"/>
      <c r="INW48" s="683"/>
      <c r="INX48" s="683"/>
      <c r="INY48" s="683"/>
      <c r="INZ48" s="683"/>
      <c r="IOA48" s="683"/>
      <c r="IOB48" s="683"/>
      <c r="IOC48" s="683"/>
      <c r="IOD48" s="683"/>
      <c r="IOE48" s="683"/>
      <c r="IOF48" s="683"/>
      <c r="IOG48" s="683"/>
      <c r="IOH48" s="683"/>
      <c r="IOI48" s="683"/>
      <c r="IOJ48" s="683"/>
      <c r="IOK48" s="683"/>
      <c r="IOL48" s="683"/>
      <c r="IOM48" s="683"/>
      <c r="ION48" s="683"/>
      <c r="IOO48" s="683"/>
      <c r="IOP48" s="683"/>
      <c r="IOQ48" s="683"/>
      <c r="IOR48" s="683"/>
      <c r="IOS48" s="683"/>
      <c r="IOT48" s="683"/>
      <c r="IOU48" s="683"/>
      <c r="IOV48" s="683"/>
      <c r="IOW48" s="683"/>
      <c r="IOX48" s="683"/>
      <c r="IOY48" s="683"/>
      <c r="IOZ48" s="683"/>
      <c r="IPA48" s="683"/>
      <c r="IPB48" s="683"/>
      <c r="IPC48" s="683"/>
      <c r="IPD48" s="683"/>
      <c r="IPE48" s="683"/>
      <c r="IPF48" s="683"/>
      <c r="IPG48" s="683"/>
      <c r="IPH48" s="683"/>
      <c r="IPI48" s="683"/>
      <c r="IPJ48" s="683"/>
      <c r="IPK48" s="683"/>
      <c r="IPL48" s="683"/>
      <c r="IPM48" s="683"/>
      <c r="IPN48" s="683"/>
      <c r="IPO48" s="683"/>
      <c r="IPP48" s="683"/>
      <c r="IPQ48" s="683"/>
      <c r="IPR48" s="683"/>
      <c r="IPS48" s="683"/>
      <c r="IPT48" s="683"/>
      <c r="IPU48" s="683"/>
      <c r="IPV48" s="683"/>
      <c r="IPW48" s="683"/>
      <c r="IPX48" s="683"/>
      <c r="IPY48" s="683"/>
      <c r="IPZ48" s="683"/>
      <c r="IQA48" s="683"/>
      <c r="IQB48" s="683"/>
      <c r="IQC48" s="683"/>
      <c r="IQD48" s="683"/>
      <c r="IQE48" s="683"/>
      <c r="IQF48" s="683"/>
      <c r="IQG48" s="683"/>
      <c r="IQH48" s="683"/>
      <c r="IQI48" s="683"/>
      <c r="IQJ48" s="683"/>
      <c r="IQK48" s="683"/>
      <c r="IQL48" s="683"/>
      <c r="IQM48" s="683"/>
      <c r="IQN48" s="683"/>
      <c r="IQO48" s="683"/>
      <c r="IQP48" s="683"/>
      <c r="IQQ48" s="683"/>
      <c r="IQR48" s="683"/>
      <c r="IQS48" s="683"/>
      <c r="IQT48" s="683"/>
      <c r="IQU48" s="683"/>
      <c r="IQV48" s="683"/>
      <c r="IQW48" s="683"/>
      <c r="IQX48" s="683"/>
      <c r="IQY48" s="683"/>
      <c r="IQZ48" s="683"/>
      <c r="IRA48" s="683"/>
      <c r="IRB48" s="683"/>
      <c r="IRC48" s="683"/>
      <c r="IRD48" s="683"/>
      <c r="IRE48" s="683"/>
      <c r="IRF48" s="683"/>
      <c r="IRG48" s="683"/>
      <c r="IRH48" s="683"/>
      <c r="IRI48" s="683"/>
      <c r="IRJ48" s="683"/>
      <c r="IRK48" s="683"/>
      <c r="IRL48" s="683"/>
      <c r="IRM48" s="683"/>
      <c r="IRN48" s="683"/>
      <c r="IRO48" s="683"/>
      <c r="IRP48" s="683"/>
      <c r="IRQ48" s="683"/>
      <c r="IRR48" s="683"/>
      <c r="IRS48" s="683"/>
      <c r="IRT48" s="683"/>
      <c r="IRU48" s="683"/>
      <c r="IRV48" s="683"/>
      <c r="IRW48" s="683"/>
      <c r="IRX48" s="683"/>
      <c r="IRY48" s="683"/>
      <c r="IRZ48" s="683"/>
      <c r="ISA48" s="683"/>
      <c r="ISB48" s="683"/>
      <c r="ISC48" s="683"/>
      <c r="ISD48" s="683"/>
      <c r="ISE48" s="683"/>
      <c r="ISF48" s="683"/>
      <c r="ISG48" s="683"/>
      <c r="ISH48" s="683"/>
      <c r="ISI48" s="683"/>
      <c r="ISJ48" s="683"/>
      <c r="ISK48" s="683"/>
      <c r="ISL48" s="683"/>
      <c r="ISM48" s="683"/>
      <c r="ISN48" s="683"/>
      <c r="ISO48" s="683"/>
      <c r="ISP48" s="683"/>
      <c r="ISQ48" s="683"/>
      <c r="ISR48" s="683"/>
      <c r="ISS48" s="683"/>
      <c r="IST48" s="683"/>
      <c r="ISU48" s="683"/>
      <c r="ISV48" s="683"/>
      <c r="ISW48" s="683"/>
      <c r="ISX48" s="683"/>
      <c r="ISY48" s="683"/>
      <c r="ISZ48" s="683"/>
      <c r="ITA48" s="683"/>
      <c r="ITB48" s="683"/>
      <c r="ITC48" s="683"/>
      <c r="ITD48" s="683"/>
      <c r="ITE48" s="683"/>
      <c r="ITF48" s="683"/>
      <c r="ITG48" s="683"/>
      <c r="ITH48" s="683"/>
      <c r="ITI48" s="683"/>
      <c r="ITJ48" s="683"/>
      <c r="ITK48" s="683"/>
      <c r="ITL48" s="683"/>
      <c r="ITM48" s="683"/>
      <c r="ITN48" s="683"/>
      <c r="ITO48" s="683"/>
      <c r="ITP48" s="683"/>
      <c r="ITQ48" s="683"/>
      <c r="ITR48" s="683"/>
      <c r="ITS48" s="683"/>
      <c r="ITT48" s="683"/>
      <c r="ITU48" s="683"/>
      <c r="ITV48" s="683"/>
      <c r="ITW48" s="683"/>
      <c r="ITX48" s="683"/>
      <c r="ITY48" s="683"/>
      <c r="ITZ48" s="683"/>
      <c r="IUA48" s="683"/>
      <c r="IUB48" s="683"/>
      <c r="IUC48" s="683"/>
      <c r="IUD48" s="683"/>
      <c r="IUE48" s="683"/>
      <c r="IUF48" s="683"/>
      <c r="IUG48" s="683"/>
      <c r="IUH48" s="683"/>
      <c r="IUI48" s="683"/>
      <c r="IUJ48" s="683"/>
      <c r="IUK48" s="683"/>
      <c r="IUL48" s="683"/>
      <c r="IUM48" s="683"/>
      <c r="IUN48" s="683"/>
      <c r="IUO48" s="683"/>
      <c r="IUP48" s="683"/>
      <c r="IUQ48" s="683"/>
      <c r="IUR48" s="683"/>
      <c r="IUS48" s="683"/>
      <c r="IUT48" s="683"/>
      <c r="IUU48" s="683"/>
      <c r="IUV48" s="683"/>
      <c r="IUW48" s="683"/>
      <c r="IUX48" s="683"/>
      <c r="IUY48" s="683"/>
      <c r="IUZ48" s="683"/>
      <c r="IVA48" s="683"/>
      <c r="IVB48" s="683"/>
      <c r="IVC48" s="683"/>
      <c r="IVD48" s="683"/>
      <c r="IVE48" s="683"/>
      <c r="IVF48" s="683"/>
      <c r="IVG48" s="683"/>
      <c r="IVH48" s="683"/>
      <c r="IVI48" s="683"/>
      <c r="IVJ48" s="683"/>
      <c r="IVK48" s="683"/>
      <c r="IVL48" s="683"/>
      <c r="IVM48" s="683"/>
      <c r="IVN48" s="683"/>
      <c r="IVO48" s="683"/>
      <c r="IVP48" s="683"/>
      <c r="IVQ48" s="683"/>
      <c r="IVR48" s="683"/>
      <c r="IVS48" s="683"/>
      <c r="IVT48" s="683"/>
      <c r="IVU48" s="683"/>
      <c r="IVV48" s="683"/>
      <c r="IVW48" s="683"/>
      <c r="IVX48" s="683"/>
      <c r="IVY48" s="683"/>
      <c r="IVZ48" s="683"/>
      <c r="IWA48" s="683"/>
      <c r="IWB48" s="683"/>
      <c r="IWC48" s="683"/>
      <c r="IWD48" s="683"/>
      <c r="IWE48" s="683"/>
      <c r="IWF48" s="683"/>
      <c r="IWG48" s="683"/>
      <c r="IWH48" s="683"/>
      <c r="IWI48" s="683"/>
      <c r="IWJ48" s="683"/>
      <c r="IWK48" s="683"/>
      <c r="IWL48" s="683"/>
      <c r="IWM48" s="683"/>
      <c r="IWN48" s="683"/>
      <c r="IWO48" s="683"/>
      <c r="IWP48" s="683"/>
      <c r="IWQ48" s="683"/>
      <c r="IWR48" s="683"/>
      <c r="IWS48" s="683"/>
      <c r="IWT48" s="683"/>
      <c r="IWU48" s="683"/>
      <c r="IWV48" s="683"/>
      <c r="IWW48" s="683"/>
      <c r="IWX48" s="683"/>
      <c r="IWY48" s="683"/>
      <c r="IWZ48" s="683"/>
      <c r="IXA48" s="683"/>
      <c r="IXB48" s="683"/>
      <c r="IXC48" s="683"/>
      <c r="IXD48" s="683"/>
      <c r="IXE48" s="683"/>
      <c r="IXF48" s="683"/>
      <c r="IXG48" s="683"/>
      <c r="IXH48" s="683"/>
      <c r="IXI48" s="683"/>
      <c r="IXJ48" s="683"/>
      <c r="IXK48" s="683"/>
      <c r="IXL48" s="683"/>
      <c r="IXM48" s="683"/>
      <c r="IXN48" s="683"/>
      <c r="IXO48" s="683"/>
      <c r="IXP48" s="683"/>
      <c r="IXQ48" s="683"/>
      <c r="IXR48" s="683"/>
      <c r="IXS48" s="683"/>
      <c r="IXT48" s="683"/>
      <c r="IXU48" s="683"/>
      <c r="IXV48" s="683"/>
      <c r="IXW48" s="683"/>
      <c r="IXX48" s="683"/>
      <c r="IXY48" s="683"/>
      <c r="IXZ48" s="683"/>
      <c r="IYA48" s="683"/>
      <c r="IYB48" s="683"/>
      <c r="IYC48" s="683"/>
      <c r="IYD48" s="683"/>
      <c r="IYE48" s="683"/>
      <c r="IYF48" s="683"/>
      <c r="IYG48" s="683"/>
      <c r="IYH48" s="683"/>
      <c r="IYI48" s="683"/>
      <c r="IYJ48" s="683"/>
      <c r="IYK48" s="683"/>
      <c r="IYL48" s="683"/>
      <c r="IYM48" s="683"/>
      <c r="IYN48" s="683"/>
      <c r="IYO48" s="683"/>
      <c r="IYP48" s="683"/>
      <c r="IYQ48" s="683"/>
      <c r="IYR48" s="683"/>
      <c r="IYS48" s="683"/>
      <c r="IYT48" s="683"/>
      <c r="IYU48" s="683"/>
      <c r="IYV48" s="683"/>
      <c r="IYW48" s="683"/>
      <c r="IYX48" s="683"/>
      <c r="IYY48" s="683"/>
      <c r="IYZ48" s="683"/>
      <c r="IZA48" s="683"/>
      <c r="IZB48" s="683"/>
      <c r="IZC48" s="683"/>
      <c r="IZD48" s="683"/>
      <c r="IZE48" s="683"/>
      <c r="IZF48" s="683"/>
      <c r="IZG48" s="683"/>
      <c r="IZH48" s="683"/>
      <c r="IZI48" s="683"/>
      <c r="IZJ48" s="683"/>
      <c r="IZK48" s="683"/>
      <c r="IZL48" s="683"/>
      <c r="IZM48" s="683"/>
      <c r="IZN48" s="683"/>
      <c r="IZO48" s="683"/>
      <c r="IZP48" s="683"/>
      <c r="IZQ48" s="683"/>
      <c r="IZR48" s="683"/>
      <c r="IZS48" s="683"/>
      <c r="IZT48" s="683"/>
      <c r="IZU48" s="683"/>
      <c r="IZV48" s="683"/>
      <c r="IZW48" s="683"/>
      <c r="IZX48" s="683"/>
      <c r="IZY48" s="683"/>
      <c r="IZZ48" s="683"/>
      <c r="JAA48" s="683"/>
      <c r="JAB48" s="683"/>
      <c r="JAC48" s="683"/>
      <c r="JAD48" s="683"/>
      <c r="JAE48" s="683"/>
      <c r="JAF48" s="683"/>
      <c r="JAG48" s="683"/>
      <c r="JAH48" s="683"/>
      <c r="JAI48" s="683"/>
      <c r="JAJ48" s="683"/>
      <c r="JAK48" s="683"/>
      <c r="JAL48" s="683"/>
      <c r="JAM48" s="683"/>
      <c r="JAN48" s="683"/>
      <c r="JAO48" s="683"/>
      <c r="JAP48" s="683"/>
      <c r="JAQ48" s="683"/>
      <c r="JAR48" s="683"/>
      <c r="JAS48" s="683"/>
      <c r="JAT48" s="683"/>
      <c r="JAU48" s="683"/>
      <c r="JAV48" s="683"/>
      <c r="JAW48" s="683"/>
      <c r="JAX48" s="683"/>
      <c r="JAY48" s="683"/>
      <c r="JAZ48" s="683"/>
      <c r="JBA48" s="683"/>
      <c r="JBB48" s="683"/>
      <c r="JBC48" s="683"/>
      <c r="JBD48" s="683"/>
      <c r="JBE48" s="683"/>
      <c r="JBF48" s="683"/>
      <c r="JBG48" s="683"/>
      <c r="JBH48" s="683"/>
      <c r="JBI48" s="683"/>
      <c r="JBJ48" s="683"/>
      <c r="JBK48" s="683"/>
      <c r="JBL48" s="683"/>
      <c r="JBM48" s="683"/>
      <c r="JBN48" s="683"/>
      <c r="JBO48" s="683"/>
      <c r="JBP48" s="683"/>
      <c r="JBQ48" s="683"/>
      <c r="JBR48" s="683"/>
      <c r="JBS48" s="683"/>
      <c r="JBT48" s="683"/>
      <c r="JBU48" s="683"/>
      <c r="JBV48" s="683"/>
      <c r="JBW48" s="683"/>
      <c r="JBX48" s="683"/>
      <c r="JBY48" s="683"/>
      <c r="JBZ48" s="683"/>
      <c r="JCA48" s="683"/>
      <c r="JCB48" s="683"/>
      <c r="JCC48" s="683"/>
      <c r="JCD48" s="683"/>
      <c r="JCE48" s="683"/>
      <c r="JCF48" s="683"/>
      <c r="JCG48" s="683"/>
      <c r="JCH48" s="683"/>
      <c r="JCI48" s="683"/>
      <c r="JCJ48" s="683"/>
      <c r="JCK48" s="683"/>
      <c r="JCL48" s="683"/>
      <c r="JCM48" s="683"/>
      <c r="JCN48" s="683"/>
      <c r="JCO48" s="683"/>
      <c r="JCP48" s="683"/>
      <c r="JCQ48" s="683"/>
      <c r="JCR48" s="683"/>
      <c r="JCS48" s="683"/>
      <c r="JCT48" s="683"/>
      <c r="JCU48" s="683"/>
      <c r="JCV48" s="683"/>
      <c r="JCW48" s="683"/>
      <c r="JCX48" s="683"/>
      <c r="JCY48" s="683"/>
      <c r="JCZ48" s="683"/>
      <c r="JDA48" s="683"/>
      <c r="JDB48" s="683"/>
      <c r="JDC48" s="683"/>
      <c r="JDD48" s="683"/>
      <c r="JDE48" s="683"/>
      <c r="JDF48" s="683"/>
      <c r="JDG48" s="683"/>
      <c r="JDH48" s="683"/>
      <c r="JDI48" s="683"/>
      <c r="JDJ48" s="683"/>
      <c r="JDK48" s="683"/>
      <c r="JDL48" s="683"/>
      <c r="JDM48" s="683"/>
      <c r="JDN48" s="683"/>
      <c r="JDO48" s="683"/>
      <c r="JDP48" s="683"/>
      <c r="JDQ48" s="683"/>
      <c r="JDR48" s="683"/>
      <c r="JDS48" s="683"/>
      <c r="JDT48" s="683"/>
      <c r="JDU48" s="683"/>
      <c r="JDV48" s="683"/>
      <c r="JDW48" s="683"/>
      <c r="JDX48" s="683"/>
      <c r="JDY48" s="683"/>
      <c r="JDZ48" s="683"/>
      <c r="JEA48" s="683"/>
      <c r="JEB48" s="683"/>
      <c r="JEC48" s="683"/>
      <c r="JED48" s="683"/>
      <c r="JEE48" s="683"/>
      <c r="JEF48" s="683"/>
      <c r="JEG48" s="683"/>
      <c r="JEH48" s="683"/>
      <c r="JEI48" s="683"/>
      <c r="JEJ48" s="683"/>
      <c r="JEK48" s="683"/>
      <c r="JEL48" s="683"/>
      <c r="JEM48" s="683"/>
      <c r="JEN48" s="683"/>
      <c r="JEO48" s="683"/>
      <c r="JEP48" s="683"/>
      <c r="JEQ48" s="683"/>
      <c r="JER48" s="683"/>
      <c r="JES48" s="683"/>
      <c r="JET48" s="683"/>
      <c r="JEU48" s="683"/>
      <c r="JEV48" s="683"/>
      <c r="JEW48" s="683"/>
      <c r="JEX48" s="683"/>
      <c r="JEY48" s="683"/>
      <c r="JEZ48" s="683"/>
      <c r="JFA48" s="683"/>
      <c r="JFB48" s="683"/>
      <c r="JFC48" s="683"/>
      <c r="JFD48" s="683"/>
      <c r="JFE48" s="683"/>
      <c r="JFF48" s="683"/>
      <c r="JFG48" s="683"/>
      <c r="JFH48" s="683"/>
      <c r="JFI48" s="683"/>
      <c r="JFJ48" s="683"/>
      <c r="JFK48" s="683"/>
      <c r="JFL48" s="683"/>
      <c r="JFM48" s="683"/>
      <c r="JFN48" s="683"/>
      <c r="JFO48" s="683"/>
      <c r="JFP48" s="683"/>
      <c r="JFQ48" s="683"/>
      <c r="JFR48" s="683"/>
      <c r="JFS48" s="683"/>
      <c r="JFT48" s="683"/>
      <c r="JFU48" s="683"/>
      <c r="JFV48" s="683"/>
      <c r="JFW48" s="683"/>
      <c r="JFX48" s="683"/>
      <c r="JFY48" s="683"/>
      <c r="JFZ48" s="683"/>
      <c r="JGA48" s="683"/>
      <c r="JGB48" s="683"/>
      <c r="JGC48" s="683"/>
      <c r="JGD48" s="683"/>
      <c r="JGE48" s="683"/>
      <c r="JGF48" s="683"/>
      <c r="JGG48" s="683"/>
      <c r="JGH48" s="683"/>
      <c r="JGI48" s="683"/>
      <c r="JGJ48" s="683"/>
      <c r="JGK48" s="683"/>
      <c r="JGL48" s="683"/>
      <c r="JGM48" s="683"/>
      <c r="JGN48" s="683"/>
      <c r="JGO48" s="683"/>
      <c r="JGP48" s="683"/>
      <c r="JGQ48" s="683"/>
      <c r="JGR48" s="683"/>
      <c r="JGS48" s="683"/>
      <c r="JGT48" s="683"/>
      <c r="JGU48" s="683"/>
      <c r="JGV48" s="683"/>
      <c r="JGW48" s="683"/>
      <c r="JGX48" s="683"/>
      <c r="JGY48" s="683"/>
      <c r="JGZ48" s="683"/>
      <c r="JHA48" s="683"/>
      <c r="JHB48" s="683"/>
      <c r="JHC48" s="683"/>
      <c r="JHD48" s="683"/>
      <c r="JHE48" s="683"/>
      <c r="JHF48" s="683"/>
      <c r="JHG48" s="683"/>
      <c r="JHH48" s="683"/>
      <c r="JHI48" s="683"/>
      <c r="JHJ48" s="683"/>
      <c r="JHK48" s="683"/>
      <c r="JHL48" s="683"/>
      <c r="JHM48" s="683"/>
      <c r="JHN48" s="683"/>
      <c r="JHO48" s="683"/>
      <c r="JHP48" s="683"/>
      <c r="JHQ48" s="683"/>
      <c r="JHR48" s="683"/>
      <c r="JHS48" s="683"/>
      <c r="JHT48" s="683"/>
      <c r="JHU48" s="683"/>
      <c r="JHV48" s="683"/>
      <c r="JHW48" s="683"/>
      <c r="JHX48" s="683"/>
      <c r="JHY48" s="683"/>
      <c r="JHZ48" s="683"/>
      <c r="JIA48" s="683"/>
      <c r="JIB48" s="683"/>
      <c r="JIC48" s="683"/>
      <c r="JID48" s="683"/>
      <c r="JIE48" s="683"/>
      <c r="JIF48" s="683"/>
      <c r="JIG48" s="683"/>
      <c r="JIH48" s="683"/>
      <c r="JII48" s="683"/>
      <c r="JIJ48" s="683"/>
      <c r="JIK48" s="683"/>
      <c r="JIL48" s="683"/>
      <c r="JIM48" s="683"/>
      <c r="JIN48" s="683"/>
      <c r="JIO48" s="683"/>
      <c r="JIP48" s="683"/>
      <c r="JIQ48" s="683"/>
      <c r="JIR48" s="683"/>
      <c r="JIS48" s="683"/>
      <c r="JIT48" s="683"/>
      <c r="JIU48" s="683"/>
      <c r="JIV48" s="683"/>
      <c r="JIW48" s="683"/>
      <c r="JIX48" s="683"/>
      <c r="JIY48" s="683"/>
      <c r="JIZ48" s="683"/>
      <c r="JJA48" s="683"/>
      <c r="JJB48" s="683"/>
      <c r="JJC48" s="683"/>
      <c r="JJD48" s="683"/>
      <c r="JJE48" s="683"/>
      <c r="JJF48" s="683"/>
      <c r="JJG48" s="683"/>
      <c r="JJH48" s="683"/>
      <c r="JJI48" s="683"/>
      <c r="JJJ48" s="683"/>
      <c r="JJK48" s="683"/>
      <c r="JJL48" s="683"/>
      <c r="JJM48" s="683"/>
      <c r="JJN48" s="683"/>
      <c r="JJO48" s="683"/>
      <c r="JJP48" s="683"/>
      <c r="JJQ48" s="683"/>
      <c r="JJR48" s="683"/>
      <c r="JJS48" s="683"/>
      <c r="JJT48" s="683"/>
      <c r="JJU48" s="683"/>
      <c r="JJV48" s="683"/>
      <c r="JJW48" s="683"/>
      <c r="JJX48" s="683"/>
      <c r="JJY48" s="683"/>
      <c r="JJZ48" s="683"/>
      <c r="JKA48" s="683"/>
      <c r="JKB48" s="683"/>
      <c r="JKC48" s="683"/>
      <c r="JKD48" s="683"/>
      <c r="JKE48" s="683"/>
      <c r="JKF48" s="683"/>
      <c r="JKG48" s="683"/>
      <c r="JKH48" s="683"/>
      <c r="JKI48" s="683"/>
      <c r="JKJ48" s="683"/>
      <c r="JKK48" s="683"/>
      <c r="JKL48" s="683"/>
      <c r="JKM48" s="683"/>
      <c r="JKN48" s="683"/>
      <c r="JKO48" s="683"/>
      <c r="JKP48" s="683"/>
      <c r="JKQ48" s="683"/>
      <c r="JKR48" s="683"/>
      <c r="JKS48" s="683"/>
      <c r="JKT48" s="683"/>
      <c r="JKU48" s="683"/>
      <c r="JKV48" s="683"/>
      <c r="JKW48" s="683"/>
      <c r="JKX48" s="683"/>
      <c r="JKY48" s="683"/>
      <c r="JKZ48" s="683"/>
      <c r="JLA48" s="683"/>
      <c r="JLB48" s="683"/>
      <c r="JLC48" s="683"/>
      <c r="JLD48" s="683"/>
      <c r="JLE48" s="683"/>
      <c r="JLF48" s="683"/>
      <c r="JLG48" s="683"/>
      <c r="JLH48" s="683"/>
      <c r="JLI48" s="683"/>
      <c r="JLJ48" s="683"/>
      <c r="JLK48" s="683"/>
      <c r="JLL48" s="683"/>
      <c r="JLM48" s="683"/>
      <c r="JLN48" s="683"/>
      <c r="JLO48" s="683"/>
      <c r="JLP48" s="683"/>
      <c r="JLQ48" s="683"/>
      <c r="JLR48" s="683"/>
      <c r="JLS48" s="683"/>
      <c r="JLT48" s="683"/>
      <c r="JLU48" s="683"/>
      <c r="JLV48" s="683"/>
      <c r="JLW48" s="683"/>
      <c r="JLX48" s="683"/>
      <c r="JLY48" s="683"/>
      <c r="JLZ48" s="683"/>
      <c r="JMA48" s="683"/>
      <c r="JMB48" s="683"/>
      <c r="JMC48" s="683"/>
      <c r="JMD48" s="683"/>
      <c r="JME48" s="683"/>
      <c r="JMF48" s="683"/>
      <c r="JMG48" s="683"/>
      <c r="JMH48" s="683"/>
      <c r="JMI48" s="683"/>
      <c r="JMJ48" s="683"/>
      <c r="JMK48" s="683"/>
      <c r="JML48" s="683"/>
      <c r="JMM48" s="683"/>
      <c r="JMN48" s="683"/>
      <c r="JMO48" s="683"/>
      <c r="JMP48" s="683"/>
      <c r="JMQ48" s="683"/>
      <c r="JMR48" s="683"/>
      <c r="JMS48" s="683"/>
      <c r="JMT48" s="683"/>
      <c r="JMU48" s="683"/>
      <c r="JMV48" s="683"/>
      <c r="JMW48" s="683"/>
      <c r="JMX48" s="683"/>
      <c r="JMY48" s="683"/>
      <c r="JMZ48" s="683"/>
      <c r="JNA48" s="683"/>
      <c r="JNB48" s="683"/>
      <c r="JNC48" s="683"/>
      <c r="JND48" s="683"/>
      <c r="JNE48" s="683"/>
      <c r="JNF48" s="683"/>
      <c r="JNG48" s="683"/>
      <c r="JNH48" s="683"/>
      <c r="JNI48" s="683"/>
      <c r="JNJ48" s="683"/>
      <c r="JNK48" s="683"/>
      <c r="JNL48" s="683"/>
      <c r="JNM48" s="683"/>
      <c r="JNN48" s="683"/>
      <c r="JNO48" s="683"/>
      <c r="JNP48" s="683"/>
      <c r="JNQ48" s="683"/>
      <c r="JNR48" s="683"/>
      <c r="JNS48" s="683"/>
      <c r="JNT48" s="683"/>
      <c r="JNU48" s="683"/>
      <c r="JNV48" s="683"/>
      <c r="JNW48" s="683"/>
      <c r="JNX48" s="683"/>
      <c r="JNY48" s="683"/>
      <c r="JNZ48" s="683"/>
      <c r="JOA48" s="683"/>
      <c r="JOB48" s="683"/>
      <c r="JOC48" s="683"/>
      <c r="JOD48" s="683"/>
      <c r="JOE48" s="683"/>
      <c r="JOF48" s="683"/>
      <c r="JOG48" s="683"/>
      <c r="JOH48" s="683"/>
      <c r="JOI48" s="683"/>
      <c r="JOJ48" s="683"/>
      <c r="JOK48" s="683"/>
      <c r="JOL48" s="683"/>
      <c r="JOM48" s="683"/>
      <c r="JON48" s="683"/>
      <c r="JOO48" s="683"/>
      <c r="JOP48" s="683"/>
      <c r="JOQ48" s="683"/>
      <c r="JOR48" s="683"/>
      <c r="JOS48" s="683"/>
      <c r="JOT48" s="683"/>
      <c r="JOU48" s="683"/>
      <c r="JOV48" s="683"/>
      <c r="JOW48" s="683"/>
      <c r="JOX48" s="683"/>
      <c r="JOY48" s="683"/>
      <c r="JOZ48" s="683"/>
      <c r="JPA48" s="683"/>
      <c r="JPB48" s="683"/>
      <c r="JPC48" s="683"/>
      <c r="JPD48" s="683"/>
      <c r="JPE48" s="683"/>
      <c r="JPF48" s="683"/>
      <c r="JPG48" s="683"/>
      <c r="JPH48" s="683"/>
      <c r="JPI48" s="683"/>
      <c r="JPJ48" s="683"/>
      <c r="JPK48" s="683"/>
      <c r="JPL48" s="683"/>
      <c r="JPM48" s="683"/>
      <c r="JPN48" s="683"/>
      <c r="JPO48" s="683"/>
      <c r="JPP48" s="683"/>
      <c r="JPQ48" s="683"/>
      <c r="JPR48" s="683"/>
      <c r="JPS48" s="683"/>
      <c r="JPT48" s="683"/>
      <c r="JPU48" s="683"/>
      <c r="JPV48" s="683"/>
      <c r="JPW48" s="683"/>
      <c r="JPX48" s="683"/>
      <c r="JPY48" s="683"/>
      <c r="JPZ48" s="683"/>
      <c r="JQA48" s="683"/>
      <c r="JQB48" s="683"/>
      <c r="JQC48" s="683"/>
      <c r="JQD48" s="683"/>
      <c r="JQE48" s="683"/>
      <c r="JQF48" s="683"/>
      <c r="JQG48" s="683"/>
      <c r="JQH48" s="683"/>
      <c r="JQI48" s="683"/>
      <c r="JQJ48" s="683"/>
      <c r="JQK48" s="683"/>
      <c r="JQL48" s="683"/>
      <c r="JQM48" s="683"/>
      <c r="JQN48" s="683"/>
      <c r="JQO48" s="683"/>
      <c r="JQP48" s="683"/>
      <c r="JQQ48" s="683"/>
      <c r="JQR48" s="683"/>
      <c r="JQS48" s="683"/>
      <c r="JQT48" s="683"/>
      <c r="JQU48" s="683"/>
      <c r="JQV48" s="683"/>
      <c r="JQW48" s="683"/>
      <c r="JQX48" s="683"/>
      <c r="JQY48" s="683"/>
      <c r="JQZ48" s="683"/>
      <c r="JRA48" s="683"/>
      <c r="JRB48" s="683"/>
      <c r="JRC48" s="683"/>
      <c r="JRD48" s="683"/>
      <c r="JRE48" s="683"/>
      <c r="JRF48" s="683"/>
      <c r="JRG48" s="683"/>
      <c r="JRH48" s="683"/>
      <c r="JRI48" s="683"/>
      <c r="JRJ48" s="683"/>
      <c r="JRK48" s="683"/>
      <c r="JRL48" s="683"/>
      <c r="JRM48" s="683"/>
      <c r="JRN48" s="683"/>
      <c r="JRO48" s="683"/>
      <c r="JRP48" s="683"/>
      <c r="JRQ48" s="683"/>
      <c r="JRR48" s="683"/>
      <c r="JRS48" s="683"/>
      <c r="JRT48" s="683"/>
      <c r="JRU48" s="683"/>
      <c r="JRV48" s="683"/>
      <c r="JRW48" s="683"/>
      <c r="JRX48" s="683"/>
      <c r="JRY48" s="683"/>
      <c r="JRZ48" s="683"/>
      <c r="JSA48" s="683"/>
      <c r="JSB48" s="683"/>
      <c r="JSC48" s="683"/>
      <c r="JSD48" s="683"/>
      <c r="JSE48" s="683"/>
      <c r="JSF48" s="683"/>
      <c r="JSG48" s="683"/>
      <c r="JSH48" s="683"/>
      <c r="JSI48" s="683"/>
      <c r="JSJ48" s="683"/>
      <c r="JSK48" s="683"/>
      <c r="JSL48" s="683"/>
      <c r="JSM48" s="683"/>
      <c r="JSN48" s="683"/>
      <c r="JSO48" s="683"/>
      <c r="JSP48" s="683"/>
      <c r="JSQ48" s="683"/>
      <c r="JSR48" s="683"/>
      <c r="JSS48" s="683"/>
      <c r="JST48" s="683"/>
      <c r="JSU48" s="683"/>
      <c r="JSV48" s="683"/>
      <c r="JSW48" s="683"/>
      <c r="JSX48" s="683"/>
      <c r="JSY48" s="683"/>
      <c r="JSZ48" s="683"/>
      <c r="JTA48" s="683"/>
      <c r="JTB48" s="683"/>
      <c r="JTC48" s="683"/>
      <c r="JTD48" s="683"/>
      <c r="JTE48" s="683"/>
      <c r="JTF48" s="683"/>
      <c r="JTG48" s="683"/>
      <c r="JTH48" s="683"/>
      <c r="JTI48" s="683"/>
      <c r="JTJ48" s="683"/>
      <c r="JTK48" s="683"/>
      <c r="JTL48" s="683"/>
      <c r="JTM48" s="683"/>
      <c r="JTN48" s="683"/>
      <c r="JTO48" s="683"/>
      <c r="JTP48" s="683"/>
      <c r="JTQ48" s="683"/>
      <c r="JTR48" s="683"/>
      <c r="JTS48" s="683"/>
      <c r="JTT48" s="683"/>
      <c r="JTU48" s="683"/>
      <c r="JTV48" s="683"/>
      <c r="JTW48" s="683"/>
      <c r="JTX48" s="683"/>
      <c r="JTY48" s="683"/>
      <c r="JTZ48" s="683"/>
      <c r="JUA48" s="683"/>
      <c r="JUB48" s="683"/>
      <c r="JUC48" s="683"/>
      <c r="JUD48" s="683"/>
      <c r="JUE48" s="683"/>
      <c r="JUF48" s="683"/>
      <c r="JUG48" s="683"/>
      <c r="JUH48" s="683"/>
      <c r="JUI48" s="683"/>
      <c r="JUJ48" s="683"/>
      <c r="JUK48" s="683"/>
      <c r="JUL48" s="683"/>
      <c r="JUM48" s="683"/>
      <c r="JUN48" s="683"/>
      <c r="JUO48" s="683"/>
      <c r="JUP48" s="683"/>
      <c r="JUQ48" s="683"/>
      <c r="JUR48" s="683"/>
      <c r="JUS48" s="683"/>
      <c r="JUT48" s="683"/>
      <c r="JUU48" s="683"/>
      <c r="JUV48" s="683"/>
      <c r="JUW48" s="683"/>
      <c r="JUX48" s="683"/>
      <c r="JUY48" s="683"/>
      <c r="JUZ48" s="683"/>
      <c r="JVA48" s="683"/>
      <c r="JVB48" s="683"/>
      <c r="JVC48" s="683"/>
      <c r="JVD48" s="683"/>
      <c r="JVE48" s="683"/>
      <c r="JVF48" s="683"/>
      <c r="JVG48" s="683"/>
      <c r="JVH48" s="683"/>
      <c r="JVI48" s="683"/>
      <c r="JVJ48" s="683"/>
      <c r="JVK48" s="683"/>
      <c r="JVL48" s="683"/>
      <c r="JVM48" s="683"/>
      <c r="JVN48" s="683"/>
      <c r="JVO48" s="683"/>
      <c r="JVP48" s="683"/>
      <c r="JVQ48" s="683"/>
      <c r="JVR48" s="683"/>
      <c r="JVS48" s="683"/>
      <c r="JVT48" s="683"/>
      <c r="JVU48" s="683"/>
      <c r="JVV48" s="683"/>
      <c r="JVW48" s="683"/>
      <c r="JVX48" s="683"/>
      <c r="JVY48" s="683"/>
      <c r="JVZ48" s="683"/>
      <c r="JWA48" s="683"/>
      <c r="JWB48" s="683"/>
      <c r="JWC48" s="683"/>
      <c r="JWD48" s="683"/>
      <c r="JWE48" s="683"/>
      <c r="JWF48" s="683"/>
      <c r="JWG48" s="683"/>
      <c r="JWH48" s="683"/>
      <c r="JWI48" s="683"/>
      <c r="JWJ48" s="683"/>
      <c r="JWK48" s="683"/>
      <c r="JWL48" s="683"/>
      <c r="JWM48" s="683"/>
      <c r="JWN48" s="683"/>
      <c r="JWO48" s="683"/>
      <c r="JWP48" s="683"/>
      <c r="JWQ48" s="683"/>
      <c r="JWR48" s="683"/>
      <c r="JWS48" s="683"/>
      <c r="JWT48" s="683"/>
      <c r="JWU48" s="683"/>
      <c r="JWV48" s="683"/>
      <c r="JWW48" s="683"/>
      <c r="JWX48" s="683"/>
      <c r="JWY48" s="683"/>
      <c r="JWZ48" s="683"/>
      <c r="JXA48" s="683"/>
      <c r="JXB48" s="683"/>
      <c r="JXC48" s="683"/>
      <c r="JXD48" s="683"/>
      <c r="JXE48" s="683"/>
      <c r="JXF48" s="683"/>
      <c r="JXG48" s="683"/>
      <c r="JXH48" s="683"/>
      <c r="JXI48" s="683"/>
      <c r="JXJ48" s="683"/>
      <c r="JXK48" s="683"/>
      <c r="JXL48" s="683"/>
      <c r="JXM48" s="683"/>
      <c r="JXN48" s="683"/>
      <c r="JXO48" s="683"/>
      <c r="JXP48" s="683"/>
      <c r="JXQ48" s="683"/>
      <c r="JXR48" s="683"/>
      <c r="JXS48" s="683"/>
      <c r="JXT48" s="683"/>
      <c r="JXU48" s="683"/>
      <c r="JXV48" s="683"/>
      <c r="JXW48" s="683"/>
      <c r="JXX48" s="683"/>
      <c r="JXY48" s="683"/>
      <c r="JXZ48" s="683"/>
      <c r="JYA48" s="683"/>
      <c r="JYB48" s="683"/>
      <c r="JYC48" s="683"/>
      <c r="JYD48" s="683"/>
      <c r="JYE48" s="683"/>
      <c r="JYF48" s="683"/>
      <c r="JYG48" s="683"/>
      <c r="JYH48" s="683"/>
      <c r="JYI48" s="683"/>
      <c r="JYJ48" s="683"/>
      <c r="JYK48" s="683"/>
      <c r="JYL48" s="683"/>
      <c r="JYM48" s="683"/>
      <c r="JYN48" s="683"/>
      <c r="JYO48" s="683"/>
      <c r="JYP48" s="683"/>
      <c r="JYQ48" s="683"/>
      <c r="JYR48" s="683"/>
      <c r="JYS48" s="683"/>
      <c r="JYT48" s="683"/>
      <c r="JYU48" s="683"/>
      <c r="JYV48" s="683"/>
      <c r="JYW48" s="683"/>
      <c r="JYX48" s="683"/>
      <c r="JYY48" s="683"/>
      <c r="JYZ48" s="683"/>
      <c r="JZA48" s="683"/>
      <c r="JZB48" s="683"/>
      <c r="JZC48" s="683"/>
      <c r="JZD48" s="683"/>
      <c r="JZE48" s="683"/>
      <c r="JZF48" s="683"/>
      <c r="JZG48" s="683"/>
      <c r="JZH48" s="683"/>
      <c r="JZI48" s="683"/>
      <c r="JZJ48" s="683"/>
      <c r="JZK48" s="683"/>
      <c r="JZL48" s="683"/>
      <c r="JZM48" s="683"/>
      <c r="JZN48" s="683"/>
      <c r="JZO48" s="683"/>
      <c r="JZP48" s="683"/>
      <c r="JZQ48" s="683"/>
      <c r="JZR48" s="683"/>
      <c r="JZS48" s="683"/>
      <c r="JZT48" s="683"/>
      <c r="JZU48" s="683"/>
      <c r="JZV48" s="683"/>
      <c r="JZW48" s="683"/>
      <c r="JZX48" s="683"/>
      <c r="JZY48" s="683"/>
      <c r="JZZ48" s="683"/>
      <c r="KAA48" s="683"/>
      <c r="KAB48" s="683"/>
      <c r="KAC48" s="683"/>
      <c r="KAD48" s="683"/>
      <c r="KAE48" s="683"/>
      <c r="KAF48" s="683"/>
      <c r="KAG48" s="683"/>
      <c r="KAH48" s="683"/>
      <c r="KAI48" s="683"/>
      <c r="KAJ48" s="683"/>
      <c r="KAK48" s="683"/>
      <c r="KAL48" s="683"/>
      <c r="KAM48" s="683"/>
      <c r="KAN48" s="683"/>
      <c r="KAO48" s="683"/>
      <c r="KAP48" s="683"/>
      <c r="KAQ48" s="683"/>
      <c r="KAR48" s="683"/>
      <c r="KAS48" s="683"/>
      <c r="KAT48" s="683"/>
      <c r="KAU48" s="683"/>
      <c r="KAV48" s="683"/>
      <c r="KAW48" s="683"/>
      <c r="KAX48" s="683"/>
      <c r="KAY48" s="683"/>
      <c r="KAZ48" s="683"/>
      <c r="KBA48" s="683"/>
      <c r="KBB48" s="683"/>
      <c r="KBC48" s="683"/>
      <c r="KBD48" s="683"/>
      <c r="KBE48" s="683"/>
      <c r="KBF48" s="683"/>
      <c r="KBG48" s="683"/>
      <c r="KBH48" s="683"/>
      <c r="KBI48" s="683"/>
      <c r="KBJ48" s="683"/>
      <c r="KBK48" s="683"/>
      <c r="KBL48" s="683"/>
      <c r="KBM48" s="683"/>
      <c r="KBN48" s="683"/>
      <c r="KBO48" s="683"/>
      <c r="KBP48" s="683"/>
      <c r="KBQ48" s="683"/>
      <c r="KBR48" s="683"/>
      <c r="KBS48" s="683"/>
      <c r="KBT48" s="683"/>
      <c r="KBU48" s="683"/>
      <c r="KBV48" s="683"/>
      <c r="KBW48" s="683"/>
      <c r="KBX48" s="683"/>
      <c r="KBY48" s="683"/>
      <c r="KBZ48" s="683"/>
      <c r="KCA48" s="683"/>
      <c r="KCB48" s="683"/>
      <c r="KCC48" s="683"/>
      <c r="KCD48" s="683"/>
      <c r="KCE48" s="683"/>
      <c r="KCF48" s="683"/>
      <c r="KCG48" s="683"/>
      <c r="KCH48" s="683"/>
      <c r="KCI48" s="683"/>
      <c r="KCJ48" s="683"/>
      <c r="KCK48" s="683"/>
      <c r="KCL48" s="683"/>
      <c r="KCM48" s="683"/>
      <c r="KCN48" s="683"/>
      <c r="KCO48" s="683"/>
      <c r="KCP48" s="683"/>
      <c r="KCQ48" s="683"/>
      <c r="KCR48" s="683"/>
      <c r="KCS48" s="683"/>
      <c r="KCT48" s="683"/>
      <c r="KCU48" s="683"/>
      <c r="KCV48" s="683"/>
      <c r="KCW48" s="683"/>
      <c r="KCX48" s="683"/>
      <c r="KCY48" s="683"/>
      <c r="KCZ48" s="683"/>
      <c r="KDA48" s="683"/>
      <c r="KDB48" s="683"/>
      <c r="KDC48" s="683"/>
      <c r="KDD48" s="683"/>
      <c r="KDE48" s="683"/>
      <c r="KDF48" s="683"/>
      <c r="KDG48" s="683"/>
      <c r="KDH48" s="683"/>
      <c r="KDI48" s="683"/>
      <c r="KDJ48" s="683"/>
      <c r="KDK48" s="683"/>
      <c r="KDL48" s="683"/>
      <c r="KDM48" s="683"/>
      <c r="KDN48" s="683"/>
      <c r="KDO48" s="683"/>
      <c r="KDP48" s="683"/>
      <c r="KDQ48" s="683"/>
      <c r="KDR48" s="683"/>
      <c r="KDS48" s="683"/>
      <c r="KDT48" s="683"/>
      <c r="KDU48" s="683"/>
      <c r="KDV48" s="683"/>
      <c r="KDW48" s="683"/>
      <c r="KDX48" s="683"/>
      <c r="KDY48" s="683"/>
      <c r="KDZ48" s="683"/>
      <c r="KEA48" s="683"/>
      <c r="KEB48" s="683"/>
      <c r="KEC48" s="683"/>
      <c r="KED48" s="683"/>
      <c r="KEE48" s="683"/>
      <c r="KEF48" s="683"/>
      <c r="KEG48" s="683"/>
      <c r="KEH48" s="683"/>
      <c r="KEI48" s="683"/>
      <c r="KEJ48" s="683"/>
      <c r="KEK48" s="683"/>
      <c r="KEL48" s="683"/>
      <c r="KEM48" s="683"/>
      <c r="KEN48" s="683"/>
      <c r="KEO48" s="683"/>
      <c r="KEP48" s="683"/>
      <c r="KEQ48" s="683"/>
      <c r="KER48" s="683"/>
      <c r="KES48" s="683"/>
      <c r="KET48" s="683"/>
      <c r="KEU48" s="683"/>
      <c r="KEV48" s="683"/>
      <c r="KEW48" s="683"/>
      <c r="KEX48" s="683"/>
      <c r="KEY48" s="683"/>
      <c r="KEZ48" s="683"/>
      <c r="KFA48" s="683"/>
      <c r="KFB48" s="683"/>
      <c r="KFC48" s="683"/>
      <c r="KFD48" s="683"/>
      <c r="KFE48" s="683"/>
      <c r="KFF48" s="683"/>
      <c r="KFG48" s="683"/>
      <c r="KFH48" s="683"/>
      <c r="KFI48" s="683"/>
      <c r="KFJ48" s="683"/>
      <c r="KFK48" s="683"/>
      <c r="KFL48" s="683"/>
      <c r="KFM48" s="683"/>
      <c r="KFN48" s="683"/>
      <c r="KFO48" s="683"/>
      <c r="KFP48" s="683"/>
      <c r="KFQ48" s="683"/>
      <c r="KFR48" s="683"/>
      <c r="KFS48" s="683"/>
      <c r="KFT48" s="683"/>
      <c r="KFU48" s="683"/>
      <c r="KFV48" s="683"/>
      <c r="KFW48" s="683"/>
      <c r="KFX48" s="683"/>
      <c r="KFY48" s="683"/>
      <c r="KFZ48" s="683"/>
      <c r="KGA48" s="683"/>
      <c r="KGB48" s="683"/>
      <c r="KGC48" s="683"/>
      <c r="KGD48" s="683"/>
      <c r="KGE48" s="683"/>
      <c r="KGF48" s="683"/>
      <c r="KGG48" s="683"/>
      <c r="KGH48" s="683"/>
      <c r="KGI48" s="683"/>
      <c r="KGJ48" s="683"/>
      <c r="KGK48" s="683"/>
      <c r="KGL48" s="683"/>
      <c r="KGM48" s="683"/>
      <c r="KGN48" s="683"/>
      <c r="KGO48" s="683"/>
      <c r="KGP48" s="683"/>
      <c r="KGQ48" s="683"/>
      <c r="KGR48" s="683"/>
      <c r="KGS48" s="683"/>
      <c r="KGT48" s="683"/>
      <c r="KGU48" s="683"/>
      <c r="KGV48" s="683"/>
      <c r="KGW48" s="683"/>
      <c r="KGX48" s="683"/>
      <c r="KGY48" s="683"/>
      <c r="KGZ48" s="683"/>
      <c r="KHA48" s="683"/>
      <c r="KHB48" s="683"/>
      <c r="KHC48" s="683"/>
      <c r="KHD48" s="683"/>
      <c r="KHE48" s="683"/>
      <c r="KHF48" s="683"/>
      <c r="KHG48" s="683"/>
      <c r="KHH48" s="683"/>
      <c r="KHI48" s="683"/>
      <c r="KHJ48" s="683"/>
      <c r="KHK48" s="683"/>
      <c r="KHL48" s="683"/>
      <c r="KHM48" s="683"/>
      <c r="KHN48" s="683"/>
      <c r="KHO48" s="683"/>
      <c r="KHP48" s="683"/>
      <c r="KHQ48" s="683"/>
      <c r="KHR48" s="683"/>
      <c r="KHS48" s="683"/>
      <c r="KHT48" s="683"/>
      <c r="KHU48" s="683"/>
      <c r="KHV48" s="683"/>
      <c r="KHW48" s="683"/>
      <c r="KHX48" s="683"/>
      <c r="KHY48" s="683"/>
      <c r="KHZ48" s="683"/>
      <c r="KIA48" s="683"/>
      <c r="KIB48" s="683"/>
      <c r="KIC48" s="683"/>
      <c r="KID48" s="683"/>
      <c r="KIE48" s="683"/>
      <c r="KIF48" s="683"/>
      <c r="KIG48" s="683"/>
      <c r="KIH48" s="683"/>
      <c r="KII48" s="683"/>
      <c r="KIJ48" s="683"/>
      <c r="KIK48" s="683"/>
      <c r="KIL48" s="683"/>
      <c r="KIM48" s="683"/>
      <c r="KIN48" s="683"/>
      <c r="KIO48" s="683"/>
      <c r="KIP48" s="683"/>
      <c r="KIQ48" s="683"/>
      <c r="KIR48" s="683"/>
      <c r="KIS48" s="683"/>
      <c r="KIT48" s="683"/>
      <c r="KIU48" s="683"/>
      <c r="KIV48" s="683"/>
      <c r="KIW48" s="683"/>
      <c r="KIX48" s="683"/>
      <c r="KIY48" s="683"/>
      <c r="KIZ48" s="683"/>
      <c r="KJA48" s="683"/>
      <c r="KJB48" s="683"/>
      <c r="KJC48" s="683"/>
      <c r="KJD48" s="683"/>
      <c r="KJE48" s="683"/>
      <c r="KJF48" s="683"/>
      <c r="KJG48" s="683"/>
      <c r="KJH48" s="683"/>
      <c r="KJI48" s="683"/>
      <c r="KJJ48" s="683"/>
      <c r="KJK48" s="683"/>
      <c r="KJL48" s="683"/>
      <c r="KJM48" s="683"/>
      <c r="KJN48" s="683"/>
      <c r="KJO48" s="683"/>
      <c r="KJP48" s="683"/>
      <c r="KJQ48" s="683"/>
      <c r="KJR48" s="683"/>
      <c r="KJS48" s="683"/>
      <c r="KJT48" s="683"/>
      <c r="KJU48" s="683"/>
      <c r="KJV48" s="683"/>
      <c r="KJW48" s="683"/>
      <c r="KJX48" s="683"/>
      <c r="KJY48" s="683"/>
      <c r="KJZ48" s="683"/>
      <c r="KKA48" s="683"/>
      <c r="KKB48" s="683"/>
      <c r="KKC48" s="683"/>
      <c r="KKD48" s="683"/>
      <c r="KKE48" s="683"/>
      <c r="KKF48" s="683"/>
      <c r="KKG48" s="683"/>
      <c r="KKH48" s="683"/>
      <c r="KKI48" s="683"/>
      <c r="KKJ48" s="683"/>
      <c r="KKK48" s="683"/>
      <c r="KKL48" s="683"/>
      <c r="KKM48" s="683"/>
      <c r="KKN48" s="683"/>
      <c r="KKO48" s="683"/>
      <c r="KKP48" s="683"/>
      <c r="KKQ48" s="683"/>
      <c r="KKR48" s="683"/>
      <c r="KKS48" s="683"/>
      <c r="KKT48" s="683"/>
      <c r="KKU48" s="683"/>
      <c r="KKV48" s="683"/>
      <c r="KKW48" s="683"/>
      <c r="KKX48" s="683"/>
      <c r="KKY48" s="683"/>
      <c r="KKZ48" s="683"/>
      <c r="KLA48" s="683"/>
      <c r="KLB48" s="683"/>
      <c r="KLC48" s="683"/>
      <c r="KLD48" s="683"/>
      <c r="KLE48" s="683"/>
      <c r="KLF48" s="683"/>
      <c r="KLG48" s="683"/>
      <c r="KLH48" s="683"/>
      <c r="KLI48" s="683"/>
      <c r="KLJ48" s="683"/>
      <c r="KLK48" s="683"/>
      <c r="KLL48" s="683"/>
      <c r="KLM48" s="683"/>
      <c r="KLN48" s="683"/>
      <c r="KLO48" s="683"/>
      <c r="KLP48" s="683"/>
      <c r="KLQ48" s="683"/>
      <c r="KLR48" s="683"/>
      <c r="KLS48" s="683"/>
      <c r="KLT48" s="683"/>
      <c r="KLU48" s="683"/>
      <c r="KLV48" s="683"/>
      <c r="KLW48" s="683"/>
      <c r="KLX48" s="683"/>
      <c r="KLY48" s="683"/>
      <c r="KLZ48" s="683"/>
      <c r="KMA48" s="683"/>
      <c r="KMB48" s="683"/>
      <c r="KMC48" s="683"/>
      <c r="KMD48" s="683"/>
      <c r="KME48" s="683"/>
      <c r="KMF48" s="683"/>
      <c r="KMG48" s="683"/>
      <c r="KMH48" s="683"/>
      <c r="KMI48" s="683"/>
      <c r="KMJ48" s="683"/>
      <c r="KMK48" s="683"/>
      <c r="KML48" s="683"/>
      <c r="KMM48" s="683"/>
      <c r="KMN48" s="683"/>
      <c r="KMO48" s="683"/>
      <c r="KMP48" s="683"/>
      <c r="KMQ48" s="683"/>
      <c r="KMR48" s="683"/>
      <c r="KMS48" s="683"/>
      <c r="KMT48" s="683"/>
      <c r="KMU48" s="683"/>
      <c r="KMV48" s="683"/>
      <c r="KMW48" s="683"/>
      <c r="KMX48" s="683"/>
      <c r="KMY48" s="683"/>
      <c r="KMZ48" s="683"/>
      <c r="KNA48" s="683"/>
      <c r="KNB48" s="683"/>
      <c r="KNC48" s="683"/>
      <c r="KND48" s="683"/>
      <c r="KNE48" s="683"/>
      <c r="KNF48" s="683"/>
      <c r="KNG48" s="683"/>
      <c r="KNH48" s="683"/>
      <c r="KNI48" s="683"/>
      <c r="KNJ48" s="683"/>
      <c r="KNK48" s="683"/>
      <c r="KNL48" s="683"/>
      <c r="KNM48" s="683"/>
      <c r="KNN48" s="683"/>
      <c r="KNO48" s="683"/>
      <c r="KNP48" s="683"/>
      <c r="KNQ48" s="683"/>
      <c r="KNR48" s="683"/>
      <c r="KNS48" s="683"/>
      <c r="KNT48" s="683"/>
      <c r="KNU48" s="683"/>
      <c r="KNV48" s="683"/>
      <c r="KNW48" s="683"/>
      <c r="KNX48" s="683"/>
      <c r="KNY48" s="683"/>
      <c r="KNZ48" s="683"/>
      <c r="KOA48" s="683"/>
      <c r="KOB48" s="683"/>
      <c r="KOC48" s="683"/>
      <c r="KOD48" s="683"/>
      <c r="KOE48" s="683"/>
      <c r="KOF48" s="683"/>
      <c r="KOG48" s="683"/>
      <c r="KOH48" s="683"/>
      <c r="KOI48" s="683"/>
      <c r="KOJ48" s="683"/>
      <c r="KOK48" s="683"/>
      <c r="KOL48" s="683"/>
      <c r="KOM48" s="683"/>
      <c r="KON48" s="683"/>
      <c r="KOO48" s="683"/>
      <c r="KOP48" s="683"/>
      <c r="KOQ48" s="683"/>
      <c r="KOR48" s="683"/>
      <c r="KOS48" s="683"/>
      <c r="KOT48" s="683"/>
      <c r="KOU48" s="683"/>
      <c r="KOV48" s="683"/>
      <c r="KOW48" s="683"/>
      <c r="KOX48" s="683"/>
      <c r="KOY48" s="683"/>
      <c r="KOZ48" s="683"/>
      <c r="KPA48" s="683"/>
      <c r="KPB48" s="683"/>
      <c r="KPC48" s="683"/>
      <c r="KPD48" s="683"/>
      <c r="KPE48" s="683"/>
      <c r="KPF48" s="683"/>
      <c r="KPG48" s="683"/>
      <c r="KPH48" s="683"/>
      <c r="KPI48" s="683"/>
      <c r="KPJ48" s="683"/>
      <c r="KPK48" s="683"/>
      <c r="KPL48" s="683"/>
      <c r="KPM48" s="683"/>
      <c r="KPN48" s="683"/>
      <c r="KPO48" s="683"/>
      <c r="KPP48" s="683"/>
      <c r="KPQ48" s="683"/>
      <c r="KPR48" s="683"/>
      <c r="KPS48" s="683"/>
      <c r="KPT48" s="683"/>
      <c r="KPU48" s="683"/>
      <c r="KPV48" s="683"/>
      <c r="KPW48" s="683"/>
      <c r="KPX48" s="683"/>
      <c r="KPY48" s="683"/>
      <c r="KPZ48" s="683"/>
      <c r="KQA48" s="683"/>
      <c r="KQB48" s="683"/>
      <c r="KQC48" s="683"/>
      <c r="KQD48" s="683"/>
      <c r="KQE48" s="683"/>
      <c r="KQF48" s="683"/>
      <c r="KQG48" s="683"/>
      <c r="KQH48" s="683"/>
      <c r="KQI48" s="683"/>
      <c r="KQJ48" s="683"/>
      <c r="KQK48" s="683"/>
      <c r="KQL48" s="683"/>
      <c r="KQM48" s="683"/>
      <c r="KQN48" s="683"/>
      <c r="KQO48" s="683"/>
      <c r="KQP48" s="683"/>
      <c r="KQQ48" s="683"/>
      <c r="KQR48" s="683"/>
      <c r="KQS48" s="683"/>
      <c r="KQT48" s="683"/>
      <c r="KQU48" s="683"/>
      <c r="KQV48" s="683"/>
      <c r="KQW48" s="683"/>
      <c r="KQX48" s="683"/>
      <c r="KQY48" s="683"/>
      <c r="KQZ48" s="683"/>
      <c r="KRA48" s="683"/>
      <c r="KRB48" s="683"/>
      <c r="KRC48" s="683"/>
      <c r="KRD48" s="683"/>
      <c r="KRE48" s="683"/>
      <c r="KRF48" s="683"/>
      <c r="KRG48" s="683"/>
      <c r="KRH48" s="683"/>
      <c r="KRI48" s="683"/>
      <c r="KRJ48" s="683"/>
      <c r="KRK48" s="683"/>
      <c r="KRL48" s="683"/>
      <c r="KRM48" s="683"/>
      <c r="KRN48" s="683"/>
      <c r="KRO48" s="683"/>
      <c r="KRP48" s="683"/>
      <c r="KRQ48" s="683"/>
      <c r="KRR48" s="683"/>
      <c r="KRS48" s="683"/>
      <c r="KRT48" s="683"/>
      <c r="KRU48" s="683"/>
      <c r="KRV48" s="683"/>
      <c r="KRW48" s="683"/>
      <c r="KRX48" s="683"/>
      <c r="KRY48" s="683"/>
      <c r="KRZ48" s="683"/>
      <c r="KSA48" s="683"/>
      <c r="KSB48" s="683"/>
      <c r="KSC48" s="683"/>
      <c r="KSD48" s="683"/>
      <c r="KSE48" s="683"/>
      <c r="KSF48" s="683"/>
      <c r="KSG48" s="683"/>
      <c r="KSH48" s="683"/>
      <c r="KSI48" s="683"/>
      <c r="KSJ48" s="683"/>
      <c r="KSK48" s="683"/>
      <c r="KSL48" s="683"/>
      <c r="KSM48" s="683"/>
      <c r="KSN48" s="683"/>
      <c r="KSO48" s="683"/>
      <c r="KSP48" s="683"/>
      <c r="KSQ48" s="683"/>
      <c r="KSR48" s="683"/>
      <c r="KSS48" s="683"/>
      <c r="KST48" s="683"/>
      <c r="KSU48" s="683"/>
      <c r="KSV48" s="683"/>
      <c r="KSW48" s="683"/>
      <c r="KSX48" s="683"/>
      <c r="KSY48" s="683"/>
      <c r="KSZ48" s="683"/>
      <c r="KTA48" s="683"/>
      <c r="KTB48" s="683"/>
      <c r="KTC48" s="683"/>
      <c r="KTD48" s="683"/>
      <c r="KTE48" s="683"/>
      <c r="KTF48" s="683"/>
      <c r="KTG48" s="683"/>
      <c r="KTH48" s="683"/>
      <c r="KTI48" s="683"/>
      <c r="KTJ48" s="683"/>
      <c r="KTK48" s="683"/>
      <c r="KTL48" s="683"/>
      <c r="KTM48" s="683"/>
      <c r="KTN48" s="683"/>
      <c r="KTO48" s="683"/>
      <c r="KTP48" s="683"/>
      <c r="KTQ48" s="683"/>
      <c r="KTR48" s="683"/>
      <c r="KTS48" s="683"/>
      <c r="KTT48" s="683"/>
      <c r="KTU48" s="683"/>
      <c r="KTV48" s="683"/>
      <c r="KTW48" s="683"/>
      <c r="KTX48" s="683"/>
      <c r="KTY48" s="683"/>
      <c r="KTZ48" s="683"/>
      <c r="KUA48" s="683"/>
      <c r="KUB48" s="683"/>
      <c r="KUC48" s="683"/>
      <c r="KUD48" s="683"/>
      <c r="KUE48" s="683"/>
      <c r="KUF48" s="683"/>
      <c r="KUG48" s="683"/>
      <c r="KUH48" s="683"/>
      <c r="KUI48" s="683"/>
      <c r="KUJ48" s="683"/>
      <c r="KUK48" s="683"/>
      <c r="KUL48" s="683"/>
      <c r="KUM48" s="683"/>
      <c r="KUN48" s="683"/>
      <c r="KUO48" s="683"/>
      <c r="KUP48" s="683"/>
      <c r="KUQ48" s="683"/>
      <c r="KUR48" s="683"/>
      <c r="KUS48" s="683"/>
      <c r="KUT48" s="683"/>
      <c r="KUU48" s="683"/>
      <c r="KUV48" s="683"/>
      <c r="KUW48" s="683"/>
      <c r="KUX48" s="683"/>
      <c r="KUY48" s="683"/>
      <c r="KUZ48" s="683"/>
      <c r="KVA48" s="683"/>
      <c r="KVB48" s="683"/>
      <c r="KVC48" s="683"/>
      <c r="KVD48" s="683"/>
      <c r="KVE48" s="683"/>
      <c r="KVF48" s="683"/>
      <c r="KVG48" s="683"/>
      <c r="KVH48" s="683"/>
      <c r="KVI48" s="683"/>
      <c r="KVJ48" s="683"/>
      <c r="KVK48" s="683"/>
      <c r="KVL48" s="683"/>
      <c r="KVM48" s="683"/>
      <c r="KVN48" s="683"/>
      <c r="KVO48" s="683"/>
      <c r="KVP48" s="683"/>
      <c r="KVQ48" s="683"/>
      <c r="KVR48" s="683"/>
      <c r="KVS48" s="683"/>
      <c r="KVT48" s="683"/>
      <c r="KVU48" s="683"/>
      <c r="KVV48" s="683"/>
      <c r="KVW48" s="683"/>
      <c r="KVX48" s="683"/>
      <c r="KVY48" s="683"/>
      <c r="KVZ48" s="683"/>
      <c r="KWA48" s="683"/>
      <c r="KWB48" s="683"/>
      <c r="KWC48" s="683"/>
      <c r="KWD48" s="683"/>
      <c r="KWE48" s="683"/>
      <c r="KWF48" s="683"/>
      <c r="KWG48" s="683"/>
      <c r="KWH48" s="683"/>
      <c r="KWI48" s="683"/>
      <c r="KWJ48" s="683"/>
      <c r="KWK48" s="683"/>
      <c r="KWL48" s="683"/>
      <c r="KWM48" s="683"/>
      <c r="KWN48" s="683"/>
      <c r="KWO48" s="683"/>
      <c r="KWP48" s="683"/>
      <c r="KWQ48" s="683"/>
      <c r="KWR48" s="683"/>
      <c r="KWS48" s="683"/>
      <c r="KWT48" s="683"/>
      <c r="KWU48" s="683"/>
      <c r="KWV48" s="683"/>
      <c r="KWW48" s="683"/>
      <c r="KWX48" s="683"/>
      <c r="KWY48" s="683"/>
      <c r="KWZ48" s="683"/>
      <c r="KXA48" s="683"/>
      <c r="KXB48" s="683"/>
      <c r="KXC48" s="683"/>
      <c r="KXD48" s="683"/>
      <c r="KXE48" s="683"/>
      <c r="KXF48" s="683"/>
      <c r="KXG48" s="683"/>
      <c r="KXH48" s="683"/>
      <c r="KXI48" s="683"/>
      <c r="KXJ48" s="683"/>
      <c r="KXK48" s="683"/>
      <c r="KXL48" s="683"/>
      <c r="KXM48" s="683"/>
      <c r="KXN48" s="683"/>
      <c r="KXO48" s="683"/>
      <c r="KXP48" s="683"/>
      <c r="KXQ48" s="683"/>
      <c r="KXR48" s="683"/>
      <c r="KXS48" s="683"/>
      <c r="KXT48" s="683"/>
      <c r="KXU48" s="683"/>
      <c r="KXV48" s="683"/>
      <c r="KXW48" s="683"/>
      <c r="KXX48" s="683"/>
      <c r="KXY48" s="683"/>
      <c r="KXZ48" s="683"/>
      <c r="KYA48" s="683"/>
      <c r="KYB48" s="683"/>
      <c r="KYC48" s="683"/>
      <c r="KYD48" s="683"/>
      <c r="KYE48" s="683"/>
      <c r="KYF48" s="683"/>
      <c r="KYG48" s="683"/>
      <c r="KYH48" s="683"/>
      <c r="KYI48" s="683"/>
      <c r="KYJ48" s="683"/>
      <c r="KYK48" s="683"/>
      <c r="KYL48" s="683"/>
      <c r="KYM48" s="683"/>
      <c r="KYN48" s="683"/>
      <c r="KYO48" s="683"/>
      <c r="KYP48" s="683"/>
      <c r="KYQ48" s="683"/>
      <c r="KYR48" s="683"/>
      <c r="KYS48" s="683"/>
      <c r="KYT48" s="683"/>
      <c r="KYU48" s="683"/>
      <c r="KYV48" s="683"/>
      <c r="KYW48" s="683"/>
      <c r="KYX48" s="683"/>
      <c r="KYY48" s="683"/>
      <c r="KYZ48" s="683"/>
      <c r="KZA48" s="683"/>
      <c r="KZB48" s="683"/>
      <c r="KZC48" s="683"/>
      <c r="KZD48" s="683"/>
      <c r="KZE48" s="683"/>
      <c r="KZF48" s="683"/>
      <c r="KZG48" s="683"/>
      <c r="KZH48" s="683"/>
      <c r="KZI48" s="683"/>
      <c r="KZJ48" s="683"/>
      <c r="KZK48" s="683"/>
      <c r="KZL48" s="683"/>
      <c r="KZM48" s="683"/>
      <c r="KZN48" s="683"/>
      <c r="KZO48" s="683"/>
      <c r="KZP48" s="683"/>
      <c r="KZQ48" s="683"/>
      <c r="KZR48" s="683"/>
      <c r="KZS48" s="683"/>
      <c r="KZT48" s="683"/>
      <c r="KZU48" s="683"/>
      <c r="KZV48" s="683"/>
      <c r="KZW48" s="683"/>
      <c r="KZX48" s="683"/>
      <c r="KZY48" s="683"/>
      <c r="KZZ48" s="683"/>
      <c r="LAA48" s="683"/>
      <c r="LAB48" s="683"/>
      <c r="LAC48" s="683"/>
      <c r="LAD48" s="683"/>
      <c r="LAE48" s="683"/>
      <c r="LAF48" s="683"/>
      <c r="LAG48" s="683"/>
      <c r="LAH48" s="683"/>
      <c r="LAI48" s="683"/>
      <c r="LAJ48" s="683"/>
      <c r="LAK48" s="683"/>
      <c r="LAL48" s="683"/>
      <c r="LAM48" s="683"/>
      <c r="LAN48" s="683"/>
      <c r="LAO48" s="683"/>
      <c r="LAP48" s="683"/>
      <c r="LAQ48" s="683"/>
      <c r="LAR48" s="683"/>
      <c r="LAS48" s="683"/>
      <c r="LAT48" s="683"/>
      <c r="LAU48" s="683"/>
      <c r="LAV48" s="683"/>
      <c r="LAW48" s="683"/>
      <c r="LAX48" s="683"/>
      <c r="LAY48" s="683"/>
      <c r="LAZ48" s="683"/>
      <c r="LBA48" s="683"/>
      <c r="LBB48" s="683"/>
      <c r="LBC48" s="683"/>
      <c r="LBD48" s="683"/>
      <c r="LBE48" s="683"/>
      <c r="LBF48" s="683"/>
      <c r="LBG48" s="683"/>
      <c r="LBH48" s="683"/>
      <c r="LBI48" s="683"/>
      <c r="LBJ48" s="683"/>
      <c r="LBK48" s="683"/>
      <c r="LBL48" s="683"/>
      <c r="LBM48" s="683"/>
      <c r="LBN48" s="683"/>
      <c r="LBO48" s="683"/>
      <c r="LBP48" s="683"/>
      <c r="LBQ48" s="683"/>
      <c r="LBR48" s="683"/>
      <c r="LBS48" s="683"/>
      <c r="LBT48" s="683"/>
      <c r="LBU48" s="683"/>
      <c r="LBV48" s="683"/>
      <c r="LBW48" s="683"/>
      <c r="LBX48" s="683"/>
      <c r="LBY48" s="683"/>
      <c r="LBZ48" s="683"/>
      <c r="LCA48" s="683"/>
      <c r="LCB48" s="683"/>
      <c r="LCC48" s="683"/>
      <c r="LCD48" s="683"/>
      <c r="LCE48" s="683"/>
      <c r="LCF48" s="683"/>
      <c r="LCG48" s="683"/>
      <c r="LCH48" s="683"/>
      <c r="LCI48" s="683"/>
      <c r="LCJ48" s="683"/>
      <c r="LCK48" s="683"/>
      <c r="LCL48" s="683"/>
      <c r="LCM48" s="683"/>
      <c r="LCN48" s="683"/>
      <c r="LCO48" s="683"/>
      <c r="LCP48" s="683"/>
      <c r="LCQ48" s="683"/>
      <c r="LCR48" s="683"/>
      <c r="LCS48" s="683"/>
      <c r="LCT48" s="683"/>
      <c r="LCU48" s="683"/>
      <c r="LCV48" s="683"/>
      <c r="LCW48" s="683"/>
      <c r="LCX48" s="683"/>
      <c r="LCY48" s="683"/>
      <c r="LCZ48" s="683"/>
      <c r="LDA48" s="683"/>
      <c r="LDB48" s="683"/>
      <c r="LDC48" s="683"/>
      <c r="LDD48" s="683"/>
      <c r="LDE48" s="683"/>
      <c r="LDF48" s="683"/>
      <c r="LDG48" s="683"/>
      <c r="LDH48" s="683"/>
      <c r="LDI48" s="683"/>
      <c r="LDJ48" s="683"/>
      <c r="LDK48" s="683"/>
      <c r="LDL48" s="683"/>
      <c r="LDM48" s="683"/>
      <c r="LDN48" s="683"/>
      <c r="LDO48" s="683"/>
      <c r="LDP48" s="683"/>
      <c r="LDQ48" s="683"/>
      <c r="LDR48" s="683"/>
      <c r="LDS48" s="683"/>
      <c r="LDT48" s="683"/>
      <c r="LDU48" s="683"/>
      <c r="LDV48" s="683"/>
      <c r="LDW48" s="683"/>
      <c r="LDX48" s="683"/>
      <c r="LDY48" s="683"/>
      <c r="LDZ48" s="683"/>
      <c r="LEA48" s="683"/>
      <c r="LEB48" s="683"/>
      <c r="LEC48" s="683"/>
      <c r="LED48" s="683"/>
      <c r="LEE48" s="683"/>
      <c r="LEF48" s="683"/>
      <c r="LEG48" s="683"/>
      <c r="LEH48" s="683"/>
      <c r="LEI48" s="683"/>
      <c r="LEJ48" s="683"/>
      <c r="LEK48" s="683"/>
      <c r="LEL48" s="683"/>
      <c r="LEM48" s="683"/>
      <c r="LEN48" s="683"/>
      <c r="LEO48" s="683"/>
      <c r="LEP48" s="683"/>
      <c r="LEQ48" s="683"/>
      <c r="LER48" s="683"/>
      <c r="LES48" s="683"/>
      <c r="LET48" s="683"/>
      <c r="LEU48" s="683"/>
      <c r="LEV48" s="683"/>
      <c r="LEW48" s="683"/>
      <c r="LEX48" s="683"/>
      <c r="LEY48" s="683"/>
      <c r="LEZ48" s="683"/>
      <c r="LFA48" s="683"/>
      <c r="LFB48" s="683"/>
      <c r="LFC48" s="683"/>
      <c r="LFD48" s="683"/>
      <c r="LFE48" s="683"/>
      <c r="LFF48" s="683"/>
      <c r="LFG48" s="683"/>
      <c r="LFH48" s="683"/>
      <c r="LFI48" s="683"/>
      <c r="LFJ48" s="683"/>
      <c r="LFK48" s="683"/>
      <c r="LFL48" s="683"/>
      <c r="LFM48" s="683"/>
      <c r="LFN48" s="683"/>
      <c r="LFO48" s="683"/>
      <c r="LFP48" s="683"/>
      <c r="LFQ48" s="683"/>
      <c r="LFR48" s="683"/>
      <c r="LFS48" s="683"/>
      <c r="LFT48" s="683"/>
      <c r="LFU48" s="683"/>
      <c r="LFV48" s="683"/>
      <c r="LFW48" s="683"/>
      <c r="LFX48" s="683"/>
      <c r="LFY48" s="683"/>
      <c r="LFZ48" s="683"/>
      <c r="LGA48" s="683"/>
      <c r="LGB48" s="683"/>
      <c r="LGC48" s="683"/>
      <c r="LGD48" s="683"/>
      <c r="LGE48" s="683"/>
      <c r="LGF48" s="683"/>
      <c r="LGG48" s="683"/>
      <c r="LGH48" s="683"/>
      <c r="LGI48" s="683"/>
      <c r="LGJ48" s="683"/>
      <c r="LGK48" s="683"/>
      <c r="LGL48" s="683"/>
      <c r="LGM48" s="683"/>
      <c r="LGN48" s="683"/>
      <c r="LGO48" s="683"/>
      <c r="LGP48" s="683"/>
      <c r="LGQ48" s="683"/>
      <c r="LGR48" s="683"/>
      <c r="LGS48" s="683"/>
      <c r="LGT48" s="683"/>
      <c r="LGU48" s="683"/>
      <c r="LGV48" s="683"/>
      <c r="LGW48" s="683"/>
      <c r="LGX48" s="683"/>
      <c r="LGY48" s="683"/>
      <c r="LGZ48" s="683"/>
      <c r="LHA48" s="683"/>
      <c r="LHB48" s="683"/>
      <c r="LHC48" s="683"/>
      <c r="LHD48" s="683"/>
      <c r="LHE48" s="683"/>
      <c r="LHF48" s="683"/>
      <c r="LHG48" s="683"/>
      <c r="LHH48" s="683"/>
      <c r="LHI48" s="683"/>
      <c r="LHJ48" s="683"/>
      <c r="LHK48" s="683"/>
      <c r="LHL48" s="683"/>
      <c r="LHM48" s="683"/>
      <c r="LHN48" s="683"/>
      <c r="LHO48" s="683"/>
      <c r="LHP48" s="683"/>
      <c r="LHQ48" s="683"/>
      <c r="LHR48" s="683"/>
      <c r="LHS48" s="683"/>
      <c r="LHT48" s="683"/>
      <c r="LHU48" s="683"/>
      <c r="LHV48" s="683"/>
      <c r="LHW48" s="683"/>
      <c r="LHX48" s="683"/>
      <c r="LHY48" s="683"/>
      <c r="LHZ48" s="683"/>
      <c r="LIA48" s="683"/>
      <c r="LIB48" s="683"/>
      <c r="LIC48" s="683"/>
      <c r="LID48" s="683"/>
      <c r="LIE48" s="683"/>
      <c r="LIF48" s="683"/>
      <c r="LIG48" s="683"/>
      <c r="LIH48" s="683"/>
      <c r="LII48" s="683"/>
      <c r="LIJ48" s="683"/>
      <c r="LIK48" s="683"/>
      <c r="LIL48" s="683"/>
      <c r="LIM48" s="683"/>
      <c r="LIN48" s="683"/>
      <c r="LIO48" s="683"/>
      <c r="LIP48" s="683"/>
      <c r="LIQ48" s="683"/>
      <c r="LIR48" s="683"/>
      <c r="LIS48" s="683"/>
      <c r="LIT48" s="683"/>
      <c r="LIU48" s="683"/>
      <c r="LIV48" s="683"/>
      <c r="LIW48" s="683"/>
      <c r="LIX48" s="683"/>
      <c r="LIY48" s="683"/>
      <c r="LIZ48" s="683"/>
      <c r="LJA48" s="683"/>
      <c r="LJB48" s="683"/>
      <c r="LJC48" s="683"/>
      <c r="LJD48" s="683"/>
      <c r="LJE48" s="683"/>
      <c r="LJF48" s="683"/>
      <c r="LJG48" s="683"/>
      <c r="LJH48" s="683"/>
      <c r="LJI48" s="683"/>
      <c r="LJJ48" s="683"/>
      <c r="LJK48" s="683"/>
      <c r="LJL48" s="683"/>
      <c r="LJM48" s="683"/>
      <c r="LJN48" s="683"/>
      <c r="LJO48" s="683"/>
      <c r="LJP48" s="683"/>
      <c r="LJQ48" s="683"/>
      <c r="LJR48" s="683"/>
      <c r="LJS48" s="683"/>
      <c r="LJT48" s="683"/>
      <c r="LJU48" s="683"/>
      <c r="LJV48" s="683"/>
      <c r="LJW48" s="683"/>
      <c r="LJX48" s="683"/>
      <c r="LJY48" s="683"/>
      <c r="LJZ48" s="683"/>
      <c r="LKA48" s="683"/>
      <c r="LKB48" s="683"/>
      <c r="LKC48" s="683"/>
      <c r="LKD48" s="683"/>
      <c r="LKE48" s="683"/>
      <c r="LKF48" s="683"/>
      <c r="LKG48" s="683"/>
      <c r="LKH48" s="683"/>
      <c r="LKI48" s="683"/>
      <c r="LKJ48" s="683"/>
      <c r="LKK48" s="683"/>
      <c r="LKL48" s="683"/>
      <c r="LKM48" s="683"/>
      <c r="LKN48" s="683"/>
      <c r="LKO48" s="683"/>
      <c r="LKP48" s="683"/>
      <c r="LKQ48" s="683"/>
      <c r="LKR48" s="683"/>
      <c r="LKS48" s="683"/>
      <c r="LKT48" s="683"/>
      <c r="LKU48" s="683"/>
      <c r="LKV48" s="683"/>
      <c r="LKW48" s="683"/>
      <c r="LKX48" s="683"/>
      <c r="LKY48" s="683"/>
      <c r="LKZ48" s="683"/>
      <c r="LLA48" s="683"/>
      <c r="LLB48" s="683"/>
      <c r="LLC48" s="683"/>
      <c r="LLD48" s="683"/>
      <c r="LLE48" s="683"/>
      <c r="LLF48" s="683"/>
      <c r="LLG48" s="683"/>
      <c r="LLH48" s="683"/>
      <c r="LLI48" s="683"/>
      <c r="LLJ48" s="683"/>
      <c r="LLK48" s="683"/>
      <c r="LLL48" s="683"/>
      <c r="LLM48" s="683"/>
      <c r="LLN48" s="683"/>
      <c r="LLO48" s="683"/>
      <c r="LLP48" s="683"/>
      <c r="LLQ48" s="683"/>
      <c r="LLR48" s="683"/>
      <c r="LLS48" s="683"/>
      <c r="LLT48" s="683"/>
      <c r="LLU48" s="683"/>
      <c r="LLV48" s="683"/>
      <c r="LLW48" s="683"/>
      <c r="LLX48" s="683"/>
      <c r="LLY48" s="683"/>
      <c r="LLZ48" s="683"/>
      <c r="LMA48" s="683"/>
      <c r="LMB48" s="683"/>
      <c r="LMC48" s="683"/>
      <c r="LMD48" s="683"/>
      <c r="LME48" s="683"/>
      <c r="LMF48" s="683"/>
      <c r="LMG48" s="683"/>
      <c r="LMH48" s="683"/>
      <c r="LMI48" s="683"/>
      <c r="LMJ48" s="683"/>
      <c r="LMK48" s="683"/>
      <c r="LML48" s="683"/>
      <c r="LMM48" s="683"/>
      <c r="LMN48" s="683"/>
      <c r="LMO48" s="683"/>
      <c r="LMP48" s="683"/>
      <c r="LMQ48" s="683"/>
      <c r="LMR48" s="683"/>
      <c r="LMS48" s="683"/>
      <c r="LMT48" s="683"/>
      <c r="LMU48" s="683"/>
      <c r="LMV48" s="683"/>
      <c r="LMW48" s="683"/>
      <c r="LMX48" s="683"/>
      <c r="LMY48" s="683"/>
      <c r="LMZ48" s="683"/>
      <c r="LNA48" s="683"/>
      <c r="LNB48" s="683"/>
      <c r="LNC48" s="683"/>
      <c r="LND48" s="683"/>
      <c r="LNE48" s="683"/>
      <c r="LNF48" s="683"/>
      <c r="LNG48" s="683"/>
      <c r="LNH48" s="683"/>
      <c r="LNI48" s="683"/>
      <c r="LNJ48" s="683"/>
      <c r="LNK48" s="683"/>
      <c r="LNL48" s="683"/>
      <c r="LNM48" s="683"/>
      <c r="LNN48" s="683"/>
      <c r="LNO48" s="683"/>
      <c r="LNP48" s="683"/>
      <c r="LNQ48" s="683"/>
      <c r="LNR48" s="683"/>
      <c r="LNS48" s="683"/>
      <c r="LNT48" s="683"/>
      <c r="LNU48" s="683"/>
      <c r="LNV48" s="683"/>
      <c r="LNW48" s="683"/>
      <c r="LNX48" s="683"/>
      <c r="LNY48" s="683"/>
      <c r="LNZ48" s="683"/>
      <c r="LOA48" s="683"/>
      <c r="LOB48" s="683"/>
      <c r="LOC48" s="683"/>
      <c r="LOD48" s="683"/>
      <c r="LOE48" s="683"/>
      <c r="LOF48" s="683"/>
      <c r="LOG48" s="683"/>
      <c r="LOH48" s="683"/>
      <c r="LOI48" s="683"/>
      <c r="LOJ48" s="683"/>
      <c r="LOK48" s="683"/>
      <c r="LOL48" s="683"/>
      <c r="LOM48" s="683"/>
      <c r="LON48" s="683"/>
      <c r="LOO48" s="683"/>
      <c r="LOP48" s="683"/>
      <c r="LOQ48" s="683"/>
      <c r="LOR48" s="683"/>
      <c r="LOS48" s="683"/>
      <c r="LOT48" s="683"/>
      <c r="LOU48" s="683"/>
      <c r="LOV48" s="683"/>
      <c r="LOW48" s="683"/>
      <c r="LOX48" s="683"/>
      <c r="LOY48" s="683"/>
      <c r="LOZ48" s="683"/>
      <c r="LPA48" s="683"/>
      <c r="LPB48" s="683"/>
      <c r="LPC48" s="683"/>
      <c r="LPD48" s="683"/>
      <c r="LPE48" s="683"/>
      <c r="LPF48" s="683"/>
      <c r="LPG48" s="683"/>
      <c r="LPH48" s="683"/>
      <c r="LPI48" s="683"/>
      <c r="LPJ48" s="683"/>
      <c r="LPK48" s="683"/>
      <c r="LPL48" s="683"/>
      <c r="LPM48" s="683"/>
      <c r="LPN48" s="683"/>
      <c r="LPO48" s="683"/>
      <c r="LPP48" s="683"/>
      <c r="LPQ48" s="683"/>
      <c r="LPR48" s="683"/>
      <c r="LPS48" s="683"/>
      <c r="LPT48" s="683"/>
      <c r="LPU48" s="683"/>
      <c r="LPV48" s="683"/>
      <c r="LPW48" s="683"/>
      <c r="LPX48" s="683"/>
      <c r="LPY48" s="683"/>
      <c r="LPZ48" s="683"/>
      <c r="LQA48" s="683"/>
      <c r="LQB48" s="683"/>
      <c r="LQC48" s="683"/>
      <c r="LQD48" s="683"/>
      <c r="LQE48" s="683"/>
      <c r="LQF48" s="683"/>
      <c r="LQG48" s="683"/>
      <c r="LQH48" s="683"/>
      <c r="LQI48" s="683"/>
      <c r="LQJ48" s="683"/>
      <c r="LQK48" s="683"/>
      <c r="LQL48" s="683"/>
      <c r="LQM48" s="683"/>
      <c r="LQN48" s="683"/>
      <c r="LQO48" s="683"/>
      <c r="LQP48" s="683"/>
      <c r="LQQ48" s="683"/>
      <c r="LQR48" s="683"/>
      <c r="LQS48" s="683"/>
      <c r="LQT48" s="683"/>
      <c r="LQU48" s="683"/>
      <c r="LQV48" s="683"/>
      <c r="LQW48" s="683"/>
      <c r="LQX48" s="683"/>
      <c r="LQY48" s="683"/>
      <c r="LQZ48" s="683"/>
      <c r="LRA48" s="683"/>
      <c r="LRB48" s="683"/>
      <c r="LRC48" s="683"/>
      <c r="LRD48" s="683"/>
      <c r="LRE48" s="683"/>
      <c r="LRF48" s="683"/>
      <c r="LRG48" s="683"/>
      <c r="LRH48" s="683"/>
      <c r="LRI48" s="683"/>
      <c r="LRJ48" s="683"/>
      <c r="LRK48" s="683"/>
      <c r="LRL48" s="683"/>
      <c r="LRM48" s="683"/>
      <c r="LRN48" s="683"/>
      <c r="LRO48" s="683"/>
      <c r="LRP48" s="683"/>
      <c r="LRQ48" s="683"/>
      <c r="LRR48" s="683"/>
      <c r="LRS48" s="683"/>
      <c r="LRT48" s="683"/>
      <c r="LRU48" s="683"/>
      <c r="LRV48" s="683"/>
      <c r="LRW48" s="683"/>
      <c r="LRX48" s="683"/>
      <c r="LRY48" s="683"/>
      <c r="LRZ48" s="683"/>
      <c r="LSA48" s="683"/>
      <c r="LSB48" s="683"/>
      <c r="LSC48" s="683"/>
      <c r="LSD48" s="683"/>
      <c r="LSE48" s="683"/>
      <c r="LSF48" s="683"/>
      <c r="LSG48" s="683"/>
      <c r="LSH48" s="683"/>
      <c r="LSI48" s="683"/>
      <c r="LSJ48" s="683"/>
      <c r="LSK48" s="683"/>
      <c r="LSL48" s="683"/>
      <c r="LSM48" s="683"/>
      <c r="LSN48" s="683"/>
      <c r="LSO48" s="683"/>
      <c r="LSP48" s="683"/>
      <c r="LSQ48" s="683"/>
      <c r="LSR48" s="683"/>
      <c r="LSS48" s="683"/>
      <c r="LST48" s="683"/>
      <c r="LSU48" s="683"/>
      <c r="LSV48" s="683"/>
      <c r="LSW48" s="683"/>
      <c r="LSX48" s="683"/>
      <c r="LSY48" s="683"/>
      <c r="LSZ48" s="683"/>
      <c r="LTA48" s="683"/>
      <c r="LTB48" s="683"/>
      <c r="LTC48" s="683"/>
      <c r="LTD48" s="683"/>
      <c r="LTE48" s="683"/>
      <c r="LTF48" s="683"/>
      <c r="LTG48" s="683"/>
      <c r="LTH48" s="683"/>
      <c r="LTI48" s="683"/>
      <c r="LTJ48" s="683"/>
      <c r="LTK48" s="683"/>
      <c r="LTL48" s="683"/>
      <c r="LTM48" s="683"/>
      <c r="LTN48" s="683"/>
      <c r="LTO48" s="683"/>
      <c r="LTP48" s="683"/>
      <c r="LTQ48" s="683"/>
      <c r="LTR48" s="683"/>
      <c r="LTS48" s="683"/>
      <c r="LTT48" s="683"/>
      <c r="LTU48" s="683"/>
      <c r="LTV48" s="683"/>
      <c r="LTW48" s="683"/>
      <c r="LTX48" s="683"/>
      <c r="LTY48" s="683"/>
      <c r="LTZ48" s="683"/>
      <c r="LUA48" s="683"/>
      <c r="LUB48" s="683"/>
      <c r="LUC48" s="683"/>
      <c r="LUD48" s="683"/>
      <c r="LUE48" s="683"/>
      <c r="LUF48" s="683"/>
      <c r="LUG48" s="683"/>
      <c r="LUH48" s="683"/>
      <c r="LUI48" s="683"/>
      <c r="LUJ48" s="683"/>
      <c r="LUK48" s="683"/>
      <c r="LUL48" s="683"/>
      <c r="LUM48" s="683"/>
      <c r="LUN48" s="683"/>
      <c r="LUO48" s="683"/>
      <c r="LUP48" s="683"/>
      <c r="LUQ48" s="683"/>
      <c r="LUR48" s="683"/>
      <c r="LUS48" s="683"/>
      <c r="LUT48" s="683"/>
      <c r="LUU48" s="683"/>
      <c r="LUV48" s="683"/>
      <c r="LUW48" s="683"/>
      <c r="LUX48" s="683"/>
      <c r="LUY48" s="683"/>
      <c r="LUZ48" s="683"/>
      <c r="LVA48" s="683"/>
      <c r="LVB48" s="683"/>
      <c r="LVC48" s="683"/>
      <c r="LVD48" s="683"/>
      <c r="LVE48" s="683"/>
      <c r="LVF48" s="683"/>
      <c r="LVG48" s="683"/>
      <c r="LVH48" s="683"/>
      <c r="LVI48" s="683"/>
      <c r="LVJ48" s="683"/>
      <c r="LVK48" s="683"/>
      <c r="LVL48" s="683"/>
      <c r="LVM48" s="683"/>
      <c r="LVN48" s="683"/>
      <c r="LVO48" s="683"/>
      <c r="LVP48" s="683"/>
      <c r="LVQ48" s="683"/>
      <c r="LVR48" s="683"/>
      <c r="LVS48" s="683"/>
      <c r="LVT48" s="683"/>
      <c r="LVU48" s="683"/>
      <c r="LVV48" s="683"/>
      <c r="LVW48" s="683"/>
      <c r="LVX48" s="683"/>
      <c r="LVY48" s="683"/>
      <c r="LVZ48" s="683"/>
      <c r="LWA48" s="683"/>
      <c r="LWB48" s="683"/>
      <c r="LWC48" s="683"/>
      <c r="LWD48" s="683"/>
      <c r="LWE48" s="683"/>
      <c r="LWF48" s="683"/>
      <c r="LWG48" s="683"/>
      <c r="LWH48" s="683"/>
      <c r="LWI48" s="683"/>
      <c r="LWJ48" s="683"/>
      <c r="LWK48" s="683"/>
      <c r="LWL48" s="683"/>
      <c r="LWM48" s="683"/>
      <c r="LWN48" s="683"/>
      <c r="LWO48" s="683"/>
      <c r="LWP48" s="683"/>
      <c r="LWQ48" s="683"/>
      <c r="LWR48" s="683"/>
      <c r="LWS48" s="683"/>
      <c r="LWT48" s="683"/>
      <c r="LWU48" s="683"/>
      <c r="LWV48" s="683"/>
      <c r="LWW48" s="683"/>
      <c r="LWX48" s="683"/>
      <c r="LWY48" s="683"/>
      <c r="LWZ48" s="683"/>
      <c r="LXA48" s="683"/>
      <c r="LXB48" s="683"/>
      <c r="LXC48" s="683"/>
      <c r="LXD48" s="683"/>
      <c r="LXE48" s="683"/>
      <c r="LXF48" s="683"/>
      <c r="LXG48" s="683"/>
      <c r="LXH48" s="683"/>
      <c r="LXI48" s="683"/>
      <c r="LXJ48" s="683"/>
      <c r="LXK48" s="683"/>
      <c r="LXL48" s="683"/>
      <c r="LXM48" s="683"/>
      <c r="LXN48" s="683"/>
      <c r="LXO48" s="683"/>
      <c r="LXP48" s="683"/>
      <c r="LXQ48" s="683"/>
      <c r="LXR48" s="683"/>
      <c r="LXS48" s="683"/>
      <c r="LXT48" s="683"/>
      <c r="LXU48" s="683"/>
      <c r="LXV48" s="683"/>
      <c r="LXW48" s="683"/>
      <c r="LXX48" s="683"/>
      <c r="LXY48" s="683"/>
      <c r="LXZ48" s="683"/>
      <c r="LYA48" s="683"/>
      <c r="LYB48" s="683"/>
      <c r="LYC48" s="683"/>
      <c r="LYD48" s="683"/>
      <c r="LYE48" s="683"/>
      <c r="LYF48" s="683"/>
      <c r="LYG48" s="683"/>
      <c r="LYH48" s="683"/>
      <c r="LYI48" s="683"/>
      <c r="LYJ48" s="683"/>
      <c r="LYK48" s="683"/>
      <c r="LYL48" s="683"/>
      <c r="LYM48" s="683"/>
      <c r="LYN48" s="683"/>
      <c r="LYO48" s="683"/>
      <c r="LYP48" s="683"/>
      <c r="LYQ48" s="683"/>
      <c r="LYR48" s="683"/>
      <c r="LYS48" s="683"/>
      <c r="LYT48" s="683"/>
      <c r="LYU48" s="683"/>
      <c r="LYV48" s="683"/>
      <c r="LYW48" s="683"/>
      <c r="LYX48" s="683"/>
      <c r="LYY48" s="683"/>
      <c r="LYZ48" s="683"/>
      <c r="LZA48" s="683"/>
      <c r="LZB48" s="683"/>
      <c r="LZC48" s="683"/>
      <c r="LZD48" s="683"/>
      <c r="LZE48" s="683"/>
      <c r="LZF48" s="683"/>
      <c r="LZG48" s="683"/>
      <c r="LZH48" s="683"/>
      <c r="LZI48" s="683"/>
      <c r="LZJ48" s="683"/>
      <c r="LZK48" s="683"/>
      <c r="LZL48" s="683"/>
      <c r="LZM48" s="683"/>
      <c r="LZN48" s="683"/>
      <c r="LZO48" s="683"/>
      <c r="LZP48" s="683"/>
      <c r="LZQ48" s="683"/>
      <c r="LZR48" s="683"/>
      <c r="LZS48" s="683"/>
      <c r="LZT48" s="683"/>
      <c r="LZU48" s="683"/>
      <c r="LZV48" s="683"/>
      <c r="LZW48" s="683"/>
      <c r="LZX48" s="683"/>
      <c r="LZY48" s="683"/>
      <c r="LZZ48" s="683"/>
      <c r="MAA48" s="683"/>
      <c r="MAB48" s="683"/>
      <c r="MAC48" s="683"/>
      <c r="MAD48" s="683"/>
      <c r="MAE48" s="683"/>
      <c r="MAF48" s="683"/>
      <c r="MAG48" s="683"/>
      <c r="MAH48" s="683"/>
      <c r="MAI48" s="683"/>
      <c r="MAJ48" s="683"/>
      <c r="MAK48" s="683"/>
      <c r="MAL48" s="683"/>
      <c r="MAM48" s="683"/>
      <c r="MAN48" s="683"/>
      <c r="MAO48" s="683"/>
      <c r="MAP48" s="683"/>
      <c r="MAQ48" s="683"/>
      <c r="MAR48" s="683"/>
      <c r="MAS48" s="683"/>
      <c r="MAT48" s="683"/>
      <c r="MAU48" s="683"/>
      <c r="MAV48" s="683"/>
      <c r="MAW48" s="683"/>
      <c r="MAX48" s="683"/>
      <c r="MAY48" s="683"/>
      <c r="MAZ48" s="683"/>
      <c r="MBA48" s="683"/>
      <c r="MBB48" s="683"/>
      <c r="MBC48" s="683"/>
      <c r="MBD48" s="683"/>
      <c r="MBE48" s="683"/>
      <c r="MBF48" s="683"/>
      <c r="MBG48" s="683"/>
      <c r="MBH48" s="683"/>
      <c r="MBI48" s="683"/>
      <c r="MBJ48" s="683"/>
      <c r="MBK48" s="683"/>
      <c r="MBL48" s="683"/>
      <c r="MBM48" s="683"/>
      <c r="MBN48" s="683"/>
      <c r="MBO48" s="683"/>
      <c r="MBP48" s="683"/>
      <c r="MBQ48" s="683"/>
      <c r="MBR48" s="683"/>
      <c r="MBS48" s="683"/>
      <c r="MBT48" s="683"/>
      <c r="MBU48" s="683"/>
      <c r="MBV48" s="683"/>
      <c r="MBW48" s="683"/>
      <c r="MBX48" s="683"/>
      <c r="MBY48" s="683"/>
      <c r="MBZ48" s="683"/>
      <c r="MCA48" s="683"/>
      <c r="MCB48" s="683"/>
      <c r="MCC48" s="683"/>
      <c r="MCD48" s="683"/>
      <c r="MCE48" s="683"/>
      <c r="MCF48" s="683"/>
      <c r="MCG48" s="683"/>
      <c r="MCH48" s="683"/>
      <c r="MCI48" s="683"/>
      <c r="MCJ48" s="683"/>
      <c r="MCK48" s="683"/>
      <c r="MCL48" s="683"/>
      <c r="MCM48" s="683"/>
      <c r="MCN48" s="683"/>
      <c r="MCO48" s="683"/>
      <c r="MCP48" s="683"/>
      <c r="MCQ48" s="683"/>
      <c r="MCR48" s="683"/>
      <c r="MCS48" s="683"/>
      <c r="MCT48" s="683"/>
      <c r="MCU48" s="683"/>
      <c r="MCV48" s="683"/>
      <c r="MCW48" s="683"/>
      <c r="MCX48" s="683"/>
      <c r="MCY48" s="683"/>
      <c r="MCZ48" s="683"/>
      <c r="MDA48" s="683"/>
      <c r="MDB48" s="683"/>
      <c r="MDC48" s="683"/>
      <c r="MDD48" s="683"/>
      <c r="MDE48" s="683"/>
      <c r="MDF48" s="683"/>
      <c r="MDG48" s="683"/>
      <c r="MDH48" s="683"/>
      <c r="MDI48" s="683"/>
      <c r="MDJ48" s="683"/>
      <c r="MDK48" s="683"/>
      <c r="MDL48" s="683"/>
      <c r="MDM48" s="683"/>
      <c r="MDN48" s="683"/>
      <c r="MDO48" s="683"/>
      <c r="MDP48" s="683"/>
      <c r="MDQ48" s="683"/>
      <c r="MDR48" s="683"/>
      <c r="MDS48" s="683"/>
      <c r="MDT48" s="683"/>
      <c r="MDU48" s="683"/>
      <c r="MDV48" s="683"/>
      <c r="MDW48" s="683"/>
      <c r="MDX48" s="683"/>
      <c r="MDY48" s="683"/>
      <c r="MDZ48" s="683"/>
      <c r="MEA48" s="683"/>
      <c r="MEB48" s="683"/>
      <c r="MEC48" s="683"/>
      <c r="MED48" s="683"/>
      <c r="MEE48" s="683"/>
      <c r="MEF48" s="683"/>
      <c r="MEG48" s="683"/>
      <c r="MEH48" s="683"/>
      <c r="MEI48" s="683"/>
      <c r="MEJ48" s="683"/>
      <c r="MEK48" s="683"/>
      <c r="MEL48" s="683"/>
      <c r="MEM48" s="683"/>
      <c r="MEN48" s="683"/>
      <c r="MEO48" s="683"/>
      <c r="MEP48" s="683"/>
      <c r="MEQ48" s="683"/>
      <c r="MER48" s="683"/>
      <c r="MES48" s="683"/>
      <c r="MET48" s="683"/>
      <c r="MEU48" s="683"/>
      <c r="MEV48" s="683"/>
      <c r="MEW48" s="683"/>
      <c r="MEX48" s="683"/>
      <c r="MEY48" s="683"/>
      <c r="MEZ48" s="683"/>
      <c r="MFA48" s="683"/>
      <c r="MFB48" s="683"/>
      <c r="MFC48" s="683"/>
      <c r="MFD48" s="683"/>
      <c r="MFE48" s="683"/>
      <c r="MFF48" s="683"/>
      <c r="MFG48" s="683"/>
      <c r="MFH48" s="683"/>
      <c r="MFI48" s="683"/>
      <c r="MFJ48" s="683"/>
      <c r="MFK48" s="683"/>
      <c r="MFL48" s="683"/>
      <c r="MFM48" s="683"/>
      <c r="MFN48" s="683"/>
      <c r="MFO48" s="683"/>
      <c r="MFP48" s="683"/>
      <c r="MFQ48" s="683"/>
      <c r="MFR48" s="683"/>
      <c r="MFS48" s="683"/>
      <c r="MFT48" s="683"/>
      <c r="MFU48" s="683"/>
      <c r="MFV48" s="683"/>
      <c r="MFW48" s="683"/>
      <c r="MFX48" s="683"/>
      <c r="MFY48" s="683"/>
      <c r="MFZ48" s="683"/>
      <c r="MGA48" s="683"/>
      <c r="MGB48" s="683"/>
      <c r="MGC48" s="683"/>
      <c r="MGD48" s="683"/>
      <c r="MGE48" s="683"/>
      <c r="MGF48" s="683"/>
      <c r="MGG48" s="683"/>
      <c r="MGH48" s="683"/>
      <c r="MGI48" s="683"/>
      <c r="MGJ48" s="683"/>
      <c r="MGK48" s="683"/>
      <c r="MGL48" s="683"/>
      <c r="MGM48" s="683"/>
      <c r="MGN48" s="683"/>
      <c r="MGO48" s="683"/>
      <c r="MGP48" s="683"/>
      <c r="MGQ48" s="683"/>
      <c r="MGR48" s="683"/>
      <c r="MGS48" s="683"/>
      <c r="MGT48" s="683"/>
      <c r="MGU48" s="683"/>
      <c r="MGV48" s="683"/>
      <c r="MGW48" s="683"/>
      <c r="MGX48" s="683"/>
      <c r="MGY48" s="683"/>
      <c r="MGZ48" s="683"/>
      <c r="MHA48" s="683"/>
      <c r="MHB48" s="683"/>
      <c r="MHC48" s="683"/>
      <c r="MHD48" s="683"/>
      <c r="MHE48" s="683"/>
      <c r="MHF48" s="683"/>
      <c r="MHG48" s="683"/>
      <c r="MHH48" s="683"/>
      <c r="MHI48" s="683"/>
      <c r="MHJ48" s="683"/>
      <c r="MHK48" s="683"/>
      <c r="MHL48" s="683"/>
      <c r="MHM48" s="683"/>
      <c r="MHN48" s="683"/>
      <c r="MHO48" s="683"/>
      <c r="MHP48" s="683"/>
      <c r="MHQ48" s="683"/>
      <c r="MHR48" s="683"/>
      <c r="MHS48" s="683"/>
      <c r="MHT48" s="683"/>
      <c r="MHU48" s="683"/>
      <c r="MHV48" s="683"/>
      <c r="MHW48" s="683"/>
      <c r="MHX48" s="683"/>
      <c r="MHY48" s="683"/>
      <c r="MHZ48" s="683"/>
      <c r="MIA48" s="683"/>
      <c r="MIB48" s="683"/>
      <c r="MIC48" s="683"/>
      <c r="MID48" s="683"/>
      <c r="MIE48" s="683"/>
      <c r="MIF48" s="683"/>
      <c r="MIG48" s="683"/>
      <c r="MIH48" s="683"/>
      <c r="MII48" s="683"/>
      <c r="MIJ48" s="683"/>
      <c r="MIK48" s="683"/>
      <c r="MIL48" s="683"/>
      <c r="MIM48" s="683"/>
      <c r="MIN48" s="683"/>
      <c r="MIO48" s="683"/>
      <c r="MIP48" s="683"/>
      <c r="MIQ48" s="683"/>
      <c r="MIR48" s="683"/>
      <c r="MIS48" s="683"/>
      <c r="MIT48" s="683"/>
      <c r="MIU48" s="683"/>
      <c r="MIV48" s="683"/>
      <c r="MIW48" s="683"/>
      <c r="MIX48" s="683"/>
      <c r="MIY48" s="683"/>
      <c r="MIZ48" s="683"/>
      <c r="MJA48" s="683"/>
      <c r="MJB48" s="683"/>
      <c r="MJC48" s="683"/>
      <c r="MJD48" s="683"/>
      <c r="MJE48" s="683"/>
      <c r="MJF48" s="683"/>
      <c r="MJG48" s="683"/>
      <c r="MJH48" s="683"/>
      <c r="MJI48" s="683"/>
      <c r="MJJ48" s="683"/>
      <c r="MJK48" s="683"/>
      <c r="MJL48" s="683"/>
      <c r="MJM48" s="683"/>
      <c r="MJN48" s="683"/>
      <c r="MJO48" s="683"/>
      <c r="MJP48" s="683"/>
      <c r="MJQ48" s="683"/>
      <c r="MJR48" s="683"/>
      <c r="MJS48" s="683"/>
      <c r="MJT48" s="683"/>
      <c r="MJU48" s="683"/>
      <c r="MJV48" s="683"/>
      <c r="MJW48" s="683"/>
      <c r="MJX48" s="683"/>
      <c r="MJY48" s="683"/>
      <c r="MJZ48" s="683"/>
      <c r="MKA48" s="683"/>
      <c r="MKB48" s="683"/>
      <c r="MKC48" s="683"/>
      <c r="MKD48" s="683"/>
      <c r="MKE48" s="683"/>
      <c r="MKF48" s="683"/>
      <c r="MKG48" s="683"/>
      <c r="MKH48" s="683"/>
      <c r="MKI48" s="683"/>
      <c r="MKJ48" s="683"/>
      <c r="MKK48" s="683"/>
      <c r="MKL48" s="683"/>
      <c r="MKM48" s="683"/>
      <c r="MKN48" s="683"/>
      <c r="MKO48" s="683"/>
      <c r="MKP48" s="683"/>
      <c r="MKQ48" s="683"/>
      <c r="MKR48" s="683"/>
      <c r="MKS48" s="683"/>
      <c r="MKT48" s="683"/>
      <c r="MKU48" s="683"/>
      <c r="MKV48" s="683"/>
      <c r="MKW48" s="683"/>
      <c r="MKX48" s="683"/>
      <c r="MKY48" s="683"/>
      <c r="MKZ48" s="683"/>
      <c r="MLA48" s="683"/>
      <c r="MLB48" s="683"/>
      <c r="MLC48" s="683"/>
      <c r="MLD48" s="683"/>
      <c r="MLE48" s="683"/>
      <c r="MLF48" s="683"/>
      <c r="MLG48" s="683"/>
      <c r="MLH48" s="683"/>
      <c r="MLI48" s="683"/>
      <c r="MLJ48" s="683"/>
      <c r="MLK48" s="683"/>
      <c r="MLL48" s="683"/>
      <c r="MLM48" s="683"/>
      <c r="MLN48" s="683"/>
      <c r="MLO48" s="683"/>
      <c r="MLP48" s="683"/>
      <c r="MLQ48" s="683"/>
      <c r="MLR48" s="683"/>
      <c r="MLS48" s="683"/>
      <c r="MLT48" s="683"/>
      <c r="MLU48" s="683"/>
      <c r="MLV48" s="683"/>
      <c r="MLW48" s="683"/>
      <c r="MLX48" s="683"/>
      <c r="MLY48" s="683"/>
      <c r="MLZ48" s="683"/>
      <c r="MMA48" s="683"/>
      <c r="MMB48" s="683"/>
      <c r="MMC48" s="683"/>
      <c r="MMD48" s="683"/>
      <c r="MME48" s="683"/>
      <c r="MMF48" s="683"/>
      <c r="MMG48" s="683"/>
      <c r="MMH48" s="683"/>
      <c r="MMI48" s="683"/>
      <c r="MMJ48" s="683"/>
      <c r="MMK48" s="683"/>
      <c r="MML48" s="683"/>
      <c r="MMM48" s="683"/>
      <c r="MMN48" s="683"/>
      <c r="MMO48" s="683"/>
      <c r="MMP48" s="683"/>
      <c r="MMQ48" s="683"/>
      <c r="MMR48" s="683"/>
      <c r="MMS48" s="683"/>
      <c r="MMT48" s="683"/>
      <c r="MMU48" s="683"/>
      <c r="MMV48" s="683"/>
      <c r="MMW48" s="683"/>
      <c r="MMX48" s="683"/>
      <c r="MMY48" s="683"/>
      <c r="MMZ48" s="683"/>
      <c r="MNA48" s="683"/>
      <c r="MNB48" s="683"/>
      <c r="MNC48" s="683"/>
      <c r="MND48" s="683"/>
      <c r="MNE48" s="683"/>
      <c r="MNF48" s="683"/>
      <c r="MNG48" s="683"/>
      <c r="MNH48" s="683"/>
      <c r="MNI48" s="683"/>
      <c r="MNJ48" s="683"/>
      <c r="MNK48" s="683"/>
      <c r="MNL48" s="683"/>
      <c r="MNM48" s="683"/>
      <c r="MNN48" s="683"/>
      <c r="MNO48" s="683"/>
      <c r="MNP48" s="683"/>
      <c r="MNQ48" s="683"/>
      <c r="MNR48" s="683"/>
      <c r="MNS48" s="683"/>
      <c r="MNT48" s="683"/>
      <c r="MNU48" s="683"/>
      <c r="MNV48" s="683"/>
      <c r="MNW48" s="683"/>
      <c r="MNX48" s="683"/>
      <c r="MNY48" s="683"/>
      <c r="MNZ48" s="683"/>
      <c r="MOA48" s="683"/>
      <c r="MOB48" s="683"/>
      <c r="MOC48" s="683"/>
      <c r="MOD48" s="683"/>
      <c r="MOE48" s="683"/>
      <c r="MOF48" s="683"/>
      <c r="MOG48" s="683"/>
      <c r="MOH48" s="683"/>
      <c r="MOI48" s="683"/>
      <c r="MOJ48" s="683"/>
      <c r="MOK48" s="683"/>
      <c r="MOL48" s="683"/>
      <c r="MOM48" s="683"/>
      <c r="MON48" s="683"/>
      <c r="MOO48" s="683"/>
      <c r="MOP48" s="683"/>
      <c r="MOQ48" s="683"/>
      <c r="MOR48" s="683"/>
      <c r="MOS48" s="683"/>
      <c r="MOT48" s="683"/>
      <c r="MOU48" s="683"/>
      <c r="MOV48" s="683"/>
      <c r="MOW48" s="683"/>
      <c r="MOX48" s="683"/>
      <c r="MOY48" s="683"/>
      <c r="MOZ48" s="683"/>
      <c r="MPA48" s="683"/>
      <c r="MPB48" s="683"/>
      <c r="MPC48" s="683"/>
      <c r="MPD48" s="683"/>
      <c r="MPE48" s="683"/>
      <c r="MPF48" s="683"/>
      <c r="MPG48" s="683"/>
      <c r="MPH48" s="683"/>
      <c r="MPI48" s="683"/>
      <c r="MPJ48" s="683"/>
      <c r="MPK48" s="683"/>
      <c r="MPL48" s="683"/>
      <c r="MPM48" s="683"/>
      <c r="MPN48" s="683"/>
      <c r="MPO48" s="683"/>
      <c r="MPP48" s="683"/>
      <c r="MPQ48" s="683"/>
      <c r="MPR48" s="683"/>
      <c r="MPS48" s="683"/>
      <c r="MPT48" s="683"/>
      <c r="MPU48" s="683"/>
      <c r="MPV48" s="683"/>
      <c r="MPW48" s="683"/>
      <c r="MPX48" s="683"/>
      <c r="MPY48" s="683"/>
      <c r="MPZ48" s="683"/>
      <c r="MQA48" s="683"/>
      <c r="MQB48" s="683"/>
      <c r="MQC48" s="683"/>
      <c r="MQD48" s="683"/>
      <c r="MQE48" s="683"/>
      <c r="MQF48" s="683"/>
      <c r="MQG48" s="683"/>
      <c r="MQH48" s="683"/>
      <c r="MQI48" s="683"/>
      <c r="MQJ48" s="683"/>
      <c r="MQK48" s="683"/>
      <c r="MQL48" s="683"/>
      <c r="MQM48" s="683"/>
      <c r="MQN48" s="683"/>
      <c r="MQO48" s="683"/>
      <c r="MQP48" s="683"/>
      <c r="MQQ48" s="683"/>
      <c r="MQR48" s="683"/>
      <c r="MQS48" s="683"/>
      <c r="MQT48" s="683"/>
      <c r="MQU48" s="683"/>
      <c r="MQV48" s="683"/>
      <c r="MQW48" s="683"/>
      <c r="MQX48" s="683"/>
      <c r="MQY48" s="683"/>
      <c r="MQZ48" s="683"/>
      <c r="MRA48" s="683"/>
      <c r="MRB48" s="683"/>
      <c r="MRC48" s="683"/>
      <c r="MRD48" s="683"/>
      <c r="MRE48" s="683"/>
      <c r="MRF48" s="683"/>
      <c r="MRG48" s="683"/>
      <c r="MRH48" s="683"/>
      <c r="MRI48" s="683"/>
      <c r="MRJ48" s="683"/>
      <c r="MRK48" s="683"/>
      <c r="MRL48" s="683"/>
      <c r="MRM48" s="683"/>
      <c r="MRN48" s="683"/>
      <c r="MRO48" s="683"/>
      <c r="MRP48" s="683"/>
      <c r="MRQ48" s="683"/>
      <c r="MRR48" s="683"/>
      <c r="MRS48" s="683"/>
      <c r="MRT48" s="683"/>
      <c r="MRU48" s="683"/>
      <c r="MRV48" s="683"/>
      <c r="MRW48" s="683"/>
      <c r="MRX48" s="683"/>
      <c r="MRY48" s="683"/>
      <c r="MRZ48" s="683"/>
      <c r="MSA48" s="683"/>
      <c r="MSB48" s="683"/>
      <c r="MSC48" s="683"/>
      <c r="MSD48" s="683"/>
      <c r="MSE48" s="683"/>
      <c r="MSF48" s="683"/>
      <c r="MSG48" s="683"/>
      <c r="MSH48" s="683"/>
      <c r="MSI48" s="683"/>
      <c r="MSJ48" s="683"/>
      <c r="MSK48" s="683"/>
      <c r="MSL48" s="683"/>
      <c r="MSM48" s="683"/>
      <c r="MSN48" s="683"/>
      <c r="MSO48" s="683"/>
      <c r="MSP48" s="683"/>
      <c r="MSQ48" s="683"/>
      <c r="MSR48" s="683"/>
      <c r="MSS48" s="683"/>
      <c r="MST48" s="683"/>
      <c r="MSU48" s="683"/>
      <c r="MSV48" s="683"/>
      <c r="MSW48" s="683"/>
      <c r="MSX48" s="683"/>
      <c r="MSY48" s="683"/>
      <c r="MSZ48" s="683"/>
      <c r="MTA48" s="683"/>
      <c r="MTB48" s="683"/>
      <c r="MTC48" s="683"/>
      <c r="MTD48" s="683"/>
      <c r="MTE48" s="683"/>
      <c r="MTF48" s="683"/>
      <c r="MTG48" s="683"/>
      <c r="MTH48" s="683"/>
      <c r="MTI48" s="683"/>
      <c r="MTJ48" s="683"/>
      <c r="MTK48" s="683"/>
      <c r="MTL48" s="683"/>
      <c r="MTM48" s="683"/>
      <c r="MTN48" s="683"/>
      <c r="MTO48" s="683"/>
      <c r="MTP48" s="683"/>
      <c r="MTQ48" s="683"/>
      <c r="MTR48" s="683"/>
      <c r="MTS48" s="683"/>
      <c r="MTT48" s="683"/>
      <c r="MTU48" s="683"/>
      <c r="MTV48" s="683"/>
      <c r="MTW48" s="683"/>
      <c r="MTX48" s="683"/>
      <c r="MTY48" s="683"/>
      <c r="MTZ48" s="683"/>
      <c r="MUA48" s="683"/>
      <c r="MUB48" s="683"/>
      <c r="MUC48" s="683"/>
      <c r="MUD48" s="683"/>
      <c r="MUE48" s="683"/>
      <c r="MUF48" s="683"/>
      <c r="MUG48" s="683"/>
      <c r="MUH48" s="683"/>
      <c r="MUI48" s="683"/>
      <c r="MUJ48" s="683"/>
      <c r="MUK48" s="683"/>
      <c r="MUL48" s="683"/>
      <c r="MUM48" s="683"/>
      <c r="MUN48" s="683"/>
      <c r="MUO48" s="683"/>
      <c r="MUP48" s="683"/>
      <c r="MUQ48" s="683"/>
      <c r="MUR48" s="683"/>
      <c r="MUS48" s="683"/>
      <c r="MUT48" s="683"/>
      <c r="MUU48" s="683"/>
      <c r="MUV48" s="683"/>
      <c r="MUW48" s="683"/>
      <c r="MUX48" s="683"/>
      <c r="MUY48" s="683"/>
      <c r="MUZ48" s="683"/>
      <c r="MVA48" s="683"/>
      <c r="MVB48" s="683"/>
      <c r="MVC48" s="683"/>
      <c r="MVD48" s="683"/>
      <c r="MVE48" s="683"/>
      <c r="MVF48" s="683"/>
      <c r="MVG48" s="683"/>
      <c r="MVH48" s="683"/>
      <c r="MVI48" s="683"/>
      <c r="MVJ48" s="683"/>
      <c r="MVK48" s="683"/>
      <c r="MVL48" s="683"/>
      <c r="MVM48" s="683"/>
      <c r="MVN48" s="683"/>
      <c r="MVO48" s="683"/>
      <c r="MVP48" s="683"/>
      <c r="MVQ48" s="683"/>
      <c r="MVR48" s="683"/>
      <c r="MVS48" s="683"/>
      <c r="MVT48" s="683"/>
      <c r="MVU48" s="683"/>
      <c r="MVV48" s="683"/>
      <c r="MVW48" s="683"/>
      <c r="MVX48" s="683"/>
      <c r="MVY48" s="683"/>
      <c r="MVZ48" s="683"/>
      <c r="MWA48" s="683"/>
      <c r="MWB48" s="683"/>
      <c r="MWC48" s="683"/>
      <c r="MWD48" s="683"/>
      <c r="MWE48" s="683"/>
      <c r="MWF48" s="683"/>
      <c r="MWG48" s="683"/>
      <c r="MWH48" s="683"/>
      <c r="MWI48" s="683"/>
      <c r="MWJ48" s="683"/>
      <c r="MWK48" s="683"/>
      <c r="MWL48" s="683"/>
      <c r="MWM48" s="683"/>
      <c r="MWN48" s="683"/>
      <c r="MWO48" s="683"/>
      <c r="MWP48" s="683"/>
      <c r="MWQ48" s="683"/>
      <c r="MWR48" s="683"/>
      <c r="MWS48" s="683"/>
      <c r="MWT48" s="683"/>
      <c r="MWU48" s="683"/>
      <c r="MWV48" s="683"/>
      <c r="MWW48" s="683"/>
      <c r="MWX48" s="683"/>
      <c r="MWY48" s="683"/>
      <c r="MWZ48" s="683"/>
      <c r="MXA48" s="683"/>
      <c r="MXB48" s="683"/>
      <c r="MXC48" s="683"/>
      <c r="MXD48" s="683"/>
      <c r="MXE48" s="683"/>
      <c r="MXF48" s="683"/>
      <c r="MXG48" s="683"/>
      <c r="MXH48" s="683"/>
      <c r="MXI48" s="683"/>
      <c r="MXJ48" s="683"/>
      <c r="MXK48" s="683"/>
      <c r="MXL48" s="683"/>
      <c r="MXM48" s="683"/>
      <c r="MXN48" s="683"/>
      <c r="MXO48" s="683"/>
      <c r="MXP48" s="683"/>
      <c r="MXQ48" s="683"/>
      <c r="MXR48" s="683"/>
      <c r="MXS48" s="683"/>
      <c r="MXT48" s="683"/>
      <c r="MXU48" s="683"/>
      <c r="MXV48" s="683"/>
      <c r="MXW48" s="683"/>
      <c r="MXX48" s="683"/>
      <c r="MXY48" s="683"/>
      <c r="MXZ48" s="683"/>
      <c r="MYA48" s="683"/>
      <c r="MYB48" s="683"/>
      <c r="MYC48" s="683"/>
      <c r="MYD48" s="683"/>
      <c r="MYE48" s="683"/>
      <c r="MYF48" s="683"/>
      <c r="MYG48" s="683"/>
      <c r="MYH48" s="683"/>
      <c r="MYI48" s="683"/>
      <c r="MYJ48" s="683"/>
      <c r="MYK48" s="683"/>
      <c r="MYL48" s="683"/>
      <c r="MYM48" s="683"/>
      <c r="MYN48" s="683"/>
      <c r="MYO48" s="683"/>
      <c r="MYP48" s="683"/>
      <c r="MYQ48" s="683"/>
      <c r="MYR48" s="683"/>
      <c r="MYS48" s="683"/>
      <c r="MYT48" s="683"/>
      <c r="MYU48" s="683"/>
      <c r="MYV48" s="683"/>
      <c r="MYW48" s="683"/>
      <c r="MYX48" s="683"/>
      <c r="MYY48" s="683"/>
      <c r="MYZ48" s="683"/>
      <c r="MZA48" s="683"/>
      <c r="MZB48" s="683"/>
      <c r="MZC48" s="683"/>
      <c r="MZD48" s="683"/>
      <c r="MZE48" s="683"/>
      <c r="MZF48" s="683"/>
      <c r="MZG48" s="683"/>
      <c r="MZH48" s="683"/>
      <c r="MZI48" s="683"/>
      <c r="MZJ48" s="683"/>
      <c r="MZK48" s="683"/>
      <c r="MZL48" s="683"/>
      <c r="MZM48" s="683"/>
      <c r="MZN48" s="683"/>
      <c r="MZO48" s="683"/>
      <c r="MZP48" s="683"/>
      <c r="MZQ48" s="683"/>
      <c r="MZR48" s="683"/>
      <c r="MZS48" s="683"/>
      <c r="MZT48" s="683"/>
      <c r="MZU48" s="683"/>
      <c r="MZV48" s="683"/>
      <c r="MZW48" s="683"/>
      <c r="MZX48" s="683"/>
      <c r="MZY48" s="683"/>
      <c r="MZZ48" s="683"/>
      <c r="NAA48" s="683"/>
      <c r="NAB48" s="683"/>
      <c r="NAC48" s="683"/>
      <c r="NAD48" s="683"/>
      <c r="NAE48" s="683"/>
      <c r="NAF48" s="683"/>
      <c r="NAG48" s="683"/>
      <c r="NAH48" s="683"/>
      <c r="NAI48" s="683"/>
      <c r="NAJ48" s="683"/>
      <c r="NAK48" s="683"/>
      <c r="NAL48" s="683"/>
      <c r="NAM48" s="683"/>
      <c r="NAN48" s="683"/>
      <c r="NAO48" s="683"/>
      <c r="NAP48" s="683"/>
      <c r="NAQ48" s="683"/>
      <c r="NAR48" s="683"/>
      <c r="NAS48" s="683"/>
      <c r="NAT48" s="683"/>
      <c r="NAU48" s="683"/>
      <c r="NAV48" s="683"/>
      <c r="NAW48" s="683"/>
      <c r="NAX48" s="683"/>
      <c r="NAY48" s="683"/>
      <c r="NAZ48" s="683"/>
      <c r="NBA48" s="683"/>
      <c r="NBB48" s="683"/>
      <c r="NBC48" s="683"/>
      <c r="NBD48" s="683"/>
      <c r="NBE48" s="683"/>
      <c r="NBF48" s="683"/>
      <c r="NBG48" s="683"/>
      <c r="NBH48" s="683"/>
      <c r="NBI48" s="683"/>
      <c r="NBJ48" s="683"/>
      <c r="NBK48" s="683"/>
      <c r="NBL48" s="683"/>
      <c r="NBM48" s="683"/>
      <c r="NBN48" s="683"/>
      <c r="NBO48" s="683"/>
      <c r="NBP48" s="683"/>
      <c r="NBQ48" s="683"/>
      <c r="NBR48" s="683"/>
      <c r="NBS48" s="683"/>
      <c r="NBT48" s="683"/>
      <c r="NBU48" s="683"/>
      <c r="NBV48" s="683"/>
      <c r="NBW48" s="683"/>
      <c r="NBX48" s="683"/>
      <c r="NBY48" s="683"/>
      <c r="NBZ48" s="683"/>
      <c r="NCA48" s="683"/>
      <c r="NCB48" s="683"/>
      <c r="NCC48" s="683"/>
      <c r="NCD48" s="683"/>
      <c r="NCE48" s="683"/>
      <c r="NCF48" s="683"/>
      <c r="NCG48" s="683"/>
      <c r="NCH48" s="683"/>
      <c r="NCI48" s="683"/>
      <c r="NCJ48" s="683"/>
      <c r="NCK48" s="683"/>
      <c r="NCL48" s="683"/>
      <c r="NCM48" s="683"/>
      <c r="NCN48" s="683"/>
      <c r="NCO48" s="683"/>
      <c r="NCP48" s="683"/>
      <c r="NCQ48" s="683"/>
      <c r="NCR48" s="683"/>
      <c r="NCS48" s="683"/>
      <c r="NCT48" s="683"/>
      <c r="NCU48" s="683"/>
      <c r="NCV48" s="683"/>
      <c r="NCW48" s="683"/>
      <c r="NCX48" s="683"/>
      <c r="NCY48" s="683"/>
      <c r="NCZ48" s="683"/>
      <c r="NDA48" s="683"/>
      <c r="NDB48" s="683"/>
      <c r="NDC48" s="683"/>
      <c r="NDD48" s="683"/>
      <c r="NDE48" s="683"/>
      <c r="NDF48" s="683"/>
      <c r="NDG48" s="683"/>
      <c r="NDH48" s="683"/>
      <c r="NDI48" s="683"/>
      <c r="NDJ48" s="683"/>
      <c r="NDK48" s="683"/>
      <c r="NDL48" s="683"/>
      <c r="NDM48" s="683"/>
      <c r="NDN48" s="683"/>
      <c r="NDO48" s="683"/>
      <c r="NDP48" s="683"/>
      <c r="NDQ48" s="683"/>
      <c r="NDR48" s="683"/>
      <c r="NDS48" s="683"/>
      <c r="NDT48" s="683"/>
      <c r="NDU48" s="683"/>
      <c r="NDV48" s="683"/>
      <c r="NDW48" s="683"/>
      <c r="NDX48" s="683"/>
      <c r="NDY48" s="683"/>
      <c r="NDZ48" s="683"/>
      <c r="NEA48" s="683"/>
      <c r="NEB48" s="683"/>
      <c r="NEC48" s="683"/>
      <c r="NED48" s="683"/>
      <c r="NEE48" s="683"/>
      <c r="NEF48" s="683"/>
      <c r="NEG48" s="683"/>
      <c r="NEH48" s="683"/>
      <c r="NEI48" s="683"/>
      <c r="NEJ48" s="683"/>
      <c r="NEK48" s="683"/>
      <c r="NEL48" s="683"/>
      <c r="NEM48" s="683"/>
      <c r="NEN48" s="683"/>
      <c r="NEO48" s="683"/>
      <c r="NEP48" s="683"/>
      <c r="NEQ48" s="683"/>
      <c r="NER48" s="683"/>
      <c r="NES48" s="683"/>
      <c r="NET48" s="683"/>
      <c r="NEU48" s="683"/>
      <c r="NEV48" s="683"/>
      <c r="NEW48" s="683"/>
      <c r="NEX48" s="683"/>
      <c r="NEY48" s="683"/>
      <c r="NEZ48" s="683"/>
      <c r="NFA48" s="683"/>
      <c r="NFB48" s="683"/>
      <c r="NFC48" s="683"/>
      <c r="NFD48" s="683"/>
      <c r="NFE48" s="683"/>
      <c r="NFF48" s="683"/>
      <c r="NFG48" s="683"/>
      <c r="NFH48" s="683"/>
      <c r="NFI48" s="683"/>
      <c r="NFJ48" s="683"/>
      <c r="NFK48" s="683"/>
      <c r="NFL48" s="683"/>
      <c r="NFM48" s="683"/>
      <c r="NFN48" s="683"/>
      <c r="NFO48" s="683"/>
      <c r="NFP48" s="683"/>
      <c r="NFQ48" s="683"/>
      <c r="NFR48" s="683"/>
      <c r="NFS48" s="683"/>
      <c r="NFT48" s="683"/>
      <c r="NFU48" s="683"/>
      <c r="NFV48" s="683"/>
      <c r="NFW48" s="683"/>
      <c r="NFX48" s="683"/>
      <c r="NFY48" s="683"/>
      <c r="NFZ48" s="683"/>
      <c r="NGA48" s="683"/>
      <c r="NGB48" s="683"/>
      <c r="NGC48" s="683"/>
      <c r="NGD48" s="683"/>
      <c r="NGE48" s="683"/>
      <c r="NGF48" s="683"/>
      <c r="NGG48" s="683"/>
      <c r="NGH48" s="683"/>
      <c r="NGI48" s="683"/>
      <c r="NGJ48" s="683"/>
      <c r="NGK48" s="683"/>
      <c r="NGL48" s="683"/>
      <c r="NGM48" s="683"/>
      <c r="NGN48" s="683"/>
      <c r="NGO48" s="683"/>
      <c r="NGP48" s="683"/>
      <c r="NGQ48" s="683"/>
      <c r="NGR48" s="683"/>
      <c r="NGS48" s="683"/>
      <c r="NGT48" s="683"/>
      <c r="NGU48" s="683"/>
      <c r="NGV48" s="683"/>
      <c r="NGW48" s="683"/>
      <c r="NGX48" s="683"/>
      <c r="NGY48" s="683"/>
      <c r="NGZ48" s="683"/>
      <c r="NHA48" s="683"/>
      <c r="NHB48" s="683"/>
      <c r="NHC48" s="683"/>
      <c r="NHD48" s="683"/>
      <c r="NHE48" s="683"/>
      <c r="NHF48" s="683"/>
      <c r="NHG48" s="683"/>
      <c r="NHH48" s="683"/>
      <c r="NHI48" s="683"/>
      <c r="NHJ48" s="683"/>
      <c r="NHK48" s="683"/>
      <c r="NHL48" s="683"/>
      <c r="NHM48" s="683"/>
      <c r="NHN48" s="683"/>
      <c r="NHO48" s="683"/>
      <c r="NHP48" s="683"/>
      <c r="NHQ48" s="683"/>
      <c r="NHR48" s="683"/>
      <c r="NHS48" s="683"/>
      <c r="NHT48" s="683"/>
      <c r="NHU48" s="683"/>
      <c r="NHV48" s="683"/>
      <c r="NHW48" s="683"/>
      <c r="NHX48" s="683"/>
      <c r="NHY48" s="683"/>
      <c r="NHZ48" s="683"/>
      <c r="NIA48" s="683"/>
      <c r="NIB48" s="683"/>
      <c r="NIC48" s="683"/>
      <c r="NID48" s="683"/>
      <c r="NIE48" s="683"/>
      <c r="NIF48" s="683"/>
      <c r="NIG48" s="683"/>
      <c r="NIH48" s="683"/>
      <c r="NII48" s="683"/>
      <c r="NIJ48" s="683"/>
      <c r="NIK48" s="683"/>
      <c r="NIL48" s="683"/>
      <c r="NIM48" s="683"/>
      <c r="NIN48" s="683"/>
      <c r="NIO48" s="683"/>
      <c r="NIP48" s="683"/>
      <c r="NIQ48" s="683"/>
      <c r="NIR48" s="683"/>
      <c r="NIS48" s="683"/>
      <c r="NIT48" s="683"/>
      <c r="NIU48" s="683"/>
      <c r="NIV48" s="683"/>
      <c r="NIW48" s="683"/>
      <c r="NIX48" s="683"/>
      <c r="NIY48" s="683"/>
      <c r="NIZ48" s="683"/>
      <c r="NJA48" s="683"/>
      <c r="NJB48" s="683"/>
      <c r="NJC48" s="683"/>
      <c r="NJD48" s="683"/>
      <c r="NJE48" s="683"/>
      <c r="NJF48" s="683"/>
      <c r="NJG48" s="683"/>
      <c r="NJH48" s="683"/>
      <c r="NJI48" s="683"/>
      <c r="NJJ48" s="683"/>
      <c r="NJK48" s="683"/>
      <c r="NJL48" s="683"/>
      <c r="NJM48" s="683"/>
      <c r="NJN48" s="683"/>
      <c r="NJO48" s="683"/>
      <c r="NJP48" s="683"/>
      <c r="NJQ48" s="683"/>
      <c r="NJR48" s="683"/>
      <c r="NJS48" s="683"/>
      <c r="NJT48" s="683"/>
      <c r="NJU48" s="683"/>
      <c r="NJV48" s="683"/>
      <c r="NJW48" s="683"/>
      <c r="NJX48" s="683"/>
      <c r="NJY48" s="683"/>
      <c r="NJZ48" s="683"/>
      <c r="NKA48" s="683"/>
      <c r="NKB48" s="683"/>
      <c r="NKC48" s="683"/>
      <c r="NKD48" s="683"/>
      <c r="NKE48" s="683"/>
      <c r="NKF48" s="683"/>
      <c r="NKG48" s="683"/>
      <c r="NKH48" s="683"/>
      <c r="NKI48" s="683"/>
      <c r="NKJ48" s="683"/>
      <c r="NKK48" s="683"/>
      <c r="NKL48" s="683"/>
      <c r="NKM48" s="683"/>
      <c r="NKN48" s="683"/>
      <c r="NKO48" s="683"/>
      <c r="NKP48" s="683"/>
      <c r="NKQ48" s="683"/>
      <c r="NKR48" s="683"/>
      <c r="NKS48" s="683"/>
      <c r="NKT48" s="683"/>
      <c r="NKU48" s="683"/>
      <c r="NKV48" s="683"/>
      <c r="NKW48" s="683"/>
      <c r="NKX48" s="683"/>
      <c r="NKY48" s="683"/>
      <c r="NKZ48" s="683"/>
      <c r="NLA48" s="683"/>
      <c r="NLB48" s="683"/>
      <c r="NLC48" s="683"/>
      <c r="NLD48" s="683"/>
      <c r="NLE48" s="683"/>
      <c r="NLF48" s="683"/>
      <c r="NLG48" s="683"/>
      <c r="NLH48" s="683"/>
      <c r="NLI48" s="683"/>
      <c r="NLJ48" s="683"/>
      <c r="NLK48" s="683"/>
      <c r="NLL48" s="683"/>
      <c r="NLM48" s="683"/>
      <c r="NLN48" s="683"/>
      <c r="NLO48" s="683"/>
      <c r="NLP48" s="683"/>
      <c r="NLQ48" s="683"/>
      <c r="NLR48" s="683"/>
      <c r="NLS48" s="683"/>
      <c r="NLT48" s="683"/>
      <c r="NLU48" s="683"/>
      <c r="NLV48" s="683"/>
      <c r="NLW48" s="683"/>
      <c r="NLX48" s="683"/>
      <c r="NLY48" s="683"/>
      <c r="NLZ48" s="683"/>
      <c r="NMA48" s="683"/>
      <c r="NMB48" s="683"/>
      <c r="NMC48" s="683"/>
      <c r="NMD48" s="683"/>
      <c r="NME48" s="683"/>
      <c r="NMF48" s="683"/>
      <c r="NMG48" s="683"/>
      <c r="NMH48" s="683"/>
      <c r="NMI48" s="683"/>
      <c r="NMJ48" s="683"/>
      <c r="NMK48" s="683"/>
      <c r="NML48" s="683"/>
      <c r="NMM48" s="683"/>
      <c r="NMN48" s="683"/>
      <c r="NMO48" s="683"/>
      <c r="NMP48" s="683"/>
      <c r="NMQ48" s="683"/>
      <c r="NMR48" s="683"/>
      <c r="NMS48" s="683"/>
      <c r="NMT48" s="683"/>
      <c r="NMU48" s="683"/>
      <c r="NMV48" s="683"/>
      <c r="NMW48" s="683"/>
      <c r="NMX48" s="683"/>
      <c r="NMY48" s="683"/>
      <c r="NMZ48" s="683"/>
      <c r="NNA48" s="683"/>
      <c r="NNB48" s="683"/>
      <c r="NNC48" s="683"/>
      <c r="NND48" s="683"/>
      <c r="NNE48" s="683"/>
      <c r="NNF48" s="683"/>
      <c r="NNG48" s="683"/>
      <c r="NNH48" s="683"/>
      <c r="NNI48" s="683"/>
      <c r="NNJ48" s="683"/>
      <c r="NNK48" s="683"/>
      <c r="NNL48" s="683"/>
      <c r="NNM48" s="683"/>
      <c r="NNN48" s="683"/>
      <c r="NNO48" s="683"/>
      <c r="NNP48" s="683"/>
      <c r="NNQ48" s="683"/>
      <c r="NNR48" s="683"/>
      <c r="NNS48" s="683"/>
      <c r="NNT48" s="683"/>
      <c r="NNU48" s="683"/>
      <c r="NNV48" s="683"/>
      <c r="NNW48" s="683"/>
      <c r="NNX48" s="683"/>
      <c r="NNY48" s="683"/>
      <c r="NNZ48" s="683"/>
      <c r="NOA48" s="683"/>
      <c r="NOB48" s="683"/>
      <c r="NOC48" s="683"/>
      <c r="NOD48" s="683"/>
      <c r="NOE48" s="683"/>
      <c r="NOF48" s="683"/>
      <c r="NOG48" s="683"/>
      <c r="NOH48" s="683"/>
      <c r="NOI48" s="683"/>
      <c r="NOJ48" s="683"/>
      <c r="NOK48" s="683"/>
      <c r="NOL48" s="683"/>
      <c r="NOM48" s="683"/>
      <c r="NON48" s="683"/>
      <c r="NOO48" s="683"/>
      <c r="NOP48" s="683"/>
      <c r="NOQ48" s="683"/>
      <c r="NOR48" s="683"/>
      <c r="NOS48" s="683"/>
      <c r="NOT48" s="683"/>
      <c r="NOU48" s="683"/>
      <c r="NOV48" s="683"/>
      <c r="NOW48" s="683"/>
      <c r="NOX48" s="683"/>
      <c r="NOY48" s="683"/>
      <c r="NOZ48" s="683"/>
      <c r="NPA48" s="683"/>
      <c r="NPB48" s="683"/>
      <c r="NPC48" s="683"/>
      <c r="NPD48" s="683"/>
      <c r="NPE48" s="683"/>
      <c r="NPF48" s="683"/>
      <c r="NPG48" s="683"/>
      <c r="NPH48" s="683"/>
      <c r="NPI48" s="683"/>
      <c r="NPJ48" s="683"/>
      <c r="NPK48" s="683"/>
      <c r="NPL48" s="683"/>
      <c r="NPM48" s="683"/>
      <c r="NPN48" s="683"/>
      <c r="NPO48" s="683"/>
      <c r="NPP48" s="683"/>
      <c r="NPQ48" s="683"/>
      <c r="NPR48" s="683"/>
      <c r="NPS48" s="683"/>
      <c r="NPT48" s="683"/>
      <c r="NPU48" s="683"/>
      <c r="NPV48" s="683"/>
      <c r="NPW48" s="683"/>
      <c r="NPX48" s="683"/>
      <c r="NPY48" s="683"/>
      <c r="NPZ48" s="683"/>
      <c r="NQA48" s="683"/>
      <c r="NQB48" s="683"/>
      <c r="NQC48" s="683"/>
      <c r="NQD48" s="683"/>
      <c r="NQE48" s="683"/>
      <c r="NQF48" s="683"/>
      <c r="NQG48" s="683"/>
      <c r="NQH48" s="683"/>
      <c r="NQI48" s="683"/>
      <c r="NQJ48" s="683"/>
      <c r="NQK48" s="683"/>
      <c r="NQL48" s="683"/>
      <c r="NQM48" s="683"/>
      <c r="NQN48" s="683"/>
      <c r="NQO48" s="683"/>
      <c r="NQP48" s="683"/>
      <c r="NQQ48" s="683"/>
      <c r="NQR48" s="683"/>
      <c r="NQS48" s="683"/>
      <c r="NQT48" s="683"/>
      <c r="NQU48" s="683"/>
      <c r="NQV48" s="683"/>
      <c r="NQW48" s="683"/>
      <c r="NQX48" s="683"/>
      <c r="NQY48" s="683"/>
      <c r="NQZ48" s="683"/>
      <c r="NRA48" s="683"/>
      <c r="NRB48" s="683"/>
      <c r="NRC48" s="683"/>
      <c r="NRD48" s="683"/>
      <c r="NRE48" s="683"/>
      <c r="NRF48" s="683"/>
      <c r="NRG48" s="683"/>
      <c r="NRH48" s="683"/>
      <c r="NRI48" s="683"/>
      <c r="NRJ48" s="683"/>
      <c r="NRK48" s="683"/>
      <c r="NRL48" s="683"/>
      <c r="NRM48" s="683"/>
      <c r="NRN48" s="683"/>
      <c r="NRO48" s="683"/>
      <c r="NRP48" s="683"/>
      <c r="NRQ48" s="683"/>
      <c r="NRR48" s="683"/>
      <c r="NRS48" s="683"/>
      <c r="NRT48" s="683"/>
      <c r="NRU48" s="683"/>
      <c r="NRV48" s="683"/>
      <c r="NRW48" s="683"/>
      <c r="NRX48" s="683"/>
      <c r="NRY48" s="683"/>
      <c r="NRZ48" s="683"/>
      <c r="NSA48" s="683"/>
      <c r="NSB48" s="683"/>
      <c r="NSC48" s="683"/>
      <c r="NSD48" s="683"/>
      <c r="NSE48" s="683"/>
      <c r="NSF48" s="683"/>
      <c r="NSG48" s="683"/>
      <c r="NSH48" s="683"/>
      <c r="NSI48" s="683"/>
      <c r="NSJ48" s="683"/>
      <c r="NSK48" s="683"/>
      <c r="NSL48" s="683"/>
      <c r="NSM48" s="683"/>
      <c r="NSN48" s="683"/>
      <c r="NSO48" s="683"/>
      <c r="NSP48" s="683"/>
      <c r="NSQ48" s="683"/>
      <c r="NSR48" s="683"/>
      <c r="NSS48" s="683"/>
      <c r="NST48" s="683"/>
      <c r="NSU48" s="683"/>
      <c r="NSV48" s="683"/>
      <c r="NSW48" s="683"/>
      <c r="NSX48" s="683"/>
      <c r="NSY48" s="683"/>
      <c r="NSZ48" s="683"/>
      <c r="NTA48" s="683"/>
      <c r="NTB48" s="683"/>
      <c r="NTC48" s="683"/>
      <c r="NTD48" s="683"/>
      <c r="NTE48" s="683"/>
      <c r="NTF48" s="683"/>
      <c r="NTG48" s="683"/>
      <c r="NTH48" s="683"/>
      <c r="NTI48" s="683"/>
      <c r="NTJ48" s="683"/>
      <c r="NTK48" s="683"/>
      <c r="NTL48" s="683"/>
      <c r="NTM48" s="683"/>
      <c r="NTN48" s="683"/>
      <c r="NTO48" s="683"/>
      <c r="NTP48" s="683"/>
      <c r="NTQ48" s="683"/>
      <c r="NTR48" s="683"/>
      <c r="NTS48" s="683"/>
      <c r="NTT48" s="683"/>
      <c r="NTU48" s="683"/>
      <c r="NTV48" s="683"/>
      <c r="NTW48" s="683"/>
      <c r="NTX48" s="683"/>
      <c r="NTY48" s="683"/>
      <c r="NTZ48" s="683"/>
      <c r="NUA48" s="683"/>
      <c r="NUB48" s="683"/>
      <c r="NUC48" s="683"/>
      <c r="NUD48" s="683"/>
      <c r="NUE48" s="683"/>
      <c r="NUF48" s="683"/>
      <c r="NUG48" s="683"/>
      <c r="NUH48" s="683"/>
      <c r="NUI48" s="683"/>
      <c r="NUJ48" s="683"/>
      <c r="NUK48" s="683"/>
      <c r="NUL48" s="683"/>
      <c r="NUM48" s="683"/>
      <c r="NUN48" s="683"/>
      <c r="NUO48" s="683"/>
      <c r="NUP48" s="683"/>
      <c r="NUQ48" s="683"/>
      <c r="NUR48" s="683"/>
      <c r="NUS48" s="683"/>
      <c r="NUT48" s="683"/>
      <c r="NUU48" s="683"/>
      <c r="NUV48" s="683"/>
      <c r="NUW48" s="683"/>
      <c r="NUX48" s="683"/>
      <c r="NUY48" s="683"/>
      <c r="NUZ48" s="683"/>
      <c r="NVA48" s="683"/>
      <c r="NVB48" s="683"/>
      <c r="NVC48" s="683"/>
      <c r="NVD48" s="683"/>
      <c r="NVE48" s="683"/>
      <c r="NVF48" s="683"/>
      <c r="NVG48" s="683"/>
      <c r="NVH48" s="683"/>
      <c r="NVI48" s="683"/>
      <c r="NVJ48" s="683"/>
      <c r="NVK48" s="683"/>
      <c r="NVL48" s="683"/>
      <c r="NVM48" s="683"/>
      <c r="NVN48" s="683"/>
      <c r="NVO48" s="683"/>
      <c r="NVP48" s="683"/>
      <c r="NVQ48" s="683"/>
      <c r="NVR48" s="683"/>
      <c r="NVS48" s="683"/>
      <c r="NVT48" s="683"/>
      <c r="NVU48" s="683"/>
      <c r="NVV48" s="683"/>
      <c r="NVW48" s="683"/>
      <c r="NVX48" s="683"/>
      <c r="NVY48" s="683"/>
      <c r="NVZ48" s="683"/>
      <c r="NWA48" s="683"/>
      <c r="NWB48" s="683"/>
      <c r="NWC48" s="683"/>
      <c r="NWD48" s="683"/>
      <c r="NWE48" s="683"/>
      <c r="NWF48" s="683"/>
      <c r="NWG48" s="683"/>
      <c r="NWH48" s="683"/>
      <c r="NWI48" s="683"/>
      <c r="NWJ48" s="683"/>
      <c r="NWK48" s="683"/>
      <c r="NWL48" s="683"/>
      <c r="NWM48" s="683"/>
      <c r="NWN48" s="683"/>
      <c r="NWO48" s="683"/>
      <c r="NWP48" s="683"/>
      <c r="NWQ48" s="683"/>
      <c r="NWR48" s="683"/>
      <c r="NWS48" s="683"/>
      <c r="NWT48" s="683"/>
      <c r="NWU48" s="683"/>
      <c r="NWV48" s="683"/>
      <c r="NWW48" s="683"/>
      <c r="NWX48" s="683"/>
      <c r="NWY48" s="683"/>
      <c r="NWZ48" s="683"/>
      <c r="NXA48" s="683"/>
      <c r="NXB48" s="683"/>
      <c r="NXC48" s="683"/>
      <c r="NXD48" s="683"/>
      <c r="NXE48" s="683"/>
      <c r="NXF48" s="683"/>
      <c r="NXG48" s="683"/>
      <c r="NXH48" s="683"/>
      <c r="NXI48" s="683"/>
      <c r="NXJ48" s="683"/>
      <c r="NXK48" s="683"/>
      <c r="NXL48" s="683"/>
      <c r="NXM48" s="683"/>
      <c r="NXN48" s="683"/>
      <c r="NXO48" s="683"/>
      <c r="NXP48" s="683"/>
      <c r="NXQ48" s="683"/>
      <c r="NXR48" s="683"/>
      <c r="NXS48" s="683"/>
      <c r="NXT48" s="683"/>
      <c r="NXU48" s="683"/>
      <c r="NXV48" s="683"/>
      <c r="NXW48" s="683"/>
      <c r="NXX48" s="683"/>
      <c r="NXY48" s="683"/>
      <c r="NXZ48" s="683"/>
      <c r="NYA48" s="683"/>
      <c r="NYB48" s="683"/>
      <c r="NYC48" s="683"/>
      <c r="NYD48" s="683"/>
      <c r="NYE48" s="683"/>
      <c r="NYF48" s="683"/>
      <c r="NYG48" s="683"/>
      <c r="NYH48" s="683"/>
      <c r="NYI48" s="683"/>
      <c r="NYJ48" s="683"/>
      <c r="NYK48" s="683"/>
      <c r="NYL48" s="683"/>
      <c r="NYM48" s="683"/>
      <c r="NYN48" s="683"/>
      <c r="NYO48" s="683"/>
      <c r="NYP48" s="683"/>
      <c r="NYQ48" s="683"/>
      <c r="NYR48" s="683"/>
      <c r="NYS48" s="683"/>
      <c r="NYT48" s="683"/>
      <c r="NYU48" s="683"/>
      <c r="NYV48" s="683"/>
      <c r="NYW48" s="683"/>
      <c r="NYX48" s="683"/>
      <c r="NYY48" s="683"/>
      <c r="NYZ48" s="683"/>
      <c r="NZA48" s="683"/>
      <c r="NZB48" s="683"/>
      <c r="NZC48" s="683"/>
      <c r="NZD48" s="683"/>
      <c r="NZE48" s="683"/>
      <c r="NZF48" s="683"/>
      <c r="NZG48" s="683"/>
      <c r="NZH48" s="683"/>
      <c r="NZI48" s="683"/>
      <c r="NZJ48" s="683"/>
      <c r="NZK48" s="683"/>
      <c r="NZL48" s="683"/>
      <c r="NZM48" s="683"/>
      <c r="NZN48" s="683"/>
      <c r="NZO48" s="683"/>
      <c r="NZP48" s="683"/>
      <c r="NZQ48" s="683"/>
      <c r="NZR48" s="683"/>
      <c r="NZS48" s="683"/>
      <c r="NZT48" s="683"/>
      <c r="NZU48" s="683"/>
      <c r="NZV48" s="683"/>
      <c r="NZW48" s="683"/>
      <c r="NZX48" s="683"/>
      <c r="NZY48" s="683"/>
      <c r="NZZ48" s="683"/>
      <c r="OAA48" s="683"/>
      <c r="OAB48" s="683"/>
      <c r="OAC48" s="683"/>
      <c r="OAD48" s="683"/>
      <c r="OAE48" s="683"/>
      <c r="OAF48" s="683"/>
      <c r="OAG48" s="683"/>
      <c r="OAH48" s="683"/>
      <c r="OAI48" s="683"/>
      <c r="OAJ48" s="683"/>
      <c r="OAK48" s="683"/>
      <c r="OAL48" s="683"/>
      <c r="OAM48" s="683"/>
      <c r="OAN48" s="683"/>
      <c r="OAO48" s="683"/>
      <c r="OAP48" s="683"/>
      <c r="OAQ48" s="683"/>
      <c r="OAR48" s="683"/>
      <c r="OAS48" s="683"/>
      <c r="OAT48" s="683"/>
      <c r="OAU48" s="683"/>
      <c r="OAV48" s="683"/>
      <c r="OAW48" s="683"/>
      <c r="OAX48" s="683"/>
      <c r="OAY48" s="683"/>
      <c r="OAZ48" s="683"/>
      <c r="OBA48" s="683"/>
      <c r="OBB48" s="683"/>
      <c r="OBC48" s="683"/>
      <c r="OBD48" s="683"/>
      <c r="OBE48" s="683"/>
      <c r="OBF48" s="683"/>
      <c r="OBG48" s="683"/>
      <c r="OBH48" s="683"/>
      <c r="OBI48" s="683"/>
      <c r="OBJ48" s="683"/>
      <c r="OBK48" s="683"/>
      <c r="OBL48" s="683"/>
      <c r="OBM48" s="683"/>
      <c r="OBN48" s="683"/>
      <c r="OBO48" s="683"/>
      <c r="OBP48" s="683"/>
      <c r="OBQ48" s="683"/>
      <c r="OBR48" s="683"/>
      <c r="OBS48" s="683"/>
      <c r="OBT48" s="683"/>
      <c r="OBU48" s="683"/>
      <c r="OBV48" s="683"/>
      <c r="OBW48" s="683"/>
      <c r="OBX48" s="683"/>
      <c r="OBY48" s="683"/>
      <c r="OBZ48" s="683"/>
      <c r="OCA48" s="683"/>
      <c r="OCB48" s="683"/>
      <c r="OCC48" s="683"/>
      <c r="OCD48" s="683"/>
      <c r="OCE48" s="683"/>
      <c r="OCF48" s="683"/>
      <c r="OCG48" s="683"/>
      <c r="OCH48" s="683"/>
      <c r="OCI48" s="683"/>
      <c r="OCJ48" s="683"/>
      <c r="OCK48" s="683"/>
      <c r="OCL48" s="683"/>
      <c r="OCM48" s="683"/>
      <c r="OCN48" s="683"/>
      <c r="OCO48" s="683"/>
      <c r="OCP48" s="683"/>
      <c r="OCQ48" s="683"/>
      <c r="OCR48" s="683"/>
      <c r="OCS48" s="683"/>
      <c r="OCT48" s="683"/>
      <c r="OCU48" s="683"/>
      <c r="OCV48" s="683"/>
      <c r="OCW48" s="683"/>
      <c r="OCX48" s="683"/>
      <c r="OCY48" s="683"/>
      <c r="OCZ48" s="683"/>
      <c r="ODA48" s="683"/>
      <c r="ODB48" s="683"/>
      <c r="ODC48" s="683"/>
      <c r="ODD48" s="683"/>
      <c r="ODE48" s="683"/>
      <c r="ODF48" s="683"/>
      <c r="ODG48" s="683"/>
      <c r="ODH48" s="683"/>
      <c r="ODI48" s="683"/>
      <c r="ODJ48" s="683"/>
      <c r="ODK48" s="683"/>
      <c r="ODL48" s="683"/>
      <c r="ODM48" s="683"/>
      <c r="ODN48" s="683"/>
      <c r="ODO48" s="683"/>
      <c r="ODP48" s="683"/>
      <c r="ODQ48" s="683"/>
      <c r="ODR48" s="683"/>
      <c r="ODS48" s="683"/>
      <c r="ODT48" s="683"/>
      <c r="ODU48" s="683"/>
      <c r="ODV48" s="683"/>
      <c r="ODW48" s="683"/>
      <c r="ODX48" s="683"/>
      <c r="ODY48" s="683"/>
      <c r="ODZ48" s="683"/>
      <c r="OEA48" s="683"/>
      <c r="OEB48" s="683"/>
      <c r="OEC48" s="683"/>
      <c r="OED48" s="683"/>
      <c r="OEE48" s="683"/>
      <c r="OEF48" s="683"/>
      <c r="OEG48" s="683"/>
      <c r="OEH48" s="683"/>
      <c r="OEI48" s="683"/>
      <c r="OEJ48" s="683"/>
      <c r="OEK48" s="683"/>
      <c r="OEL48" s="683"/>
      <c r="OEM48" s="683"/>
      <c r="OEN48" s="683"/>
      <c r="OEO48" s="683"/>
      <c r="OEP48" s="683"/>
      <c r="OEQ48" s="683"/>
      <c r="OER48" s="683"/>
      <c r="OES48" s="683"/>
      <c r="OET48" s="683"/>
      <c r="OEU48" s="683"/>
      <c r="OEV48" s="683"/>
      <c r="OEW48" s="683"/>
      <c r="OEX48" s="683"/>
      <c r="OEY48" s="683"/>
      <c r="OEZ48" s="683"/>
      <c r="OFA48" s="683"/>
      <c r="OFB48" s="683"/>
      <c r="OFC48" s="683"/>
      <c r="OFD48" s="683"/>
      <c r="OFE48" s="683"/>
      <c r="OFF48" s="683"/>
      <c r="OFG48" s="683"/>
      <c r="OFH48" s="683"/>
      <c r="OFI48" s="683"/>
      <c r="OFJ48" s="683"/>
      <c r="OFK48" s="683"/>
      <c r="OFL48" s="683"/>
      <c r="OFM48" s="683"/>
      <c r="OFN48" s="683"/>
      <c r="OFO48" s="683"/>
      <c r="OFP48" s="683"/>
      <c r="OFQ48" s="683"/>
      <c r="OFR48" s="683"/>
      <c r="OFS48" s="683"/>
      <c r="OFT48" s="683"/>
      <c r="OFU48" s="683"/>
      <c r="OFV48" s="683"/>
      <c r="OFW48" s="683"/>
      <c r="OFX48" s="683"/>
      <c r="OFY48" s="683"/>
      <c r="OFZ48" s="683"/>
      <c r="OGA48" s="683"/>
      <c r="OGB48" s="683"/>
      <c r="OGC48" s="683"/>
      <c r="OGD48" s="683"/>
      <c r="OGE48" s="683"/>
      <c r="OGF48" s="683"/>
      <c r="OGG48" s="683"/>
      <c r="OGH48" s="683"/>
      <c r="OGI48" s="683"/>
      <c r="OGJ48" s="683"/>
      <c r="OGK48" s="683"/>
      <c r="OGL48" s="683"/>
      <c r="OGM48" s="683"/>
      <c r="OGN48" s="683"/>
      <c r="OGO48" s="683"/>
      <c r="OGP48" s="683"/>
      <c r="OGQ48" s="683"/>
      <c r="OGR48" s="683"/>
      <c r="OGS48" s="683"/>
      <c r="OGT48" s="683"/>
      <c r="OGU48" s="683"/>
      <c r="OGV48" s="683"/>
      <c r="OGW48" s="683"/>
      <c r="OGX48" s="683"/>
      <c r="OGY48" s="683"/>
      <c r="OGZ48" s="683"/>
      <c r="OHA48" s="683"/>
      <c r="OHB48" s="683"/>
      <c r="OHC48" s="683"/>
      <c r="OHD48" s="683"/>
      <c r="OHE48" s="683"/>
      <c r="OHF48" s="683"/>
      <c r="OHG48" s="683"/>
      <c r="OHH48" s="683"/>
      <c r="OHI48" s="683"/>
      <c r="OHJ48" s="683"/>
      <c r="OHK48" s="683"/>
      <c r="OHL48" s="683"/>
      <c r="OHM48" s="683"/>
      <c r="OHN48" s="683"/>
      <c r="OHO48" s="683"/>
      <c r="OHP48" s="683"/>
      <c r="OHQ48" s="683"/>
      <c r="OHR48" s="683"/>
      <c r="OHS48" s="683"/>
      <c r="OHT48" s="683"/>
      <c r="OHU48" s="683"/>
      <c r="OHV48" s="683"/>
      <c r="OHW48" s="683"/>
      <c r="OHX48" s="683"/>
      <c r="OHY48" s="683"/>
      <c r="OHZ48" s="683"/>
      <c r="OIA48" s="683"/>
      <c r="OIB48" s="683"/>
      <c r="OIC48" s="683"/>
      <c r="OID48" s="683"/>
      <c r="OIE48" s="683"/>
      <c r="OIF48" s="683"/>
      <c r="OIG48" s="683"/>
      <c r="OIH48" s="683"/>
      <c r="OII48" s="683"/>
      <c r="OIJ48" s="683"/>
      <c r="OIK48" s="683"/>
      <c r="OIL48" s="683"/>
      <c r="OIM48" s="683"/>
      <c r="OIN48" s="683"/>
      <c r="OIO48" s="683"/>
      <c r="OIP48" s="683"/>
      <c r="OIQ48" s="683"/>
      <c r="OIR48" s="683"/>
      <c r="OIS48" s="683"/>
      <c r="OIT48" s="683"/>
      <c r="OIU48" s="683"/>
      <c r="OIV48" s="683"/>
      <c r="OIW48" s="683"/>
      <c r="OIX48" s="683"/>
      <c r="OIY48" s="683"/>
      <c r="OIZ48" s="683"/>
      <c r="OJA48" s="683"/>
      <c r="OJB48" s="683"/>
      <c r="OJC48" s="683"/>
      <c r="OJD48" s="683"/>
      <c r="OJE48" s="683"/>
      <c r="OJF48" s="683"/>
      <c r="OJG48" s="683"/>
      <c r="OJH48" s="683"/>
      <c r="OJI48" s="683"/>
      <c r="OJJ48" s="683"/>
      <c r="OJK48" s="683"/>
      <c r="OJL48" s="683"/>
      <c r="OJM48" s="683"/>
      <c r="OJN48" s="683"/>
      <c r="OJO48" s="683"/>
      <c r="OJP48" s="683"/>
      <c r="OJQ48" s="683"/>
      <c r="OJR48" s="683"/>
      <c r="OJS48" s="683"/>
      <c r="OJT48" s="683"/>
      <c r="OJU48" s="683"/>
      <c r="OJV48" s="683"/>
      <c r="OJW48" s="683"/>
      <c r="OJX48" s="683"/>
      <c r="OJY48" s="683"/>
      <c r="OJZ48" s="683"/>
      <c r="OKA48" s="683"/>
      <c r="OKB48" s="683"/>
      <c r="OKC48" s="683"/>
      <c r="OKD48" s="683"/>
      <c r="OKE48" s="683"/>
      <c r="OKF48" s="683"/>
      <c r="OKG48" s="683"/>
      <c r="OKH48" s="683"/>
      <c r="OKI48" s="683"/>
      <c r="OKJ48" s="683"/>
      <c r="OKK48" s="683"/>
      <c r="OKL48" s="683"/>
      <c r="OKM48" s="683"/>
      <c r="OKN48" s="683"/>
      <c r="OKO48" s="683"/>
      <c r="OKP48" s="683"/>
      <c r="OKQ48" s="683"/>
      <c r="OKR48" s="683"/>
      <c r="OKS48" s="683"/>
      <c r="OKT48" s="683"/>
      <c r="OKU48" s="683"/>
      <c r="OKV48" s="683"/>
      <c r="OKW48" s="683"/>
      <c r="OKX48" s="683"/>
      <c r="OKY48" s="683"/>
      <c r="OKZ48" s="683"/>
      <c r="OLA48" s="683"/>
      <c r="OLB48" s="683"/>
      <c r="OLC48" s="683"/>
      <c r="OLD48" s="683"/>
      <c r="OLE48" s="683"/>
      <c r="OLF48" s="683"/>
      <c r="OLG48" s="683"/>
      <c r="OLH48" s="683"/>
      <c r="OLI48" s="683"/>
      <c r="OLJ48" s="683"/>
      <c r="OLK48" s="683"/>
      <c r="OLL48" s="683"/>
      <c r="OLM48" s="683"/>
      <c r="OLN48" s="683"/>
      <c r="OLO48" s="683"/>
      <c r="OLP48" s="683"/>
      <c r="OLQ48" s="683"/>
      <c r="OLR48" s="683"/>
      <c r="OLS48" s="683"/>
      <c r="OLT48" s="683"/>
      <c r="OLU48" s="683"/>
      <c r="OLV48" s="683"/>
      <c r="OLW48" s="683"/>
      <c r="OLX48" s="683"/>
      <c r="OLY48" s="683"/>
      <c r="OLZ48" s="683"/>
      <c r="OMA48" s="683"/>
      <c r="OMB48" s="683"/>
      <c r="OMC48" s="683"/>
      <c r="OMD48" s="683"/>
      <c r="OME48" s="683"/>
      <c r="OMF48" s="683"/>
      <c r="OMG48" s="683"/>
      <c r="OMH48" s="683"/>
      <c r="OMI48" s="683"/>
      <c r="OMJ48" s="683"/>
      <c r="OMK48" s="683"/>
      <c r="OML48" s="683"/>
      <c r="OMM48" s="683"/>
      <c r="OMN48" s="683"/>
      <c r="OMO48" s="683"/>
      <c r="OMP48" s="683"/>
      <c r="OMQ48" s="683"/>
      <c r="OMR48" s="683"/>
      <c r="OMS48" s="683"/>
      <c r="OMT48" s="683"/>
      <c r="OMU48" s="683"/>
      <c r="OMV48" s="683"/>
      <c r="OMW48" s="683"/>
      <c r="OMX48" s="683"/>
      <c r="OMY48" s="683"/>
      <c r="OMZ48" s="683"/>
      <c r="ONA48" s="683"/>
      <c r="ONB48" s="683"/>
      <c r="ONC48" s="683"/>
      <c r="OND48" s="683"/>
      <c r="ONE48" s="683"/>
      <c r="ONF48" s="683"/>
      <c r="ONG48" s="683"/>
      <c r="ONH48" s="683"/>
      <c r="ONI48" s="683"/>
      <c r="ONJ48" s="683"/>
      <c r="ONK48" s="683"/>
      <c r="ONL48" s="683"/>
      <c r="ONM48" s="683"/>
      <c r="ONN48" s="683"/>
      <c r="ONO48" s="683"/>
      <c r="ONP48" s="683"/>
      <c r="ONQ48" s="683"/>
      <c r="ONR48" s="683"/>
      <c r="ONS48" s="683"/>
      <c r="ONT48" s="683"/>
      <c r="ONU48" s="683"/>
      <c r="ONV48" s="683"/>
      <c r="ONW48" s="683"/>
      <c r="ONX48" s="683"/>
      <c r="ONY48" s="683"/>
      <c r="ONZ48" s="683"/>
      <c r="OOA48" s="683"/>
      <c r="OOB48" s="683"/>
      <c r="OOC48" s="683"/>
      <c r="OOD48" s="683"/>
      <c r="OOE48" s="683"/>
      <c r="OOF48" s="683"/>
      <c r="OOG48" s="683"/>
      <c r="OOH48" s="683"/>
      <c r="OOI48" s="683"/>
      <c r="OOJ48" s="683"/>
      <c r="OOK48" s="683"/>
      <c r="OOL48" s="683"/>
      <c r="OOM48" s="683"/>
      <c r="OON48" s="683"/>
      <c r="OOO48" s="683"/>
      <c r="OOP48" s="683"/>
      <c r="OOQ48" s="683"/>
      <c r="OOR48" s="683"/>
      <c r="OOS48" s="683"/>
      <c r="OOT48" s="683"/>
      <c r="OOU48" s="683"/>
      <c r="OOV48" s="683"/>
      <c r="OOW48" s="683"/>
      <c r="OOX48" s="683"/>
      <c r="OOY48" s="683"/>
      <c r="OOZ48" s="683"/>
      <c r="OPA48" s="683"/>
      <c r="OPB48" s="683"/>
      <c r="OPC48" s="683"/>
      <c r="OPD48" s="683"/>
      <c r="OPE48" s="683"/>
      <c r="OPF48" s="683"/>
      <c r="OPG48" s="683"/>
      <c r="OPH48" s="683"/>
      <c r="OPI48" s="683"/>
      <c r="OPJ48" s="683"/>
      <c r="OPK48" s="683"/>
      <c r="OPL48" s="683"/>
      <c r="OPM48" s="683"/>
      <c r="OPN48" s="683"/>
      <c r="OPO48" s="683"/>
      <c r="OPP48" s="683"/>
      <c r="OPQ48" s="683"/>
      <c r="OPR48" s="683"/>
      <c r="OPS48" s="683"/>
      <c r="OPT48" s="683"/>
      <c r="OPU48" s="683"/>
      <c r="OPV48" s="683"/>
      <c r="OPW48" s="683"/>
      <c r="OPX48" s="683"/>
      <c r="OPY48" s="683"/>
      <c r="OPZ48" s="683"/>
      <c r="OQA48" s="683"/>
      <c r="OQB48" s="683"/>
      <c r="OQC48" s="683"/>
      <c r="OQD48" s="683"/>
      <c r="OQE48" s="683"/>
      <c r="OQF48" s="683"/>
      <c r="OQG48" s="683"/>
      <c r="OQH48" s="683"/>
      <c r="OQI48" s="683"/>
      <c r="OQJ48" s="683"/>
      <c r="OQK48" s="683"/>
      <c r="OQL48" s="683"/>
      <c r="OQM48" s="683"/>
      <c r="OQN48" s="683"/>
      <c r="OQO48" s="683"/>
      <c r="OQP48" s="683"/>
      <c r="OQQ48" s="683"/>
      <c r="OQR48" s="683"/>
      <c r="OQS48" s="683"/>
      <c r="OQT48" s="683"/>
      <c r="OQU48" s="683"/>
      <c r="OQV48" s="683"/>
      <c r="OQW48" s="683"/>
      <c r="OQX48" s="683"/>
      <c r="OQY48" s="683"/>
      <c r="OQZ48" s="683"/>
      <c r="ORA48" s="683"/>
      <c r="ORB48" s="683"/>
      <c r="ORC48" s="683"/>
      <c r="ORD48" s="683"/>
      <c r="ORE48" s="683"/>
      <c r="ORF48" s="683"/>
      <c r="ORG48" s="683"/>
      <c r="ORH48" s="683"/>
      <c r="ORI48" s="683"/>
      <c r="ORJ48" s="683"/>
      <c r="ORK48" s="683"/>
      <c r="ORL48" s="683"/>
      <c r="ORM48" s="683"/>
      <c r="ORN48" s="683"/>
      <c r="ORO48" s="683"/>
      <c r="ORP48" s="683"/>
      <c r="ORQ48" s="683"/>
      <c r="ORR48" s="683"/>
      <c r="ORS48" s="683"/>
      <c r="ORT48" s="683"/>
      <c r="ORU48" s="683"/>
      <c r="ORV48" s="683"/>
      <c r="ORW48" s="683"/>
      <c r="ORX48" s="683"/>
      <c r="ORY48" s="683"/>
      <c r="ORZ48" s="683"/>
      <c r="OSA48" s="683"/>
      <c r="OSB48" s="683"/>
      <c r="OSC48" s="683"/>
      <c r="OSD48" s="683"/>
      <c r="OSE48" s="683"/>
      <c r="OSF48" s="683"/>
      <c r="OSG48" s="683"/>
      <c r="OSH48" s="683"/>
      <c r="OSI48" s="683"/>
      <c r="OSJ48" s="683"/>
      <c r="OSK48" s="683"/>
      <c r="OSL48" s="683"/>
      <c r="OSM48" s="683"/>
      <c r="OSN48" s="683"/>
      <c r="OSO48" s="683"/>
      <c r="OSP48" s="683"/>
      <c r="OSQ48" s="683"/>
      <c r="OSR48" s="683"/>
      <c r="OSS48" s="683"/>
      <c r="OST48" s="683"/>
      <c r="OSU48" s="683"/>
      <c r="OSV48" s="683"/>
      <c r="OSW48" s="683"/>
      <c r="OSX48" s="683"/>
      <c r="OSY48" s="683"/>
      <c r="OSZ48" s="683"/>
      <c r="OTA48" s="683"/>
      <c r="OTB48" s="683"/>
      <c r="OTC48" s="683"/>
      <c r="OTD48" s="683"/>
      <c r="OTE48" s="683"/>
      <c r="OTF48" s="683"/>
      <c r="OTG48" s="683"/>
      <c r="OTH48" s="683"/>
      <c r="OTI48" s="683"/>
      <c r="OTJ48" s="683"/>
      <c r="OTK48" s="683"/>
      <c r="OTL48" s="683"/>
      <c r="OTM48" s="683"/>
      <c r="OTN48" s="683"/>
      <c r="OTO48" s="683"/>
      <c r="OTP48" s="683"/>
      <c r="OTQ48" s="683"/>
      <c r="OTR48" s="683"/>
      <c r="OTS48" s="683"/>
      <c r="OTT48" s="683"/>
      <c r="OTU48" s="683"/>
      <c r="OTV48" s="683"/>
      <c r="OTW48" s="683"/>
      <c r="OTX48" s="683"/>
      <c r="OTY48" s="683"/>
      <c r="OTZ48" s="683"/>
      <c r="OUA48" s="683"/>
      <c r="OUB48" s="683"/>
      <c r="OUC48" s="683"/>
      <c r="OUD48" s="683"/>
      <c r="OUE48" s="683"/>
      <c r="OUF48" s="683"/>
      <c r="OUG48" s="683"/>
      <c r="OUH48" s="683"/>
      <c r="OUI48" s="683"/>
      <c r="OUJ48" s="683"/>
      <c r="OUK48" s="683"/>
      <c r="OUL48" s="683"/>
      <c r="OUM48" s="683"/>
      <c r="OUN48" s="683"/>
      <c r="OUO48" s="683"/>
      <c r="OUP48" s="683"/>
      <c r="OUQ48" s="683"/>
      <c r="OUR48" s="683"/>
      <c r="OUS48" s="683"/>
      <c r="OUT48" s="683"/>
      <c r="OUU48" s="683"/>
      <c r="OUV48" s="683"/>
      <c r="OUW48" s="683"/>
      <c r="OUX48" s="683"/>
      <c r="OUY48" s="683"/>
      <c r="OUZ48" s="683"/>
      <c r="OVA48" s="683"/>
      <c r="OVB48" s="683"/>
      <c r="OVC48" s="683"/>
      <c r="OVD48" s="683"/>
      <c r="OVE48" s="683"/>
      <c r="OVF48" s="683"/>
      <c r="OVG48" s="683"/>
      <c r="OVH48" s="683"/>
      <c r="OVI48" s="683"/>
      <c r="OVJ48" s="683"/>
      <c r="OVK48" s="683"/>
      <c r="OVL48" s="683"/>
      <c r="OVM48" s="683"/>
      <c r="OVN48" s="683"/>
      <c r="OVO48" s="683"/>
      <c r="OVP48" s="683"/>
      <c r="OVQ48" s="683"/>
      <c r="OVR48" s="683"/>
      <c r="OVS48" s="683"/>
      <c r="OVT48" s="683"/>
      <c r="OVU48" s="683"/>
      <c r="OVV48" s="683"/>
      <c r="OVW48" s="683"/>
      <c r="OVX48" s="683"/>
      <c r="OVY48" s="683"/>
      <c r="OVZ48" s="683"/>
      <c r="OWA48" s="683"/>
      <c r="OWB48" s="683"/>
      <c r="OWC48" s="683"/>
      <c r="OWD48" s="683"/>
      <c r="OWE48" s="683"/>
      <c r="OWF48" s="683"/>
      <c r="OWG48" s="683"/>
      <c r="OWH48" s="683"/>
      <c r="OWI48" s="683"/>
      <c r="OWJ48" s="683"/>
      <c r="OWK48" s="683"/>
      <c r="OWL48" s="683"/>
      <c r="OWM48" s="683"/>
      <c r="OWN48" s="683"/>
      <c r="OWO48" s="683"/>
      <c r="OWP48" s="683"/>
      <c r="OWQ48" s="683"/>
      <c r="OWR48" s="683"/>
      <c r="OWS48" s="683"/>
      <c r="OWT48" s="683"/>
      <c r="OWU48" s="683"/>
      <c r="OWV48" s="683"/>
      <c r="OWW48" s="683"/>
      <c r="OWX48" s="683"/>
      <c r="OWY48" s="683"/>
      <c r="OWZ48" s="683"/>
      <c r="OXA48" s="683"/>
      <c r="OXB48" s="683"/>
      <c r="OXC48" s="683"/>
      <c r="OXD48" s="683"/>
      <c r="OXE48" s="683"/>
      <c r="OXF48" s="683"/>
      <c r="OXG48" s="683"/>
      <c r="OXH48" s="683"/>
      <c r="OXI48" s="683"/>
      <c r="OXJ48" s="683"/>
      <c r="OXK48" s="683"/>
      <c r="OXL48" s="683"/>
      <c r="OXM48" s="683"/>
      <c r="OXN48" s="683"/>
      <c r="OXO48" s="683"/>
      <c r="OXP48" s="683"/>
      <c r="OXQ48" s="683"/>
      <c r="OXR48" s="683"/>
      <c r="OXS48" s="683"/>
      <c r="OXT48" s="683"/>
      <c r="OXU48" s="683"/>
      <c r="OXV48" s="683"/>
      <c r="OXW48" s="683"/>
      <c r="OXX48" s="683"/>
      <c r="OXY48" s="683"/>
      <c r="OXZ48" s="683"/>
      <c r="OYA48" s="683"/>
      <c r="OYB48" s="683"/>
      <c r="OYC48" s="683"/>
      <c r="OYD48" s="683"/>
      <c r="OYE48" s="683"/>
      <c r="OYF48" s="683"/>
      <c r="OYG48" s="683"/>
      <c r="OYH48" s="683"/>
      <c r="OYI48" s="683"/>
      <c r="OYJ48" s="683"/>
      <c r="OYK48" s="683"/>
      <c r="OYL48" s="683"/>
      <c r="OYM48" s="683"/>
      <c r="OYN48" s="683"/>
      <c r="OYO48" s="683"/>
      <c r="OYP48" s="683"/>
      <c r="OYQ48" s="683"/>
      <c r="OYR48" s="683"/>
      <c r="OYS48" s="683"/>
      <c r="OYT48" s="683"/>
      <c r="OYU48" s="683"/>
      <c r="OYV48" s="683"/>
      <c r="OYW48" s="683"/>
      <c r="OYX48" s="683"/>
      <c r="OYY48" s="683"/>
      <c r="OYZ48" s="683"/>
      <c r="OZA48" s="683"/>
      <c r="OZB48" s="683"/>
      <c r="OZC48" s="683"/>
      <c r="OZD48" s="683"/>
      <c r="OZE48" s="683"/>
      <c r="OZF48" s="683"/>
      <c r="OZG48" s="683"/>
      <c r="OZH48" s="683"/>
      <c r="OZI48" s="683"/>
      <c r="OZJ48" s="683"/>
      <c r="OZK48" s="683"/>
      <c r="OZL48" s="683"/>
      <c r="OZM48" s="683"/>
      <c r="OZN48" s="683"/>
      <c r="OZO48" s="683"/>
      <c r="OZP48" s="683"/>
      <c r="OZQ48" s="683"/>
      <c r="OZR48" s="683"/>
      <c r="OZS48" s="683"/>
      <c r="OZT48" s="683"/>
      <c r="OZU48" s="683"/>
      <c r="OZV48" s="683"/>
      <c r="OZW48" s="683"/>
      <c r="OZX48" s="683"/>
      <c r="OZY48" s="683"/>
      <c r="OZZ48" s="683"/>
      <c r="PAA48" s="683"/>
      <c r="PAB48" s="683"/>
      <c r="PAC48" s="683"/>
      <c r="PAD48" s="683"/>
      <c r="PAE48" s="683"/>
      <c r="PAF48" s="683"/>
      <c r="PAG48" s="683"/>
      <c r="PAH48" s="683"/>
      <c r="PAI48" s="683"/>
      <c r="PAJ48" s="683"/>
      <c r="PAK48" s="683"/>
      <c r="PAL48" s="683"/>
      <c r="PAM48" s="683"/>
      <c r="PAN48" s="683"/>
      <c r="PAO48" s="683"/>
      <c r="PAP48" s="683"/>
      <c r="PAQ48" s="683"/>
      <c r="PAR48" s="683"/>
      <c r="PAS48" s="683"/>
      <c r="PAT48" s="683"/>
      <c r="PAU48" s="683"/>
      <c r="PAV48" s="683"/>
      <c r="PAW48" s="683"/>
      <c r="PAX48" s="683"/>
      <c r="PAY48" s="683"/>
      <c r="PAZ48" s="683"/>
      <c r="PBA48" s="683"/>
      <c r="PBB48" s="683"/>
      <c r="PBC48" s="683"/>
      <c r="PBD48" s="683"/>
      <c r="PBE48" s="683"/>
      <c r="PBF48" s="683"/>
      <c r="PBG48" s="683"/>
      <c r="PBH48" s="683"/>
      <c r="PBI48" s="683"/>
      <c r="PBJ48" s="683"/>
      <c r="PBK48" s="683"/>
      <c r="PBL48" s="683"/>
      <c r="PBM48" s="683"/>
      <c r="PBN48" s="683"/>
      <c r="PBO48" s="683"/>
      <c r="PBP48" s="683"/>
      <c r="PBQ48" s="683"/>
      <c r="PBR48" s="683"/>
      <c r="PBS48" s="683"/>
      <c r="PBT48" s="683"/>
      <c r="PBU48" s="683"/>
      <c r="PBV48" s="683"/>
      <c r="PBW48" s="683"/>
      <c r="PBX48" s="683"/>
      <c r="PBY48" s="683"/>
      <c r="PBZ48" s="683"/>
      <c r="PCA48" s="683"/>
      <c r="PCB48" s="683"/>
      <c r="PCC48" s="683"/>
      <c r="PCD48" s="683"/>
      <c r="PCE48" s="683"/>
      <c r="PCF48" s="683"/>
      <c r="PCG48" s="683"/>
      <c r="PCH48" s="683"/>
      <c r="PCI48" s="683"/>
      <c r="PCJ48" s="683"/>
      <c r="PCK48" s="683"/>
      <c r="PCL48" s="683"/>
      <c r="PCM48" s="683"/>
      <c r="PCN48" s="683"/>
      <c r="PCO48" s="683"/>
      <c r="PCP48" s="683"/>
      <c r="PCQ48" s="683"/>
      <c r="PCR48" s="683"/>
      <c r="PCS48" s="683"/>
      <c r="PCT48" s="683"/>
      <c r="PCU48" s="683"/>
      <c r="PCV48" s="683"/>
      <c r="PCW48" s="683"/>
      <c r="PCX48" s="683"/>
      <c r="PCY48" s="683"/>
      <c r="PCZ48" s="683"/>
      <c r="PDA48" s="683"/>
      <c r="PDB48" s="683"/>
      <c r="PDC48" s="683"/>
      <c r="PDD48" s="683"/>
      <c r="PDE48" s="683"/>
      <c r="PDF48" s="683"/>
      <c r="PDG48" s="683"/>
      <c r="PDH48" s="683"/>
      <c r="PDI48" s="683"/>
      <c r="PDJ48" s="683"/>
      <c r="PDK48" s="683"/>
      <c r="PDL48" s="683"/>
      <c r="PDM48" s="683"/>
      <c r="PDN48" s="683"/>
      <c r="PDO48" s="683"/>
      <c r="PDP48" s="683"/>
      <c r="PDQ48" s="683"/>
      <c r="PDR48" s="683"/>
      <c r="PDS48" s="683"/>
      <c r="PDT48" s="683"/>
      <c r="PDU48" s="683"/>
      <c r="PDV48" s="683"/>
      <c r="PDW48" s="683"/>
      <c r="PDX48" s="683"/>
      <c r="PDY48" s="683"/>
      <c r="PDZ48" s="683"/>
      <c r="PEA48" s="683"/>
      <c r="PEB48" s="683"/>
      <c r="PEC48" s="683"/>
      <c r="PED48" s="683"/>
      <c r="PEE48" s="683"/>
      <c r="PEF48" s="683"/>
      <c r="PEG48" s="683"/>
      <c r="PEH48" s="683"/>
      <c r="PEI48" s="683"/>
      <c r="PEJ48" s="683"/>
      <c r="PEK48" s="683"/>
      <c r="PEL48" s="683"/>
      <c r="PEM48" s="683"/>
      <c r="PEN48" s="683"/>
      <c r="PEO48" s="683"/>
      <c r="PEP48" s="683"/>
      <c r="PEQ48" s="683"/>
      <c r="PER48" s="683"/>
      <c r="PES48" s="683"/>
      <c r="PET48" s="683"/>
      <c r="PEU48" s="683"/>
      <c r="PEV48" s="683"/>
      <c r="PEW48" s="683"/>
      <c r="PEX48" s="683"/>
      <c r="PEY48" s="683"/>
      <c r="PEZ48" s="683"/>
      <c r="PFA48" s="683"/>
      <c r="PFB48" s="683"/>
      <c r="PFC48" s="683"/>
      <c r="PFD48" s="683"/>
      <c r="PFE48" s="683"/>
      <c r="PFF48" s="683"/>
      <c r="PFG48" s="683"/>
      <c r="PFH48" s="683"/>
      <c r="PFI48" s="683"/>
      <c r="PFJ48" s="683"/>
      <c r="PFK48" s="683"/>
      <c r="PFL48" s="683"/>
      <c r="PFM48" s="683"/>
      <c r="PFN48" s="683"/>
      <c r="PFO48" s="683"/>
      <c r="PFP48" s="683"/>
      <c r="PFQ48" s="683"/>
      <c r="PFR48" s="683"/>
      <c r="PFS48" s="683"/>
      <c r="PFT48" s="683"/>
      <c r="PFU48" s="683"/>
      <c r="PFV48" s="683"/>
      <c r="PFW48" s="683"/>
      <c r="PFX48" s="683"/>
      <c r="PFY48" s="683"/>
      <c r="PFZ48" s="683"/>
      <c r="PGA48" s="683"/>
      <c r="PGB48" s="683"/>
      <c r="PGC48" s="683"/>
      <c r="PGD48" s="683"/>
      <c r="PGE48" s="683"/>
      <c r="PGF48" s="683"/>
      <c r="PGG48" s="683"/>
      <c r="PGH48" s="683"/>
      <c r="PGI48" s="683"/>
      <c r="PGJ48" s="683"/>
      <c r="PGK48" s="683"/>
      <c r="PGL48" s="683"/>
      <c r="PGM48" s="683"/>
      <c r="PGN48" s="683"/>
      <c r="PGO48" s="683"/>
      <c r="PGP48" s="683"/>
      <c r="PGQ48" s="683"/>
      <c r="PGR48" s="683"/>
      <c r="PGS48" s="683"/>
      <c r="PGT48" s="683"/>
      <c r="PGU48" s="683"/>
      <c r="PGV48" s="683"/>
      <c r="PGW48" s="683"/>
      <c r="PGX48" s="683"/>
      <c r="PGY48" s="683"/>
      <c r="PGZ48" s="683"/>
      <c r="PHA48" s="683"/>
      <c r="PHB48" s="683"/>
      <c r="PHC48" s="683"/>
      <c r="PHD48" s="683"/>
      <c r="PHE48" s="683"/>
      <c r="PHF48" s="683"/>
      <c r="PHG48" s="683"/>
      <c r="PHH48" s="683"/>
      <c r="PHI48" s="683"/>
      <c r="PHJ48" s="683"/>
      <c r="PHK48" s="683"/>
      <c r="PHL48" s="683"/>
      <c r="PHM48" s="683"/>
      <c r="PHN48" s="683"/>
      <c r="PHO48" s="683"/>
      <c r="PHP48" s="683"/>
      <c r="PHQ48" s="683"/>
      <c r="PHR48" s="683"/>
      <c r="PHS48" s="683"/>
      <c r="PHT48" s="683"/>
      <c r="PHU48" s="683"/>
      <c r="PHV48" s="683"/>
      <c r="PHW48" s="683"/>
      <c r="PHX48" s="683"/>
      <c r="PHY48" s="683"/>
      <c r="PHZ48" s="683"/>
      <c r="PIA48" s="683"/>
      <c r="PIB48" s="683"/>
      <c r="PIC48" s="683"/>
      <c r="PID48" s="683"/>
      <c r="PIE48" s="683"/>
      <c r="PIF48" s="683"/>
      <c r="PIG48" s="683"/>
      <c r="PIH48" s="683"/>
      <c r="PII48" s="683"/>
      <c r="PIJ48" s="683"/>
      <c r="PIK48" s="683"/>
      <c r="PIL48" s="683"/>
      <c r="PIM48" s="683"/>
      <c r="PIN48" s="683"/>
      <c r="PIO48" s="683"/>
      <c r="PIP48" s="683"/>
      <c r="PIQ48" s="683"/>
      <c r="PIR48" s="683"/>
      <c r="PIS48" s="683"/>
      <c r="PIT48" s="683"/>
      <c r="PIU48" s="683"/>
      <c r="PIV48" s="683"/>
      <c r="PIW48" s="683"/>
      <c r="PIX48" s="683"/>
      <c r="PIY48" s="683"/>
      <c r="PIZ48" s="683"/>
      <c r="PJA48" s="683"/>
      <c r="PJB48" s="683"/>
      <c r="PJC48" s="683"/>
      <c r="PJD48" s="683"/>
      <c r="PJE48" s="683"/>
      <c r="PJF48" s="683"/>
      <c r="PJG48" s="683"/>
      <c r="PJH48" s="683"/>
      <c r="PJI48" s="683"/>
      <c r="PJJ48" s="683"/>
      <c r="PJK48" s="683"/>
      <c r="PJL48" s="683"/>
      <c r="PJM48" s="683"/>
      <c r="PJN48" s="683"/>
      <c r="PJO48" s="683"/>
      <c r="PJP48" s="683"/>
      <c r="PJQ48" s="683"/>
      <c r="PJR48" s="683"/>
      <c r="PJS48" s="683"/>
      <c r="PJT48" s="683"/>
      <c r="PJU48" s="683"/>
      <c r="PJV48" s="683"/>
      <c r="PJW48" s="683"/>
      <c r="PJX48" s="683"/>
      <c r="PJY48" s="683"/>
      <c r="PJZ48" s="683"/>
      <c r="PKA48" s="683"/>
      <c r="PKB48" s="683"/>
      <c r="PKC48" s="683"/>
      <c r="PKD48" s="683"/>
      <c r="PKE48" s="683"/>
      <c r="PKF48" s="683"/>
      <c r="PKG48" s="683"/>
      <c r="PKH48" s="683"/>
      <c r="PKI48" s="683"/>
      <c r="PKJ48" s="683"/>
      <c r="PKK48" s="683"/>
      <c r="PKL48" s="683"/>
      <c r="PKM48" s="683"/>
      <c r="PKN48" s="683"/>
      <c r="PKO48" s="683"/>
      <c r="PKP48" s="683"/>
      <c r="PKQ48" s="683"/>
      <c r="PKR48" s="683"/>
      <c r="PKS48" s="683"/>
      <c r="PKT48" s="683"/>
      <c r="PKU48" s="683"/>
      <c r="PKV48" s="683"/>
      <c r="PKW48" s="683"/>
      <c r="PKX48" s="683"/>
      <c r="PKY48" s="683"/>
      <c r="PKZ48" s="683"/>
      <c r="PLA48" s="683"/>
      <c r="PLB48" s="683"/>
      <c r="PLC48" s="683"/>
      <c r="PLD48" s="683"/>
      <c r="PLE48" s="683"/>
      <c r="PLF48" s="683"/>
      <c r="PLG48" s="683"/>
      <c r="PLH48" s="683"/>
      <c r="PLI48" s="683"/>
      <c r="PLJ48" s="683"/>
      <c r="PLK48" s="683"/>
      <c r="PLL48" s="683"/>
      <c r="PLM48" s="683"/>
      <c r="PLN48" s="683"/>
      <c r="PLO48" s="683"/>
      <c r="PLP48" s="683"/>
      <c r="PLQ48" s="683"/>
      <c r="PLR48" s="683"/>
      <c r="PLS48" s="683"/>
      <c r="PLT48" s="683"/>
      <c r="PLU48" s="683"/>
      <c r="PLV48" s="683"/>
      <c r="PLW48" s="683"/>
      <c r="PLX48" s="683"/>
      <c r="PLY48" s="683"/>
      <c r="PLZ48" s="683"/>
      <c r="PMA48" s="683"/>
      <c r="PMB48" s="683"/>
      <c r="PMC48" s="683"/>
      <c r="PMD48" s="683"/>
      <c r="PME48" s="683"/>
      <c r="PMF48" s="683"/>
      <c r="PMG48" s="683"/>
      <c r="PMH48" s="683"/>
      <c r="PMI48" s="683"/>
      <c r="PMJ48" s="683"/>
      <c r="PMK48" s="683"/>
      <c r="PML48" s="683"/>
      <c r="PMM48" s="683"/>
      <c r="PMN48" s="683"/>
      <c r="PMO48" s="683"/>
      <c r="PMP48" s="683"/>
      <c r="PMQ48" s="683"/>
      <c r="PMR48" s="683"/>
      <c r="PMS48" s="683"/>
      <c r="PMT48" s="683"/>
      <c r="PMU48" s="683"/>
      <c r="PMV48" s="683"/>
      <c r="PMW48" s="683"/>
      <c r="PMX48" s="683"/>
      <c r="PMY48" s="683"/>
      <c r="PMZ48" s="683"/>
      <c r="PNA48" s="683"/>
      <c r="PNB48" s="683"/>
      <c r="PNC48" s="683"/>
      <c r="PND48" s="683"/>
      <c r="PNE48" s="683"/>
      <c r="PNF48" s="683"/>
      <c r="PNG48" s="683"/>
      <c r="PNH48" s="683"/>
      <c r="PNI48" s="683"/>
      <c r="PNJ48" s="683"/>
      <c r="PNK48" s="683"/>
      <c r="PNL48" s="683"/>
      <c r="PNM48" s="683"/>
      <c r="PNN48" s="683"/>
      <c r="PNO48" s="683"/>
      <c r="PNP48" s="683"/>
      <c r="PNQ48" s="683"/>
      <c r="PNR48" s="683"/>
      <c r="PNS48" s="683"/>
      <c r="PNT48" s="683"/>
      <c r="PNU48" s="683"/>
      <c r="PNV48" s="683"/>
      <c r="PNW48" s="683"/>
      <c r="PNX48" s="683"/>
      <c r="PNY48" s="683"/>
      <c r="PNZ48" s="683"/>
      <c r="POA48" s="683"/>
      <c r="POB48" s="683"/>
      <c r="POC48" s="683"/>
      <c r="POD48" s="683"/>
      <c r="POE48" s="683"/>
      <c r="POF48" s="683"/>
      <c r="POG48" s="683"/>
      <c r="POH48" s="683"/>
      <c r="POI48" s="683"/>
      <c r="POJ48" s="683"/>
      <c r="POK48" s="683"/>
      <c r="POL48" s="683"/>
      <c r="POM48" s="683"/>
      <c r="PON48" s="683"/>
      <c r="POO48" s="683"/>
      <c r="POP48" s="683"/>
      <c r="POQ48" s="683"/>
      <c r="POR48" s="683"/>
      <c r="POS48" s="683"/>
      <c r="POT48" s="683"/>
      <c r="POU48" s="683"/>
      <c r="POV48" s="683"/>
      <c r="POW48" s="683"/>
      <c r="POX48" s="683"/>
      <c r="POY48" s="683"/>
      <c r="POZ48" s="683"/>
      <c r="PPA48" s="683"/>
      <c r="PPB48" s="683"/>
      <c r="PPC48" s="683"/>
      <c r="PPD48" s="683"/>
      <c r="PPE48" s="683"/>
      <c r="PPF48" s="683"/>
      <c r="PPG48" s="683"/>
      <c r="PPH48" s="683"/>
      <c r="PPI48" s="683"/>
      <c r="PPJ48" s="683"/>
      <c r="PPK48" s="683"/>
      <c r="PPL48" s="683"/>
      <c r="PPM48" s="683"/>
      <c r="PPN48" s="683"/>
      <c r="PPO48" s="683"/>
      <c r="PPP48" s="683"/>
      <c r="PPQ48" s="683"/>
      <c r="PPR48" s="683"/>
      <c r="PPS48" s="683"/>
      <c r="PPT48" s="683"/>
      <c r="PPU48" s="683"/>
      <c r="PPV48" s="683"/>
      <c r="PPW48" s="683"/>
      <c r="PPX48" s="683"/>
      <c r="PPY48" s="683"/>
      <c r="PPZ48" s="683"/>
      <c r="PQA48" s="683"/>
      <c r="PQB48" s="683"/>
      <c r="PQC48" s="683"/>
      <c r="PQD48" s="683"/>
      <c r="PQE48" s="683"/>
      <c r="PQF48" s="683"/>
      <c r="PQG48" s="683"/>
      <c r="PQH48" s="683"/>
      <c r="PQI48" s="683"/>
      <c r="PQJ48" s="683"/>
      <c r="PQK48" s="683"/>
      <c r="PQL48" s="683"/>
      <c r="PQM48" s="683"/>
      <c r="PQN48" s="683"/>
      <c r="PQO48" s="683"/>
      <c r="PQP48" s="683"/>
      <c r="PQQ48" s="683"/>
      <c r="PQR48" s="683"/>
      <c r="PQS48" s="683"/>
      <c r="PQT48" s="683"/>
      <c r="PQU48" s="683"/>
      <c r="PQV48" s="683"/>
      <c r="PQW48" s="683"/>
      <c r="PQX48" s="683"/>
      <c r="PQY48" s="683"/>
      <c r="PQZ48" s="683"/>
      <c r="PRA48" s="683"/>
      <c r="PRB48" s="683"/>
      <c r="PRC48" s="683"/>
      <c r="PRD48" s="683"/>
      <c r="PRE48" s="683"/>
      <c r="PRF48" s="683"/>
      <c r="PRG48" s="683"/>
      <c r="PRH48" s="683"/>
      <c r="PRI48" s="683"/>
      <c r="PRJ48" s="683"/>
      <c r="PRK48" s="683"/>
      <c r="PRL48" s="683"/>
      <c r="PRM48" s="683"/>
      <c r="PRN48" s="683"/>
      <c r="PRO48" s="683"/>
      <c r="PRP48" s="683"/>
      <c r="PRQ48" s="683"/>
      <c r="PRR48" s="683"/>
      <c r="PRS48" s="683"/>
      <c r="PRT48" s="683"/>
      <c r="PRU48" s="683"/>
      <c r="PRV48" s="683"/>
      <c r="PRW48" s="683"/>
      <c r="PRX48" s="683"/>
      <c r="PRY48" s="683"/>
      <c r="PRZ48" s="683"/>
      <c r="PSA48" s="683"/>
      <c r="PSB48" s="683"/>
      <c r="PSC48" s="683"/>
      <c r="PSD48" s="683"/>
      <c r="PSE48" s="683"/>
      <c r="PSF48" s="683"/>
      <c r="PSG48" s="683"/>
      <c r="PSH48" s="683"/>
      <c r="PSI48" s="683"/>
      <c r="PSJ48" s="683"/>
      <c r="PSK48" s="683"/>
      <c r="PSL48" s="683"/>
      <c r="PSM48" s="683"/>
      <c r="PSN48" s="683"/>
      <c r="PSO48" s="683"/>
      <c r="PSP48" s="683"/>
      <c r="PSQ48" s="683"/>
      <c r="PSR48" s="683"/>
      <c r="PSS48" s="683"/>
      <c r="PST48" s="683"/>
      <c r="PSU48" s="683"/>
      <c r="PSV48" s="683"/>
      <c r="PSW48" s="683"/>
      <c r="PSX48" s="683"/>
      <c r="PSY48" s="683"/>
      <c r="PSZ48" s="683"/>
      <c r="PTA48" s="683"/>
      <c r="PTB48" s="683"/>
      <c r="PTC48" s="683"/>
      <c r="PTD48" s="683"/>
      <c r="PTE48" s="683"/>
      <c r="PTF48" s="683"/>
      <c r="PTG48" s="683"/>
      <c r="PTH48" s="683"/>
      <c r="PTI48" s="683"/>
      <c r="PTJ48" s="683"/>
      <c r="PTK48" s="683"/>
      <c r="PTL48" s="683"/>
      <c r="PTM48" s="683"/>
      <c r="PTN48" s="683"/>
      <c r="PTO48" s="683"/>
      <c r="PTP48" s="683"/>
      <c r="PTQ48" s="683"/>
      <c r="PTR48" s="683"/>
      <c r="PTS48" s="683"/>
      <c r="PTT48" s="683"/>
      <c r="PTU48" s="683"/>
      <c r="PTV48" s="683"/>
      <c r="PTW48" s="683"/>
      <c r="PTX48" s="683"/>
      <c r="PTY48" s="683"/>
      <c r="PTZ48" s="683"/>
      <c r="PUA48" s="683"/>
      <c r="PUB48" s="683"/>
      <c r="PUC48" s="683"/>
      <c r="PUD48" s="683"/>
      <c r="PUE48" s="683"/>
      <c r="PUF48" s="683"/>
      <c r="PUG48" s="683"/>
      <c r="PUH48" s="683"/>
      <c r="PUI48" s="683"/>
      <c r="PUJ48" s="683"/>
      <c r="PUK48" s="683"/>
      <c r="PUL48" s="683"/>
      <c r="PUM48" s="683"/>
      <c r="PUN48" s="683"/>
      <c r="PUO48" s="683"/>
      <c r="PUP48" s="683"/>
      <c r="PUQ48" s="683"/>
      <c r="PUR48" s="683"/>
      <c r="PUS48" s="683"/>
      <c r="PUT48" s="683"/>
      <c r="PUU48" s="683"/>
      <c r="PUV48" s="683"/>
      <c r="PUW48" s="683"/>
      <c r="PUX48" s="683"/>
      <c r="PUY48" s="683"/>
      <c r="PUZ48" s="683"/>
      <c r="PVA48" s="683"/>
      <c r="PVB48" s="683"/>
      <c r="PVC48" s="683"/>
      <c r="PVD48" s="683"/>
      <c r="PVE48" s="683"/>
      <c r="PVF48" s="683"/>
      <c r="PVG48" s="683"/>
      <c r="PVH48" s="683"/>
      <c r="PVI48" s="683"/>
      <c r="PVJ48" s="683"/>
      <c r="PVK48" s="683"/>
      <c r="PVL48" s="683"/>
      <c r="PVM48" s="683"/>
      <c r="PVN48" s="683"/>
      <c r="PVO48" s="683"/>
      <c r="PVP48" s="683"/>
      <c r="PVQ48" s="683"/>
      <c r="PVR48" s="683"/>
      <c r="PVS48" s="683"/>
      <c r="PVT48" s="683"/>
      <c r="PVU48" s="683"/>
      <c r="PVV48" s="683"/>
      <c r="PVW48" s="683"/>
      <c r="PVX48" s="683"/>
      <c r="PVY48" s="683"/>
      <c r="PVZ48" s="683"/>
      <c r="PWA48" s="683"/>
      <c r="PWB48" s="683"/>
      <c r="PWC48" s="683"/>
      <c r="PWD48" s="683"/>
      <c r="PWE48" s="683"/>
      <c r="PWF48" s="683"/>
      <c r="PWG48" s="683"/>
      <c r="PWH48" s="683"/>
      <c r="PWI48" s="683"/>
      <c r="PWJ48" s="683"/>
      <c r="PWK48" s="683"/>
      <c r="PWL48" s="683"/>
      <c r="PWM48" s="683"/>
      <c r="PWN48" s="683"/>
      <c r="PWO48" s="683"/>
      <c r="PWP48" s="683"/>
      <c r="PWQ48" s="683"/>
      <c r="PWR48" s="683"/>
      <c r="PWS48" s="683"/>
      <c r="PWT48" s="683"/>
      <c r="PWU48" s="683"/>
      <c r="PWV48" s="683"/>
      <c r="PWW48" s="683"/>
      <c r="PWX48" s="683"/>
      <c r="PWY48" s="683"/>
      <c r="PWZ48" s="683"/>
      <c r="PXA48" s="683"/>
      <c r="PXB48" s="683"/>
      <c r="PXC48" s="683"/>
      <c r="PXD48" s="683"/>
      <c r="PXE48" s="683"/>
      <c r="PXF48" s="683"/>
      <c r="PXG48" s="683"/>
      <c r="PXH48" s="683"/>
      <c r="PXI48" s="683"/>
      <c r="PXJ48" s="683"/>
      <c r="PXK48" s="683"/>
      <c r="PXL48" s="683"/>
      <c r="PXM48" s="683"/>
      <c r="PXN48" s="683"/>
      <c r="PXO48" s="683"/>
      <c r="PXP48" s="683"/>
      <c r="PXQ48" s="683"/>
      <c r="PXR48" s="683"/>
      <c r="PXS48" s="683"/>
      <c r="PXT48" s="683"/>
      <c r="PXU48" s="683"/>
      <c r="PXV48" s="683"/>
      <c r="PXW48" s="683"/>
      <c r="PXX48" s="683"/>
      <c r="PXY48" s="683"/>
      <c r="PXZ48" s="683"/>
      <c r="PYA48" s="683"/>
      <c r="PYB48" s="683"/>
      <c r="PYC48" s="683"/>
      <c r="PYD48" s="683"/>
      <c r="PYE48" s="683"/>
      <c r="PYF48" s="683"/>
      <c r="PYG48" s="683"/>
      <c r="PYH48" s="683"/>
      <c r="PYI48" s="683"/>
      <c r="PYJ48" s="683"/>
      <c r="PYK48" s="683"/>
      <c r="PYL48" s="683"/>
      <c r="PYM48" s="683"/>
      <c r="PYN48" s="683"/>
      <c r="PYO48" s="683"/>
      <c r="PYP48" s="683"/>
      <c r="PYQ48" s="683"/>
      <c r="PYR48" s="683"/>
      <c r="PYS48" s="683"/>
      <c r="PYT48" s="683"/>
      <c r="PYU48" s="683"/>
      <c r="PYV48" s="683"/>
      <c r="PYW48" s="683"/>
      <c r="PYX48" s="683"/>
      <c r="PYY48" s="683"/>
      <c r="PYZ48" s="683"/>
      <c r="PZA48" s="683"/>
      <c r="PZB48" s="683"/>
      <c r="PZC48" s="683"/>
      <c r="PZD48" s="683"/>
      <c r="PZE48" s="683"/>
      <c r="PZF48" s="683"/>
      <c r="PZG48" s="683"/>
      <c r="PZH48" s="683"/>
      <c r="PZI48" s="683"/>
      <c r="PZJ48" s="683"/>
      <c r="PZK48" s="683"/>
      <c r="PZL48" s="683"/>
      <c r="PZM48" s="683"/>
      <c r="PZN48" s="683"/>
      <c r="PZO48" s="683"/>
      <c r="PZP48" s="683"/>
      <c r="PZQ48" s="683"/>
      <c r="PZR48" s="683"/>
      <c r="PZS48" s="683"/>
      <c r="PZT48" s="683"/>
      <c r="PZU48" s="683"/>
      <c r="PZV48" s="683"/>
      <c r="PZW48" s="683"/>
      <c r="PZX48" s="683"/>
      <c r="PZY48" s="683"/>
      <c r="PZZ48" s="683"/>
      <c r="QAA48" s="683"/>
      <c r="QAB48" s="683"/>
      <c r="QAC48" s="683"/>
      <c r="QAD48" s="683"/>
      <c r="QAE48" s="683"/>
      <c r="QAF48" s="683"/>
      <c r="QAG48" s="683"/>
      <c r="QAH48" s="683"/>
      <c r="QAI48" s="683"/>
      <c r="QAJ48" s="683"/>
      <c r="QAK48" s="683"/>
      <c r="QAL48" s="683"/>
      <c r="QAM48" s="683"/>
      <c r="QAN48" s="683"/>
      <c r="QAO48" s="683"/>
      <c r="QAP48" s="683"/>
      <c r="QAQ48" s="683"/>
      <c r="QAR48" s="683"/>
      <c r="QAS48" s="683"/>
      <c r="QAT48" s="683"/>
      <c r="QAU48" s="683"/>
      <c r="QAV48" s="683"/>
      <c r="QAW48" s="683"/>
      <c r="QAX48" s="683"/>
      <c r="QAY48" s="683"/>
      <c r="QAZ48" s="683"/>
      <c r="QBA48" s="683"/>
      <c r="QBB48" s="683"/>
      <c r="QBC48" s="683"/>
      <c r="QBD48" s="683"/>
      <c r="QBE48" s="683"/>
      <c r="QBF48" s="683"/>
      <c r="QBG48" s="683"/>
      <c r="QBH48" s="683"/>
      <c r="QBI48" s="683"/>
      <c r="QBJ48" s="683"/>
      <c r="QBK48" s="683"/>
      <c r="QBL48" s="683"/>
      <c r="QBM48" s="683"/>
      <c r="QBN48" s="683"/>
      <c r="QBO48" s="683"/>
      <c r="QBP48" s="683"/>
      <c r="QBQ48" s="683"/>
      <c r="QBR48" s="683"/>
      <c r="QBS48" s="683"/>
      <c r="QBT48" s="683"/>
      <c r="QBU48" s="683"/>
      <c r="QBV48" s="683"/>
      <c r="QBW48" s="683"/>
      <c r="QBX48" s="683"/>
      <c r="QBY48" s="683"/>
      <c r="QBZ48" s="683"/>
      <c r="QCA48" s="683"/>
      <c r="QCB48" s="683"/>
      <c r="QCC48" s="683"/>
      <c r="QCD48" s="683"/>
      <c r="QCE48" s="683"/>
      <c r="QCF48" s="683"/>
      <c r="QCG48" s="683"/>
      <c r="QCH48" s="683"/>
      <c r="QCI48" s="683"/>
      <c r="QCJ48" s="683"/>
      <c r="QCK48" s="683"/>
      <c r="QCL48" s="683"/>
      <c r="QCM48" s="683"/>
      <c r="QCN48" s="683"/>
      <c r="QCO48" s="683"/>
      <c r="QCP48" s="683"/>
      <c r="QCQ48" s="683"/>
      <c r="QCR48" s="683"/>
      <c r="QCS48" s="683"/>
      <c r="QCT48" s="683"/>
      <c r="QCU48" s="683"/>
      <c r="QCV48" s="683"/>
      <c r="QCW48" s="683"/>
      <c r="QCX48" s="683"/>
      <c r="QCY48" s="683"/>
      <c r="QCZ48" s="683"/>
      <c r="QDA48" s="683"/>
      <c r="QDB48" s="683"/>
      <c r="QDC48" s="683"/>
      <c r="QDD48" s="683"/>
      <c r="QDE48" s="683"/>
      <c r="QDF48" s="683"/>
      <c r="QDG48" s="683"/>
      <c r="QDH48" s="683"/>
      <c r="QDI48" s="683"/>
      <c r="QDJ48" s="683"/>
      <c r="QDK48" s="683"/>
      <c r="QDL48" s="683"/>
      <c r="QDM48" s="683"/>
      <c r="QDN48" s="683"/>
      <c r="QDO48" s="683"/>
      <c r="QDP48" s="683"/>
      <c r="QDQ48" s="683"/>
      <c r="QDR48" s="683"/>
      <c r="QDS48" s="683"/>
      <c r="QDT48" s="683"/>
      <c r="QDU48" s="683"/>
      <c r="QDV48" s="683"/>
      <c r="QDW48" s="683"/>
      <c r="QDX48" s="683"/>
      <c r="QDY48" s="683"/>
      <c r="QDZ48" s="683"/>
      <c r="QEA48" s="683"/>
      <c r="QEB48" s="683"/>
      <c r="QEC48" s="683"/>
      <c r="QED48" s="683"/>
      <c r="QEE48" s="683"/>
      <c r="QEF48" s="683"/>
      <c r="QEG48" s="683"/>
      <c r="QEH48" s="683"/>
      <c r="QEI48" s="683"/>
      <c r="QEJ48" s="683"/>
      <c r="QEK48" s="683"/>
      <c r="QEL48" s="683"/>
      <c r="QEM48" s="683"/>
      <c r="QEN48" s="683"/>
      <c r="QEO48" s="683"/>
      <c r="QEP48" s="683"/>
      <c r="QEQ48" s="683"/>
      <c r="QER48" s="683"/>
      <c r="QES48" s="683"/>
      <c r="QET48" s="683"/>
      <c r="QEU48" s="683"/>
      <c r="QEV48" s="683"/>
      <c r="QEW48" s="683"/>
      <c r="QEX48" s="683"/>
      <c r="QEY48" s="683"/>
      <c r="QEZ48" s="683"/>
      <c r="QFA48" s="683"/>
      <c r="QFB48" s="683"/>
      <c r="QFC48" s="683"/>
      <c r="QFD48" s="683"/>
      <c r="QFE48" s="683"/>
      <c r="QFF48" s="683"/>
      <c r="QFG48" s="683"/>
      <c r="QFH48" s="683"/>
      <c r="QFI48" s="683"/>
      <c r="QFJ48" s="683"/>
      <c r="QFK48" s="683"/>
      <c r="QFL48" s="683"/>
      <c r="QFM48" s="683"/>
      <c r="QFN48" s="683"/>
      <c r="QFO48" s="683"/>
      <c r="QFP48" s="683"/>
      <c r="QFQ48" s="683"/>
      <c r="QFR48" s="683"/>
      <c r="QFS48" s="683"/>
      <c r="QFT48" s="683"/>
      <c r="QFU48" s="683"/>
      <c r="QFV48" s="683"/>
      <c r="QFW48" s="683"/>
      <c r="QFX48" s="683"/>
      <c r="QFY48" s="683"/>
      <c r="QFZ48" s="683"/>
      <c r="QGA48" s="683"/>
      <c r="QGB48" s="683"/>
      <c r="QGC48" s="683"/>
      <c r="QGD48" s="683"/>
      <c r="QGE48" s="683"/>
      <c r="QGF48" s="683"/>
      <c r="QGG48" s="683"/>
      <c r="QGH48" s="683"/>
      <c r="QGI48" s="683"/>
      <c r="QGJ48" s="683"/>
      <c r="QGK48" s="683"/>
      <c r="QGL48" s="683"/>
      <c r="QGM48" s="683"/>
      <c r="QGN48" s="683"/>
      <c r="QGO48" s="683"/>
      <c r="QGP48" s="683"/>
      <c r="QGQ48" s="683"/>
      <c r="QGR48" s="683"/>
      <c r="QGS48" s="683"/>
      <c r="QGT48" s="683"/>
      <c r="QGU48" s="683"/>
      <c r="QGV48" s="683"/>
      <c r="QGW48" s="683"/>
      <c r="QGX48" s="683"/>
      <c r="QGY48" s="683"/>
      <c r="QGZ48" s="683"/>
      <c r="QHA48" s="683"/>
      <c r="QHB48" s="683"/>
      <c r="QHC48" s="683"/>
      <c r="QHD48" s="683"/>
      <c r="QHE48" s="683"/>
      <c r="QHF48" s="683"/>
      <c r="QHG48" s="683"/>
      <c r="QHH48" s="683"/>
      <c r="QHI48" s="683"/>
      <c r="QHJ48" s="683"/>
      <c r="QHK48" s="683"/>
      <c r="QHL48" s="683"/>
      <c r="QHM48" s="683"/>
      <c r="QHN48" s="683"/>
      <c r="QHO48" s="683"/>
      <c r="QHP48" s="683"/>
      <c r="QHQ48" s="683"/>
      <c r="QHR48" s="683"/>
      <c r="QHS48" s="683"/>
      <c r="QHT48" s="683"/>
      <c r="QHU48" s="683"/>
      <c r="QHV48" s="683"/>
      <c r="QHW48" s="683"/>
      <c r="QHX48" s="683"/>
      <c r="QHY48" s="683"/>
      <c r="QHZ48" s="683"/>
      <c r="QIA48" s="683"/>
      <c r="QIB48" s="683"/>
      <c r="QIC48" s="683"/>
      <c r="QID48" s="683"/>
      <c r="QIE48" s="683"/>
      <c r="QIF48" s="683"/>
      <c r="QIG48" s="683"/>
      <c r="QIH48" s="683"/>
      <c r="QII48" s="683"/>
      <c r="QIJ48" s="683"/>
      <c r="QIK48" s="683"/>
      <c r="QIL48" s="683"/>
      <c r="QIM48" s="683"/>
      <c r="QIN48" s="683"/>
      <c r="QIO48" s="683"/>
      <c r="QIP48" s="683"/>
      <c r="QIQ48" s="683"/>
      <c r="QIR48" s="683"/>
      <c r="QIS48" s="683"/>
      <c r="QIT48" s="683"/>
      <c r="QIU48" s="683"/>
      <c r="QIV48" s="683"/>
      <c r="QIW48" s="683"/>
      <c r="QIX48" s="683"/>
      <c r="QIY48" s="683"/>
      <c r="QIZ48" s="683"/>
      <c r="QJA48" s="683"/>
      <c r="QJB48" s="683"/>
      <c r="QJC48" s="683"/>
      <c r="QJD48" s="683"/>
      <c r="QJE48" s="683"/>
      <c r="QJF48" s="683"/>
      <c r="QJG48" s="683"/>
      <c r="QJH48" s="683"/>
      <c r="QJI48" s="683"/>
      <c r="QJJ48" s="683"/>
      <c r="QJK48" s="683"/>
      <c r="QJL48" s="683"/>
      <c r="QJM48" s="683"/>
      <c r="QJN48" s="683"/>
      <c r="QJO48" s="683"/>
      <c r="QJP48" s="683"/>
      <c r="QJQ48" s="683"/>
      <c r="QJR48" s="683"/>
      <c r="QJS48" s="683"/>
      <c r="QJT48" s="683"/>
      <c r="QJU48" s="683"/>
      <c r="QJV48" s="683"/>
      <c r="QJW48" s="683"/>
      <c r="QJX48" s="683"/>
      <c r="QJY48" s="683"/>
      <c r="QJZ48" s="683"/>
      <c r="QKA48" s="683"/>
      <c r="QKB48" s="683"/>
      <c r="QKC48" s="683"/>
      <c r="QKD48" s="683"/>
      <c r="QKE48" s="683"/>
      <c r="QKF48" s="683"/>
      <c r="QKG48" s="683"/>
      <c r="QKH48" s="683"/>
      <c r="QKI48" s="683"/>
      <c r="QKJ48" s="683"/>
      <c r="QKK48" s="683"/>
      <c r="QKL48" s="683"/>
      <c r="QKM48" s="683"/>
      <c r="QKN48" s="683"/>
      <c r="QKO48" s="683"/>
      <c r="QKP48" s="683"/>
      <c r="QKQ48" s="683"/>
      <c r="QKR48" s="683"/>
      <c r="QKS48" s="683"/>
      <c r="QKT48" s="683"/>
      <c r="QKU48" s="683"/>
      <c r="QKV48" s="683"/>
      <c r="QKW48" s="683"/>
      <c r="QKX48" s="683"/>
      <c r="QKY48" s="683"/>
      <c r="QKZ48" s="683"/>
      <c r="QLA48" s="683"/>
      <c r="QLB48" s="683"/>
      <c r="QLC48" s="683"/>
      <c r="QLD48" s="683"/>
      <c r="QLE48" s="683"/>
      <c r="QLF48" s="683"/>
      <c r="QLG48" s="683"/>
      <c r="QLH48" s="683"/>
      <c r="QLI48" s="683"/>
      <c r="QLJ48" s="683"/>
      <c r="QLK48" s="683"/>
      <c r="QLL48" s="683"/>
      <c r="QLM48" s="683"/>
      <c r="QLN48" s="683"/>
      <c r="QLO48" s="683"/>
      <c r="QLP48" s="683"/>
      <c r="QLQ48" s="683"/>
      <c r="QLR48" s="683"/>
      <c r="QLS48" s="683"/>
      <c r="QLT48" s="683"/>
      <c r="QLU48" s="683"/>
      <c r="QLV48" s="683"/>
      <c r="QLW48" s="683"/>
      <c r="QLX48" s="683"/>
      <c r="QLY48" s="683"/>
      <c r="QLZ48" s="683"/>
      <c r="QMA48" s="683"/>
      <c r="QMB48" s="683"/>
      <c r="QMC48" s="683"/>
      <c r="QMD48" s="683"/>
      <c r="QME48" s="683"/>
      <c r="QMF48" s="683"/>
      <c r="QMG48" s="683"/>
      <c r="QMH48" s="683"/>
      <c r="QMI48" s="683"/>
      <c r="QMJ48" s="683"/>
      <c r="QMK48" s="683"/>
      <c r="QML48" s="683"/>
      <c r="QMM48" s="683"/>
      <c r="QMN48" s="683"/>
      <c r="QMO48" s="683"/>
      <c r="QMP48" s="683"/>
      <c r="QMQ48" s="683"/>
      <c r="QMR48" s="683"/>
      <c r="QMS48" s="683"/>
      <c r="QMT48" s="683"/>
      <c r="QMU48" s="683"/>
      <c r="QMV48" s="683"/>
      <c r="QMW48" s="683"/>
      <c r="QMX48" s="683"/>
      <c r="QMY48" s="683"/>
      <c r="QMZ48" s="683"/>
      <c r="QNA48" s="683"/>
      <c r="QNB48" s="683"/>
      <c r="QNC48" s="683"/>
      <c r="QND48" s="683"/>
      <c r="QNE48" s="683"/>
      <c r="QNF48" s="683"/>
      <c r="QNG48" s="683"/>
      <c r="QNH48" s="683"/>
      <c r="QNI48" s="683"/>
      <c r="QNJ48" s="683"/>
      <c r="QNK48" s="683"/>
      <c r="QNL48" s="683"/>
      <c r="QNM48" s="683"/>
      <c r="QNN48" s="683"/>
      <c r="QNO48" s="683"/>
      <c r="QNP48" s="683"/>
      <c r="QNQ48" s="683"/>
      <c r="QNR48" s="683"/>
      <c r="QNS48" s="683"/>
      <c r="QNT48" s="683"/>
      <c r="QNU48" s="683"/>
      <c r="QNV48" s="683"/>
      <c r="QNW48" s="683"/>
      <c r="QNX48" s="683"/>
      <c r="QNY48" s="683"/>
      <c r="QNZ48" s="683"/>
      <c r="QOA48" s="683"/>
      <c r="QOB48" s="683"/>
      <c r="QOC48" s="683"/>
      <c r="QOD48" s="683"/>
      <c r="QOE48" s="683"/>
      <c r="QOF48" s="683"/>
      <c r="QOG48" s="683"/>
      <c r="QOH48" s="683"/>
      <c r="QOI48" s="683"/>
      <c r="QOJ48" s="683"/>
      <c r="QOK48" s="683"/>
      <c r="QOL48" s="683"/>
      <c r="QOM48" s="683"/>
      <c r="QON48" s="683"/>
      <c r="QOO48" s="683"/>
      <c r="QOP48" s="683"/>
      <c r="QOQ48" s="683"/>
      <c r="QOR48" s="683"/>
      <c r="QOS48" s="683"/>
      <c r="QOT48" s="683"/>
      <c r="QOU48" s="683"/>
      <c r="QOV48" s="683"/>
      <c r="QOW48" s="683"/>
      <c r="QOX48" s="683"/>
      <c r="QOY48" s="683"/>
      <c r="QOZ48" s="683"/>
      <c r="QPA48" s="683"/>
      <c r="QPB48" s="683"/>
      <c r="QPC48" s="683"/>
      <c r="QPD48" s="683"/>
      <c r="QPE48" s="683"/>
      <c r="QPF48" s="683"/>
      <c r="QPG48" s="683"/>
      <c r="QPH48" s="683"/>
      <c r="QPI48" s="683"/>
      <c r="QPJ48" s="683"/>
      <c r="QPK48" s="683"/>
      <c r="QPL48" s="683"/>
      <c r="QPM48" s="683"/>
      <c r="QPN48" s="683"/>
      <c r="QPO48" s="683"/>
      <c r="QPP48" s="683"/>
      <c r="QPQ48" s="683"/>
      <c r="QPR48" s="683"/>
      <c r="QPS48" s="683"/>
      <c r="QPT48" s="683"/>
      <c r="QPU48" s="683"/>
      <c r="QPV48" s="683"/>
      <c r="QPW48" s="683"/>
      <c r="QPX48" s="683"/>
      <c r="QPY48" s="683"/>
      <c r="QPZ48" s="683"/>
      <c r="QQA48" s="683"/>
      <c r="QQB48" s="683"/>
      <c r="QQC48" s="683"/>
      <c r="QQD48" s="683"/>
      <c r="QQE48" s="683"/>
      <c r="QQF48" s="683"/>
      <c r="QQG48" s="683"/>
      <c r="QQH48" s="683"/>
      <c r="QQI48" s="683"/>
      <c r="QQJ48" s="683"/>
      <c r="QQK48" s="683"/>
      <c r="QQL48" s="683"/>
      <c r="QQM48" s="683"/>
      <c r="QQN48" s="683"/>
      <c r="QQO48" s="683"/>
      <c r="QQP48" s="683"/>
      <c r="QQQ48" s="683"/>
      <c r="QQR48" s="683"/>
      <c r="QQS48" s="683"/>
      <c r="QQT48" s="683"/>
      <c r="QQU48" s="683"/>
      <c r="QQV48" s="683"/>
      <c r="QQW48" s="683"/>
      <c r="QQX48" s="683"/>
      <c r="QQY48" s="683"/>
      <c r="QQZ48" s="683"/>
      <c r="QRA48" s="683"/>
      <c r="QRB48" s="683"/>
      <c r="QRC48" s="683"/>
      <c r="QRD48" s="683"/>
      <c r="QRE48" s="683"/>
      <c r="QRF48" s="683"/>
      <c r="QRG48" s="683"/>
      <c r="QRH48" s="683"/>
      <c r="QRI48" s="683"/>
      <c r="QRJ48" s="683"/>
      <c r="QRK48" s="683"/>
      <c r="QRL48" s="683"/>
      <c r="QRM48" s="683"/>
      <c r="QRN48" s="683"/>
      <c r="QRO48" s="683"/>
      <c r="QRP48" s="683"/>
      <c r="QRQ48" s="683"/>
      <c r="QRR48" s="683"/>
      <c r="QRS48" s="683"/>
      <c r="QRT48" s="683"/>
      <c r="QRU48" s="683"/>
      <c r="QRV48" s="683"/>
      <c r="QRW48" s="683"/>
      <c r="QRX48" s="683"/>
      <c r="QRY48" s="683"/>
      <c r="QRZ48" s="683"/>
      <c r="QSA48" s="683"/>
      <c r="QSB48" s="683"/>
      <c r="QSC48" s="683"/>
      <c r="QSD48" s="683"/>
      <c r="QSE48" s="683"/>
      <c r="QSF48" s="683"/>
      <c r="QSG48" s="683"/>
      <c r="QSH48" s="683"/>
      <c r="QSI48" s="683"/>
      <c r="QSJ48" s="683"/>
      <c r="QSK48" s="683"/>
      <c r="QSL48" s="683"/>
      <c r="QSM48" s="683"/>
      <c r="QSN48" s="683"/>
      <c r="QSO48" s="683"/>
      <c r="QSP48" s="683"/>
      <c r="QSQ48" s="683"/>
      <c r="QSR48" s="683"/>
      <c r="QSS48" s="683"/>
      <c r="QST48" s="683"/>
      <c r="QSU48" s="683"/>
      <c r="QSV48" s="683"/>
      <c r="QSW48" s="683"/>
      <c r="QSX48" s="683"/>
      <c r="QSY48" s="683"/>
      <c r="QSZ48" s="683"/>
      <c r="QTA48" s="683"/>
      <c r="QTB48" s="683"/>
      <c r="QTC48" s="683"/>
      <c r="QTD48" s="683"/>
      <c r="QTE48" s="683"/>
      <c r="QTF48" s="683"/>
      <c r="QTG48" s="683"/>
      <c r="QTH48" s="683"/>
      <c r="QTI48" s="683"/>
      <c r="QTJ48" s="683"/>
      <c r="QTK48" s="683"/>
      <c r="QTL48" s="683"/>
      <c r="QTM48" s="683"/>
      <c r="QTN48" s="683"/>
      <c r="QTO48" s="683"/>
      <c r="QTP48" s="683"/>
      <c r="QTQ48" s="683"/>
      <c r="QTR48" s="683"/>
      <c r="QTS48" s="683"/>
      <c r="QTT48" s="683"/>
      <c r="QTU48" s="683"/>
      <c r="QTV48" s="683"/>
      <c r="QTW48" s="683"/>
      <c r="QTX48" s="683"/>
      <c r="QTY48" s="683"/>
      <c r="QTZ48" s="683"/>
      <c r="QUA48" s="683"/>
      <c r="QUB48" s="683"/>
      <c r="QUC48" s="683"/>
      <c r="QUD48" s="683"/>
      <c r="QUE48" s="683"/>
      <c r="QUF48" s="683"/>
      <c r="QUG48" s="683"/>
      <c r="QUH48" s="683"/>
      <c r="QUI48" s="683"/>
      <c r="QUJ48" s="683"/>
      <c r="QUK48" s="683"/>
      <c r="QUL48" s="683"/>
      <c r="QUM48" s="683"/>
      <c r="QUN48" s="683"/>
      <c r="QUO48" s="683"/>
      <c r="QUP48" s="683"/>
      <c r="QUQ48" s="683"/>
      <c r="QUR48" s="683"/>
      <c r="QUS48" s="683"/>
      <c r="QUT48" s="683"/>
      <c r="QUU48" s="683"/>
      <c r="QUV48" s="683"/>
      <c r="QUW48" s="683"/>
      <c r="QUX48" s="683"/>
      <c r="QUY48" s="683"/>
      <c r="QUZ48" s="683"/>
      <c r="QVA48" s="683"/>
      <c r="QVB48" s="683"/>
      <c r="QVC48" s="683"/>
      <c r="QVD48" s="683"/>
      <c r="QVE48" s="683"/>
      <c r="QVF48" s="683"/>
      <c r="QVG48" s="683"/>
      <c r="QVH48" s="683"/>
      <c r="QVI48" s="683"/>
      <c r="QVJ48" s="683"/>
      <c r="QVK48" s="683"/>
      <c r="QVL48" s="683"/>
      <c r="QVM48" s="683"/>
      <c r="QVN48" s="683"/>
      <c r="QVO48" s="683"/>
      <c r="QVP48" s="683"/>
      <c r="QVQ48" s="683"/>
      <c r="QVR48" s="683"/>
      <c r="QVS48" s="683"/>
      <c r="QVT48" s="683"/>
      <c r="QVU48" s="683"/>
      <c r="QVV48" s="683"/>
      <c r="QVW48" s="683"/>
      <c r="QVX48" s="683"/>
      <c r="QVY48" s="683"/>
      <c r="QVZ48" s="683"/>
      <c r="QWA48" s="683"/>
      <c r="QWB48" s="683"/>
      <c r="QWC48" s="683"/>
      <c r="QWD48" s="683"/>
      <c r="QWE48" s="683"/>
      <c r="QWF48" s="683"/>
      <c r="QWG48" s="683"/>
      <c r="QWH48" s="683"/>
      <c r="QWI48" s="683"/>
      <c r="QWJ48" s="683"/>
      <c r="QWK48" s="683"/>
      <c r="QWL48" s="683"/>
      <c r="QWM48" s="683"/>
      <c r="QWN48" s="683"/>
      <c r="QWO48" s="683"/>
      <c r="QWP48" s="683"/>
      <c r="QWQ48" s="683"/>
      <c r="QWR48" s="683"/>
      <c r="QWS48" s="683"/>
      <c r="QWT48" s="683"/>
      <c r="QWU48" s="683"/>
      <c r="QWV48" s="683"/>
      <c r="QWW48" s="683"/>
      <c r="QWX48" s="683"/>
      <c r="QWY48" s="683"/>
      <c r="QWZ48" s="683"/>
      <c r="QXA48" s="683"/>
      <c r="QXB48" s="683"/>
      <c r="QXC48" s="683"/>
      <c r="QXD48" s="683"/>
      <c r="QXE48" s="683"/>
      <c r="QXF48" s="683"/>
      <c r="QXG48" s="683"/>
      <c r="QXH48" s="683"/>
      <c r="QXI48" s="683"/>
      <c r="QXJ48" s="683"/>
      <c r="QXK48" s="683"/>
      <c r="QXL48" s="683"/>
      <c r="QXM48" s="683"/>
      <c r="QXN48" s="683"/>
      <c r="QXO48" s="683"/>
      <c r="QXP48" s="683"/>
      <c r="QXQ48" s="683"/>
      <c r="QXR48" s="683"/>
      <c r="QXS48" s="683"/>
      <c r="QXT48" s="683"/>
      <c r="QXU48" s="683"/>
      <c r="QXV48" s="683"/>
      <c r="QXW48" s="683"/>
      <c r="QXX48" s="683"/>
      <c r="QXY48" s="683"/>
      <c r="QXZ48" s="683"/>
      <c r="QYA48" s="683"/>
      <c r="QYB48" s="683"/>
      <c r="QYC48" s="683"/>
      <c r="QYD48" s="683"/>
      <c r="QYE48" s="683"/>
      <c r="QYF48" s="683"/>
      <c r="QYG48" s="683"/>
      <c r="QYH48" s="683"/>
      <c r="QYI48" s="683"/>
      <c r="QYJ48" s="683"/>
      <c r="QYK48" s="683"/>
      <c r="QYL48" s="683"/>
      <c r="QYM48" s="683"/>
      <c r="QYN48" s="683"/>
      <c r="QYO48" s="683"/>
      <c r="QYP48" s="683"/>
      <c r="QYQ48" s="683"/>
      <c r="QYR48" s="683"/>
      <c r="QYS48" s="683"/>
      <c r="QYT48" s="683"/>
      <c r="QYU48" s="683"/>
      <c r="QYV48" s="683"/>
      <c r="QYW48" s="683"/>
      <c r="QYX48" s="683"/>
      <c r="QYY48" s="683"/>
      <c r="QYZ48" s="683"/>
      <c r="QZA48" s="683"/>
      <c r="QZB48" s="683"/>
      <c r="QZC48" s="683"/>
      <c r="QZD48" s="683"/>
      <c r="QZE48" s="683"/>
      <c r="QZF48" s="683"/>
      <c r="QZG48" s="683"/>
      <c r="QZH48" s="683"/>
      <c r="QZI48" s="683"/>
      <c r="QZJ48" s="683"/>
      <c r="QZK48" s="683"/>
      <c r="QZL48" s="683"/>
      <c r="QZM48" s="683"/>
      <c r="QZN48" s="683"/>
      <c r="QZO48" s="683"/>
      <c r="QZP48" s="683"/>
      <c r="QZQ48" s="683"/>
      <c r="QZR48" s="683"/>
      <c r="QZS48" s="683"/>
      <c r="QZT48" s="683"/>
      <c r="QZU48" s="683"/>
      <c r="QZV48" s="683"/>
      <c r="QZW48" s="683"/>
      <c r="QZX48" s="683"/>
      <c r="QZY48" s="683"/>
      <c r="QZZ48" s="683"/>
      <c r="RAA48" s="683"/>
      <c r="RAB48" s="683"/>
      <c r="RAC48" s="683"/>
      <c r="RAD48" s="683"/>
      <c r="RAE48" s="683"/>
      <c r="RAF48" s="683"/>
      <c r="RAG48" s="683"/>
      <c r="RAH48" s="683"/>
      <c r="RAI48" s="683"/>
      <c r="RAJ48" s="683"/>
      <c r="RAK48" s="683"/>
      <c r="RAL48" s="683"/>
      <c r="RAM48" s="683"/>
      <c r="RAN48" s="683"/>
      <c r="RAO48" s="683"/>
      <c r="RAP48" s="683"/>
      <c r="RAQ48" s="683"/>
      <c r="RAR48" s="683"/>
      <c r="RAS48" s="683"/>
      <c r="RAT48" s="683"/>
      <c r="RAU48" s="683"/>
      <c r="RAV48" s="683"/>
      <c r="RAW48" s="683"/>
      <c r="RAX48" s="683"/>
      <c r="RAY48" s="683"/>
      <c r="RAZ48" s="683"/>
      <c r="RBA48" s="683"/>
      <c r="RBB48" s="683"/>
      <c r="RBC48" s="683"/>
      <c r="RBD48" s="683"/>
      <c r="RBE48" s="683"/>
      <c r="RBF48" s="683"/>
      <c r="RBG48" s="683"/>
      <c r="RBH48" s="683"/>
      <c r="RBI48" s="683"/>
      <c r="RBJ48" s="683"/>
      <c r="RBK48" s="683"/>
      <c r="RBL48" s="683"/>
      <c r="RBM48" s="683"/>
      <c r="RBN48" s="683"/>
      <c r="RBO48" s="683"/>
      <c r="RBP48" s="683"/>
      <c r="RBQ48" s="683"/>
      <c r="RBR48" s="683"/>
      <c r="RBS48" s="683"/>
      <c r="RBT48" s="683"/>
      <c r="RBU48" s="683"/>
      <c r="RBV48" s="683"/>
      <c r="RBW48" s="683"/>
      <c r="RBX48" s="683"/>
      <c r="RBY48" s="683"/>
      <c r="RBZ48" s="683"/>
      <c r="RCA48" s="683"/>
      <c r="RCB48" s="683"/>
      <c r="RCC48" s="683"/>
      <c r="RCD48" s="683"/>
      <c r="RCE48" s="683"/>
      <c r="RCF48" s="683"/>
      <c r="RCG48" s="683"/>
      <c r="RCH48" s="683"/>
      <c r="RCI48" s="683"/>
      <c r="RCJ48" s="683"/>
      <c r="RCK48" s="683"/>
      <c r="RCL48" s="683"/>
      <c r="RCM48" s="683"/>
      <c r="RCN48" s="683"/>
      <c r="RCO48" s="683"/>
      <c r="RCP48" s="683"/>
      <c r="RCQ48" s="683"/>
      <c r="RCR48" s="683"/>
      <c r="RCS48" s="683"/>
      <c r="RCT48" s="683"/>
      <c r="RCU48" s="683"/>
      <c r="RCV48" s="683"/>
      <c r="RCW48" s="683"/>
      <c r="RCX48" s="683"/>
      <c r="RCY48" s="683"/>
      <c r="RCZ48" s="683"/>
      <c r="RDA48" s="683"/>
      <c r="RDB48" s="683"/>
      <c r="RDC48" s="683"/>
      <c r="RDD48" s="683"/>
      <c r="RDE48" s="683"/>
      <c r="RDF48" s="683"/>
      <c r="RDG48" s="683"/>
      <c r="RDH48" s="683"/>
      <c r="RDI48" s="683"/>
      <c r="RDJ48" s="683"/>
      <c r="RDK48" s="683"/>
      <c r="RDL48" s="683"/>
      <c r="RDM48" s="683"/>
      <c r="RDN48" s="683"/>
      <c r="RDO48" s="683"/>
      <c r="RDP48" s="683"/>
      <c r="RDQ48" s="683"/>
      <c r="RDR48" s="683"/>
      <c r="RDS48" s="683"/>
      <c r="RDT48" s="683"/>
      <c r="RDU48" s="683"/>
      <c r="RDV48" s="683"/>
      <c r="RDW48" s="683"/>
      <c r="RDX48" s="683"/>
      <c r="RDY48" s="683"/>
      <c r="RDZ48" s="683"/>
      <c r="REA48" s="683"/>
      <c r="REB48" s="683"/>
      <c r="REC48" s="683"/>
      <c r="RED48" s="683"/>
      <c r="REE48" s="683"/>
      <c r="REF48" s="683"/>
      <c r="REG48" s="683"/>
      <c r="REH48" s="683"/>
      <c r="REI48" s="683"/>
      <c r="REJ48" s="683"/>
      <c r="REK48" s="683"/>
      <c r="REL48" s="683"/>
      <c r="REM48" s="683"/>
      <c r="REN48" s="683"/>
      <c r="REO48" s="683"/>
      <c r="REP48" s="683"/>
      <c r="REQ48" s="683"/>
      <c r="RER48" s="683"/>
      <c r="RES48" s="683"/>
      <c r="RET48" s="683"/>
      <c r="REU48" s="683"/>
      <c r="REV48" s="683"/>
      <c r="REW48" s="683"/>
      <c r="REX48" s="683"/>
      <c r="REY48" s="683"/>
      <c r="REZ48" s="683"/>
      <c r="RFA48" s="683"/>
      <c r="RFB48" s="683"/>
      <c r="RFC48" s="683"/>
      <c r="RFD48" s="683"/>
      <c r="RFE48" s="683"/>
      <c r="RFF48" s="683"/>
      <c r="RFG48" s="683"/>
      <c r="RFH48" s="683"/>
      <c r="RFI48" s="683"/>
      <c r="RFJ48" s="683"/>
      <c r="RFK48" s="683"/>
      <c r="RFL48" s="683"/>
      <c r="RFM48" s="683"/>
      <c r="RFN48" s="683"/>
      <c r="RFO48" s="683"/>
      <c r="RFP48" s="683"/>
      <c r="RFQ48" s="683"/>
      <c r="RFR48" s="683"/>
      <c r="RFS48" s="683"/>
      <c r="RFT48" s="683"/>
      <c r="RFU48" s="683"/>
      <c r="RFV48" s="683"/>
      <c r="RFW48" s="683"/>
      <c r="RFX48" s="683"/>
      <c r="RFY48" s="683"/>
      <c r="RFZ48" s="683"/>
      <c r="RGA48" s="683"/>
      <c r="RGB48" s="683"/>
      <c r="RGC48" s="683"/>
      <c r="RGD48" s="683"/>
      <c r="RGE48" s="683"/>
      <c r="RGF48" s="683"/>
      <c r="RGG48" s="683"/>
      <c r="RGH48" s="683"/>
      <c r="RGI48" s="683"/>
      <c r="RGJ48" s="683"/>
      <c r="RGK48" s="683"/>
      <c r="RGL48" s="683"/>
      <c r="RGM48" s="683"/>
      <c r="RGN48" s="683"/>
      <c r="RGO48" s="683"/>
      <c r="RGP48" s="683"/>
      <c r="RGQ48" s="683"/>
      <c r="RGR48" s="683"/>
      <c r="RGS48" s="683"/>
      <c r="RGT48" s="683"/>
      <c r="RGU48" s="683"/>
      <c r="RGV48" s="683"/>
      <c r="RGW48" s="683"/>
      <c r="RGX48" s="683"/>
      <c r="RGY48" s="683"/>
      <c r="RGZ48" s="683"/>
      <c r="RHA48" s="683"/>
      <c r="RHB48" s="683"/>
      <c r="RHC48" s="683"/>
      <c r="RHD48" s="683"/>
      <c r="RHE48" s="683"/>
      <c r="RHF48" s="683"/>
      <c r="RHG48" s="683"/>
      <c r="RHH48" s="683"/>
      <c r="RHI48" s="683"/>
      <c r="RHJ48" s="683"/>
      <c r="RHK48" s="683"/>
      <c r="RHL48" s="683"/>
      <c r="RHM48" s="683"/>
      <c r="RHN48" s="683"/>
      <c r="RHO48" s="683"/>
      <c r="RHP48" s="683"/>
      <c r="RHQ48" s="683"/>
      <c r="RHR48" s="683"/>
      <c r="RHS48" s="683"/>
      <c r="RHT48" s="683"/>
      <c r="RHU48" s="683"/>
      <c r="RHV48" s="683"/>
      <c r="RHW48" s="683"/>
      <c r="RHX48" s="683"/>
      <c r="RHY48" s="683"/>
      <c r="RHZ48" s="683"/>
      <c r="RIA48" s="683"/>
      <c r="RIB48" s="683"/>
      <c r="RIC48" s="683"/>
      <c r="RID48" s="683"/>
      <c r="RIE48" s="683"/>
      <c r="RIF48" s="683"/>
      <c r="RIG48" s="683"/>
      <c r="RIH48" s="683"/>
      <c r="RII48" s="683"/>
      <c r="RIJ48" s="683"/>
      <c r="RIK48" s="683"/>
      <c r="RIL48" s="683"/>
      <c r="RIM48" s="683"/>
      <c r="RIN48" s="683"/>
      <c r="RIO48" s="683"/>
      <c r="RIP48" s="683"/>
      <c r="RIQ48" s="683"/>
      <c r="RIR48" s="683"/>
      <c r="RIS48" s="683"/>
      <c r="RIT48" s="683"/>
      <c r="RIU48" s="683"/>
      <c r="RIV48" s="683"/>
      <c r="RIW48" s="683"/>
      <c r="RIX48" s="683"/>
      <c r="RIY48" s="683"/>
      <c r="RIZ48" s="683"/>
      <c r="RJA48" s="683"/>
      <c r="RJB48" s="683"/>
      <c r="RJC48" s="683"/>
      <c r="RJD48" s="683"/>
      <c r="RJE48" s="683"/>
      <c r="RJF48" s="683"/>
      <c r="RJG48" s="683"/>
      <c r="RJH48" s="683"/>
      <c r="RJI48" s="683"/>
      <c r="RJJ48" s="683"/>
      <c r="RJK48" s="683"/>
      <c r="RJL48" s="683"/>
      <c r="RJM48" s="683"/>
      <c r="RJN48" s="683"/>
      <c r="RJO48" s="683"/>
      <c r="RJP48" s="683"/>
      <c r="RJQ48" s="683"/>
      <c r="RJR48" s="683"/>
      <c r="RJS48" s="683"/>
      <c r="RJT48" s="683"/>
      <c r="RJU48" s="683"/>
      <c r="RJV48" s="683"/>
      <c r="RJW48" s="683"/>
      <c r="RJX48" s="683"/>
      <c r="RJY48" s="683"/>
      <c r="RJZ48" s="683"/>
      <c r="RKA48" s="683"/>
      <c r="RKB48" s="683"/>
      <c r="RKC48" s="683"/>
      <c r="RKD48" s="683"/>
      <c r="RKE48" s="683"/>
      <c r="RKF48" s="683"/>
      <c r="RKG48" s="683"/>
      <c r="RKH48" s="683"/>
      <c r="RKI48" s="683"/>
      <c r="RKJ48" s="683"/>
      <c r="RKK48" s="683"/>
      <c r="RKL48" s="683"/>
      <c r="RKM48" s="683"/>
      <c r="RKN48" s="683"/>
      <c r="RKO48" s="683"/>
      <c r="RKP48" s="683"/>
      <c r="RKQ48" s="683"/>
      <c r="RKR48" s="683"/>
      <c r="RKS48" s="683"/>
      <c r="RKT48" s="683"/>
      <c r="RKU48" s="683"/>
      <c r="RKV48" s="683"/>
      <c r="RKW48" s="683"/>
      <c r="RKX48" s="683"/>
      <c r="RKY48" s="683"/>
      <c r="RKZ48" s="683"/>
      <c r="RLA48" s="683"/>
      <c r="RLB48" s="683"/>
      <c r="RLC48" s="683"/>
      <c r="RLD48" s="683"/>
      <c r="RLE48" s="683"/>
      <c r="RLF48" s="683"/>
      <c r="RLG48" s="683"/>
      <c r="RLH48" s="683"/>
      <c r="RLI48" s="683"/>
      <c r="RLJ48" s="683"/>
      <c r="RLK48" s="683"/>
      <c r="RLL48" s="683"/>
      <c r="RLM48" s="683"/>
      <c r="RLN48" s="683"/>
      <c r="RLO48" s="683"/>
      <c r="RLP48" s="683"/>
      <c r="RLQ48" s="683"/>
      <c r="RLR48" s="683"/>
      <c r="RLS48" s="683"/>
      <c r="RLT48" s="683"/>
      <c r="RLU48" s="683"/>
      <c r="RLV48" s="683"/>
      <c r="RLW48" s="683"/>
      <c r="RLX48" s="683"/>
      <c r="RLY48" s="683"/>
      <c r="RLZ48" s="683"/>
      <c r="RMA48" s="683"/>
      <c r="RMB48" s="683"/>
      <c r="RMC48" s="683"/>
      <c r="RMD48" s="683"/>
      <c r="RME48" s="683"/>
      <c r="RMF48" s="683"/>
      <c r="RMG48" s="683"/>
      <c r="RMH48" s="683"/>
      <c r="RMI48" s="683"/>
      <c r="RMJ48" s="683"/>
      <c r="RMK48" s="683"/>
      <c r="RML48" s="683"/>
      <c r="RMM48" s="683"/>
      <c r="RMN48" s="683"/>
      <c r="RMO48" s="683"/>
      <c r="RMP48" s="683"/>
      <c r="RMQ48" s="683"/>
      <c r="RMR48" s="683"/>
      <c r="RMS48" s="683"/>
      <c r="RMT48" s="683"/>
      <c r="RMU48" s="683"/>
      <c r="RMV48" s="683"/>
      <c r="RMW48" s="683"/>
      <c r="RMX48" s="683"/>
      <c r="RMY48" s="683"/>
      <c r="RMZ48" s="683"/>
      <c r="RNA48" s="683"/>
      <c r="RNB48" s="683"/>
      <c r="RNC48" s="683"/>
      <c r="RND48" s="683"/>
      <c r="RNE48" s="683"/>
      <c r="RNF48" s="683"/>
      <c r="RNG48" s="683"/>
      <c r="RNH48" s="683"/>
      <c r="RNI48" s="683"/>
      <c r="RNJ48" s="683"/>
      <c r="RNK48" s="683"/>
      <c r="RNL48" s="683"/>
      <c r="RNM48" s="683"/>
      <c r="RNN48" s="683"/>
      <c r="RNO48" s="683"/>
      <c r="RNP48" s="683"/>
      <c r="RNQ48" s="683"/>
      <c r="RNR48" s="683"/>
      <c r="RNS48" s="683"/>
      <c r="RNT48" s="683"/>
      <c r="RNU48" s="683"/>
      <c r="RNV48" s="683"/>
      <c r="RNW48" s="683"/>
      <c r="RNX48" s="683"/>
      <c r="RNY48" s="683"/>
      <c r="RNZ48" s="683"/>
      <c r="ROA48" s="683"/>
      <c r="ROB48" s="683"/>
      <c r="ROC48" s="683"/>
      <c r="ROD48" s="683"/>
      <c r="ROE48" s="683"/>
      <c r="ROF48" s="683"/>
      <c r="ROG48" s="683"/>
      <c r="ROH48" s="683"/>
      <c r="ROI48" s="683"/>
      <c r="ROJ48" s="683"/>
      <c r="ROK48" s="683"/>
      <c r="ROL48" s="683"/>
      <c r="ROM48" s="683"/>
      <c r="RON48" s="683"/>
      <c r="ROO48" s="683"/>
      <c r="ROP48" s="683"/>
      <c r="ROQ48" s="683"/>
      <c r="ROR48" s="683"/>
      <c r="ROS48" s="683"/>
      <c r="ROT48" s="683"/>
      <c r="ROU48" s="683"/>
      <c r="ROV48" s="683"/>
      <c r="ROW48" s="683"/>
      <c r="ROX48" s="683"/>
      <c r="ROY48" s="683"/>
      <c r="ROZ48" s="683"/>
      <c r="RPA48" s="683"/>
      <c r="RPB48" s="683"/>
      <c r="RPC48" s="683"/>
      <c r="RPD48" s="683"/>
      <c r="RPE48" s="683"/>
      <c r="RPF48" s="683"/>
      <c r="RPG48" s="683"/>
      <c r="RPH48" s="683"/>
      <c r="RPI48" s="683"/>
      <c r="RPJ48" s="683"/>
      <c r="RPK48" s="683"/>
      <c r="RPL48" s="683"/>
      <c r="RPM48" s="683"/>
      <c r="RPN48" s="683"/>
      <c r="RPO48" s="683"/>
      <c r="RPP48" s="683"/>
      <c r="RPQ48" s="683"/>
      <c r="RPR48" s="683"/>
      <c r="RPS48" s="683"/>
      <c r="RPT48" s="683"/>
      <c r="RPU48" s="683"/>
      <c r="RPV48" s="683"/>
      <c r="RPW48" s="683"/>
      <c r="RPX48" s="683"/>
      <c r="RPY48" s="683"/>
      <c r="RPZ48" s="683"/>
      <c r="RQA48" s="683"/>
      <c r="RQB48" s="683"/>
      <c r="RQC48" s="683"/>
      <c r="RQD48" s="683"/>
      <c r="RQE48" s="683"/>
      <c r="RQF48" s="683"/>
      <c r="RQG48" s="683"/>
      <c r="RQH48" s="683"/>
      <c r="RQI48" s="683"/>
      <c r="RQJ48" s="683"/>
      <c r="RQK48" s="683"/>
      <c r="RQL48" s="683"/>
      <c r="RQM48" s="683"/>
      <c r="RQN48" s="683"/>
      <c r="RQO48" s="683"/>
      <c r="RQP48" s="683"/>
      <c r="RQQ48" s="683"/>
      <c r="RQR48" s="683"/>
      <c r="RQS48" s="683"/>
      <c r="RQT48" s="683"/>
      <c r="RQU48" s="683"/>
      <c r="RQV48" s="683"/>
      <c r="RQW48" s="683"/>
      <c r="RQX48" s="683"/>
      <c r="RQY48" s="683"/>
      <c r="RQZ48" s="683"/>
      <c r="RRA48" s="683"/>
      <c r="RRB48" s="683"/>
      <c r="RRC48" s="683"/>
      <c r="RRD48" s="683"/>
      <c r="RRE48" s="683"/>
      <c r="RRF48" s="683"/>
      <c r="RRG48" s="683"/>
      <c r="RRH48" s="683"/>
      <c r="RRI48" s="683"/>
      <c r="RRJ48" s="683"/>
      <c r="RRK48" s="683"/>
      <c r="RRL48" s="683"/>
      <c r="RRM48" s="683"/>
      <c r="RRN48" s="683"/>
      <c r="RRO48" s="683"/>
      <c r="RRP48" s="683"/>
      <c r="RRQ48" s="683"/>
      <c r="RRR48" s="683"/>
      <c r="RRS48" s="683"/>
      <c r="RRT48" s="683"/>
      <c r="RRU48" s="683"/>
      <c r="RRV48" s="683"/>
      <c r="RRW48" s="683"/>
      <c r="RRX48" s="683"/>
      <c r="RRY48" s="683"/>
      <c r="RRZ48" s="683"/>
      <c r="RSA48" s="683"/>
      <c r="RSB48" s="683"/>
      <c r="RSC48" s="683"/>
      <c r="RSD48" s="683"/>
      <c r="RSE48" s="683"/>
      <c r="RSF48" s="683"/>
      <c r="RSG48" s="683"/>
      <c r="RSH48" s="683"/>
      <c r="RSI48" s="683"/>
      <c r="RSJ48" s="683"/>
      <c r="RSK48" s="683"/>
      <c r="RSL48" s="683"/>
      <c r="RSM48" s="683"/>
      <c r="RSN48" s="683"/>
      <c r="RSO48" s="683"/>
      <c r="RSP48" s="683"/>
      <c r="RSQ48" s="683"/>
      <c r="RSR48" s="683"/>
      <c r="RSS48" s="683"/>
      <c r="RST48" s="683"/>
      <c r="RSU48" s="683"/>
      <c r="RSV48" s="683"/>
      <c r="RSW48" s="683"/>
      <c r="RSX48" s="683"/>
      <c r="RSY48" s="683"/>
      <c r="RSZ48" s="683"/>
      <c r="RTA48" s="683"/>
      <c r="RTB48" s="683"/>
      <c r="RTC48" s="683"/>
      <c r="RTD48" s="683"/>
      <c r="RTE48" s="683"/>
      <c r="RTF48" s="683"/>
      <c r="RTG48" s="683"/>
      <c r="RTH48" s="683"/>
      <c r="RTI48" s="683"/>
      <c r="RTJ48" s="683"/>
      <c r="RTK48" s="683"/>
      <c r="RTL48" s="683"/>
      <c r="RTM48" s="683"/>
      <c r="RTN48" s="683"/>
      <c r="RTO48" s="683"/>
      <c r="RTP48" s="683"/>
      <c r="RTQ48" s="683"/>
      <c r="RTR48" s="683"/>
      <c r="RTS48" s="683"/>
      <c r="RTT48" s="683"/>
      <c r="RTU48" s="683"/>
      <c r="RTV48" s="683"/>
      <c r="RTW48" s="683"/>
      <c r="RTX48" s="683"/>
      <c r="RTY48" s="683"/>
      <c r="RTZ48" s="683"/>
      <c r="RUA48" s="683"/>
      <c r="RUB48" s="683"/>
      <c r="RUC48" s="683"/>
      <c r="RUD48" s="683"/>
      <c r="RUE48" s="683"/>
      <c r="RUF48" s="683"/>
      <c r="RUG48" s="683"/>
      <c r="RUH48" s="683"/>
      <c r="RUI48" s="683"/>
      <c r="RUJ48" s="683"/>
      <c r="RUK48" s="683"/>
      <c r="RUL48" s="683"/>
      <c r="RUM48" s="683"/>
      <c r="RUN48" s="683"/>
      <c r="RUO48" s="683"/>
      <c r="RUP48" s="683"/>
      <c r="RUQ48" s="683"/>
      <c r="RUR48" s="683"/>
      <c r="RUS48" s="683"/>
      <c r="RUT48" s="683"/>
      <c r="RUU48" s="683"/>
      <c r="RUV48" s="683"/>
      <c r="RUW48" s="683"/>
      <c r="RUX48" s="683"/>
      <c r="RUY48" s="683"/>
      <c r="RUZ48" s="683"/>
      <c r="RVA48" s="683"/>
      <c r="RVB48" s="683"/>
      <c r="RVC48" s="683"/>
      <c r="RVD48" s="683"/>
      <c r="RVE48" s="683"/>
      <c r="RVF48" s="683"/>
      <c r="RVG48" s="683"/>
      <c r="RVH48" s="683"/>
      <c r="RVI48" s="683"/>
      <c r="RVJ48" s="683"/>
      <c r="RVK48" s="683"/>
      <c r="RVL48" s="683"/>
      <c r="RVM48" s="683"/>
      <c r="RVN48" s="683"/>
      <c r="RVO48" s="683"/>
      <c r="RVP48" s="683"/>
      <c r="RVQ48" s="683"/>
      <c r="RVR48" s="683"/>
      <c r="RVS48" s="683"/>
      <c r="RVT48" s="683"/>
      <c r="RVU48" s="683"/>
      <c r="RVV48" s="683"/>
      <c r="RVW48" s="683"/>
      <c r="RVX48" s="683"/>
      <c r="RVY48" s="683"/>
      <c r="RVZ48" s="683"/>
      <c r="RWA48" s="683"/>
      <c r="RWB48" s="683"/>
      <c r="RWC48" s="683"/>
      <c r="RWD48" s="683"/>
      <c r="RWE48" s="683"/>
      <c r="RWF48" s="683"/>
      <c r="RWG48" s="683"/>
      <c r="RWH48" s="683"/>
      <c r="RWI48" s="683"/>
      <c r="RWJ48" s="683"/>
      <c r="RWK48" s="683"/>
      <c r="RWL48" s="683"/>
      <c r="RWM48" s="683"/>
      <c r="RWN48" s="683"/>
      <c r="RWO48" s="683"/>
      <c r="RWP48" s="683"/>
      <c r="RWQ48" s="683"/>
      <c r="RWR48" s="683"/>
      <c r="RWS48" s="683"/>
      <c r="RWT48" s="683"/>
      <c r="RWU48" s="683"/>
      <c r="RWV48" s="683"/>
      <c r="RWW48" s="683"/>
      <c r="RWX48" s="683"/>
      <c r="RWY48" s="683"/>
      <c r="RWZ48" s="683"/>
      <c r="RXA48" s="683"/>
      <c r="RXB48" s="683"/>
      <c r="RXC48" s="683"/>
      <c r="RXD48" s="683"/>
      <c r="RXE48" s="683"/>
      <c r="RXF48" s="683"/>
      <c r="RXG48" s="683"/>
      <c r="RXH48" s="683"/>
      <c r="RXI48" s="683"/>
      <c r="RXJ48" s="683"/>
      <c r="RXK48" s="683"/>
      <c r="RXL48" s="683"/>
      <c r="RXM48" s="683"/>
      <c r="RXN48" s="683"/>
      <c r="RXO48" s="683"/>
      <c r="RXP48" s="683"/>
      <c r="RXQ48" s="683"/>
      <c r="RXR48" s="683"/>
      <c r="RXS48" s="683"/>
      <c r="RXT48" s="683"/>
      <c r="RXU48" s="683"/>
      <c r="RXV48" s="683"/>
      <c r="RXW48" s="683"/>
      <c r="RXX48" s="683"/>
      <c r="RXY48" s="683"/>
      <c r="RXZ48" s="683"/>
      <c r="RYA48" s="683"/>
      <c r="RYB48" s="683"/>
      <c r="RYC48" s="683"/>
      <c r="RYD48" s="683"/>
      <c r="RYE48" s="683"/>
      <c r="RYF48" s="683"/>
      <c r="RYG48" s="683"/>
      <c r="RYH48" s="683"/>
      <c r="RYI48" s="683"/>
      <c r="RYJ48" s="683"/>
      <c r="RYK48" s="683"/>
      <c r="RYL48" s="683"/>
      <c r="RYM48" s="683"/>
      <c r="RYN48" s="683"/>
      <c r="RYO48" s="683"/>
      <c r="RYP48" s="683"/>
      <c r="RYQ48" s="683"/>
      <c r="RYR48" s="683"/>
      <c r="RYS48" s="683"/>
      <c r="RYT48" s="683"/>
      <c r="RYU48" s="683"/>
      <c r="RYV48" s="683"/>
      <c r="RYW48" s="683"/>
      <c r="RYX48" s="683"/>
      <c r="RYY48" s="683"/>
      <c r="RYZ48" s="683"/>
      <c r="RZA48" s="683"/>
      <c r="RZB48" s="683"/>
      <c r="RZC48" s="683"/>
      <c r="RZD48" s="683"/>
      <c r="RZE48" s="683"/>
      <c r="RZF48" s="683"/>
      <c r="RZG48" s="683"/>
      <c r="RZH48" s="683"/>
      <c r="RZI48" s="683"/>
      <c r="RZJ48" s="683"/>
      <c r="RZK48" s="683"/>
      <c r="RZL48" s="683"/>
      <c r="RZM48" s="683"/>
      <c r="RZN48" s="683"/>
      <c r="RZO48" s="683"/>
      <c r="RZP48" s="683"/>
      <c r="RZQ48" s="683"/>
      <c r="RZR48" s="683"/>
      <c r="RZS48" s="683"/>
      <c r="RZT48" s="683"/>
      <c r="RZU48" s="683"/>
      <c r="RZV48" s="683"/>
      <c r="RZW48" s="683"/>
      <c r="RZX48" s="683"/>
      <c r="RZY48" s="683"/>
      <c r="RZZ48" s="683"/>
      <c r="SAA48" s="683"/>
      <c r="SAB48" s="683"/>
      <c r="SAC48" s="683"/>
      <c r="SAD48" s="683"/>
      <c r="SAE48" s="683"/>
      <c r="SAF48" s="683"/>
      <c r="SAG48" s="683"/>
      <c r="SAH48" s="683"/>
      <c r="SAI48" s="683"/>
      <c r="SAJ48" s="683"/>
      <c r="SAK48" s="683"/>
      <c r="SAL48" s="683"/>
      <c r="SAM48" s="683"/>
      <c r="SAN48" s="683"/>
      <c r="SAO48" s="683"/>
      <c r="SAP48" s="683"/>
      <c r="SAQ48" s="683"/>
      <c r="SAR48" s="683"/>
      <c r="SAS48" s="683"/>
      <c r="SAT48" s="683"/>
      <c r="SAU48" s="683"/>
      <c r="SAV48" s="683"/>
      <c r="SAW48" s="683"/>
      <c r="SAX48" s="683"/>
      <c r="SAY48" s="683"/>
      <c r="SAZ48" s="683"/>
      <c r="SBA48" s="683"/>
      <c r="SBB48" s="683"/>
      <c r="SBC48" s="683"/>
      <c r="SBD48" s="683"/>
      <c r="SBE48" s="683"/>
      <c r="SBF48" s="683"/>
      <c r="SBG48" s="683"/>
      <c r="SBH48" s="683"/>
      <c r="SBI48" s="683"/>
      <c r="SBJ48" s="683"/>
      <c r="SBK48" s="683"/>
      <c r="SBL48" s="683"/>
      <c r="SBM48" s="683"/>
      <c r="SBN48" s="683"/>
      <c r="SBO48" s="683"/>
      <c r="SBP48" s="683"/>
      <c r="SBQ48" s="683"/>
      <c r="SBR48" s="683"/>
      <c r="SBS48" s="683"/>
      <c r="SBT48" s="683"/>
      <c r="SBU48" s="683"/>
      <c r="SBV48" s="683"/>
      <c r="SBW48" s="683"/>
      <c r="SBX48" s="683"/>
      <c r="SBY48" s="683"/>
      <c r="SBZ48" s="683"/>
      <c r="SCA48" s="683"/>
      <c r="SCB48" s="683"/>
      <c r="SCC48" s="683"/>
      <c r="SCD48" s="683"/>
      <c r="SCE48" s="683"/>
      <c r="SCF48" s="683"/>
      <c r="SCG48" s="683"/>
      <c r="SCH48" s="683"/>
      <c r="SCI48" s="683"/>
      <c r="SCJ48" s="683"/>
      <c r="SCK48" s="683"/>
      <c r="SCL48" s="683"/>
      <c r="SCM48" s="683"/>
      <c r="SCN48" s="683"/>
      <c r="SCO48" s="683"/>
      <c r="SCP48" s="683"/>
      <c r="SCQ48" s="683"/>
      <c r="SCR48" s="683"/>
      <c r="SCS48" s="683"/>
      <c r="SCT48" s="683"/>
      <c r="SCU48" s="683"/>
      <c r="SCV48" s="683"/>
      <c r="SCW48" s="683"/>
      <c r="SCX48" s="683"/>
      <c r="SCY48" s="683"/>
      <c r="SCZ48" s="683"/>
      <c r="SDA48" s="683"/>
      <c r="SDB48" s="683"/>
      <c r="SDC48" s="683"/>
      <c r="SDD48" s="683"/>
      <c r="SDE48" s="683"/>
      <c r="SDF48" s="683"/>
      <c r="SDG48" s="683"/>
      <c r="SDH48" s="683"/>
      <c r="SDI48" s="683"/>
      <c r="SDJ48" s="683"/>
      <c r="SDK48" s="683"/>
      <c r="SDL48" s="683"/>
      <c r="SDM48" s="683"/>
      <c r="SDN48" s="683"/>
      <c r="SDO48" s="683"/>
      <c r="SDP48" s="683"/>
      <c r="SDQ48" s="683"/>
      <c r="SDR48" s="683"/>
      <c r="SDS48" s="683"/>
      <c r="SDT48" s="683"/>
      <c r="SDU48" s="683"/>
      <c r="SDV48" s="683"/>
      <c r="SDW48" s="683"/>
      <c r="SDX48" s="683"/>
      <c r="SDY48" s="683"/>
      <c r="SDZ48" s="683"/>
      <c r="SEA48" s="683"/>
      <c r="SEB48" s="683"/>
      <c r="SEC48" s="683"/>
      <c r="SED48" s="683"/>
      <c r="SEE48" s="683"/>
      <c r="SEF48" s="683"/>
      <c r="SEG48" s="683"/>
      <c r="SEH48" s="683"/>
      <c r="SEI48" s="683"/>
      <c r="SEJ48" s="683"/>
      <c r="SEK48" s="683"/>
      <c r="SEL48" s="683"/>
      <c r="SEM48" s="683"/>
      <c r="SEN48" s="683"/>
      <c r="SEO48" s="683"/>
      <c r="SEP48" s="683"/>
      <c r="SEQ48" s="683"/>
      <c r="SER48" s="683"/>
      <c r="SES48" s="683"/>
      <c r="SET48" s="683"/>
      <c r="SEU48" s="683"/>
      <c r="SEV48" s="683"/>
      <c r="SEW48" s="683"/>
      <c r="SEX48" s="683"/>
      <c r="SEY48" s="683"/>
      <c r="SEZ48" s="683"/>
      <c r="SFA48" s="683"/>
      <c r="SFB48" s="683"/>
      <c r="SFC48" s="683"/>
      <c r="SFD48" s="683"/>
      <c r="SFE48" s="683"/>
      <c r="SFF48" s="683"/>
      <c r="SFG48" s="683"/>
      <c r="SFH48" s="683"/>
      <c r="SFI48" s="683"/>
      <c r="SFJ48" s="683"/>
      <c r="SFK48" s="683"/>
      <c r="SFL48" s="683"/>
      <c r="SFM48" s="683"/>
      <c r="SFN48" s="683"/>
      <c r="SFO48" s="683"/>
      <c r="SFP48" s="683"/>
      <c r="SFQ48" s="683"/>
      <c r="SFR48" s="683"/>
      <c r="SFS48" s="683"/>
      <c r="SFT48" s="683"/>
      <c r="SFU48" s="683"/>
      <c r="SFV48" s="683"/>
      <c r="SFW48" s="683"/>
      <c r="SFX48" s="683"/>
      <c r="SFY48" s="683"/>
      <c r="SFZ48" s="683"/>
      <c r="SGA48" s="683"/>
      <c r="SGB48" s="683"/>
      <c r="SGC48" s="683"/>
      <c r="SGD48" s="683"/>
      <c r="SGE48" s="683"/>
      <c r="SGF48" s="683"/>
      <c r="SGG48" s="683"/>
      <c r="SGH48" s="683"/>
      <c r="SGI48" s="683"/>
      <c r="SGJ48" s="683"/>
      <c r="SGK48" s="683"/>
      <c r="SGL48" s="683"/>
      <c r="SGM48" s="683"/>
      <c r="SGN48" s="683"/>
      <c r="SGO48" s="683"/>
      <c r="SGP48" s="683"/>
      <c r="SGQ48" s="683"/>
      <c r="SGR48" s="683"/>
      <c r="SGS48" s="683"/>
      <c r="SGT48" s="683"/>
      <c r="SGU48" s="683"/>
      <c r="SGV48" s="683"/>
      <c r="SGW48" s="683"/>
      <c r="SGX48" s="683"/>
      <c r="SGY48" s="683"/>
      <c r="SGZ48" s="683"/>
      <c r="SHA48" s="683"/>
      <c r="SHB48" s="683"/>
      <c r="SHC48" s="683"/>
      <c r="SHD48" s="683"/>
      <c r="SHE48" s="683"/>
      <c r="SHF48" s="683"/>
      <c r="SHG48" s="683"/>
      <c r="SHH48" s="683"/>
      <c r="SHI48" s="683"/>
      <c r="SHJ48" s="683"/>
      <c r="SHK48" s="683"/>
      <c r="SHL48" s="683"/>
      <c r="SHM48" s="683"/>
      <c r="SHN48" s="683"/>
      <c r="SHO48" s="683"/>
      <c r="SHP48" s="683"/>
      <c r="SHQ48" s="683"/>
      <c r="SHR48" s="683"/>
      <c r="SHS48" s="683"/>
      <c r="SHT48" s="683"/>
      <c r="SHU48" s="683"/>
      <c r="SHV48" s="683"/>
      <c r="SHW48" s="683"/>
      <c r="SHX48" s="683"/>
      <c r="SHY48" s="683"/>
      <c r="SHZ48" s="683"/>
      <c r="SIA48" s="683"/>
      <c r="SIB48" s="683"/>
      <c r="SIC48" s="683"/>
      <c r="SID48" s="683"/>
      <c r="SIE48" s="683"/>
      <c r="SIF48" s="683"/>
      <c r="SIG48" s="683"/>
      <c r="SIH48" s="683"/>
      <c r="SII48" s="683"/>
      <c r="SIJ48" s="683"/>
      <c r="SIK48" s="683"/>
      <c r="SIL48" s="683"/>
      <c r="SIM48" s="683"/>
      <c r="SIN48" s="683"/>
      <c r="SIO48" s="683"/>
      <c r="SIP48" s="683"/>
      <c r="SIQ48" s="683"/>
      <c r="SIR48" s="683"/>
      <c r="SIS48" s="683"/>
      <c r="SIT48" s="683"/>
      <c r="SIU48" s="683"/>
      <c r="SIV48" s="683"/>
      <c r="SIW48" s="683"/>
      <c r="SIX48" s="683"/>
      <c r="SIY48" s="683"/>
      <c r="SIZ48" s="683"/>
      <c r="SJA48" s="683"/>
      <c r="SJB48" s="683"/>
      <c r="SJC48" s="683"/>
      <c r="SJD48" s="683"/>
      <c r="SJE48" s="683"/>
      <c r="SJF48" s="683"/>
      <c r="SJG48" s="683"/>
      <c r="SJH48" s="683"/>
      <c r="SJI48" s="683"/>
      <c r="SJJ48" s="683"/>
      <c r="SJK48" s="683"/>
      <c r="SJL48" s="683"/>
      <c r="SJM48" s="683"/>
      <c r="SJN48" s="683"/>
      <c r="SJO48" s="683"/>
      <c r="SJP48" s="683"/>
      <c r="SJQ48" s="683"/>
      <c r="SJR48" s="683"/>
      <c r="SJS48" s="683"/>
      <c r="SJT48" s="683"/>
      <c r="SJU48" s="683"/>
      <c r="SJV48" s="683"/>
      <c r="SJW48" s="683"/>
      <c r="SJX48" s="683"/>
      <c r="SJY48" s="683"/>
      <c r="SJZ48" s="683"/>
      <c r="SKA48" s="683"/>
      <c r="SKB48" s="683"/>
      <c r="SKC48" s="683"/>
      <c r="SKD48" s="683"/>
      <c r="SKE48" s="683"/>
      <c r="SKF48" s="683"/>
      <c r="SKG48" s="683"/>
      <c r="SKH48" s="683"/>
      <c r="SKI48" s="683"/>
      <c r="SKJ48" s="683"/>
      <c r="SKK48" s="683"/>
      <c r="SKL48" s="683"/>
      <c r="SKM48" s="683"/>
      <c r="SKN48" s="683"/>
      <c r="SKO48" s="683"/>
      <c r="SKP48" s="683"/>
      <c r="SKQ48" s="683"/>
      <c r="SKR48" s="683"/>
      <c r="SKS48" s="683"/>
      <c r="SKT48" s="683"/>
      <c r="SKU48" s="683"/>
      <c r="SKV48" s="683"/>
      <c r="SKW48" s="683"/>
      <c r="SKX48" s="683"/>
      <c r="SKY48" s="683"/>
      <c r="SKZ48" s="683"/>
      <c r="SLA48" s="683"/>
      <c r="SLB48" s="683"/>
      <c r="SLC48" s="683"/>
      <c r="SLD48" s="683"/>
      <c r="SLE48" s="683"/>
      <c r="SLF48" s="683"/>
      <c r="SLG48" s="683"/>
      <c r="SLH48" s="683"/>
      <c r="SLI48" s="683"/>
      <c r="SLJ48" s="683"/>
      <c r="SLK48" s="683"/>
      <c r="SLL48" s="683"/>
      <c r="SLM48" s="683"/>
      <c r="SLN48" s="683"/>
      <c r="SLO48" s="683"/>
      <c r="SLP48" s="683"/>
      <c r="SLQ48" s="683"/>
      <c r="SLR48" s="683"/>
      <c r="SLS48" s="683"/>
      <c r="SLT48" s="683"/>
      <c r="SLU48" s="683"/>
      <c r="SLV48" s="683"/>
      <c r="SLW48" s="683"/>
      <c r="SLX48" s="683"/>
      <c r="SLY48" s="683"/>
      <c r="SLZ48" s="683"/>
      <c r="SMA48" s="683"/>
      <c r="SMB48" s="683"/>
      <c r="SMC48" s="683"/>
      <c r="SMD48" s="683"/>
      <c r="SME48" s="683"/>
      <c r="SMF48" s="683"/>
      <c r="SMG48" s="683"/>
      <c r="SMH48" s="683"/>
      <c r="SMI48" s="683"/>
      <c r="SMJ48" s="683"/>
      <c r="SMK48" s="683"/>
      <c r="SML48" s="683"/>
      <c r="SMM48" s="683"/>
      <c r="SMN48" s="683"/>
      <c r="SMO48" s="683"/>
      <c r="SMP48" s="683"/>
      <c r="SMQ48" s="683"/>
      <c r="SMR48" s="683"/>
      <c r="SMS48" s="683"/>
      <c r="SMT48" s="683"/>
      <c r="SMU48" s="683"/>
      <c r="SMV48" s="683"/>
      <c r="SMW48" s="683"/>
      <c r="SMX48" s="683"/>
      <c r="SMY48" s="683"/>
      <c r="SMZ48" s="683"/>
      <c r="SNA48" s="683"/>
      <c r="SNB48" s="683"/>
      <c r="SNC48" s="683"/>
      <c r="SND48" s="683"/>
      <c r="SNE48" s="683"/>
      <c r="SNF48" s="683"/>
      <c r="SNG48" s="683"/>
      <c r="SNH48" s="683"/>
      <c r="SNI48" s="683"/>
      <c r="SNJ48" s="683"/>
      <c r="SNK48" s="683"/>
      <c r="SNL48" s="683"/>
      <c r="SNM48" s="683"/>
      <c r="SNN48" s="683"/>
      <c r="SNO48" s="683"/>
      <c r="SNP48" s="683"/>
      <c r="SNQ48" s="683"/>
      <c r="SNR48" s="683"/>
      <c r="SNS48" s="683"/>
      <c r="SNT48" s="683"/>
      <c r="SNU48" s="683"/>
      <c r="SNV48" s="683"/>
      <c r="SNW48" s="683"/>
      <c r="SNX48" s="683"/>
      <c r="SNY48" s="683"/>
      <c r="SNZ48" s="683"/>
      <c r="SOA48" s="683"/>
      <c r="SOB48" s="683"/>
      <c r="SOC48" s="683"/>
      <c r="SOD48" s="683"/>
      <c r="SOE48" s="683"/>
      <c r="SOF48" s="683"/>
      <c r="SOG48" s="683"/>
      <c r="SOH48" s="683"/>
      <c r="SOI48" s="683"/>
      <c r="SOJ48" s="683"/>
      <c r="SOK48" s="683"/>
      <c r="SOL48" s="683"/>
      <c r="SOM48" s="683"/>
      <c r="SON48" s="683"/>
      <c r="SOO48" s="683"/>
      <c r="SOP48" s="683"/>
      <c r="SOQ48" s="683"/>
      <c r="SOR48" s="683"/>
      <c r="SOS48" s="683"/>
      <c r="SOT48" s="683"/>
      <c r="SOU48" s="683"/>
      <c r="SOV48" s="683"/>
      <c r="SOW48" s="683"/>
      <c r="SOX48" s="683"/>
      <c r="SOY48" s="683"/>
      <c r="SOZ48" s="683"/>
      <c r="SPA48" s="683"/>
      <c r="SPB48" s="683"/>
      <c r="SPC48" s="683"/>
      <c r="SPD48" s="683"/>
      <c r="SPE48" s="683"/>
      <c r="SPF48" s="683"/>
      <c r="SPG48" s="683"/>
      <c r="SPH48" s="683"/>
      <c r="SPI48" s="683"/>
      <c r="SPJ48" s="683"/>
      <c r="SPK48" s="683"/>
      <c r="SPL48" s="683"/>
      <c r="SPM48" s="683"/>
      <c r="SPN48" s="683"/>
      <c r="SPO48" s="683"/>
      <c r="SPP48" s="683"/>
      <c r="SPQ48" s="683"/>
      <c r="SPR48" s="683"/>
      <c r="SPS48" s="683"/>
      <c r="SPT48" s="683"/>
      <c r="SPU48" s="683"/>
      <c r="SPV48" s="683"/>
      <c r="SPW48" s="683"/>
      <c r="SPX48" s="683"/>
      <c r="SPY48" s="683"/>
      <c r="SPZ48" s="683"/>
      <c r="SQA48" s="683"/>
      <c r="SQB48" s="683"/>
      <c r="SQC48" s="683"/>
      <c r="SQD48" s="683"/>
      <c r="SQE48" s="683"/>
      <c r="SQF48" s="683"/>
      <c r="SQG48" s="683"/>
      <c r="SQH48" s="683"/>
      <c r="SQI48" s="683"/>
      <c r="SQJ48" s="683"/>
      <c r="SQK48" s="683"/>
      <c r="SQL48" s="683"/>
      <c r="SQM48" s="683"/>
      <c r="SQN48" s="683"/>
      <c r="SQO48" s="683"/>
      <c r="SQP48" s="683"/>
      <c r="SQQ48" s="683"/>
      <c r="SQR48" s="683"/>
      <c r="SQS48" s="683"/>
      <c r="SQT48" s="683"/>
      <c r="SQU48" s="683"/>
      <c r="SQV48" s="683"/>
      <c r="SQW48" s="683"/>
      <c r="SQX48" s="683"/>
      <c r="SQY48" s="683"/>
      <c r="SQZ48" s="683"/>
      <c r="SRA48" s="683"/>
      <c r="SRB48" s="683"/>
      <c r="SRC48" s="683"/>
      <c r="SRD48" s="683"/>
      <c r="SRE48" s="683"/>
      <c r="SRF48" s="683"/>
      <c r="SRG48" s="683"/>
      <c r="SRH48" s="683"/>
      <c r="SRI48" s="683"/>
      <c r="SRJ48" s="683"/>
      <c r="SRK48" s="683"/>
      <c r="SRL48" s="683"/>
      <c r="SRM48" s="683"/>
      <c r="SRN48" s="683"/>
      <c r="SRO48" s="683"/>
      <c r="SRP48" s="683"/>
      <c r="SRQ48" s="683"/>
      <c r="SRR48" s="683"/>
      <c r="SRS48" s="683"/>
      <c r="SRT48" s="683"/>
      <c r="SRU48" s="683"/>
      <c r="SRV48" s="683"/>
      <c r="SRW48" s="683"/>
      <c r="SRX48" s="683"/>
      <c r="SRY48" s="683"/>
      <c r="SRZ48" s="683"/>
      <c r="SSA48" s="683"/>
      <c r="SSB48" s="683"/>
      <c r="SSC48" s="683"/>
      <c r="SSD48" s="683"/>
      <c r="SSE48" s="683"/>
      <c r="SSF48" s="683"/>
      <c r="SSG48" s="683"/>
      <c r="SSH48" s="683"/>
      <c r="SSI48" s="683"/>
      <c r="SSJ48" s="683"/>
      <c r="SSK48" s="683"/>
      <c r="SSL48" s="683"/>
      <c r="SSM48" s="683"/>
      <c r="SSN48" s="683"/>
      <c r="SSO48" s="683"/>
      <c r="SSP48" s="683"/>
      <c r="SSQ48" s="683"/>
      <c r="SSR48" s="683"/>
      <c r="SSS48" s="683"/>
      <c r="SST48" s="683"/>
      <c r="SSU48" s="683"/>
      <c r="SSV48" s="683"/>
      <c r="SSW48" s="683"/>
      <c r="SSX48" s="683"/>
      <c r="SSY48" s="683"/>
      <c r="SSZ48" s="683"/>
      <c r="STA48" s="683"/>
      <c r="STB48" s="683"/>
      <c r="STC48" s="683"/>
      <c r="STD48" s="683"/>
      <c r="STE48" s="683"/>
      <c r="STF48" s="683"/>
      <c r="STG48" s="683"/>
      <c r="STH48" s="683"/>
      <c r="STI48" s="683"/>
      <c r="STJ48" s="683"/>
      <c r="STK48" s="683"/>
      <c r="STL48" s="683"/>
      <c r="STM48" s="683"/>
      <c r="STN48" s="683"/>
      <c r="STO48" s="683"/>
      <c r="STP48" s="683"/>
      <c r="STQ48" s="683"/>
      <c r="STR48" s="683"/>
      <c r="STS48" s="683"/>
      <c r="STT48" s="683"/>
      <c r="STU48" s="683"/>
      <c r="STV48" s="683"/>
      <c r="STW48" s="683"/>
      <c r="STX48" s="683"/>
      <c r="STY48" s="683"/>
      <c r="STZ48" s="683"/>
      <c r="SUA48" s="683"/>
      <c r="SUB48" s="683"/>
      <c r="SUC48" s="683"/>
      <c r="SUD48" s="683"/>
      <c r="SUE48" s="683"/>
      <c r="SUF48" s="683"/>
      <c r="SUG48" s="683"/>
      <c r="SUH48" s="683"/>
      <c r="SUI48" s="683"/>
      <c r="SUJ48" s="683"/>
      <c r="SUK48" s="683"/>
      <c r="SUL48" s="683"/>
      <c r="SUM48" s="683"/>
      <c r="SUN48" s="683"/>
      <c r="SUO48" s="683"/>
      <c r="SUP48" s="683"/>
      <c r="SUQ48" s="683"/>
      <c r="SUR48" s="683"/>
      <c r="SUS48" s="683"/>
      <c r="SUT48" s="683"/>
      <c r="SUU48" s="683"/>
      <c r="SUV48" s="683"/>
      <c r="SUW48" s="683"/>
      <c r="SUX48" s="683"/>
      <c r="SUY48" s="683"/>
      <c r="SUZ48" s="683"/>
      <c r="SVA48" s="683"/>
      <c r="SVB48" s="683"/>
      <c r="SVC48" s="683"/>
      <c r="SVD48" s="683"/>
      <c r="SVE48" s="683"/>
      <c r="SVF48" s="683"/>
      <c r="SVG48" s="683"/>
      <c r="SVH48" s="683"/>
      <c r="SVI48" s="683"/>
      <c r="SVJ48" s="683"/>
      <c r="SVK48" s="683"/>
      <c r="SVL48" s="683"/>
      <c r="SVM48" s="683"/>
      <c r="SVN48" s="683"/>
      <c r="SVO48" s="683"/>
      <c r="SVP48" s="683"/>
      <c r="SVQ48" s="683"/>
      <c r="SVR48" s="683"/>
      <c r="SVS48" s="683"/>
      <c r="SVT48" s="683"/>
      <c r="SVU48" s="683"/>
      <c r="SVV48" s="683"/>
      <c r="SVW48" s="683"/>
      <c r="SVX48" s="683"/>
      <c r="SVY48" s="683"/>
      <c r="SVZ48" s="683"/>
      <c r="SWA48" s="683"/>
      <c r="SWB48" s="683"/>
      <c r="SWC48" s="683"/>
      <c r="SWD48" s="683"/>
      <c r="SWE48" s="683"/>
      <c r="SWF48" s="683"/>
      <c r="SWG48" s="683"/>
      <c r="SWH48" s="683"/>
      <c r="SWI48" s="683"/>
      <c r="SWJ48" s="683"/>
      <c r="SWK48" s="683"/>
      <c r="SWL48" s="683"/>
      <c r="SWM48" s="683"/>
      <c r="SWN48" s="683"/>
      <c r="SWO48" s="683"/>
      <c r="SWP48" s="683"/>
      <c r="SWQ48" s="683"/>
      <c r="SWR48" s="683"/>
      <c r="SWS48" s="683"/>
      <c r="SWT48" s="683"/>
      <c r="SWU48" s="683"/>
      <c r="SWV48" s="683"/>
      <c r="SWW48" s="683"/>
      <c r="SWX48" s="683"/>
      <c r="SWY48" s="683"/>
      <c r="SWZ48" s="683"/>
      <c r="SXA48" s="683"/>
      <c r="SXB48" s="683"/>
      <c r="SXC48" s="683"/>
      <c r="SXD48" s="683"/>
      <c r="SXE48" s="683"/>
      <c r="SXF48" s="683"/>
      <c r="SXG48" s="683"/>
      <c r="SXH48" s="683"/>
      <c r="SXI48" s="683"/>
      <c r="SXJ48" s="683"/>
      <c r="SXK48" s="683"/>
      <c r="SXL48" s="683"/>
      <c r="SXM48" s="683"/>
      <c r="SXN48" s="683"/>
      <c r="SXO48" s="683"/>
      <c r="SXP48" s="683"/>
      <c r="SXQ48" s="683"/>
      <c r="SXR48" s="683"/>
      <c r="SXS48" s="683"/>
      <c r="SXT48" s="683"/>
      <c r="SXU48" s="683"/>
      <c r="SXV48" s="683"/>
      <c r="SXW48" s="683"/>
      <c r="SXX48" s="683"/>
      <c r="SXY48" s="683"/>
      <c r="SXZ48" s="683"/>
      <c r="SYA48" s="683"/>
      <c r="SYB48" s="683"/>
      <c r="SYC48" s="683"/>
      <c r="SYD48" s="683"/>
      <c r="SYE48" s="683"/>
      <c r="SYF48" s="683"/>
      <c r="SYG48" s="683"/>
      <c r="SYH48" s="683"/>
      <c r="SYI48" s="683"/>
      <c r="SYJ48" s="683"/>
      <c r="SYK48" s="683"/>
      <c r="SYL48" s="683"/>
      <c r="SYM48" s="683"/>
      <c r="SYN48" s="683"/>
      <c r="SYO48" s="683"/>
      <c r="SYP48" s="683"/>
      <c r="SYQ48" s="683"/>
      <c r="SYR48" s="683"/>
      <c r="SYS48" s="683"/>
      <c r="SYT48" s="683"/>
      <c r="SYU48" s="683"/>
      <c r="SYV48" s="683"/>
      <c r="SYW48" s="683"/>
      <c r="SYX48" s="683"/>
      <c r="SYY48" s="683"/>
      <c r="SYZ48" s="683"/>
      <c r="SZA48" s="683"/>
      <c r="SZB48" s="683"/>
      <c r="SZC48" s="683"/>
      <c r="SZD48" s="683"/>
      <c r="SZE48" s="683"/>
      <c r="SZF48" s="683"/>
      <c r="SZG48" s="683"/>
      <c r="SZH48" s="683"/>
      <c r="SZI48" s="683"/>
      <c r="SZJ48" s="683"/>
      <c r="SZK48" s="683"/>
      <c r="SZL48" s="683"/>
      <c r="SZM48" s="683"/>
      <c r="SZN48" s="683"/>
      <c r="SZO48" s="683"/>
      <c r="SZP48" s="683"/>
      <c r="SZQ48" s="683"/>
      <c r="SZR48" s="683"/>
      <c r="SZS48" s="683"/>
      <c r="SZT48" s="683"/>
      <c r="SZU48" s="683"/>
      <c r="SZV48" s="683"/>
      <c r="SZW48" s="683"/>
      <c r="SZX48" s="683"/>
      <c r="SZY48" s="683"/>
      <c r="SZZ48" s="683"/>
      <c r="TAA48" s="683"/>
      <c r="TAB48" s="683"/>
      <c r="TAC48" s="683"/>
      <c r="TAD48" s="683"/>
      <c r="TAE48" s="683"/>
      <c r="TAF48" s="683"/>
      <c r="TAG48" s="683"/>
      <c r="TAH48" s="683"/>
      <c r="TAI48" s="683"/>
      <c r="TAJ48" s="683"/>
      <c r="TAK48" s="683"/>
      <c r="TAL48" s="683"/>
      <c r="TAM48" s="683"/>
      <c r="TAN48" s="683"/>
      <c r="TAO48" s="683"/>
      <c r="TAP48" s="683"/>
      <c r="TAQ48" s="683"/>
      <c r="TAR48" s="683"/>
      <c r="TAS48" s="683"/>
      <c r="TAT48" s="683"/>
      <c r="TAU48" s="683"/>
      <c r="TAV48" s="683"/>
      <c r="TAW48" s="683"/>
      <c r="TAX48" s="683"/>
      <c r="TAY48" s="683"/>
      <c r="TAZ48" s="683"/>
      <c r="TBA48" s="683"/>
      <c r="TBB48" s="683"/>
      <c r="TBC48" s="683"/>
      <c r="TBD48" s="683"/>
      <c r="TBE48" s="683"/>
      <c r="TBF48" s="683"/>
      <c r="TBG48" s="683"/>
      <c r="TBH48" s="683"/>
      <c r="TBI48" s="683"/>
      <c r="TBJ48" s="683"/>
      <c r="TBK48" s="683"/>
      <c r="TBL48" s="683"/>
      <c r="TBM48" s="683"/>
      <c r="TBN48" s="683"/>
      <c r="TBO48" s="683"/>
      <c r="TBP48" s="683"/>
      <c r="TBQ48" s="683"/>
      <c r="TBR48" s="683"/>
      <c r="TBS48" s="683"/>
      <c r="TBT48" s="683"/>
      <c r="TBU48" s="683"/>
      <c r="TBV48" s="683"/>
      <c r="TBW48" s="683"/>
      <c r="TBX48" s="683"/>
      <c r="TBY48" s="683"/>
      <c r="TBZ48" s="683"/>
      <c r="TCA48" s="683"/>
      <c r="TCB48" s="683"/>
      <c r="TCC48" s="683"/>
      <c r="TCD48" s="683"/>
      <c r="TCE48" s="683"/>
      <c r="TCF48" s="683"/>
      <c r="TCG48" s="683"/>
      <c r="TCH48" s="683"/>
      <c r="TCI48" s="683"/>
      <c r="TCJ48" s="683"/>
      <c r="TCK48" s="683"/>
      <c r="TCL48" s="683"/>
      <c r="TCM48" s="683"/>
      <c r="TCN48" s="683"/>
      <c r="TCO48" s="683"/>
      <c r="TCP48" s="683"/>
      <c r="TCQ48" s="683"/>
      <c r="TCR48" s="683"/>
      <c r="TCS48" s="683"/>
      <c r="TCT48" s="683"/>
      <c r="TCU48" s="683"/>
      <c r="TCV48" s="683"/>
      <c r="TCW48" s="683"/>
      <c r="TCX48" s="683"/>
      <c r="TCY48" s="683"/>
      <c r="TCZ48" s="683"/>
      <c r="TDA48" s="683"/>
      <c r="TDB48" s="683"/>
      <c r="TDC48" s="683"/>
      <c r="TDD48" s="683"/>
      <c r="TDE48" s="683"/>
      <c r="TDF48" s="683"/>
      <c r="TDG48" s="683"/>
      <c r="TDH48" s="683"/>
      <c r="TDI48" s="683"/>
      <c r="TDJ48" s="683"/>
      <c r="TDK48" s="683"/>
      <c r="TDL48" s="683"/>
      <c r="TDM48" s="683"/>
      <c r="TDN48" s="683"/>
      <c r="TDO48" s="683"/>
      <c r="TDP48" s="683"/>
      <c r="TDQ48" s="683"/>
      <c r="TDR48" s="683"/>
      <c r="TDS48" s="683"/>
      <c r="TDT48" s="683"/>
      <c r="TDU48" s="683"/>
      <c r="TDV48" s="683"/>
      <c r="TDW48" s="683"/>
      <c r="TDX48" s="683"/>
      <c r="TDY48" s="683"/>
      <c r="TDZ48" s="683"/>
      <c r="TEA48" s="683"/>
      <c r="TEB48" s="683"/>
      <c r="TEC48" s="683"/>
      <c r="TED48" s="683"/>
      <c r="TEE48" s="683"/>
      <c r="TEF48" s="683"/>
      <c r="TEG48" s="683"/>
      <c r="TEH48" s="683"/>
      <c r="TEI48" s="683"/>
      <c r="TEJ48" s="683"/>
      <c r="TEK48" s="683"/>
      <c r="TEL48" s="683"/>
      <c r="TEM48" s="683"/>
      <c r="TEN48" s="683"/>
      <c r="TEO48" s="683"/>
      <c r="TEP48" s="683"/>
      <c r="TEQ48" s="683"/>
      <c r="TER48" s="683"/>
      <c r="TES48" s="683"/>
      <c r="TET48" s="683"/>
      <c r="TEU48" s="683"/>
      <c r="TEV48" s="683"/>
      <c r="TEW48" s="683"/>
      <c r="TEX48" s="683"/>
      <c r="TEY48" s="683"/>
      <c r="TEZ48" s="683"/>
      <c r="TFA48" s="683"/>
      <c r="TFB48" s="683"/>
      <c r="TFC48" s="683"/>
      <c r="TFD48" s="683"/>
      <c r="TFE48" s="683"/>
      <c r="TFF48" s="683"/>
      <c r="TFG48" s="683"/>
      <c r="TFH48" s="683"/>
      <c r="TFI48" s="683"/>
      <c r="TFJ48" s="683"/>
      <c r="TFK48" s="683"/>
      <c r="TFL48" s="683"/>
      <c r="TFM48" s="683"/>
      <c r="TFN48" s="683"/>
      <c r="TFO48" s="683"/>
      <c r="TFP48" s="683"/>
      <c r="TFQ48" s="683"/>
      <c r="TFR48" s="683"/>
      <c r="TFS48" s="683"/>
      <c r="TFT48" s="683"/>
      <c r="TFU48" s="683"/>
      <c r="TFV48" s="683"/>
      <c r="TFW48" s="683"/>
      <c r="TFX48" s="683"/>
      <c r="TFY48" s="683"/>
      <c r="TFZ48" s="683"/>
      <c r="TGA48" s="683"/>
      <c r="TGB48" s="683"/>
      <c r="TGC48" s="683"/>
      <c r="TGD48" s="683"/>
      <c r="TGE48" s="683"/>
      <c r="TGF48" s="683"/>
      <c r="TGG48" s="683"/>
      <c r="TGH48" s="683"/>
      <c r="TGI48" s="683"/>
      <c r="TGJ48" s="683"/>
      <c r="TGK48" s="683"/>
      <c r="TGL48" s="683"/>
      <c r="TGM48" s="683"/>
      <c r="TGN48" s="683"/>
      <c r="TGO48" s="683"/>
      <c r="TGP48" s="683"/>
      <c r="TGQ48" s="683"/>
      <c r="TGR48" s="683"/>
      <c r="TGS48" s="683"/>
      <c r="TGT48" s="683"/>
      <c r="TGU48" s="683"/>
      <c r="TGV48" s="683"/>
      <c r="TGW48" s="683"/>
      <c r="TGX48" s="683"/>
      <c r="TGY48" s="683"/>
      <c r="TGZ48" s="683"/>
      <c r="THA48" s="683"/>
      <c r="THB48" s="683"/>
      <c r="THC48" s="683"/>
      <c r="THD48" s="683"/>
      <c r="THE48" s="683"/>
      <c r="THF48" s="683"/>
      <c r="THG48" s="683"/>
      <c r="THH48" s="683"/>
      <c r="THI48" s="683"/>
      <c r="THJ48" s="683"/>
      <c r="THK48" s="683"/>
      <c r="THL48" s="683"/>
      <c r="THM48" s="683"/>
      <c r="THN48" s="683"/>
      <c r="THO48" s="683"/>
      <c r="THP48" s="683"/>
      <c r="THQ48" s="683"/>
      <c r="THR48" s="683"/>
      <c r="THS48" s="683"/>
      <c r="THT48" s="683"/>
      <c r="THU48" s="683"/>
      <c r="THV48" s="683"/>
      <c r="THW48" s="683"/>
      <c r="THX48" s="683"/>
      <c r="THY48" s="683"/>
      <c r="THZ48" s="683"/>
      <c r="TIA48" s="683"/>
      <c r="TIB48" s="683"/>
      <c r="TIC48" s="683"/>
      <c r="TID48" s="683"/>
      <c r="TIE48" s="683"/>
      <c r="TIF48" s="683"/>
      <c r="TIG48" s="683"/>
      <c r="TIH48" s="683"/>
      <c r="TII48" s="683"/>
      <c r="TIJ48" s="683"/>
      <c r="TIK48" s="683"/>
      <c r="TIL48" s="683"/>
      <c r="TIM48" s="683"/>
      <c r="TIN48" s="683"/>
      <c r="TIO48" s="683"/>
      <c r="TIP48" s="683"/>
      <c r="TIQ48" s="683"/>
      <c r="TIR48" s="683"/>
      <c r="TIS48" s="683"/>
      <c r="TIT48" s="683"/>
      <c r="TIU48" s="683"/>
      <c r="TIV48" s="683"/>
      <c r="TIW48" s="683"/>
      <c r="TIX48" s="683"/>
      <c r="TIY48" s="683"/>
      <c r="TIZ48" s="683"/>
      <c r="TJA48" s="683"/>
      <c r="TJB48" s="683"/>
      <c r="TJC48" s="683"/>
      <c r="TJD48" s="683"/>
      <c r="TJE48" s="683"/>
      <c r="TJF48" s="683"/>
      <c r="TJG48" s="683"/>
      <c r="TJH48" s="683"/>
      <c r="TJI48" s="683"/>
      <c r="TJJ48" s="683"/>
      <c r="TJK48" s="683"/>
      <c r="TJL48" s="683"/>
      <c r="TJM48" s="683"/>
      <c r="TJN48" s="683"/>
      <c r="TJO48" s="683"/>
      <c r="TJP48" s="683"/>
      <c r="TJQ48" s="683"/>
      <c r="TJR48" s="683"/>
      <c r="TJS48" s="683"/>
      <c r="TJT48" s="683"/>
      <c r="TJU48" s="683"/>
      <c r="TJV48" s="683"/>
      <c r="TJW48" s="683"/>
      <c r="TJX48" s="683"/>
      <c r="TJY48" s="683"/>
      <c r="TJZ48" s="683"/>
      <c r="TKA48" s="683"/>
      <c r="TKB48" s="683"/>
      <c r="TKC48" s="683"/>
      <c r="TKD48" s="683"/>
      <c r="TKE48" s="683"/>
      <c r="TKF48" s="683"/>
      <c r="TKG48" s="683"/>
      <c r="TKH48" s="683"/>
      <c r="TKI48" s="683"/>
      <c r="TKJ48" s="683"/>
      <c r="TKK48" s="683"/>
      <c r="TKL48" s="683"/>
      <c r="TKM48" s="683"/>
      <c r="TKN48" s="683"/>
      <c r="TKO48" s="683"/>
      <c r="TKP48" s="683"/>
      <c r="TKQ48" s="683"/>
      <c r="TKR48" s="683"/>
      <c r="TKS48" s="683"/>
      <c r="TKT48" s="683"/>
      <c r="TKU48" s="683"/>
      <c r="TKV48" s="683"/>
      <c r="TKW48" s="683"/>
      <c r="TKX48" s="683"/>
      <c r="TKY48" s="683"/>
      <c r="TKZ48" s="683"/>
      <c r="TLA48" s="683"/>
      <c r="TLB48" s="683"/>
      <c r="TLC48" s="683"/>
      <c r="TLD48" s="683"/>
      <c r="TLE48" s="683"/>
      <c r="TLF48" s="683"/>
      <c r="TLG48" s="683"/>
      <c r="TLH48" s="683"/>
      <c r="TLI48" s="683"/>
      <c r="TLJ48" s="683"/>
      <c r="TLK48" s="683"/>
      <c r="TLL48" s="683"/>
      <c r="TLM48" s="683"/>
      <c r="TLN48" s="683"/>
      <c r="TLO48" s="683"/>
      <c r="TLP48" s="683"/>
      <c r="TLQ48" s="683"/>
      <c r="TLR48" s="683"/>
      <c r="TLS48" s="683"/>
      <c r="TLT48" s="683"/>
      <c r="TLU48" s="683"/>
      <c r="TLV48" s="683"/>
      <c r="TLW48" s="683"/>
      <c r="TLX48" s="683"/>
      <c r="TLY48" s="683"/>
      <c r="TLZ48" s="683"/>
      <c r="TMA48" s="683"/>
      <c r="TMB48" s="683"/>
      <c r="TMC48" s="683"/>
      <c r="TMD48" s="683"/>
      <c r="TME48" s="683"/>
      <c r="TMF48" s="683"/>
      <c r="TMG48" s="683"/>
      <c r="TMH48" s="683"/>
      <c r="TMI48" s="683"/>
      <c r="TMJ48" s="683"/>
      <c r="TMK48" s="683"/>
      <c r="TML48" s="683"/>
      <c r="TMM48" s="683"/>
      <c r="TMN48" s="683"/>
      <c r="TMO48" s="683"/>
      <c r="TMP48" s="683"/>
      <c r="TMQ48" s="683"/>
      <c r="TMR48" s="683"/>
      <c r="TMS48" s="683"/>
      <c r="TMT48" s="683"/>
      <c r="TMU48" s="683"/>
      <c r="TMV48" s="683"/>
      <c r="TMW48" s="683"/>
      <c r="TMX48" s="683"/>
      <c r="TMY48" s="683"/>
      <c r="TMZ48" s="683"/>
      <c r="TNA48" s="683"/>
      <c r="TNB48" s="683"/>
      <c r="TNC48" s="683"/>
      <c r="TND48" s="683"/>
      <c r="TNE48" s="683"/>
      <c r="TNF48" s="683"/>
      <c r="TNG48" s="683"/>
      <c r="TNH48" s="683"/>
      <c r="TNI48" s="683"/>
      <c r="TNJ48" s="683"/>
      <c r="TNK48" s="683"/>
      <c r="TNL48" s="683"/>
      <c r="TNM48" s="683"/>
      <c r="TNN48" s="683"/>
      <c r="TNO48" s="683"/>
      <c r="TNP48" s="683"/>
      <c r="TNQ48" s="683"/>
      <c r="TNR48" s="683"/>
      <c r="TNS48" s="683"/>
      <c r="TNT48" s="683"/>
      <c r="TNU48" s="683"/>
      <c r="TNV48" s="683"/>
      <c r="TNW48" s="683"/>
      <c r="TNX48" s="683"/>
      <c r="TNY48" s="683"/>
      <c r="TNZ48" s="683"/>
      <c r="TOA48" s="683"/>
      <c r="TOB48" s="683"/>
      <c r="TOC48" s="683"/>
      <c r="TOD48" s="683"/>
      <c r="TOE48" s="683"/>
      <c r="TOF48" s="683"/>
      <c r="TOG48" s="683"/>
      <c r="TOH48" s="683"/>
      <c r="TOI48" s="683"/>
      <c r="TOJ48" s="683"/>
      <c r="TOK48" s="683"/>
      <c r="TOL48" s="683"/>
      <c r="TOM48" s="683"/>
      <c r="TON48" s="683"/>
      <c r="TOO48" s="683"/>
      <c r="TOP48" s="683"/>
      <c r="TOQ48" s="683"/>
      <c r="TOR48" s="683"/>
      <c r="TOS48" s="683"/>
      <c r="TOT48" s="683"/>
      <c r="TOU48" s="683"/>
      <c r="TOV48" s="683"/>
      <c r="TOW48" s="683"/>
      <c r="TOX48" s="683"/>
      <c r="TOY48" s="683"/>
      <c r="TOZ48" s="683"/>
      <c r="TPA48" s="683"/>
      <c r="TPB48" s="683"/>
      <c r="TPC48" s="683"/>
      <c r="TPD48" s="683"/>
      <c r="TPE48" s="683"/>
      <c r="TPF48" s="683"/>
      <c r="TPG48" s="683"/>
      <c r="TPH48" s="683"/>
      <c r="TPI48" s="683"/>
      <c r="TPJ48" s="683"/>
      <c r="TPK48" s="683"/>
      <c r="TPL48" s="683"/>
      <c r="TPM48" s="683"/>
      <c r="TPN48" s="683"/>
      <c r="TPO48" s="683"/>
      <c r="TPP48" s="683"/>
      <c r="TPQ48" s="683"/>
      <c r="TPR48" s="683"/>
      <c r="TPS48" s="683"/>
      <c r="TPT48" s="683"/>
      <c r="TPU48" s="683"/>
      <c r="TPV48" s="683"/>
      <c r="TPW48" s="683"/>
      <c r="TPX48" s="683"/>
      <c r="TPY48" s="683"/>
      <c r="TPZ48" s="683"/>
      <c r="TQA48" s="683"/>
      <c r="TQB48" s="683"/>
      <c r="TQC48" s="683"/>
      <c r="TQD48" s="683"/>
      <c r="TQE48" s="683"/>
      <c r="TQF48" s="683"/>
      <c r="TQG48" s="683"/>
      <c r="TQH48" s="683"/>
      <c r="TQI48" s="683"/>
      <c r="TQJ48" s="683"/>
      <c r="TQK48" s="683"/>
      <c r="TQL48" s="683"/>
      <c r="TQM48" s="683"/>
      <c r="TQN48" s="683"/>
      <c r="TQO48" s="683"/>
      <c r="TQP48" s="683"/>
      <c r="TQQ48" s="683"/>
      <c r="TQR48" s="683"/>
      <c r="TQS48" s="683"/>
      <c r="TQT48" s="683"/>
      <c r="TQU48" s="683"/>
      <c r="TQV48" s="683"/>
      <c r="TQW48" s="683"/>
      <c r="TQX48" s="683"/>
      <c r="TQY48" s="683"/>
      <c r="TQZ48" s="683"/>
      <c r="TRA48" s="683"/>
      <c r="TRB48" s="683"/>
      <c r="TRC48" s="683"/>
      <c r="TRD48" s="683"/>
      <c r="TRE48" s="683"/>
      <c r="TRF48" s="683"/>
      <c r="TRG48" s="683"/>
      <c r="TRH48" s="683"/>
      <c r="TRI48" s="683"/>
      <c r="TRJ48" s="683"/>
      <c r="TRK48" s="683"/>
      <c r="TRL48" s="683"/>
      <c r="TRM48" s="683"/>
      <c r="TRN48" s="683"/>
      <c r="TRO48" s="683"/>
      <c r="TRP48" s="683"/>
      <c r="TRQ48" s="683"/>
      <c r="TRR48" s="683"/>
      <c r="TRS48" s="683"/>
      <c r="TRT48" s="683"/>
      <c r="TRU48" s="683"/>
      <c r="TRV48" s="683"/>
      <c r="TRW48" s="683"/>
      <c r="TRX48" s="683"/>
      <c r="TRY48" s="683"/>
      <c r="TRZ48" s="683"/>
      <c r="TSA48" s="683"/>
      <c r="TSB48" s="683"/>
      <c r="TSC48" s="683"/>
      <c r="TSD48" s="683"/>
      <c r="TSE48" s="683"/>
      <c r="TSF48" s="683"/>
      <c r="TSG48" s="683"/>
      <c r="TSH48" s="683"/>
      <c r="TSI48" s="683"/>
      <c r="TSJ48" s="683"/>
      <c r="TSK48" s="683"/>
      <c r="TSL48" s="683"/>
      <c r="TSM48" s="683"/>
      <c r="TSN48" s="683"/>
      <c r="TSO48" s="683"/>
      <c r="TSP48" s="683"/>
      <c r="TSQ48" s="683"/>
      <c r="TSR48" s="683"/>
      <c r="TSS48" s="683"/>
      <c r="TST48" s="683"/>
      <c r="TSU48" s="683"/>
      <c r="TSV48" s="683"/>
      <c r="TSW48" s="683"/>
      <c r="TSX48" s="683"/>
      <c r="TSY48" s="683"/>
      <c r="TSZ48" s="683"/>
      <c r="TTA48" s="683"/>
      <c r="TTB48" s="683"/>
      <c r="TTC48" s="683"/>
      <c r="TTD48" s="683"/>
      <c r="TTE48" s="683"/>
      <c r="TTF48" s="683"/>
      <c r="TTG48" s="683"/>
      <c r="TTH48" s="683"/>
      <c r="TTI48" s="683"/>
      <c r="TTJ48" s="683"/>
      <c r="TTK48" s="683"/>
      <c r="TTL48" s="683"/>
      <c r="TTM48" s="683"/>
      <c r="TTN48" s="683"/>
      <c r="TTO48" s="683"/>
      <c r="TTP48" s="683"/>
      <c r="TTQ48" s="683"/>
      <c r="TTR48" s="683"/>
      <c r="TTS48" s="683"/>
      <c r="TTT48" s="683"/>
      <c r="TTU48" s="683"/>
      <c r="TTV48" s="683"/>
      <c r="TTW48" s="683"/>
      <c r="TTX48" s="683"/>
      <c r="TTY48" s="683"/>
      <c r="TTZ48" s="683"/>
      <c r="TUA48" s="683"/>
      <c r="TUB48" s="683"/>
      <c r="TUC48" s="683"/>
      <c r="TUD48" s="683"/>
      <c r="TUE48" s="683"/>
      <c r="TUF48" s="683"/>
      <c r="TUG48" s="683"/>
      <c r="TUH48" s="683"/>
      <c r="TUI48" s="683"/>
      <c r="TUJ48" s="683"/>
      <c r="TUK48" s="683"/>
      <c r="TUL48" s="683"/>
      <c r="TUM48" s="683"/>
      <c r="TUN48" s="683"/>
      <c r="TUO48" s="683"/>
      <c r="TUP48" s="683"/>
      <c r="TUQ48" s="683"/>
      <c r="TUR48" s="683"/>
      <c r="TUS48" s="683"/>
      <c r="TUT48" s="683"/>
      <c r="TUU48" s="683"/>
      <c r="TUV48" s="683"/>
      <c r="TUW48" s="683"/>
      <c r="TUX48" s="683"/>
      <c r="TUY48" s="683"/>
      <c r="TUZ48" s="683"/>
      <c r="TVA48" s="683"/>
      <c r="TVB48" s="683"/>
      <c r="TVC48" s="683"/>
      <c r="TVD48" s="683"/>
      <c r="TVE48" s="683"/>
      <c r="TVF48" s="683"/>
      <c r="TVG48" s="683"/>
      <c r="TVH48" s="683"/>
      <c r="TVI48" s="683"/>
      <c r="TVJ48" s="683"/>
      <c r="TVK48" s="683"/>
      <c r="TVL48" s="683"/>
      <c r="TVM48" s="683"/>
      <c r="TVN48" s="683"/>
      <c r="TVO48" s="683"/>
      <c r="TVP48" s="683"/>
      <c r="TVQ48" s="683"/>
      <c r="TVR48" s="683"/>
      <c r="TVS48" s="683"/>
      <c r="TVT48" s="683"/>
      <c r="TVU48" s="683"/>
      <c r="TVV48" s="683"/>
      <c r="TVW48" s="683"/>
      <c r="TVX48" s="683"/>
      <c r="TVY48" s="683"/>
      <c r="TVZ48" s="683"/>
      <c r="TWA48" s="683"/>
      <c r="TWB48" s="683"/>
      <c r="TWC48" s="683"/>
      <c r="TWD48" s="683"/>
      <c r="TWE48" s="683"/>
      <c r="TWF48" s="683"/>
      <c r="TWG48" s="683"/>
      <c r="TWH48" s="683"/>
      <c r="TWI48" s="683"/>
      <c r="TWJ48" s="683"/>
      <c r="TWK48" s="683"/>
      <c r="TWL48" s="683"/>
      <c r="TWM48" s="683"/>
      <c r="TWN48" s="683"/>
      <c r="TWO48" s="683"/>
      <c r="TWP48" s="683"/>
      <c r="TWQ48" s="683"/>
      <c r="TWR48" s="683"/>
      <c r="TWS48" s="683"/>
      <c r="TWT48" s="683"/>
      <c r="TWU48" s="683"/>
      <c r="TWV48" s="683"/>
      <c r="TWW48" s="683"/>
      <c r="TWX48" s="683"/>
      <c r="TWY48" s="683"/>
      <c r="TWZ48" s="683"/>
      <c r="TXA48" s="683"/>
      <c r="TXB48" s="683"/>
      <c r="TXC48" s="683"/>
      <c r="TXD48" s="683"/>
      <c r="TXE48" s="683"/>
      <c r="TXF48" s="683"/>
      <c r="TXG48" s="683"/>
      <c r="TXH48" s="683"/>
      <c r="TXI48" s="683"/>
      <c r="TXJ48" s="683"/>
      <c r="TXK48" s="683"/>
      <c r="TXL48" s="683"/>
      <c r="TXM48" s="683"/>
      <c r="TXN48" s="683"/>
      <c r="TXO48" s="683"/>
      <c r="TXP48" s="683"/>
      <c r="TXQ48" s="683"/>
      <c r="TXR48" s="683"/>
      <c r="TXS48" s="683"/>
      <c r="TXT48" s="683"/>
      <c r="TXU48" s="683"/>
      <c r="TXV48" s="683"/>
      <c r="TXW48" s="683"/>
      <c r="TXX48" s="683"/>
      <c r="TXY48" s="683"/>
      <c r="TXZ48" s="683"/>
      <c r="TYA48" s="683"/>
      <c r="TYB48" s="683"/>
      <c r="TYC48" s="683"/>
      <c r="TYD48" s="683"/>
      <c r="TYE48" s="683"/>
      <c r="TYF48" s="683"/>
      <c r="TYG48" s="683"/>
      <c r="TYH48" s="683"/>
      <c r="TYI48" s="683"/>
      <c r="TYJ48" s="683"/>
      <c r="TYK48" s="683"/>
      <c r="TYL48" s="683"/>
      <c r="TYM48" s="683"/>
      <c r="TYN48" s="683"/>
      <c r="TYO48" s="683"/>
      <c r="TYP48" s="683"/>
      <c r="TYQ48" s="683"/>
      <c r="TYR48" s="683"/>
      <c r="TYS48" s="683"/>
      <c r="TYT48" s="683"/>
      <c r="TYU48" s="683"/>
      <c r="TYV48" s="683"/>
      <c r="TYW48" s="683"/>
      <c r="TYX48" s="683"/>
      <c r="TYY48" s="683"/>
      <c r="TYZ48" s="683"/>
      <c r="TZA48" s="683"/>
      <c r="TZB48" s="683"/>
      <c r="TZC48" s="683"/>
      <c r="TZD48" s="683"/>
      <c r="TZE48" s="683"/>
      <c r="TZF48" s="683"/>
      <c r="TZG48" s="683"/>
      <c r="TZH48" s="683"/>
      <c r="TZI48" s="683"/>
      <c r="TZJ48" s="683"/>
      <c r="TZK48" s="683"/>
      <c r="TZL48" s="683"/>
      <c r="TZM48" s="683"/>
      <c r="TZN48" s="683"/>
      <c r="TZO48" s="683"/>
      <c r="TZP48" s="683"/>
      <c r="TZQ48" s="683"/>
      <c r="TZR48" s="683"/>
      <c r="TZS48" s="683"/>
      <c r="TZT48" s="683"/>
      <c r="TZU48" s="683"/>
      <c r="TZV48" s="683"/>
      <c r="TZW48" s="683"/>
      <c r="TZX48" s="683"/>
      <c r="TZY48" s="683"/>
      <c r="TZZ48" s="683"/>
      <c r="UAA48" s="683"/>
      <c r="UAB48" s="683"/>
      <c r="UAC48" s="683"/>
      <c r="UAD48" s="683"/>
      <c r="UAE48" s="683"/>
      <c r="UAF48" s="683"/>
      <c r="UAG48" s="683"/>
      <c r="UAH48" s="683"/>
      <c r="UAI48" s="683"/>
      <c r="UAJ48" s="683"/>
      <c r="UAK48" s="683"/>
      <c r="UAL48" s="683"/>
      <c r="UAM48" s="683"/>
      <c r="UAN48" s="683"/>
      <c r="UAO48" s="683"/>
      <c r="UAP48" s="683"/>
      <c r="UAQ48" s="683"/>
      <c r="UAR48" s="683"/>
      <c r="UAS48" s="683"/>
      <c r="UAT48" s="683"/>
      <c r="UAU48" s="683"/>
      <c r="UAV48" s="683"/>
      <c r="UAW48" s="683"/>
      <c r="UAX48" s="683"/>
      <c r="UAY48" s="683"/>
      <c r="UAZ48" s="683"/>
      <c r="UBA48" s="683"/>
      <c r="UBB48" s="683"/>
      <c r="UBC48" s="683"/>
      <c r="UBD48" s="683"/>
      <c r="UBE48" s="683"/>
      <c r="UBF48" s="683"/>
      <c r="UBG48" s="683"/>
      <c r="UBH48" s="683"/>
      <c r="UBI48" s="683"/>
      <c r="UBJ48" s="683"/>
      <c r="UBK48" s="683"/>
      <c r="UBL48" s="683"/>
      <c r="UBM48" s="683"/>
      <c r="UBN48" s="683"/>
      <c r="UBO48" s="683"/>
      <c r="UBP48" s="683"/>
      <c r="UBQ48" s="683"/>
      <c r="UBR48" s="683"/>
      <c r="UBS48" s="683"/>
      <c r="UBT48" s="683"/>
      <c r="UBU48" s="683"/>
      <c r="UBV48" s="683"/>
      <c r="UBW48" s="683"/>
      <c r="UBX48" s="683"/>
      <c r="UBY48" s="683"/>
      <c r="UBZ48" s="683"/>
      <c r="UCA48" s="683"/>
      <c r="UCB48" s="683"/>
      <c r="UCC48" s="683"/>
      <c r="UCD48" s="683"/>
      <c r="UCE48" s="683"/>
      <c r="UCF48" s="683"/>
      <c r="UCG48" s="683"/>
      <c r="UCH48" s="683"/>
      <c r="UCI48" s="683"/>
      <c r="UCJ48" s="683"/>
      <c r="UCK48" s="683"/>
      <c r="UCL48" s="683"/>
      <c r="UCM48" s="683"/>
      <c r="UCN48" s="683"/>
      <c r="UCO48" s="683"/>
      <c r="UCP48" s="683"/>
      <c r="UCQ48" s="683"/>
      <c r="UCR48" s="683"/>
      <c r="UCS48" s="683"/>
      <c r="UCT48" s="683"/>
      <c r="UCU48" s="683"/>
      <c r="UCV48" s="683"/>
      <c r="UCW48" s="683"/>
      <c r="UCX48" s="683"/>
      <c r="UCY48" s="683"/>
      <c r="UCZ48" s="683"/>
      <c r="UDA48" s="683"/>
      <c r="UDB48" s="683"/>
      <c r="UDC48" s="683"/>
      <c r="UDD48" s="683"/>
      <c r="UDE48" s="683"/>
      <c r="UDF48" s="683"/>
      <c r="UDG48" s="683"/>
      <c r="UDH48" s="683"/>
      <c r="UDI48" s="683"/>
      <c r="UDJ48" s="683"/>
      <c r="UDK48" s="683"/>
      <c r="UDL48" s="683"/>
      <c r="UDM48" s="683"/>
      <c r="UDN48" s="683"/>
      <c r="UDO48" s="683"/>
      <c r="UDP48" s="683"/>
      <c r="UDQ48" s="683"/>
      <c r="UDR48" s="683"/>
      <c r="UDS48" s="683"/>
      <c r="UDT48" s="683"/>
      <c r="UDU48" s="683"/>
      <c r="UDV48" s="683"/>
      <c r="UDW48" s="683"/>
      <c r="UDX48" s="683"/>
      <c r="UDY48" s="683"/>
      <c r="UDZ48" s="683"/>
      <c r="UEA48" s="683"/>
      <c r="UEB48" s="683"/>
      <c r="UEC48" s="683"/>
      <c r="UED48" s="683"/>
      <c r="UEE48" s="683"/>
      <c r="UEF48" s="683"/>
      <c r="UEG48" s="683"/>
      <c r="UEH48" s="683"/>
      <c r="UEI48" s="683"/>
      <c r="UEJ48" s="683"/>
      <c r="UEK48" s="683"/>
      <c r="UEL48" s="683"/>
      <c r="UEM48" s="683"/>
      <c r="UEN48" s="683"/>
      <c r="UEO48" s="683"/>
      <c r="UEP48" s="683"/>
      <c r="UEQ48" s="683"/>
      <c r="UER48" s="683"/>
      <c r="UES48" s="683"/>
      <c r="UET48" s="683"/>
      <c r="UEU48" s="683"/>
      <c r="UEV48" s="683"/>
      <c r="UEW48" s="683"/>
      <c r="UEX48" s="683"/>
      <c r="UEY48" s="683"/>
      <c r="UEZ48" s="683"/>
      <c r="UFA48" s="683"/>
      <c r="UFB48" s="683"/>
      <c r="UFC48" s="683"/>
      <c r="UFD48" s="683"/>
      <c r="UFE48" s="683"/>
      <c r="UFF48" s="683"/>
      <c r="UFG48" s="683"/>
      <c r="UFH48" s="683"/>
      <c r="UFI48" s="683"/>
      <c r="UFJ48" s="683"/>
      <c r="UFK48" s="683"/>
      <c r="UFL48" s="683"/>
      <c r="UFM48" s="683"/>
      <c r="UFN48" s="683"/>
      <c r="UFO48" s="683"/>
      <c r="UFP48" s="683"/>
      <c r="UFQ48" s="683"/>
      <c r="UFR48" s="683"/>
      <c r="UFS48" s="683"/>
      <c r="UFT48" s="683"/>
      <c r="UFU48" s="683"/>
      <c r="UFV48" s="683"/>
      <c r="UFW48" s="683"/>
      <c r="UFX48" s="683"/>
      <c r="UFY48" s="683"/>
      <c r="UFZ48" s="683"/>
      <c r="UGA48" s="683"/>
      <c r="UGB48" s="683"/>
      <c r="UGC48" s="683"/>
      <c r="UGD48" s="683"/>
      <c r="UGE48" s="683"/>
      <c r="UGF48" s="683"/>
      <c r="UGG48" s="683"/>
      <c r="UGH48" s="683"/>
      <c r="UGI48" s="683"/>
      <c r="UGJ48" s="683"/>
      <c r="UGK48" s="683"/>
      <c r="UGL48" s="683"/>
      <c r="UGM48" s="683"/>
      <c r="UGN48" s="683"/>
      <c r="UGO48" s="683"/>
      <c r="UGP48" s="683"/>
      <c r="UGQ48" s="683"/>
      <c r="UGR48" s="683"/>
      <c r="UGS48" s="683"/>
      <c r="UGT48" s="683"/>
      <c r="UGU48" s="683"/>
      <c r="UGV48" s="683"/>
      <c r="UGW48" s="683"/>
      <c r="UGX48" s="683"/>
      <c r="UGY48" s="683"/>
      <c r="UGZ48" s="683"/>
      <c r="UHA48" s="683"/>
      <c r="UHB48" s="683"/>
      <c r="UHC48" s="683"/>
      <c r="UHD48" s="683"/>
      <c r="UHE48" s="683"/>
      <c r="UHF48" s="683"/>
      <c r="UHG48" s="683"/>
      <c r="UHH48" s="683"/>
      <c r="UHI48" s="683"/>
      <c r="UHJ48" s="683"/>
      <c r="UHK48" s="683"/>
      <c r="UHL48" s="683"/>
      <c r="UHM48" s="683"/>
      <c r="UHN48" s="683"/>
      <c r="UHO48" s="683"/>
      <c r="UHP48" s="683"/>
      <c r="UHQ48" s="683"/>
      <c r="UHR48" s="683"/>
      <c r="UHS48" s="683"/>
      <c r="UHT48" s="683"/>
      <c r="UHU48" s="683"/>
      <c r="UHV48" s="683"/>
      <c r="UHW48" s="683"/>
      <c r="UHX48" s="683"/>
      <c r="UHY48" s="683"/>
      <c r="UHZ48" s="683"/>
      <c r="UIA48" s="683"/>
      <c r="UIB48" s="683"/>
      <c r="UIC48" s="683"/>
      <c r="UID48" s="683"/>
      <c r="UIE48" s="683"/>
      <c r="UIF48" s="683"/>
      <c r="UIG48" s="683"/>
      <c r="UIH48" s="683"/>
      <c r="UII48" s="683"/>
      <c r="UIJ48" s="683"/>
      <c r="UIK48" s="683"/>
      <c r="UIL48" s="683"/>
      <c r="UIM48" s="683"/>
      <c r="UIN48" s="683"/>
      <c r="UIO48" s="683"/>
      <c r="UIP48" s="683"/>
      <c r="UIQ48" s="683"/>
      <c r="UIR48" s="683"/>
      <c r="UIS48" s="683"/>
      <c r="UIT48" s="683"/>
      <c r="UIU48" s="683"/>
      <c r="UIV48" s="683"/>
      <c r="UIW48" s="683"/>
      <c r="UIX48" s="683"/>
      <c r="UIY48" s="683"/>
      <c r="UIZ48" s="683"/>
      <c r="UJA48" s="683"/>
      <c r="UJB48" s="683"/>
      <c r="UJC48" s="683"/>
      <c r="UJD48" s="683"/>
      <c r="UJE48" s="683"/>
      <c r="UJF48" s="683"/>
      <c r="UJG48" s="683"/>
      <c r="UJH48" s="683"/>
      <c r="UJI48" s="683"/>
      <c r="UJJ48" s="683"/>
      <c r="UJK48" s="683"/>
      <c r="UJL48" s="683"/>
      <c r="UJM48" s="683"/>
      <c r="UJN48" s="683"/>
      <c r="UJO48" s="683"/>
      <c r="UJP48" s="683"/>
      <c r="UJQ48" s="683"/>
      <c r="UJR48" s="683"/>
      <c r="UJS48" s="683"/>
      <c r="UJT48" s="683"/>
      <c r="UJU48" s="683"/>
      <c r="UJV48" s="683"/>
      <c r="UJW48" s="683"/>
      <c r="UJX48" s="683"/>
      <c r="UJY48" s="683"/>
      <c r="UJZ48" s="683"/>
      <c r="UKA48" s="683"/>
      <c r="UKB48" s="683"/>
      <c r="UKC48" s="683"/>
      <c r="UKD48" s="683"/>
      <c r="UKE48" s="683"/>
      <c r="UKF48" s="683"/>
      <c r="UKG48" s="683"/>
      <c r="UKH48" s="683"/>
      <c r="UKI48" s="683"/>
      <c r="UKJ48" s="683"/>
      <c r="UKK48" s="683"/>
      <c r="UKL48" s="683"/>
      <c r="UKM48" s="683"/>
      <c r="UKN48" s="683"/>
      <c r="UKO48" s="683"/>
      <c r="UKP48" s="683"/>
      <c r="UKQ48" s="683"/>
      <c r="UKR48" s="683"/>
      <c r="UKS48" s="683"/>
      <c r="UKT48" s="683"/>
      <c r="UKU48" s="683"/>
      <c r="UKV48" s="683"/>
      <c r="UKW48" s="683"/>
      <c r="UKX48" s="683"/>
      <c r="UKY48" s="683"/>
      <c r="UKZ48" s="683"/>
      <c r="ULA48" s="683"/>
      <c r="ULB48" s="683"/>
      <c r="ULC48" s="683"/>
      <c r="ULD48" s="683"/>
      <c r="ULE48" s="683"/>
      <c r="ULF48" s="683"/>
      <c r="ULG48" s="683"/>
      <c r="ULH48" s="683"/>
      <c r="ULI48" s="683"/>
      <c r="ULJ48" s="683"/>
      <c r="ULK48" s="683"/>
      <c r="ULL48" s="683"/>
      <c r="ULM48" s="683"/>
      <c r="ULN48" s="683"/>
      <c r="ULO48" s="683"/>
      <c r="ULP48" s="683"/>
      <c r="ULQ48" s="683"/>
      <c r="ULR48" s="683"/>
      <c r="ULS48" s="683"/>
      <c r="ULT48" s="683"/>
      <c r="ULU48" s="683"/>
      <c r="ULV48" s="683"/>
      <c r="ULW48" s="683"/>
      <c r="ULX48" s="683"/>
      <c r="ULY48" s="683"/>
      <c r="ULZ48" s="683"/>
      <c r="UMA48" s="683"/>
      <c r="UMB48" s="683"/>
      <c r="UMC48" s="683"/>
      <c r="UMD48" s="683"/>
      <c r="UME48" s="683"/>
      <c r="UMF48" s="683"/>
      <c r="UMG48" s="683"/>
      <c r="UMH48" s="683"/>
      <c r="UMI48" s="683"/>
      <c r="UMJ48" s="683"/>
      <c r="UMK48" s="683"/>
      <c r="UML48" s="683"/>
      <c r="UMM48" s="683"/>
      <c r="UMN48" s="683"/>
      <c r="UMO48" s="683"/>
      <c r="UMP48" s="683"/>
      <c r="UMQ48" s="683"/>
      <c r="UMR48" s="683"/>
      <c r="UMS48" s="683"/>
      <c r="UMT48" s="683"/>
      <c r="UMU48" s="683"/>
      <c r="UMV48" s="683"/>
      <c r="UMW48" s="683"/>
      <c r="UMX48" s="683"/>
      <c r="UMY48" s="683"/>
      <c r="UMZ48" s="683"/>
      <c r="UNA48" s="683"/>
      <c r="UNB48" s="683"/>
      <c r="UNC48" s="683"/>
      <c r="UND48" s="683"/>
      <c r="UNE48" s="683"/>
      <c r="UNF48" s="683"/>
      <c r="UNG48" s="683"/>
      <c r="UNH48" s="683"/>
      <c r="UNI48" s="683"/>
      <c r="UNJ48" s="683"/>
      <c r="UNK48" s="683"/>
      <c r="UNL48" s="683"/>
      <c r="UNM48" s="683"/>
      <c r="UNN48" s="683"/>
      <c r="UNO48" s="683"/>
      <c r="UNP48" s="683"/>
      <c r="UNQ48" s="683"/>
      <c r="UNR48" s="683"/>
      <c r="UNS48" s="683"/>
      <c r="UNT48" s="683"/>
      <c r="UNU48" s="683"/>
      <c r="UNV48" s="683"/>
      <c r="UNW48" s="683"/>
      <c r="UNX48" s="683"/>
      <c r="UNY48" s="683"/>
      <c r="UNZ48" s="683"/>
      <c r="UOA48" s="683"/>
      <c r="UOB48" s="683"/>
      <c r="UOC48" s="683"/>
      <c r="UOD48" s="683"/>
      <c r="UOE48" s="683"/>
      <c r="UOF48" s="683"/>
      <c r="UOG48" s="683"/>
      <c r="UOH48" s="683"/>
      <c r="UOI48" s="683"/>
      <c r="UOJ48" s="683"/>
      <c r="UOK48" s="683"/>
      <c r="UOL48" s="683"/>
      <c r="UOM48" s="683"/>
      <c r="UON48" s="683"/>
      <c r="UOO48" s="683"/>
      <c r="UOP48" s="683"/>
      <c r="UOQ48" s="683"/>
      <c r="UOR48" s="683"/>
      <c r="UOS48" s="683"/>
      <c r="UOT48" s="683"/>
      <c r="UOU48" s="683"/>
      <c r="UOV48" s="683"/>
      <c r="UOW48" s="683"/>
      <c r="UOX48" s="683"/>
      <c r="UOY48" s="683"/>
      <c r="UOZ48" s="683"/>
      <c r="UPA48" s="683"/>
      <c r="UPB48" s="683"/>
      <c r="UPC48" s="683"/>
      <c r="UPD48" s="683"/>
      <c r="UPE48" s="683"/>
      <c r="UPF48" s="683"/>
      <c r="UPG48" s="683"/>
      <c r="UPH48" s="683"/>
      <c r="UPI48" s="683"/>
      <c r="UPJ48" s="683"/>
      <c r="UPK48" s="683"/>
      <c r="UPL48" s="683"/>
      <c r="UPM48" s="683"/>
      <c r="UPN48" s="683"/>
      <c r="UPO48" s="683"/>
      <c r="UPP48" s="683"/>
      <c r="UPQ48" s="683"/>
      <c r="UPR48" s="683"/>
      <c r="UPS48" s="683"/>
      <c r="UPT48" s="683"/>
      <c r="UPU48" s="683"/>
      <c r="UPV48" s="683"/>
      <c r="UPW48" s="683"/>
      <c r="UPX48" s="683"/>
      <c r="UPY48" s="683"/>
      <c r="UPZ48" s="683"/>
      <c r="UQA48" s="683"/>
      <c r="UQB48" s="683"/>
      <c r="UQC48" s="683"/>
      <c r="UQD48" s="683"/>
      <c r="UQE48" s="683"/>
      <c r="UQF48" s="683"/>
      <c r="UQG48" s="683"/>
      <c r="UQH48" s="683"/>
      <c r="UQI48" s="683"/>
      <c r="UQJ48" s="683"/>
      <c r="UQK48" s="683"/>
      <c r="UQL48" s="683"/>
      <c r="UQM48" s="683"/>
      <c r="UQN48" s="683"/>
      <c r="UQO48" s="683"/>
      <c r="UQP48" s="683"/>
      <c r="UQQ48" s="683"/>
      <c r="UQR48" s="683"/>
      <c r="UQS48" s="683"/>
      <c r="UQT48" s="683"/>
      <c r="UQU48" s="683"/>
      <c r="UQV48" s="683"/>
      <c r="UQW48" s="683"/>
      <c r="UQX48" s="683"/>
      <c r="UQY48" s="683"/>
      <c r="UQZ48" s="683"/>
      <c r="URA48" s="683"/>
      <c r="URB48" s="683"/>
      <c r="URC48" s="683"/>
      <c r="URD48" s="683"/>
      <c r="URE48" s="683"/>
      <c r="URF48" s="683"/>
      <c r="URG48" s="683"/>
      <c r="URH48" s="683"/>
      <c r="URI48" s="683"/>
      <c r="URJ48" s="683"/>
      <c r="URK48" s="683"/>
      <c r="URL48" s="683"/>
      <c r="URM48" s="683"/>
      <c r="URN48" s="683"/>
      <c r="URO48" s="683"/>
      <c r="URP48" s="683"/>
      <c r="URQ48" s="683"/>
      <c r="URR48" s="683"/>
      <c r="URS48" s="683"/>
      <c r="URT48" s="683"/>
      <c r="URU48" s="683"/>
      <c r="URV48" s="683"/>
      <c r="URW48" s="683"/>
      <c r="URX48" s="683"/>
      <c r="URY48" s="683"/>
      <c r="URZ48" s="683"/>
      <c r="USA48" s="683"/>
      <c r="USB48" s="683"/>
      <c r="USC48" s="683"/>
      <c r="USD48" s="683"/>
      <c r="USE48" s="683"/>
      <c r="USF48" s="683"/>
      <c r="USG48" s="683"/>
      <c r="USH48" s="683"/>
      <c r="USI48" s="683"/>
      <c r="USJ48" s="683"/>
      <c r="USK48" s="683"/>
      <c r="USL48" s="683"/>
      <c r="USM48" s="683"/>
      <c r="USN48" s="683"/>
      <c r="USO48" s="683"/>
      <c r="USP48" s="683"/>
      <c r="USQ48" s="683"/>
      <c r="USR48" s="683"/>
      <c r="USS48" s="683"/>
      <c r="UST48" s="683"/>
      <c r="USU48" s="683"/>
      <c r="USV48" s="683"/>
      <c r="USW48" s="683"/>
      <c r="USX48" s="683"/>
      <c r="USY48" s="683"/>
      <c r="USZ48" s="683"/>
      <c r="UTA48" s="683"/>
      <c r="UTB48" s="683"/>
      <c r="UTC48" s="683"/>
      <c r="UTD48" s="683"/>
      <c r="UTE48" s="683"/>
      <c r="UTF48" s="683"/>
      <c r="UTG48" s="683"/>
      <c r="UTH48" s="683"/>
      <c r="UTI48" s="683"/>
      <c r="UTJ48" s="683"/>
      <c r="UTK48" s="683"/>
      <c r="UTL48" s="683"/>
      <c r="UTM48" s="683"/>
      <c r="UTN48" s="683"/>
      <c r="UTO48" s="683"/>
      <c r="UTP48" s="683"/>
      <c r="UTQ48" s="683"/>
      <c r="UTR48" s="683"/>
      <c r="UTS48" s="683"/>
      <c r="UTT48" s="683"/>
      <c r="UTU48" s="683"/>
      <c r="UTV48" s="683"/>
      <c r="UTW48" s="683"/>
      <c r="UTX48" s="683"/>
      <c r="UTY48" s="683"/>
      <c r="UTZ48" s="683"/>
      <c r="UUA48" s="683"/>
      <c r="UUB48" s="683"/>
      <c r="UUC48" s="683"/>
      <c r="UUD48" s="683"/>
      <c r="UUE48" s="683"/>
      <c r="UUF48" s="683"/>
      <c r="UUG48" s="683"/>
      <c r="UUH48" s="683"/>
      <c r="UUI48" s="683"/>
      <c r="UUJ48" s="683"/>
      <c r="UUK48" s="683"/>
      <c r="UUL48" s="683"/>
      <c r="UUM48" s="683"/>
      <c r="UUN48" s="683"/>
      <c r="UUO48" s="683"/>
      <c r="UUP48" s="683"/>
      <c r="UUQ48" s="683"/>
      <c r="UUR48" s="683"/>
      <c r="UUS48" s="683"/>
      <c r="UUT48" s="683"/>
      <c r="UUU48" s="683"/>
      <c r="UUV48" s="683"/>
      <c r="UUW48" s="683"/>
      <c r="UUX48" s="683"/>
      <c r="UUY48" s="683"/>
      <c r="UUZ48" s="683"/>
      <c r="UVA48" s="683"/>
      <c r="UVB48" s="683"/>
      <c r="UVC48" s="683"/>
      <c r="UVD48" s="683"/>
      <c r="UVE48" s="683"/>
      <c r="UVF48" s="683"/>
      <c r="UVG48" s="683"/>
      <c r="UVH48" s="683"/>
      <c r="UVI48" s="683"/>
      <c r="UVJ48" s="683"/>
      <c r="UVK48" s="683"/>
      <c r="UVL48" s="683"/>
      <c r="UVM48" s="683"/>
      <c r="UVN48" s="683"/>
      <c r="UVO48" s="683"/>
      <c r="UVP48" s="683"/>
      <c r="UVQ48" s="683"/>
      <c r="UVR48" s="683"/>
      <c r="UVS48" s="683"/>
      <c r="UVT48" s="683"/>
      <c r="UVU48" s="683"/>
      <c r="UVV48" s="683"/>
      <c r="UVW48" s="683"/>
      <c r="UVX48" s="683"/>
      <c r="UVY48" s="683"/>
      <c r="UVZ48" s="683"/>
      <c r="UWA48" s="683"/>
      <c r="UWB48" s="683"/>
      <c r="UWC48" s="683"/>
      <c r="UWD48" s="683"/>
      <c r="UWE48" s="683"/>
      <c r="UWF48" s="683"/>
      <c r="UWG48" s="683"/>
      <c r="UWH48" s="683"/>
      <c r="UWI48" s="683"/>
      <c r="UWJ48" s="683"/>
      <c r="UWK48" s="683"/>
      <c r="UWL48" s="683"/>
      <c r="UWM48" s="683"/>
      <c r="UWN48" s="683"/>
      <c r="UWO48" s="683"/>
      <c r="UWP48" s="683"/>
      <c r="UWQ48" s="683"/>
      <c r="UWR48" s="683"/>
      <c r="UWS48" s="683"/>
      <c r="UWT48" s="683"/>
      <c r="UWU48" s="683"/>
      <c r="UWV48" s="683"/>
      <c r="UWW48" s="683"/>
      <c r="UWX48" s="683"/>
      <c r="UWY48" s="683"/>
      <c r="UWZ48" s="683"/>
      <c r="UXA48" s="683"/>
      <c r="UXB48" s="683"/>
      <c r="UXC48" s="683"/>
      <c r="UXD48" s="683"/>
      <c r="UXE48" s="683"/>
      <c r="UXF48" s="683"/>
      <c r="UXG48" s="683"/>
      <c r="UXH48" s="683"/>
      <c r="UXI48" s="683"/>
      <c r="UXJ48" s="683"/>
      <c r="UXK48" s="683"/>
      <c r="UXL48" s="683"/>
      <c r="UXM48" s="683"/>
      <c r="UXN48" s="683"/>
      <c r="UXO48" s="683"/>
      <c r="UXP48" s="683"/>
      <c r="UXQ48" s="683"/>
      <c r="UXR48" s="683"/>
      <c r="UXS48" s="683"/>
      <c r="UXT48" s="683"/>
      <c r="UXU48" s="683"/>
      <c r="UXV48" s="683"/>
      <c r="UXW48" s="683"/>
      <c r="UXX48" s="683"/>
      <c r="UXY48" s="683"/>
      <c r="UXZ48" s="683"/>
      <c r="UYA48" s="683"/>
      <c r="UYB48" s="683"/>
      <c r="UYC48" s="683"/>
      <c r="UYD48" s="683"/>
      <c r="UYE48" s="683"/>
      <c r="UYF48" s="683"/>
      <c r="UYG48" s="683"/>
      <c r="UYH48" s="683"/>
      <c r="UYI48" s="683"/>
      <c r="UYJ48" s="683"/>
      <c r="UYK48" s="683"/>
      <c r="UYL48" s="683"/>
      <c r="UYM48" s="683"/>
      <c r="UYN48" s="683"/>
      <c r="UYO48" s="683"/>
      <c r="UYP48" s="683"/>
      <c r="UYQ48" s="683"/>
      <c r="UYR48" s="683"/>
      <c r="UYS48" s="683"/>
      <c r="UYT48" s="683"/>
      <c r="UYU48" s="683"/>
      <c r="UYV48" s="683"/>
      <c r="UYW48" s="683"/>
      <c r="UYX48" s="683"/>
      <c r="UYY48" s="683"/>
      <c r="UYZ48" s="683"/>
      <c r="UZA48" s="683"/>
      <c r="UZB48" s="683"/>
      <c r="UZC48" s="683"/>
      <c r="UZD48" s="683"/>
      <c r="UZE48" s="683"/>
      <c r="UZF48" s="683"/>
      <c r="UZG48" s="683"/>
      <c r="UZH48" s="683"/>
      <c r="UZI48" s="683"/>
      <c r="UZJ48" s="683"/>
      <c r="UZK48" s="683"/>
      <c r="UZL48" s="683"/>
      <c r="UZM48" s="683"/>
      <c r="UZN48" s="683"/>
      <c r="UZO48" s="683"/>
      <c r="UZP48" s="683"/>
      <c r="UZQ48" s="683"/>
      <c r="UZR48" s="683"/>
      <c r="UZS48" s="683"/>
      <c r="UZT48" s="683"/>
      <c r="UZU48" s="683"/>
      <c r="UZV48" s="683"/>
      <c r="UZW48" s="683"/>
      <c r="UZX48" s="683"/>
      <c r="UZY48" s="683"/>
      <c r="UZZ48" s="683"/>
      <c r="VAA48" s="683"/>
      <c r="VAB48" s="683"/>
      <c r="VAC48" s="683"/>
      <c r="VAD48" s="683"/>
      <c r="VAE48" s="683"/>
      <c r="VAF48" s="683"/>
      <c r="VAG48" s="683"/>
      <c r="VAH48" s="683"/>
      <c r="VAI48" s="683"/>
      <c r="VAJ48" s="683"/>
      <c r="VAK48" s="683"/>
      <c r="VAL48" s="683"/>
      <c r="VAM48" s="683"/>
      <c r="VAN48" s="683"/>
      <c r="VAO48" s="683"/>
      <c r="VAP48" s="683"/>
      <c r="VAQ48" s="683"/>
      <c r="VAR48" s="683"/>
      <c r="VAS48" s="683"/>
      <c r="VAT48" s="683"/>
      <c r="VAU48" s="683"/>
      <c r="VAV48" s="683"/>
      <c r="VAW48" s="683"/>
      <c r="VAX48" s="683"/>
      <c r="VAY48" s="683"/>
      <c r="VAZ48" s="683"/>
      <c r="VBA48" s="683"/>
      <c r="VBB48" s="683"/>
      <c r="VBC48" s="683"/>
      <c r="VBD48" s="683"/>
      <c r="VBE48" s="683"/>
      <c r="VBF48" s="683"/>
      <c r="VBG48" s="683"/>
      <c r="VBH48" s="683"/>
      <c r="VBI48" s="683"/>
      <c r="VBJ48" s="683"/>
      <c r="VBK48" s="683"/>
      <c r="VBL48" s="683"/>
      <c r="VBM48" s="683"/>
      <c r="VBN48" s="683"/>
      <c r="VBO48" s="683"/>
      <c r="VBP48" s="683"/>
      <c r="VBQ48" s="683"/>
      <c r="VBR48" s="683"/>
      <c r="VBS48" s="683"/>
      <c r="VBT48" s="683"/>
      <c r="VBU48" s="683"/>
      <c r="VBV48" s="683"/>
      <c r="VBW48" s="683"/>
      <c r="VBX48" s="683"/>
      <c r="VBY48" s="683"/>
      <c r="VBZ48" s="683"/>
      <c r="VCA48" s="683"/>
      <c r="VCB48" s="683"/>
      <c r="VCC48" s="683"/>
      <c r="VCD48" s="683"/>
      <c r="VCE48" s="683"/>
      <c r="VCF48" s="683"/>
      <c r="VCG48" s="683"/>
      <c r="VCH48" s="683"/>
      <c r="VCI48" s="683"/>
      <c r="VCJ48" s="683"/>
      <c r="VCK48" s="683"/>
      <c r="VCL48" s="683"/>
      <c r="VCM48" s="683"/>
      <c r="VCN48" s="683"/>
      <c r="VCO48" s="683"/>
      <c r="VCP48" s="683"/>
      <c r="VCQ48" s="683"/>
      <c r="VCR48" s="683"/>
      <c r="VCS48" s="683"/>
      <c r="VCT48" s="683"/>
      <c r="VCU48" s="683"/>
      <c r="VCV48" s="683"/>
      <c r="VCW48" s="683"/>
      <c r="VCX48" s="683"/>
      <c r="VCY48" s="683"/>
      <c r="VCZ48" s="683"/>
      <c r="VDA48" s="683"/>
      <c r="VDB48" s="683"/>
      <c r="VDC48" s="683"/>
      <c r="VDD48" s="683"/>
      <c r="VDE48" s="683"/>
      <c r="VDF48" s="683"/>
      <c r="VDG48" s="683"/>
      <c r="VDH48" s="683"/>
      <c r="VDI48" s="683"/>
      <c r="VDJ48" s="683"/>
      <c r="VDK48" s="683"/>
      <c r="VDL48" s="683"/>
      <c r="VDM48" s="683"/>
      <c r="VDN48" s="683"/>
      <c r="VDO48" s="683"/>
      <c r="VDP48" s="683"/>
      <c r="VDQ48" s="683"/>
      <c r="VDR48" s="683"/>
      <c r="VDS48" s="683"/>
      <c r="VDT48" s="683"/>
      <c r="VDU48" s="683"/>
      <c r="VDV48" s="683"/>
      <c r="VDW48" s="683"/>
      <c r="VDX48" s="683"/>
      <c r="VDY48" s="683"/>
      <c r="VDZ48" s="683"/>
      <c r="VEA48" s="683"/>
      <c r="VEB48" s="683"/>
      <c r="VEC48" s="683"/>
      <c r="VED48" s="683"/>
      <c r="VEE48" s="683"/>
      <c r="VEF48" s="683"/>
      <c r="VEG48" s="683"/>
      <c r="VEH48" s="683"/>
      <c r="VEI48" s="683"/>
      <c r="VEJ48" s="683"/>
      <c r="VEK48" s="683"/>
      <c r="VEL48" s="683"/>
      <c r="VEM48" s="683"/>
      <c r="VEN48" s="683"/>
      <c r="VEO48" s="683"/>
      <c r="VEP48" s="683"/>
      <c r="VEQ48" s="683"/>
      <c r="VER48" s="683"/>
      <c r="VES48" s="683"/>
      <c r="VET48" s="683"/>
      <c r="VEU48" s="683"/>
      <c r="VEV48" s="683"/>
      <c r="VEW48" s="683"/>
      <c r="VEX48" s="683"/>
      <c r="VEY48" s="683"/>
      <c r="VEZ48" s="683"/>
      <c r="VFA48" s="683"/>
      <c r="VFB48" s="683"/>
      <c r="VFC48" s="683"/>
      <c r="VFD48" s="683"/>
      <c r="VFE48" s="683"/>
      <c r="VFF48" s="683"/>
      <c r="VFG48" s="683"/>
      <c r="VFH48" s="683"/>
      <c r="VFI48" s="683"/>
      <c r="VFJ48" s="683"/>
      <c r="VFK48" s="683"/>
      <c r="VFL48" s="683"/>
      <c r="VFM48" s="683"/>
      <c r="VFN48" s="683"/>
      <c r="VFO48" s="683"/>
      <c r="VFP48" s="683"/>
      <c r="VFQ48" s="683"/>
      <c r="VFR48" s="683"/>
      <c r="VFS48" s="683"/>
      <c r="VFT48" s="683"/>
      <c r="VFU48" s="683"/>
      <c r="VFV48" s="683"/>
      <c r="VFW48" s="683"/>
      <c r="VFX48" s="683"/>
      <c r="VFY48" s="683"/>
      <c r="VFZ48" s="683"/>
      <c r="VGA48" s="683"/>
      <c r="VGB48" s="683"/>
      <c r="VGC48" s="683"/>
      <c r="VGD48" s="683"/>
      <c r="VGE48" s="683"/>
      <c r="VGF48" s="683"/>
      <c r="VGG48" s="683"/>
      <c r="VGH48" s="683"/>
      <c r="VGI48" s="683"/>
      <c r="VGJ48" s="683"/>
      <c r="VGK48" s="683"/>
      <c r="VGL48" s="683"/>
      <c r="VGM48" s="683"/>
      <c r="VGN48" s="683"/>
      <c r="VGO48" s="683"/>
      <c r="VGP48" s="683"/>
      <c r="VGQ48" s="683"/>
      <c r="VGR48" s="683"/>
      <c r="VGS48" s="683"/>
      <c r="VGT48" s="683"/>
      <c r="VGU48" s="683"/>
      <c r="VGV48" s="683"/>
      <c r="VGW48" s="683"/>
      <c r="VGX48" s="683"/>
      <c r="VGY48" s="683"/>
      <c r="VGZ48" s="683"/>
      <c r="VHA48" s="683"/>
      <c r="VHB48" s="683"/>
      <c r="VHC48" s="683"/>
      <c r="VHD48" s="683"/>
      <c r="VHE48" s="683"/>
      <c r="VHF48" s="683"/>
      <c r="VHG48" s="683"/>
      <c r="VHH48" s="683"/>
      <c r="VHI48" s="683"/>
      <c r="VHJ48" s="683"/>
      <c r="VHK48" s="683"/>
      <c r="VHL48" s="683"/>
      <c r="VHM48" s="683"/>
      <c r="VHN48" s="683"/>
      <c r="VHO48" s="683"/>
      <c r="VHP48" s="683"/>
      <c r="VHQ48" s="683"/>
      <c r="VHR48" s="683"/>
      <c r="VHS48" s="683"/>
      <c r="VHT48" s="683"/>
      <c r="VHU48" s="683"/>
      <c r="VHV48" s="683"/>
      <c r="VHW48" s="683"/>
      <c r="VHX48" s="683"/>
      <c r="VHY48" s="683"/>
      <c r="VHZ48" s="683"/>
      <c r="VIA48" s="683"/>
      <c r="VIB48" s="683"/>
      <c r="VIC48" s="683"/>
      <c r="VID48" s="683"/>
      <c r="VIE48" s="683"/>
      <c r="VIF48" s="683"/>
      <c r="VIG48" s="683"/>
      <c r="VIH48" s="683"/>
      <c r="VII48" s="683"/>
      <c r="VIJ48" s="683"/>
      <c r="VIK48" s="683"/>
      <c r="VIL48" s="683"/>
      <c r="VIM48" s="683"/>
      <c r="VIN48" s="683"/>
      <c r="VIO48" s="683"/>
      <c r="VIP48" s="683"/>
      <c r="VIQ48" s="683"/>
      <c r="VIR48" s="683"/>
      <c r="VIS48" s="683"/>
      <c r="VIT48" s="683"/>
      <c r="VIU48" s="683"/>
      <c r="VIV48" s="683"/>
      <c r="VIW48" s="683"/>
      <c r="VIX48" s="683"/>
      <c r="VIY48" s="683"/>
      <c r="VIZ48" s="683"/>
      <c r="VJA48" s="683"/>
      <c r="VJB48" s="683"/>
      <c r="VJC48" s="683"/>
      <c r="VJD48" s="683"/>
      <c r="VJE48" s="683"/>
      <c r="VJF48" s="683"/>
      <c r="VJG48" s="683"/>
      <c r="VJH48" s="683"/>
      <c r="VJI48" s="683"/>
      <c r="VJJ48" s="683"/>
      <c r="VJK48" s="683"/>
      <c r="VJL48" s="683"/>
      <c r="VJM48" s="683"/>
      <c r="VJN48" s="683"/>
      <c r="VJO48" s="683"/>
      <c r="VJP48" s="683"/>
      <c r="VJQ48" s="683"/>
      <c r="VJR48" s="683"/>
      <c r="VJS48" s="683"/>
      <c r="VJT48" s="683"/>
      <c r="VJU48" s="683"/>
      <c r="VJV48" s="683"/>
      <c r="VJW48" s="683"/>
      <c r="VJX48" s="683"/>
      <c r="VJY48" s="683"/>
      <c r="VJZ48" s="683"/>
      <c r="VKA48" s="683"/>
      <c r="VKB48" s="683"/>
      <c r="VKC48" s="683"/>
      <c r="VKD48" s="683"/>
      <c r="VKE48" s="683"/>
      <c r="VKF48" s="683"/>
      <c r="VKG48" s="683"/>
      <c r="VKH48" s="683"/>
      <c r="VKI48" s="683"/>
      <c r="VKJ48" s="683"/>
      <c r="VKK48" s="683"/>
      <c r="VKL48" s="683"/>
      <c r="VKM48" s="683"/>
      <c r="VKN48" s="683"/>
      <c r="VKO48" s="683"/>
      <c r="VKP48" s="683"/>
      <c r="VKQ48" s="683"/>
      <c r="VKR48" s="683"/>
      <c r="VKS48" s="683"/>
      <c r="VKT48" s="683"/>
      <c r="VKU48" s="683"/>
      <c r="VKV48" s="683"/>
      <c r="VKW48" s="683"/>
      <c r="VKX48" s="683"/>
      <c r="VKY48" s="683"/>
      <c r="VKZ48" s="683"/>
      <c r="VLA48" s="683"/>
      <c r="VLB48" s="683"/>
      <c r="VLC48" s="683"/>
      <c r="VLD48" s="683"/>
      <c r="VLE48" s="683"/>
      <c r="VLF48" s="683"/>
      <c r="VLG48" s="683"/>
      <c r="VLH48" s="683"/>
      <c r="VLI48" s="683"/>
      <c r="VLJ48" s="683"/>
      <c r="VLK48" s="683"/>
      <c r="VLL48" s="683"/>
      <c r="VLM48" s="683"/>
      <c r="VLN48" s="683"/>
      <c r="VLO48" s="683"/>
      <c r="VLP48" s="683"/>
      <c r="VLQ48" s="683"/>
      <c r="VLR48" s="683"/>
      <c r="VLS48" s="683"/>
      <c r="VLT48" s="683"/>
      <c r="VLU48" s="683"/>
      <c r="VLV48" s="683"/>
      <c r="VLW48" s="683"/>
      <c r="VLX48" s="683"/>
      <c r="VLY48" s="683"/>
      <c r="VLZ48" s="683"/>
      <c r="VMA48" s="683"/>
      <c r="VMB48" s="683"/>
      <c r="VMC48" s="683"/>
      <c r="VMD48" s="683"/>
      <c r="VME48" s="683"/>
      <c r="VMF48" s="683"/>
      <c r="VMG48" s="683"/>
      <c r="VMH48" s="683"/>
      <c r="VMI48" s="683"/>
      <c r="VMJ48" s="683"/>
      <c r="VMK48" s="683"/>
      <c r="VML48" s="683"/>
      <c r="VMM48" s="683"/>
      <c r="VMN48" s="683"/>
      <c r="VMO48" s="683"/>
      <c r="VMP48" s="683"/>
      <c r="VMQ48" s="683"/>
      <c r="VMR48" s="683"/>
      <c r="VMS48" s="683"/>
      <c r="VMT48" s="683"/>
      <c r="VMU48" s="683"/>
      <c r="VMV48" s="683"/>
      <c r="VMW48" s="683"/>
      <c r="VMX48" s="683"/>
      <c r="VMY48" s="683"/>
      <c r="VMZ48" s="683"/>
      <c r="VNA48" s="683"/>
      <c r="VNB48" s="683"/>
      <c r="VNC48" s="683"/>
      <c r="VND48" s="683"/>
      <c r="VNE48" s="683"/>
      <c r="VNF48" s="683"/>
      <c r="VNG48" s="683"/>
      <c r="VNH48" s="683"/>
      <c r="VNI48" s="683"/>
      <c r="VNJ48" s="683"/>
      <c r="VNK48" s="683"/>
      <c r="VNL48" s="683"/>
      <c r="VNM48" s="683"/>
      <c r="VNN48" s="683"/>
      <c r="VNO48" s="683"/>
      <c r="VNP48" s="683"/>
      <c r="VNQ48" s="683"/>
      <c r="VNR48" s="683"/>
      <c r="VNS48" s="683"/>
      <c r="VNT48" s="683"/>
      <c r="VNU48" s="683"/>
      <c r="VNV48" s="683"/>
      <c r="VNW48" s="683"/>
      <c r="VNX48" s="683"/>
      <c r="VNY48" s="683"/>
      <c r="VNZ48" s="683"/>
      <c r="VOA48" s="683"/>
      <c r="VOB48" s="683"/>
      <c r="VOC48" s="683"/>
      <c r="VOD48" s="683"/>
      <c r="VOE48" s="683"/>
      <c r="VOF48" s="683"/>
      <c r="VOG48" s="683"/>
      <c r="VOH48" s="683"/>
      <c r="VOI48" s="683"/>
      <c r="VOJ48" s="683"/>
      <c r="VOK48" s="683"/>
      <c r="VOL48" s="683"/>
      <c r="VOM48" s="683"/>
      <c r="VON48" s="683"/>
      <c r="VOO48" s="683"/>
      <c r="VOP48" s="683"/>
      <c r="VOQ48" s="683"/>
      <c r="VOR48" s="683"/>
      <c r="VOS48" s="683"/>
      <c r="VOT48" s="683"/>
      <c r="VOU48" s="683"/>
      <c r="VOV48" s="683"/>
      <c r="VOW48" s="683"/>
      <c r="VOX48" s="683"/>
      <c r="VOY48" s="683"/>
      <c r="VOZ48" s="683"/>
      <c r="VPA48" s="683"/>
      <c r="VPB48" s="683"/>
      <c r="VPC48" s="683"/>
      <c r="VPD48" s="683"/>
      <c r="VPE48" s="683"/>
      <c r="VPF48" s="683"/>
      <c r="VPG48" s="683"/>
      <c r="VPH48" s="683"/>
      <c r="VPI48" s="683"/>
      <c r="VPJ48" s="683"/>
      <c r="VPK48" s="683"/>
      <c r="VPL48" s="683"/>
      <c r="VPM48" s="683"/>
      <c r="VPN48" s="683"/>
      <c r="VPO48" s="683"/>
      <c r="VPP48" s="683"/>
      <c r="VPQ48" s="683"/>
      <c r="VPR48" s="683"/>
      <c r="VPS48" s="683"/>
      <c r="VPT48" s="683"/>
      <c r="VPU48" s="683"/>
      <c r="VPV48" s="683"/>
      <c r="VPW48" s="683"/>
      <c r="VPX48" s="683"/>
      <c r="VPY48" s="683"/>
      <c r="VPZ48" s="683"/>
      <c r="VQA48" s="683"/>
      <c r="VQB48" s="683"/>
      <c r="VQC48" s="683"/>
      <c r="VQD48" s="683"/>
      <c r="VQE48" s="683"/>
      <c r="VQF48" s="683"/>
      <c r="VQG48" s="683"/>
      <c r="VQH48" s="683"/>
      <c r="VQI48" s="683"/>
      <c r="VQJ48" s="683"/>
      <c r="VQK48" s="683"/>
      <c r="VQL48" s="683"/>
      <c r="VQM48" s="683"/>
      <c r="VQN48" s="683"/>
      <c r="VQO48" s="683"/>
      <c r="VQP48" s="683"/>
      <c r="VQQ48" s="683"/>
      <c r="VQR48" s="683"/>
      <c r="VQS48" s="683"/>
      <c r="VQT48" s="683"/>
      <c r="VQU48" s="683"/>
      <c r="VQV48" s="683"/>
      <c r="VQW48" s="683"/>
      <c r="VQX48" s="683"/>
      <c r="VQY48" s="683"/>
      <c r="VQZ48" s="683"/>
      <c r="VRA48" s="683"/>
      <c r="VRB48" s="683"/>
      <c r="VRC48" s="683"/>
      <c r="VRD48" s="683"/>
      <c r="VRE48" s="683"/>
      <c r="VRF48" s="683"/>
      <c r="VRG48" s="683"/>
      <c r="VRH48" s="683"/>
      <c r="VRI48" s="683"/>
      <c r="VRJ48" s="683"/>
      <c r="VRK48" s="683"/>
      <c r="VRL48" s="683"/>
      <c r="VRM48" s="683"/>
      <c r="VRN48" s="683"/>
      <c r="VRO48" s="683"/>
      <c r="VRP48" s="683"/>
      <c r="VRQ48" s="683"/>
      <c r="VRR48" s="683"/>
      <c r="VRS48" s="683"/>
      <c r="VRT48" s="683"/>
      <c r="VRU48" s="683"/>
      <c r="VRV48" s="683"/>
      <c r="VRW48" s="683"/>
      <c r="VRX48" s="683"/>
      <c r="VRY48" s="683"/>
      <c r="VRZ48" s="683"/>
      <c r="VSA48" s="683"/>
      <c r="VSB48" s="683"/>
      <c r="VSC48" s="683"/>
      <c r="VSD48" s="683"/>
      <c r="VSE48" s="683"/>
      <c r="VSF48" s="683"/>
      <c r="VSG48" s="683"/>
      <c r="VSH48" s="683"/>
      <c r="VSI48" s="683"/>
      <c r="VSJ48" s="683"/>
      <c r="VSK48" s="683"/>
      <c r="VSL48" s="683"/>
      <c r="VSM48" s="683"/>
      <c r="VSN48" s="683"/>
      <c r="VSO48" s="683"/>
      <c r="VSP48" s="683"/>
      <c r="VSQ48" s="683"/>
      <c r="VSR48" s="683"/>
      <c r="VSS48" s="683"/>
      <c r="VST48" s="683"/>
      <c r="VSU48" s="683"/>
      <c r="VSV48" s="683"/>
      <c r="VSW48" s="683"/>
      <c r="VSX48" s="683"/>
      <c r="VSY48" s="683"/>
      <c r="VSZ48" s="683"/>
      <c r="VTA48" s="683"/>
      <c r="VTB48" s="683"/>
      <c r="VTC48" s="683"/>
      <c r="VTD48" s="683"/>
      <c r="VTE48" s="683"/>
      <c r="VTF48" s="683"/>
      <c r="VTG48" s="683"/>
      <c r="VTH48" s="683"/>
      <c r="VTI48" s="683"/>
      <c r="VTJ48" s="683"/>
      <c r="VTK48" s="683"/>
      <c r="VTL48" s="683"/>
      <c r="VTM48" s="683"/>
      <c r="VTN48" s="683"/>
      <c r="VTO48" s="683"/>
      <c r="VTP48" s="683"/>
      <c r="VTQ48" s="683"/>
      <c r="VTR48" s="683"/>
      <c r="VTS48" s="683"/>
      <c r="VTT48" s="683"/>
      <c r="VTU48" s="683"/>
      <c r="VTV48" s="683"/>
      <c r="VTW48" s="683"/>
      <c r="VTX48" s="683"/>
      <c r="VTY48" s="683"/>
      <c r="VTZ48" s="683"/>
      <c r="VUA48" s="683"/>
      <c r="VUB48" s="683"/>
      <c r="VUC48" s="683"/>
      <c r="VUD48" s="683"/>
      <c r="VUE48" s="683"/>
      <c r="VUF48" s="683"/>
      <c r="VUG48" s="683"/>
      <c r="VUH48" s="683"/>
      <c r="VUI48" s="683"/>
      <c r="VUJ48" s="683"/>
      <c r="VUK48" s="683"/>
      <c r="VUL48" s="683"/>
      <c r="VUM48" s="683"/>
      <c r="VUN48" s="683"/>
      <c r="VUO48" s="683"/>
      <c r="VUP48" s="683"/>
      <c r="VUQ48" s="683"/>
      <c r="VUR48" s="683"/>
      <c r="VUS48" s="683"/>
      <c r="VUT48" s="683"/>
      <c r="VUU48" s="683"/>
      <c r="VUV48" s="683"/>
      <c r="VUW48" s="683"/>
      <c r="VUX48" s="683"/>
      <c r="VUY48" s="683"/>
      <c r="VUZ48" s="683"/>
      <c r="VVA48" s="683"/>
      <c r="VVB48" s="683"/>
      <c r="VVC48" s="683"/>
      <c r="VVD48" s="683"/>
      <c r="VVE48" s="683"/>
      <c r="VVF48" s="683"/>
      <c r="VVG48" s="683"/>
      <c r="VVH48" s="683"/>
      <c r="VVI48" s="683"/>
      <c r="VVJ48" s="683"/>
      <c r="VVK48" s="683"/>
      <c r="VVL48" s="683"/>
      <c r="VVM48" s="683"/>
      <c r="VVN48" s="683"/>
      <c r="VVO48" s="683"/>
      <c r="VVP48" s="683"/>
      <c r="VVQ48" s="683"/>
      <c r="VVR48" s="683"/>
      <c r="VVS48" s="683"/>
      <c r="VVT48" s="683"/>
      <c r="VVU48" s="683"/>
      <c r="VVV48" s="683"/>
      <c r="VVW48" s="683"/>
      <c r="VVX48" s="683"/>
      <c r="VVY48" s="683"/>
      <c r="VVZ48" s="683"/>
      <c r="VWA48" s="683"/>
      <c r="VWB48" s="683"/>
      <c r="VWC48" s="683"/>
      <c r="VWD48" s="683"/>
      <c r="VWE48" s="683"/>
      <c r="VWF48" s="683"/>
      <c r="VWG48" s="683"/>
      <c r="VWH48" s="683"/>
      <c r="VWI48" s="683"/>
      <c r="VWJ48" s="683"/>
      <c r="VWK48" s="683"/>
      <c r="VWL48" s="683"/>
      <c r="VWM48" s="683"/>
      <c r="VWN48" s="683"/>
      <c r="VWO48" s="683"/>
      <c r="VWP48" s="683"/>
      <c r="VWQ48" s="683"/>
      <c r="VWR48" s="683"/>
      <c r="VWS48" s="683"/>
      <c r="VWT48" s="683"/>
      <c r="VWU48" s="683"/>
      <c r="VWV48" s="683"/>
      <c r="VWW48" s="683"/>
      <c r="VWX48" s="683"/>
      <c r="VWY48" s="683"/>
      <c r="VWZ48" s="683"/>
      <c r="VXA48" s="683"/>
      <c r="VXB48" s="683"/>
      <c r="VXC48" s="683"/>
      <c r="VXD48" s="683"/>
      <c r="VXE48" s="683"/>
      <c r="VXF48" s="683"/>
      <c r="VXG48" s="683"/>
      <c r="VXH48" s="683"/>
      <c r="VXI48" s="683"/>
      <c r="VXJ48" s="683"/>
      <c r="VXK48" s="683"/>
      <c r="VXL48" s="683"/>
      <c r="VXM48" s="683"/>
      <c r="VXN48" s="683"/>
      <c r="VXO48" s="683"/>
      <c r="VXP48" s="683"/>
      <c r="VXQ48" s="683"/>
      <c r="VXR48" s="683"/>
      <c r="VXS48" s="683"/>
      <c r="VXT48" s="683"/>
      <c r="VXU48" s="683"/>
      <c r="VXV48" s="683"/>
      <c r="VXW48" s="683"/>
      <c r="VXX48" s="683"/>
      <c r="VXY48" s="683"/>
      <c r="VXZ48" s="683"/>
      <c r="VYA48" s="683"/>
      <c r="VYB48" s="683"/>
      <c r="VYC48" s="683"/>
      <c r="VYD48" s="683"/>
      <c r="VYE48" s="683"/>
      <c r="VYF48" s="683"/>
      <c r="VYG48" s="683"/>
      <c r="VYH48" s="683"/>
      <c r="VYI48" s="683"/>
      <c r="VYJ48" s="683"/>
      <c r="VYK48" s="683"/>
      <c r="VYL48" s="683"/>
      <c r="VYM48" s="683"/>
      <c r="VYN48" s="683"/>
      <c r="VYO48" s="683"/>
      <c r="VYP48" s="683"/>
      <c r="VYQ48" s="683"/>
      <c r="VYR48" s="683"/>
      <c r="VYS48" s="683"/>
      <c r="VYT48" s="683"/>
      <c r="VYU48" s="683"/>
      <c r="VYV48" s="683"/>
      <c r="VYW48" s="683"/>
      <c r="VYX48" s="683"/>
      <c r="VYY48" s="683"/>
      <c r="VYZ48" s="683"/>
      <c r="VZA48" s="683"/>
      <c r="VZB48" s="683"/>
      <c r="VZC48" s="683"/>
      <c r="VZD48" s="683"/>
      <c r="VZE48" s="683"/>
      <c r="VZF48" s="683"/>
      <c r="VZG48" s="683"/>
      <c r="VZH48" s="683"/>
      <c r="VZI48" s="683"/>
      <c r="VZJ48" s="683"/>
      <c r="VZK48" s="683"/>
      <c r="VZL48" s="683"/>
      <c r="VZM48" s="683"/>
      <c r="VZN48" s="683"/>
      <c r="VZO48" s="683"/>
      <c r="VZP48" s="683"/>
      <c r="VZQ48" s="683"/>
      <c r="VZR48" s="683"/>
      <c r="VZS48" s="683"/>
      <c r="VZT48" s="683"/>
      <c r="VZU48" s="683"/>
      <c r="VZV48" s="683"/>
      <c r="VZW48" s="683"/>
      <c r="VZX48" s="683"/>
      <c r="VZY48" s="683"/>
      <c r="VZZ48" s="683"/>
      <c r="WAA48" s="683"/>
      <c r="WAB48" s="683"/>
      <c r="WAC48" s="683"/>
      <c r="WAD48" s="683"/>
      <c r="WAE48" s="683"/>
      <c r="WAF48" s="683"/>
      <c r="WAG48" s="683"/>
      <c r="WAH48" s="683"/>
      <c r="WAI48" s="683"/>
      <c r="WAJ48" s="683"/>
      <c r="WAK48" s="683"/>
      <c r="WAL48" s="683"/>
      <c r="WAM48" s="683"/>
      <c r="WAN48" s="683"/>
      <c r="WAO48" s="683"/>
      <c r="WAP48" s="683"/>
      <c r="WAQ48" s="683"/>
      <c r="WAR48" s="683"/>
      <c r="WAS48" s="683"/>
      <c r="WAT48" s="683"/>
      <c r="WAU48" s="683"/>
      <c r="WAV48" s="683"/>
      <c r="WAW48" s="683"/>
      <c r="WAX48" s="683"/>
      <c r="WAY48" s="683"/>
      <c r="WAZ48" s="683"/>
      <c r="WBA48" s="683"/>
      <c r="WBB48" s="683"/>
      <c r="WBC48" s="683"/>
      <c r="WBD48" s="683"/>
      <c r="WBE48" s="683"/>
      <c r="WBF48" s="683"/>
      <c r="WBG48" s="683"/>
      <c r="WBH48" s="683"/>
      <c r="WBI48" s="683"/>
      <c r="WBJ48" s="683"/>
      <c r="WBK48" s="683"/>
      <c r="WBL48" s="683"/>
      <c r="WBM48" s="683"/>
      <c r="WBN48" s="683"/>
      <c r="WBO48" s="683"/>
      <c r="WBP48" s="683"/>
      <c r="WBQ48" s="683"/>
      <c r="WBR48" s="683"/>
      <c r="WBS48" s="683"/>
      <c r="WBT48" s="683"/>
      <c r="WBU48" s="683"/>
      <c r="WBV48" s="683"/>
      <c r="WBW48" s="683"/>
      <c r="WBX48" s="683"/>
      <c r="WBY48" s="683"/>
      <c r="WBZ48" s="683"/>
      <c r="WCA48" s="683"/>
      <c r="WCB48" s="683"/>
      <c r="WCC48" s="683"/>
      <c r="WCD48" s="683"/>
      <c r="WCE48" s="683"/>
      <c r="WCF48" s="683"/>
      <c r="WCG48" s="683"/>
      <c r="WCH48" s="683"/>
      <c r="WCI48" s="683"/>
      <c r="WCJ48" s="683"/>
      <c r="WCK48" s="683"/>
      <c r="WCL48" s="683"/>
      <c r="WCM48" s="683"/>
      <c r="WCN48" s="683"/>
      <c r="WCO48" s="683"/>
      <c r="WCP48" s="683"/>
      <c r="WCQ48" s="683"/>
      <c r="WCR48" s="683"/>
      <c r="WCS48" s="683"/>
      <c r="WCT48" s="683"/>
      <c r="WCU48" s="683"/>
      <c r="WCV48" s="683"/>
      <c r="WCW48" s="683"/>
      <c r="WCX48" s="683"/>
      <c r="WCY48" s="683"/>
      <c r="WCZ48" s="683"/>
      <c r="WDA48" s="683"/>
      <c r="WDB48" s="683"/>
      <c r="WDC48" s="683"/>
      <c r="WDD48" s="683"/>
      <c r="WDE48" s="683"/>
      <c r="WDF48" s="683"/>
      <c r="WDG48" s="683"/>
      <c r="WDH48" s="683"/>
      <c r="WDI48" s="683"/>
      <c r="WDJ48" s="683"/>
      <c r="WDK48" s="683"/>
      <c r="WDL48" s="683"/>
      <c r="WDM48" s="683"/>
      <c r="WDN48" s="683"/>
      <c r="WDO48" s="683"/>
      <c r="WDP48" s="683"/>
      <c r="WDQ48" s="683"/>
      <c r="WDR48" s="683"/>
      <c r="WDS48" s="683"/>
      <c r="WDT48" s="683"/>
      <c r="WDU48" s="683"/>
      <c r="WDV48" s="683"/>
      <c r="WDW48" s="683"/>
      <c r="WDX48" s="683"/>
      <c r="WDY48" s="683"/>
      <c r="WDZ48" s="683"/>
      <c r="WEA48" s="683"/>
      <c r="WEB48" s="683"/>
      <c r="WEC48" s="683"/>
      <c r="WED48" s="683"/>
      <c r="WEE48" s="683"/>
      <c r="WEF48" s="683"/>
      <c r="WEG48" s="683"/>
      <c r="WEH48" s="683"/>
      <c r="WEI48" s="683"/>
      <c r="WEJ48" s="683"/>
      <c r="WEK48" s="683"/>
      <c r="WEL48" s="683"/>
      <c r="WEM48" s="683"/>
      <c r="WEN48" s="683"/>
      <c r="WEO48" s="683"/>
      <c r="WEP48" s="683"/>
      <c r="WEQ48" s="683"/>
      <c r="WER48" s="683"/>
      <c r="WES48" s="683"/>
      <c r="WET48" s="683"/>
      <c r="WEU48" s="683"/>
      <c r="WEV48" s="683"/>
      <c r="WEW48" s="683"/>
      <c r="WEX48" s="683"/>
      <c r="WEY48" s="683"/>
      <c r="WEZ48" s="683"/>
      <c r="WFA48" s="683"/>
      <c r="WFB48" s="683"/>
      <c r="WFC48" s="683"/>
      <c r="WFD48" s="683"/>
      <c r="WFE48" s="683"/>
      <c r="WFF48" s="683"/>
      <c r="WFG48" s="683"/>
      <c r="WFH48" s="683"/>
      <c r="WFI48" s="683"/>
      <c r="WFJ48" s="683"/>
      <c r="WFK48" s="683"/>
      <c r="WFL48" s="683"/>
      <c r="WFM48" s="683"/>
      <c r="WFN48" s="683"/>
      <c r="WFO48" s="683"/>
      <c r="WFP48" s="683"/>
      <c r="WFQ48" s="683"/>
      <c r="WFR48" s="683"/>
      <c r="WFS48" s="683"/>
      <c r="WFT48" s="683"/>
      <c r="WFU48" s="683"/>
      <c r="WFV48" s="683"/>
      <c r="WFW48" s="683"/>
      <c r="WFX48" s="683"/>
      <c r="WFY48" s="683"/>
      <c r="WFZ48" s="683"/>
      <c r="WGA48" s="683"/>
      <c r="WGB48" s="683"/>
      <c r="WGC48" s="683"/>
      <c r="WGD48" s="683"/>
      <c r="WGE48" s="683"/>
      <c r="WGF48" s="683"/>
      <c r="WGG48" s="683"/>
      <c r="WGH48" s="683"/>
      <c r="WGI48" s="683"/>
      <c r="WGJ48" s="683"/>
      <c r="WGK48" s="683"/>
      <c r="WGL48" s="683"/>
      <c r="WGM48" s="683"/>
      <c r="WGN48" s="683"/>
      <c r="WGO48" s="683"/>
      <c r="WGP48" s="683"/>
      <c r="WGQ48" s="683"/>
      <c r="WGR48" s="683"/>
      <c r="WGS48" s="683"/>
      <c r="WGT48" s="683"/>
      <c r="WGU48" s="683"/>
      <c r="WGV48" s="683"/>
      <c r="WGW48" s="683"/>
      <c r="WGX48" s="683"/>
      <c r="WGY48" s="683"/>
      <c r="WGZ48" s="683"/>
      <c r="WHA48" s="683"/>
      <c r="WHB48" s="683"/>
      <c r="WHC48" s="683"/>
      <c r="WHD48" s="683"/>
      <c r="WHE48" s="683"/>
      <c r="WHF48" s="683"/>
      <c r="WHG48" s="683"/>
      <c r="WHH48" s="683"/>
      <c r="WHI48" s="683"/>
      <c r="WHJ48" s="683"/>
      <c r="WHK48" s="683"/>
      <c r="WHL48" s="683"/>
      <c r="WHM48" s="683"/>
      <c r="WHN48" s="683"/>
      <c r="WHO48" s="683"/>
      <c r="WHP48" s="683"/>
      <c r="WHQ48" s="683"/>
      <c r="WHR48" s="683"/>
      <c r="WHS48" s="683"/>
      <c r="WHT48" s="683"/>
      <c r="WHU48" s="683"/>
      <c r="WHV48" s="683"/>
      <c r="WHW48" s="683"/>
      <c r="WHX48" s="683"/>
      <c r="WHY48" s="683"/>
      <c r="WHZ48" s="683"/>
      <c r="WIA48" s="683"/>
      <c r="WIB48" s="683"/>
      <c r="WIC48" s="683"/>
      <c r="WID48" s="683"/>
      <c r="WIE48" s="683"/>
      <c r="WIF48" s="683"/>
      <c r="WIG48" s="683"/>
      <c r="WIH48" s="683"/>
      <c r="WII48" s="683"/>
      <c r="WIJ48" s="683"/>
      <c r="WIK48" s="683"/>
      <c r="WIL48" s="683"/>
      <c r="WIM48" s="683"/>
      <c r="WIN48" s="683"/>
      <c r="WIO48" s="683"/>
      <c r="WIP48" s="683"/>
      <c r="WIQ48" s="683"/>
      <c r="WIR48" s="683"/>
      <c r="WIS48" s="683"/>
      <c r="WIT48" s="683"/>
      <c r="WIU48" s="683"/>
      <c r="WIV48" s="683"/>
      <c r="WIW48" s="683"/>
      <c r="WIX48" s="683"/>
      <c r="WIY48" s="683"/>
      <c r="WIZ48" s="683"/>
      <c r="WJA48" s="683"/>
      <c r="WJB48" s="683"/>
      <c r="WJC48" s="683"/>
      <c r="WJD48" s="683"/>
      <c r="WJE48" s="683"/>
      <c r="WJF48" s="683"/>
      <c r="WJG48" s="683"/>
      <c r="WJH48" s="683"/>
      <c r="WJI48" s="683"/>
      <c r="WJJ48" s="683"/>
      <c r="WJK48" s="683"/>
      <c r="WJL48" s="683"/>
      <c r="WJM48" s="683"/>
      <c r="WJN48" s="683"/>
      <c r="WJO48" s="683"/>
      <c r="WJP48" s="683"/>
      <c r="WJQ48" s="683"/>
      <c r="WJR48" s="683"/>
      <c r="WJS48" s="683"/>
      <c r="WJT48" s="683"/>
      <c r="WJU48" s="683"/>
      <c r="WJV48" s="683"/>
      <c r="WJW48" s="683"/>
      <c r="WJX48" s="683"/>
      <c r="WJY48" s="683"/>
      <c r="WJZ48" s="683"/>
      <c r="WKA48" s="683"/>
      <c r="WKB48" s="683"/>
      <c r="WKC48" s="683"/>
      <c r="WKD48" s="683"/>
      <c r="WKE48" s="683"/>
      <c r="WKF48" s="683"/>
      <c r="WKG48" s="683"/>
      <c r="WKH48" s="683"/>
      <c r="WKI48" s="683"/>
      <c r="WKJ48" s="683"/>
      <c r="WKK48" s="683"/>
      <c r="WKL48" s="683"/>
      <c r="WKM48" s="683"/>
      <c r="WKN48" s="683"/>
      <c r="WKO48" s="683"/>
      <c r="WKP48" s="683"/>
      <c r="WKQ48" s="683"/>
      <c r="WKR48" s="683"/>
      <c r="WKS48" s="683"/>
      <c r="WKT48" s="683"/>
      <c r="WKU48" s="683"/>
      <c r="WKV48" s="683"/>
      <c r="WKW48" s="683"/>
      <c r="WKX48" s="683"/>
      <c r="WKY48" s="683"/>
      <c r="WKZ48" s="683"/>
      <c r="WLA48" s="683"/>
      <c r="WLB48" s="683"/>
      <c r="WLC48" s="683"/>
      <c r="WLD48" s="683"/>
      <c r="WLE48" s="683"/>
      <c r="WLF48" s="683"/>
      <c r="WLG48" s="683"/>
      <c r="WLH48" s="683"/>
      <c r="WLI48" s="683"/>
      <c r="WLJ48" s="683"/>
      <c r="WLK48" s="683"/>
      <c r="WLL48" s="683"/>
      <c r="WLM48" s="683"/>
      <c r="WLN48" s="683"/>
      <c r="WLO48" s="683"/>
      <c r="WLP48" s="683"/>
      <c r="WLQ48" s="683"/>
      <c r="WLR48" s="683"/>
      <c r="WLS48" s="683"/>
      <c r="WLT48" s="683"/>
      <c r="WLU48" s="683"/>
      <c r="WLV48" s="683"/>
      <c r="WLW48" s="683"/>
      <c r="WLX48" s="683"/>
      <c r="WLY48" s="683"/>
      <c r="WLZ48" s="683"/>
      <c r="WMA48" s="683"/>
      <c r="WMB48" s="683"/>
      <c r="WMC48" s="683"/>
      <c r="WMD48" s="683"/>
      <c r="WME48" s="683"/>
      <c r="WMF48" s="683"/>
      <c r="WMG48" s="683"/>
      <c r="WMH48" s="683"/>
      <c r="WMI48" s="683"/>
      <c r="WMJ48" s="683"/>
      <c r="WMK48" s="683"/>
      <c r="WML48" s="683"/>
      <c r="WMM48" s="683"/>
      <c r="WMN48" s="683"/>
      <c r="WMO48" s="683"/>
      <c r="WMP48" s="683"/>
      <c r="WMQ48" s="683"/>
      <c r="WMR48" s="683"/>
      <c r="WMS48" s="683"/>
      <c r="WMT48" s="683"/>
      <c r="WMU48" s="683"/>
      <c r="WMV48" s="683"/>
      <c r="WMW48" s="683"/>
      <c r="WMX48" s="683"/>
      <c r="WMY48" s="683"/>
      <c r="WMZ48" s="683"/>
      <c r="WNA48" s="683"/>
      <c r="WNB48" s="683"/>
      <c r="WNC48" s="683"/>
      <c r="WND48" s="683"/>
      <c r="WNE48" s="683"/>
      <c r="WNF48" s="683"/>
      <c r="WNG48" s="683"/>
      <c r="WNH48" s="683"/>
      <c r="WNI48" s="683"/>
      <c r="WNJ48" s="683"/>
      <c r="WNK48" s="683"/>
      <c r="WNL48" s="683"/>
      <c r="WNM48" s="683"/>
      <c r="WNN48" s="683"/>
      <c r="WNO48" s="683"/>
      <c r="WNP48" s="683"/>
      <c r="WNQ48" s="683"/>
      <c r="WNR48" s="683"/>
      <c r="WNS48" s="683"/>
      <c r="WNT48" s="683"/>
      <c r="WNU48" s="683"/>
      <c r="WNV48" s="683"/>
      <c r="WNW48" s="683"/>
      <c r="WNX48" s="683"/>
      <c r="WNY48" s="683"/>
      <c r="WNZ48" s="683"/>
      <c r="WOA48" s="683"/>
      <c r="WOB48" s="683"/>
      <c r="WOC48" s="683"/>
      <c r="WOD48" s="683"/>
      <c r="WOE48" s="683"/>
      <c r="WOF48" s="683"/>
      <c r="WOG48" s="683"/>
      <c r="WOH48" s="683"/>
      <c r="WOI48" s="683"/>
      <c r="WOJ48" s="683"/>
      <c r="WOK48" s="683"/>
      <c r="WOL48" s="683"/>
      <c r="WOM48" s="683"/>
      <c r="WON48" s="683"/>
      <c r="WOO48" s="683"/>
      <c r="WOP48" s="683"/>
      <c r="WOQ48" s="683"/>
      <c r="WOR48" s="683"/>
      <c r="WOS48" s="683"/>
      <c r="WOT48" s="683"/>
      <c r="WOU48" s="683"/>
      <c r="WOV48" s="683"/>
      <c r="WOW48" s="683"/>
      <c r="WOX48" s="683"/>
      <c r="WOY48" s="683"/>
      <c r="WOZ48" s="683"/>
      <c r="WPA48" s="683"/>
      <c r="WPB48" s="683"/>
      <c r="WPC48" s="683"/>
      <c r="WPD48" s="683"/>
      <c r="WPE48" s="683"/>
      <c r="WPF48" s="683"/>
      <c r="WPG48" s="683"/>
      <c r="WPH48" s="683"/>
      <c r="WPI48" s="683"/>
      <c r="WPJ48" s="683"/>
      <c r="WPK48" s="683"/>
      <c r="WPL48" s="683"/>
      <c r="WPM48" s="683"/>
      <c r="WPN48" s="683"/>
      <c r="WPO48" s="683"/>
      <c r="WPP48" s="683"/>
      <c r="WPQ48" s="683"/>
      <c r="WPR48" s="683"/>
      <c r="WPS48" s="683"/>
      <c r="WPT48" s="683"/>
      <c r="WPU48" s="683"/>
      <c r="WPV48" s="683"/>
      <c r="WPW48" s="683"/>
      <c r="WPX48" s="683"/>
      <c r="WPY48" s="683"/>
      <c r="WPZ48" s="683"/>
      <c r="WQA48" s="683"/>
      <c r="WQB48" s="683"/>
      <c r="WQC48" s="683"/>
      <c r="WQD48" s="683"/>
      <c r="WQE48" s="683"/>
      <c r="WQF48" s="683"/>
      <c r="WQG48" s="683"/>
      <c r="WQH48" s="683"/>
      <c r="WQI48" s="683"/>
      <c r="WQJ48" s="683"/>
      <c r="WQK48" s="683"/>
      <c r="WQL48" s="683"/>
      <c r="WQM48" s="683"/>
      <c r="WQN48" s="683"/>
      <c r="WQO48" s="683"/>
      <c r="WQP48" s="683"/>
      <c r="WQQ48" s="683"/>
      <c r="WQR48" s="683"/>
      <c r="WQS48" s="683"/>
      <c r="WQT48" s="683"/>
      <c r="WQU48" s="683"/>
      <c r="WQV48" s="683"/>
      <c r="WQW48" s="683"/>
      <c r="WQX48" s="683"/>
      <c r="WQY48" s="683"/>
      <c r="WQZ48" s="683"/>
      <c r="WRA48" s="683"/>
      <c r="WRB48" s="683"/>
      <c r="WRC48" s="683"/>
      <c r="WRD48" s="683"/>
      <c r="WRE48" s="683"/>
      <c r="WRF48" s="683"/>
      <c r="WRG48" s="683"/>
      <c r="WRH48" s="683"/>
      <c r="WRI48" s="683"/>
      <c r="WRJ48" s="683"/>
      <c r="WRK48" s="683"/>
      <c r="WRL48" s="683"/>
      <c r="WRM48" s="683"/>
      <c r="WRN48" s="683"/>
      <c r="WRO48" s="683"/>
      <c r="WRP48" s="683"/>
      <c r="WRQ48" s="683"/>
      <c r="WRR48" s="683"/>
      <c r="WRS48" s="683"/>
      <c r="WRT48" s="683"/>
      <c r="WRU48" s="683"/>
      <c r="WRV48" s="683"/>
      <c r="WRW48" s="683"/>
      <c r="WRX48" s="683"/>
      <c r="WRY48" s="683"/>
      <c r="WRZ48" s="683"/>
      <c r="WSA48" s="683"/>
      <c r="WSB48" s="683"/>
      <c r="WSC48" s="683"/>
      <c r="WSD48" s="683"/>
      <c r="WSE48" s="683"/>
      <c r="WSF48" s="683"/>
      <c r="WSG48" s="683"/>
      <c r="WSH48" s="683"/>
      <c r="WSI48" s="683"/>
      <c r="WSJ48" s="683"/>
      <c r="WSK48" s="683"/>
      <c r="WSL48" s="683"/>
      <c r="WSM48" s="683"/>
      <c r="WSN48" s="683"/>
      <c r="WSO48" s="683"/>
      <c r="WSP48" s="683"/>
      <c r="WSQ48" s="683"/>
      <c r="WSR48" s="683"/>
      <c r="WSS48" s="683"/>
      <c r="WST48" s="683"/>
      <c r="WSU48" s="683"/>
      <c r="WSV48" s="683"/>
      <c r="WSW48" s="683"/>
      <c r="WSX48" s="683"/>
      <c r="WSY48" s="683"/>
      <c r="WSZ48" s="683"/>
      <c r="WTA48" s="683"/>
      <c r="WTB48" s="683"/>
      <c r="WTC48" s="683"/>
      <c r="WTD48" s="683"/>
      <c r="WTE48" s="683"/>
      <c r="WTF48" s="683"/>
      <c r="WTG48" s="683"/>
      <c r="WTH48" s="683"/>
      <c r="WTI48" s="683"/>
      <c r="WTJ48" s="683"/>
      <c r="WTK48" s="683"/>
      <c r="WTL48" s="683"/>
      <c r="WTM48" s="683"/>
      <c r="WTN48" s="683"/>
      <c r="WTO48" s="683"/>
      <c r="WTP48" s="683"/>
      <c r="WTQ48" s="683"/>
      <c r="WTR48" s="683"/>
      <c r="WTS48" s="683"/>
      <c r="WTT48" s="683"/>
      <c r="WTU48" s="683"/>
      <c r="WTV48" s="683"/>
      <c r="WTW48" s="683"/>
      <c r="WTX48" s="683"/>
      <c r="WTY48" s="683"/>
      <c r="WTZ48" s="683"/>
      <c r="WUA48" s="683"/>
      <c r="WUB48" s="683"/>
      <c r="WUC48" s="683"/>
      <c r="WUD48" s="683"/>
      <c r="WUE48" s="683"/>
      <c r="WUF48" s="683"/>
      <c r="WUG48" s="683"/>
      <c r="WUH48" s="683"/>
      <c r="WUI48" s="683"/>
      <c r="WUJ48" s="683"/>
      <c r="WUK48" s="683"/>
      <c r="WUL48" s="683"/>
      <c r="WUM48" s="683"/>
      <c r="WUN48" s="683"/>
      <c r="WUO48" s="683"/>
      <c r="WUP48" s="683"/>
      <c r="WUQ48" s="683"/>
      <c r="WUR48" s="683"/>
      <c r="WUS48" s="683"/>
      <c r="WUT48" s="683"/>
      <c r="WUU48" s="683"/>
      <c r="WUV48" s="683"/>
      <c r="WUW48" s="683"/>
      <c r="WUX48" s="683"/>
      <c r="WUY48" s="683"/>
      <c r="WUZ48" s="683"/>
      <c r="WVA48" s="683"/>
      <c r="WVB48" s="683"/>
      <c r="WVC48" s="683"/>
      <c r="WVD48" s="683"/>
      <c r="WVE48" s="683"/>
      <c r="WVF48" s="683"/>
      <c r="WVG48" s="683"/>
      <c r="WVH48" s="683"/>
      <c r="WVI48" s="683"/>
      <c r="WVJ48" s="683"/>
      <c r="WVK48" s="683"/>
      <c r="WVL48" s="683"/>
      <c r="WVM48" s="683"/>
      <c r="WVN48" s="683"/>
      <c r="WVO48" s="683"/>
      <c r="WVP48" s="683"/>
      <c r="WVQ48" s="683"/>
      <c r="WVR48" s="683"/>
      <c r="WVS48" s="683"/>
      <c r="WVT48" s="683"/>
    </row>
    <row r="49" spans="1:16140" s="1249" customFormat="1" x14ac:dyDescent="0.2">
      <c r="A49" s="683"/>
      <c r="B49" s="683"/>
      <c r="C49" s="1577"/>
      <c r="D49" s="1577"/>
      <c r="E49" s="1577"/>
      <c r="F49" s="1248"/>
      <c r="G49" s="1577"/>
      <c r="H49" s="1577"/>
      <c r="I49" s="1577"/>
      <c r="K49" s="1577"/>
      <c r="L49" s="1577"/>
      <c r="M49" s="1577"/>
      <c r="O49" s="683"/>
      <c r="P49" s="683"/>
      <c r="Q49" s="683"/>
      <c r="R49" s="683"/>
      <c r="S49" s="683"/>
      <c r="T49" s="683"/>
      <c r="U49" s="683"/>
      <c r="V49" s="683"/>
      <c r="W49" s="683"/>
      <c r="X49" s="683"/>
      <c r="Y49" s="683"/>
      <c r="Z49" s="683"/>
      <c r="AA49" s="683"/>
      <c r="AB49" s="683"/>
      <c r="AC49" s="683"/>
      <c r="AD49" s="683"/>
      <c r="AE49" s="683"/>
      <c r="AF49" s="683"/>
      <c r="AG49" s="683"/>
      <c r="AH49" s="683"/>
      <c r="AI49" s="683"/>
      <c r="AJ49" s="683"/>
      <c r="AK49" s="683"/>
      <c r="AL49" s="683"/>
      <c r="AM49" s="683"/>
      <c r="AN49" s="683"/>
      <c r="AO49" s="683"/>
      <c r="AP49" s="683"/>
      <c r="AQ49" s="683"/>
      <c r="AR49" s="683"/>
      <c r="AS49" s="683"/>
      <c r="AT49" s="683"/>
      <c r="AU49" s="683"/>
      <c r="AV49" s="683"/>
      <c r="AW49" s="683"/>
      <c r="AX49" s="683"/>
      <c r="AY49" s="683"/>
      <c r="AZ49" s="683"/>
      <c r="BA49" s="683"/>
      <c r="BB49" s="683"/>
      <c r="BC49" s="683"/>
      <c r="BD49" s="683"/>
      <c r="BE49" s="683"/>
      <c r="BF49" s="683"/>
      <c r="BG49" s="683"/>
      <c r="BH49" s="683"/>
      <c r="BI49" s="683"/>
      <c r="BJ49" s="683"/>
      <c r="BK49" s="683"/>
      <c r="BL49" s="683"/>
      <c r="BM49" s="683"/>
      <c r="BN49" s="683"/>
      <c r="BO49" s="683"/>
      <c r="BP49" s="683"/>
      <c r="BQ49" s="683"/>
      <c r="BR49" s="683"/>
      <c r="BS49" s="683"/>
      <c r="BT49" s="683"/>
      <c r="BU49" s="683"/>
      <c r="BV49" s="683"/>
      <c r="BW49" s="683"/>
      <c r="BX49" s="683"/>
      <c r="BY49" s="683"/>
      <c r="BZ49" s="683"/>
      <c r="CA49" s="683"/>
      <c r="CB49" s="683"/>
      <c r="CC49" s="683"/>
      <c r="CD49" s="683"/>
      <c r="CE49" s="683"/>
      <c r="CF49" s="683"/>
      <c r="CG49" s="683"/>
      <c r="CH49" s="683"/>
      <c r="CI49" s="683"/>
      <c r="CJ49" s="683"/>
      <c r="CK49" s="683"/>
      <c r="CL49" s="683"/>
      <c r="CM49" s="683"/>
      <c r="CN49" s="683"/>
      <c r="CO49" s="683"/>
      <c r="CP49" s="683"/>
      <c r="CQ49" s="683"/>
      <c r="CR49" s="683"/>
      <c r="CS49" s="683"/>
      <c r="CT49" s="683"/>
      <c r="CU49" s="683"/>
      <c r="CV49" s="683"/>
      <c r="CW49" s="683"/>
      <c r="CX49" s="683"/>
      <c r="CY49" s="683"/>
      <c r="CZ49" s="683"/>
      <c r="DA49" s="683"/>
      <c r="DB49" s="683"/>
      <c r="DC49" s="683"/>
      <c r="DD49" s="683"/>
      <c r="DE49" s="683"/>
      <c r="DF49" s="683"/>
      <c r="DG49" s="683"/>
      <c r="DH49" s="683"/>
      <c r="DI49" s="683"/>
      <c r="DJ49" s="683"/>
      <c r="DK49" s="683"/>
      <c r="DL49" s="683"/>
      <c r="DM49" s="683"/>
      <c r="DN49" s="683"/>
      <c r="DO49" s="683"/>
      <c r="DP49" s="683"/>
      <c r="DQ49" s="683"/>
      <c r="DR49" s="683"/>
      <c r="DS49" s="683"/>
      <c r="DT49" s="683"/>
      <c r="DU49" s="683"/>
      <c r="DV49" s="683"/>
      <c r="DW49" s="683"/>
      <c r="DX49" s="683"/>
      <c r="DY49" s="683"/>
      <c r="DZ49" s="683"/>
      <c r="EA49" s="683"/>
      <c r="EB49" s="683"/>
      <c r="EC49" s="683"/>
      <c r="ED49" s="683"/>
      <c r="EE49" s="683"/>
      <c r="EF49" s="683"/>
      <c r="EG49" s="683"/>
      <c r="EH49" s="683"/>
      <c r="EI49" s="683"/>
      <c r="EJ49" s="683"/>
      <c r="EK49" s="683"/>
      <c r="EL49" s="683"/>
      <c r="EM49" s="683"/>
      <c r="EN49" s="683"/>
      <c r="EO49" s="683"/>
      <c r="EP49" s="683"/>
      <c r="EQ49" s="683"/>
      <c r="ER49" s="683"/>
      <c r="ES49" s="683"/>
      <c r="ET49" s="683"/>
      <c r="EU49" s="683"/>
      <c r="EV49" s="683"/>
      <c r="EW49" s="683"/>
      <c r="EX49" s="683"/>
      <c r="EY49" s="683"/>
      <c r="EZ49" s="683"/>
      <c r="FA49" s="683"/>
      <c r="FB49" s="683"/>
      <c r="FC49" s="683"/>
      <c r="FD49" s="683"/>
      <c r="FE49" s="683"/>
      <c r="FF49" s="683"/>
      <c r="FG49" s="683"/>
      <c r="FH49" s="683"/>
      <c r="FI49" s="683"/>
      <c r="FJ49" s="683"/>
      <c r="FK49" s="683"/>
      <c r="FL49" s="683"/>
      <c r="FM49" s="683"/>
      <c r="FN49" s="683"/>
      <c r="FO49" s="683"/>
      <c r="FP49" s="683"/>
      <c r="FQ49" s="683"/>
      <c r="FR49" s="683"/>
      <c r="FS49" s="683"/>
      <c r="FT49" s="683"/>
      <c r="FU49" s="683"/>
      <c r="FV49" s="683"/>
      <c r="FW49" s="683"/>
      <c r="FX49" s="683"/>
      <c r="FY49" s="683"/>
      <c r="FZ49" s="683"/>
      <c r="GA49" s="683"/>
      <c r="GB49" s="683"/>
      <c r="GC49" s="683"/>
      <c r="GD49" s="683"/>
      <c r="GE49" s="683"/>
      <c r="GF49" s="683"/>
      <c r="GG49" s="683"/>
      <c r="GH49" s="683"/>
      <c r="GI49" s="683"/>
      <c r="GJ49" s="683"/>
      <c r="GK49" s="683"/>
      <c r="GL49" s="683"/>
      <c r="GM49" s="683"/>
      <c r="GN49" s="683"/>
      <c r="GO49" s="683"/>
      <c r="GP49" s="683"/>
      <c r="GQ49" s="683"/>
      <c r="GR49" s="683"/>
      <c r="GS49" s="683"/>
      <c r="GT49" s="683"/>
      <c r="GU49" s="683"/>
      <c r="GV49" s="683"/>
      <c r="GW49" s="683"/>
      <c r="GX49" s="683"/>
      <c r="GY49" s="683"/>
      <c r="GZ49" s="683"/>
      <c r="HA49" s="683"/>
      <c r="HB49" s="683"/>
      <c r="HC49" s="683"/>
      <c r="HD49" s="683"/>
      <c r="HE49" s="683"/>
      <c r="HF49" s="683"/>
      <c r="HG49" s="683"/>
      <c r="HH49" s="683"/>
      <c r="HI49" s="683"/>
      <c r="HJ49" s="683"/>
      <c r="HK49" s="683"/>
      <c r="HL49" s="683"/>
      <c r="HM49" s="683"/>
      <c r="HN49" s="683"/>
      <c r="HO49" s="683"/>
      <c r="HP49" s="683"/>
      <c r="HQ49" s="683"/>
      <c r="HR49" s="683"/>
      <c r="HS49" s="683"/>
      <c r="HT49" s="683"/>
      <c r="HU49" s="683"/>
      <c r="HV49" s="683"/>
      <c r="HW49" s="683"/>
      <c r="HX49" s="683"/>
      <c r="HY49" s="683"/>
      <c r="HZ49" s="683"/>
      <c r="IA49" s="683"/>
      <c r="IB49" s="683"/>
      <c r="IC49" s="683"/>
      <c r="ID49" s="683"/>
      <c r="IE49" s="683"/>
      <c r="IF49" s="683"/>
      <c r="IG49" s="683"/>
      <c r="IH49" s="683"/>
      <c r="II49" s="683"/>
      <c r="IJ49" s="683"/>
      <c r="IK49" s="683"/>
      <c r="IL49" s="683"/>
      <c r="IM49" s="683"/>
      <c r="IN49" s="683"/>
      <c r="IO49" s="683"/>
      <c r="IP49" s="683"/>
      <c r="IQ49" s="683"/>
      <c r="IR49" s="683"/>
      <c r="IS49" s="683"/>
      <c r="IT49" s="683"/>
      <c r="IU49" s="683"/>
      <c r="IV49" s="683"/>
      <c r="IW49" s="683"/>
      <c r="IX49" s="683"/>
      <c r="IY49" s="683"/>
      <c r="IZ49" s="683"/>
      <c r="JA49" s="683"/>
      <c r="JB49" s="683"/>
      <c r="JC49" s="683"/>
      <c r="JD49" s="683"/>
      <c r="JE49" s="683"/>
      <c r="JF49" s="683"/>
      <c r="JG49" s="683"/>
      <c r="JH49" s="683"/>
      <c r="JI49" s="683"/>
      <c r="JJ49" s="683"/>
      <c r="JK49" s="683"/>
      <c r="JL49" s="683"/>
      <c r="JM49" s="683"/>
      <c r="JN49" s="683"/>
      <c r="JO49" s="683"/>
      <c r="JP49" s="683"/>
      <c r="JQ49" s="683"/>
      <c r="JR49" s="683"/>
      <c r="JS49" s="683"/>
      <c r="JT49" s="683"/>
      <c r="JU49" s="683"/>
      <c r="JV49" s="683"/>
      <c r="JW49" s="683"/>
      <c r="JX49" s="683"/>
      <c r="JY49" s="683"/>
      <c r="JZ49" s="683"/>
      <c r="KA49" s="683"/>
      <c r="KB49" s="683"/>
      <c r="KC49" s="683"/>
      <c r="KD49" s="683"/>
      <c r="KE49" s="683"/>
      <c r="KF49" s="683"/>
      <c r="KG49" s="683"/>
      <c r="KH49" s="683"/>
      <c r="KI49" s="683"/>
      <c r="KJ49" s="683"/>
      <c r="KK49" s="683"/>
      <c r="KL49" s="683"/>
      <c r="KM49" s="683"/>
      <c r="KN49" s="683"/>
      <c r="KO49" s="683"/>
      <c r="KP49" s="683"/>
      <c r="KQ49" s="683"/>
      <c r="KR49" s="683"/>
      <c r="KS49" s="683"/>
      <c r="KT49" s="683"/>
      <c r="KU49" s="683"/>
      <c r="KV49" s="683"/>
      <c r="KW49" s="683"/>
      <c r="KX49" s="683"/>
      <c r="KY49" s="683"/>
      <c r="KZ49" s="683"/>
      <c r="LA49" s="683"/>
      <c r="LB49" s="683"/>
      <c r="LC49" s="683"/>
      <c r="LD49" s="683"/>
      <c r="LE49" s="683"/>
      <c r="LF49" s="683"/>
      <c r="LG49" s="683"/>
      <c r="LH49" s="683"/>
      <c r="LI49" s="683"/>
      <c r="LJ49" s="683"/>
      <c r="LK49" s="683"/>
      <c r="LL49" s="683"/>
      <c r="LM49" s="683"/>
      <c r="LN49" s="683"/>
      <c r="LO49" s="683"/>
      <c r="LP49" s="683"/>
      <c r="LQ49" s="683"/>
      <c r="LR49" s="683"/>
      <c r="LS49" s="683"/>
      <c r="LT49" s="683"/>
      <c r="LU49" s="683"/>
      <c r="LV49" s="683"/>
      <c r="LW49" s="683"/>
      <c r="LX49" s="683"/>
      <c r="LY49" s="683"/>
      <c r="LZ49" s="683"/>
      <c r="MA49" s="683"/>
      <c r="MB49" s="683"/>
      <c r="MC49" s="683"/>
      <c r="MD49" s="683"/>
      <c r="ME49" s="683"/>
      <c r="MF49" s="683"/>
      <c r="MG49" s="683"/>
      <c r="MH49" s="683"/>
      <c r="MI49" s="683"/>
      <c r="MJ49" s="683"/>
      <c r="MK49" s="683"/>
      <c r="ML49" s="683"/>
      <c r="MM49" s="683"/>
      <c r="MN49" s="683"/>
      <c r="MO49" s="683"/>
      <c r="MP49" s="683"/>
      <c r="MQ49" s="683"/>
      <c r="MR49" s="683"/>
      <c r="MS49" s="683"/>
      <c r="MT49" s="683"/>
      <c r="MU49" s="683"/>
      <c r="MV49" s="683"/>
      <c r="MW49" s="683"/>
      <c r="MX49" s="683"/>
      <c r="MY49" s="683"/>
      <c r="MZ49" s="683"/>
      <c r="NA49" s="683"/>
      <c r="NB49" s="683"/>
      <c r="NC49" s="683"/>
      <c r="ND49" s="683"/>
      <c r="NE49" s="683"/>
      <c r="NF49" s="683"/>
      <c r="NG49" s="683"/>
      <c r="NH49" s="683"/>
      <c r="NI49" s="683"/>
      <c r="NJ49" s="683"/>
      <c r="NK49" s="683"/>
      <c r="NL49" s="683"/>
      <c r="NM49" s="683"/>
      <c r="NN49" s="683"/>
      <c r="NO49" s="683"/>
      <c r="NP49" s="683"/>
      <c r="NQ49" s="683"/>
      <c r="NR49" s="683"/>
      <c r="NS49" s="683"/>
      <c r="NT49" s="683"/>
      <c r="NU49" s="683"/>
      <c r="NV49" s="683"/>
      <c r="NW49" s="683"/>
      <c r="NX49" s="683"/>
      <c r="NY49" s="683"/>
      <c r="NZ49" s="683"/>
      <c r="OA49" s="683"/>
      <c r="OB49" s="683"/>
      <c r="OC49" s="683"/>
      <c r="OD49" s="683"/>
      <c r="OE49" s="683"/>
      <c r="OF49" s="683"/>
      <c r="OG49" s="683"/>
      <c r="OH49" s="683"/>
      <c r="OI49" s="683"/>
      <c r="OJ49" s="683"/>
      <c r="OK49" s="683"/>
      <c r="OL49" s="683"/>
      <c r="OM49" s="683"/>
      <c r="ON49" s="683"/>
      <c r="OO49" s="683"/>
      <c r="OP49" s="683"/>
      <c r="OQ49" s="683"/>
      <c r="OR49" s="683"/>
      <c r="OS49" s="683"/>
      <c r="OT49" s="683"/>
      <c r="OU49" s="683"/>
      <c r="OV49" s="683"/>
      <c r="OW49" s="683"/>
      <c r="OX49" s="683"/>
      <c r="OY49" s="683"/>
      <c r="OZ49" s="683"/>
      <c r="PA49" s="683"/>
      <c r="PB49" s="683"/>
      <c r="PC49" s="683"/>
      <c r="PD49" s="683"/>
      <c r="PE49" s="683"/>
      <c r="PF49" s="683"/>
      <c r="PG49" s="683"/>
      <c r="PH49" s="683"/>
      <c r="PI49" s="683"/>
      <c r="PJ49" s="683"/>
      <c r="PK49" s="683"/>
      <c r="PL49" s="683"/>
      <c r="PM49" s="683"/>
      <c r="PN49" s="683"/>
      <c r="PO49" s="683"/>
      <c r="PP49" s="683"/>
      <c r="PQ49" s="683"/>
      <c r="PR49" s="683"/>
      <c r="PS49" s="683"/>
      <c r="PT49" s="683"/>
      <c r="PU49" s="683"/>
      <c r="PV49" s="683"/>
      <c r="PW49" s="683"/>
      <c r="PX49" s="683"/>
      <c r="PY49" s="683"/>
      <c r="PZ49" s="683"/>
      <c r="QA49" s="683"/>
      <c r="QB49" s="683"/>
      <c r="QC49" s="683"/>
      <c r="QD49" s="683"/>
      <c r="QE49" s="683"/>
      <c r="QF49" s="683"/>
      <c r="QG49" s="683"/>
      <c r="QH49" s="683"/>
      <c r="QI49" s="683"/>
      <c r="QJ49" s="683"/>
      <c r="QK49" s="683"/>
      <c r="QL49" s="683"/>
      <c r="QM49" s="683"/>
      <c r="QN49" s="683"/>
      <c r="QO49" s="683"/>
      <c r="QP49" s="683"/>
      <c r="QQ49" s="683"/>
      <c r="QR49" s="683"/>
      <c r="QS49" s="683"/>
      <c r="QT49" s="683"/>
      <c r="QU49" s="683"/>
      <c r="QV49" s="683"/>
      <c r="QW49" s="683"/>
      <c r="QX49" s="683"/>
      <c r="QY49" s="683"/>
      <c r="QZ49" s="683"/>
      <c r="RA49" s="683"/>
      <c r="RB49" s="683"/>
      <c r="RC49" s="683"/>
      <c r="RD49" s="683"/>
      <c r="RE49" s="683"/>
      <c r="RF49" s="683"/>
      <c r="RG49" s="683"/>
      <c r="RH49" s="683"/>
      <c r="RI49" s="683"/>
      <c r="RJ49" s="683"/>
      <c r="RK49" s="683"/>
      <c r="RL49" s="683"/>
      <c r="RM49" s="683"/>
      <c r="RN49" s="683"/>
      <c r="RO49" s="683"/>
      <c r="RP49" s="683"/>
      <c r="RQ49" s="683"/>
      <c r="RR49" s="683"/>
      <c r="RS49" s="683"/>
      <c r="RT49" s="683"/>
      <c r="RU49" s="683"/>
      <c r="RV49" s="683"/>
      <c r="RW49" s="683"/>
      <c r="RX49" s="683"/>
      <c r="RY49" s="683"/>
      <c r="RZ49" s="683"/>
      <c r="SA49" s="683"/>
      <c r="SB49" s="683"/>
      <c r="SC49" s="683"/>
      <c r="SD49" s="683"/>
      <c r="SE49" s="683"/>
      <c r="SF49" s="683"/>
      <c r="SG49" s="683"/>
      <c r="SH49" s="683"/>
      <c r="SI49" s="683"/>
      <c r="SJ49" s="683"/>
      <c r="SK49" s="683"/>
      <c r="SL49" s="683"/>
      <c r="SM49" s="683"/>
      <c r="SN49" s="683"/>
      <c r="SO49" s="683"/>
      <c r="SP49" s="683"/>
      <c r="SQ49" s="683"/>
      <c r="SR49" s="683"/>
      <c r="SS49" s="683"/>
      <c r="ST49" s="683"/>
      <c r="SU49" s="683"/>
      <c r="SV49" s="683"/>
      <c r="SW49" s="683"/>
      <c r="SX49" s="683"/>
      <c r="SY49" s="683"/>
      <c r="SZ49" s="683"/>
      <c r="TA49" s="683"/>
      <c r="TB49" s="683"/>
      <c r="TC49" s="683"/>
      <c r="TD49" s="683"/>
      <c r="TE49" s="683"/>
      <c r="TF49" s="683"/>
      <c r="TG49" s="683"/>
      <c r="TH49" s="683"/>
      <c r="TI49" s="683"/>
      <c r="TJ49" s="683"/>
      <c r="TK49" s="683"/>
      <c r="TL49" s="683"/>
      <c r="TM49" s="683"/>
      <c r="TN49" s="683"/>
      <c r="TO49" s="683"/>
      <c r="TP49" s="683"/>
      <c r="TQ49" s="683"/>
      <c r="TR49" s="683"/>
      <c r="TS49" s="683"/>
      <c r="TT49" s="683"/>
      <c r="TU49" s="683"/>
      <c r="TV49" s="683"/>
      <c r="TW49" s="683"/>
      <c r="TX49" s="683"/>
      <c r="TY49" s="683"/>
      <c r="TZ49" s="683"/>
      <c r="UA49" s="683"/>
      <c r="UB49" s="683"/>
      <c r="UC49" s="683"/>
      <c r="UD49" s="683"/>
      <c r="UE49" s="683"/>
      <c r="UF49" s="683"/>
      <c r="UG49" s="683"/>
      <c r="UH49" s="683"/>
      <c r="UI49" s="683"/>
      <c r="UJ49" s="683"/>
      <c r="UK49" s="683"/>
      <c r="UL49" s="683"/>
      <c r="UM49" s="683"/>
      <c r="UN49" s="683"/>
      <c r="UO49" s="683"/>
      <c r="UP49" s="683"/>
      <c r="UQ49" s="683"/>
      <c r="UR49" s="683"/>
      <c r="US49" s="683"/>
      <c r="UT49" s="683"/>
      <c r="UU49" s="683"/>
      <c r="UV49" s="683"/>
      <c r="UW49" s="683"/>
      <c r="UX49" s="683"/>
      <c r="UY49" s="683"/>
      <c r="UZ49" s="683"/>
      <c r="VA49" s="683"/>
      <c r="VB49" s="683"/>
      <c r="VC49" s="683"/>
      <c r="VD49" s="683"/>
      <c r="VE49" s="683"/>
      <c r="VF49" s="683"/>
      <c r="VG49" s="683"/>
      <c r="VH49" s="683"/>
      <c r="VI49" s="683"/>
      <c r="VJ49" s="683"/>
      <c r="VK49" s="683"/>
      <c r="VL49" s="683"/>
      <c r="VM49" s="683"/>
      <c r="VN49" s="683"/>
      <c r="VO49" s="683"/>
      <c r="VP49" s="683"/>
      <c r="VQ49" s="683"/>
      <c r="VR49" s="683"/>
      <c r="VS49" s="683"/>
      <c r="VT49" s="683"/>
      <c r="VU49" s="683"/>
      <c r="VV49" s="683"/>
      <c r="VW49" s="683"/>
      <c r="VX49" s="683"/>
      <c r="VY49" s="683"/>
      <c r="VZ49" s="683"/>
      <c r="WA49" s="683"/>
      <c r="WB49" s="683"/>
      <c r="WC49" s="683"/>
      <c r="WD49" s="683"/>
      <c r="WE49" s="683"/>
      <c r="WF49" s="683"/>
      <c r="WG49" s="683"/>
      <c r="WH49" s="683"/>
      <c r="WI49" s="683"/>
      <c r="WJ49" s="683"/>
      <c r="WK49" s="683"/>
      <c r="WL49" s="683"/>
      <c r="WM49" s="683"/>
      <c r="WN49" s="683"/>
      <c r="WO49" s="683"/>
      <c r="WP49" s="683"/>
      <c r="WQ49" s="683"/>
      <c r="WR49" s="683"/>
      <c r="WS49" s="683"/>
      <c r="WT49" s="683"/>
      <c r="WU49" s="683"/>
      <c r="WV49" s="683"/>
      <c r="WW49" s="683"/>
      <c r="WX49" s="683"/>
      <c r="WY49" s="683"/>
      <c r="WZ49" s="683"/>
      <c r="XA49" s="683"/>
      <c r="XB49" s="683"/>
      <c r="XC49" s="683"/>
      <c r="XD49" s="683"/>
      <c r="XE49" s="683"/>
      <c r="XF49" s="683"/>
      <c r="XG49" s="683"/>
      <c r="XH49" s="683"/>
      <c r="XI49" s="683"/>
      <c r="XJ49" s="683"/>
      <c r="XK49" s="683"/>
      <c r="XL49" s="683"/>
      <c r="XM49" s="683"/>
      <c r="XN49" s="683"/>
      <c r="XO49" s="683"/>
      <c r="XP49" s="683"/>
      <c r="XQ49" s="683"/>
      <c r="XR49" s="683"/>
      <c r="XS49" s="683"/>
      <c r="XT49" s="683"/>
      <c r="XU49" s="683"/>
      <c r="XV49" s="683"/>
      <c r="XW49" s="683"/>
      <c r="XX49" s="683"/>
      <c r="XY49" s="683"/>
      <c r="XZ49" s="683"/>
      <c r="YA49" s="683"/>
      <c r="YB49" s="683"/>
      <c r="YC49" s="683"/>
      <c r="YD49" s="683"/>
      <c r="YE49" s="683"/>
      <c r="YF49" s="683"/>
      <c r="YG49" s="683"/>
      <c r="YH49" s="683"/>
      <c r="YI49" s="683"/>
      <c r="YJ49" s="683"/>
      <c r="YK49" s="683"/>
      <c r="YL49" s="683"/>
      <c r="YM49" s="683"/>
      <c r="YN49" s="683"/>
      <c r="YO49" s="683"/>
      <c r="YP49" s="683"/>
      <c r="YQ49" s="683"/>
      <c r="YR49" s="683"/>
      <c r="YS49" s="683"/>
      <c r="YT49" s="683"/>
      <c r="YU49" s="683"/>
      <c r="YV49" s="683"/>
      <c r="YW49" s="683"/>
      <c r="YX49" s="683"/>
      <c r="YY49" s="683"/>
      <c r="YZ49" s="683"/>
      <c r="ZA49" s="683"/>
      <c r="ZB49" s="683"/>
      <c r="ZC49" s="683"/>
      <c r="ZD49" s="683"/>
      <c r="ZE49" s="683"/>
      <c r="ZF49" s="683"/>
      <c r="ZG49" s="683"/>
      <c r="ZH49" s="683"/>
      <c r="ZI49" s="683"/>
      <c r="ZJ49" s="683"/>
      <c r="ZK49" s="683"/>
      <c r="ZL49" s="683"/>
      <c r="ZM49" s="683"/>
      <c r="ZN49" s="683"/>
      <c r="ZO49" s="683"/>
      <c r="ZP49" s="683"/>
      <c r="ZQ49" s="683"/>
      <c r="ZR49" s="683"/>
      <c r="ZS49" s="683"/>
      <c r="ZT49" s="683"/>
      <c r="ZU49" s="683"/>
      <c r="ZV49" s="683"/>
      <c r="ZW49" s="683"/>
      <c r="ZX49" s="683"/>
      <c r="ZY49" s="683"/>
      <c r="ZZ49" s="683"/>
      <c r="AAA49" s="683"/>
      <c r="AAB49" s="683"/>
      <c r="AAC49" s="683"/>
      <c r="AAD49" s="683"/>
      <c r="AAE49" s="683"/>
      <c r="AAF49" s="683"/>
      <c r="AAG49" s="683"/>
      <c r="AAH49" s="683"/>
      <c r="AAI49" s="683"/>
      <c r="AAJ49" s="683"/>
      <c r="AAK49" s="683"/>
      <c r="AAL49" s="683"/>
      <c r="AAM49" s="683"/>
      <c r="AAN49" s="683"/>
      <c r="AAO49" s="683"/>
      <c r="AAP49" s="683"/>
      <c r="AAQ49" s="683"/>
      <c r="AAR49" s="683"/>
      <c r="AAS49" s="683"/>
      <c r="AAT49" s="683"/>
      <c r="AAU49" s="683"/>
      <c r="AAV49" s="683"/>
      <c r="AAW49" s="683"/>
      <c r="AAX49" s="683"/>
      <c r="AAY49" s="683"/>
      <c r="AAZ49" s="683"/>
      <c r="ABA49" s="683"/>
      <c r="ABB49" s="683"/>
      <c r="ABC49" s="683"/>
      <c r="ABD49" s="683"/>
      <c r="ABE49" s="683"/>
      <c r="ABF49" s="683"/>
      <c r="ABG49" s="683"/>
      <c r="ABH49" s="683"/>
      <c r="ABI49" s="683"/>
      <c r="ABJ49" s="683"/>
      <c r="ABK49" s="683"/>
      <c r="ABL49" s="683"/>
      <c r="ABM49" s="683"/>
      <c r="ABN49" s="683"/>
      <c r="ABO49" s="683"/>
      <c r="ABP49" s="683"/>
      <c r="ABQ49" s="683"/>
      <c r="ABR49" s="683"/>
      <c r="ABS49" s="683"/>
      <c r="ABT49" s="683"/>
      <c r="ABU49" s="683"/>
      <c r="ABV49" s="683"/>
      <c r="ABW49" s="683"/>
      <c r="ABX49" s="683"/>
      <c r="ABY49" s="683"/>
      <c r="ABZ49" s="683"/>
      <c r="ACA49" s="683"/>
      <c r="ACB49" s="683"/>
      <c r="ACC49" s="683"/>
      <c r="ACD49" s="683"/>
      <c r="ACE49" s="683"/>
      <c r="ACF49" s="683"/>
      <c r="ACG49" s="683"/>
      <c r="ACH49" s="683"/>
      <c r="ACI49" s="683"/>
      <c r="ACJ49" s="683"/>
      <c r="ACK49" s="683"/>
      <c r="ACL49" s="683"/>
      <c r="ACM49" s="683"/>
      <c r="ACN49" s="683"/>
      <c r="ACO49" s="683"/>
      <c r="ACP49" s="683"/>
      <c r="ACQ49" s="683"/>
      <c r="ACR49" s="683"/>
      <c r="ACS49" s="683"/>
      <c r="ACT49" s="683"/>
      <c r="ACU49" s="683"/>
      <c r="ACV49" s="683"/>
      <c r="ACW49" s="683"/>
      <c r="ACX49" s="683"/>
      <c r="ACY49" s="683"/>
      <c r="ACZ49" s="683"/>
      <c r="ADA49" s="683"/>
      <c r="ADB49" s="683"/>
      <c r="ADC49" s="683"/>
      <c r="ADD49" s="683"/>
      <c r="ADE49" s="683"/>
      <c r="ADF49" s="683"/>
      <c r="ADG49" s="683"/>
      <c r="ADH49" s="683"/>
      <c r="ADI49" s="683"/>
      <c r="ADJ49" s="683"/>
      <c r="ADK49" s="683"/>
      <c r="ADL49" s="683"/>
      <c r="ADM49" s="683"/>
      <c r="ADN49" s="683"/>
      <c r="ADO49" s="683"/>
      <c r="ADP49" s="683"/>
      <c r="ADQ49" s="683"/>
      <c r="ADR49" s="683"/>
      <c r="ADS49" s="683"/>
      <c r="ADT49" s="683"/>
      <c r="ADU49" s="683"/>
      <c r="ADV49" s="683"/>
      <c r="ADW49" s="683"/>
      <c r="ADX49" s="683"/>
      <c r="ADY49" s="683"/>
      <c r="ADZ49" s="683"/>
      <c r="AEA49" s="683"/>
      <c r="AEB49" s="683"/>
      <c r="AEC49" s="683"/>
      <c r="AED49" s="683"/>
      <c r="AEE49" s="683"/>
      <c r="AEF49" s="683"/>
      <c r="AEG49" s="683"/>
      <c r="AEH49" s="683"/>
      <c r="AEI49" s="683"/>
      <c r="AEJ49" s="683"/>
      <c r="AEK49" s="683"/>
      <c r="AEL49" s="683"/>
      <c r="AEM49" s="683"/>
      <c r="AEN49" s="683"/>
      <c r="AEO49" s="683"/>
      <c r="AEP49" s="683"/>
      <c r="AEQ49" s="683"/>
      <c r="AER49" s="683"/>
      <c r="AES49" s="683"/>
      <c r="AET49" s="683"/>
      <c r="AEU49" s="683"/>
      <c r="AEV49" s="683"/>
      <c r="AEW49" s="683"/>
      <c r="AEX49" s="683"/>
      <c r="AEY49" s="683"/>
      <c r="AEZ49" s="683"/>
      <c r="AFA49" s="683"/>
      <c r="AFB49" s="683"/>
      <c r="AFC49" s="683"/>
      <c r="AFD49" s="683"/>
      <c r="AFE49" s="683"/>
      <c r="AFF49" s="683"/>
      <c r="AFG49" s="683"/>
      <c r="AFH49" s="683"/>
      <c r="AFI49" s="683"/>
      <c r="AFJ49" s="683"/>
      <c r="AFK49" s="683"/>
      <c r="AFL49" s="683"/>
      <c r="AFM49" s="683"/>
      <c r="AFN49" s="683"/>
      <c r="AFO49" s="683"/>
      <c r="AFP49" s="683"/>
      <c r="AFQ49" s="683"/>
      <c r="AFR49" s="683"/>
      <c r="AFS49" s="683"/>
      <c r="AFT49" s="683"/>
      <c r="AFU49" s="683"/>
      <c r="AFV49" s="683"/>
      <c r="AFW49" s="683"/>
      <c r="AFX49" s="683"/>
      <c r="AFY49" s="683"/>
      <c r="AFZ49" s="683"/>
      <c r="AGA49" s="683"/>
      <c r="AGB49" s="683"/>
      <c r="AGC49" s="683"/>
      <c r="AGD49" s="683"/>
      <c r="AGE49" s="683"/>
      <c r="AGF49" s="683"/>
      <c r="AGG49" s="683"/>
      <c r="AGH49" s="683"/>
      <c r="AGI49" s="683"/>
      <c r="AGJ49" s="683"/>
      <c r="AGK49" s="683"/>
      <c r="AGL49" s="683"/>
      <c r="AGM49" s="683"/>
      <c r="AGN49" s="683"/>
      <c r="AGO49" s="683"/>
      <c r="AGP49" s="683"/>
      <c r="AGQ49" s="683"/>
      <c r="AGR49" s="683"/>
      <c r="AGS49" s="683"/>
      <c r="AGT49" s="683"/>
      <c r="AGU49" s="683"/>
      <c r="AGV49" s="683"/>
      <c r="AGW49" s="683"/>
      <c r="AGX49" s="683"/>
      <c r="AGY49" s="683"/>
      <c r="AGZ49" s="683"/>
      <c r="AHA49" s="683"/>
      <c r="AHB49" s="683"/>
      <c r="AHC49" s="683"/>
      <c r="AHD49" s="683"/>
      <c r="AHE49" s="683"/>
      <c r="AHF49" s="683"/>
      <c r="AHG49" s="683"/>
      <c r="AHH49" s="683"/>
      <c r="AHI49" s="683"/>
      <c r="AHJ49" s="683"/>
      <c r="AHK49" s="683"/>
      <c r="AHL49" s="683"/>
      <c r="AHM49" s="683"/>
      <c r="AHN49" s="683"/>
      <c r="AHO49" s="683"/>
      <c r="AHP49" s="683"/>
      <c r="AHQ49" s="683"/>
      <c r="AHR49" s="683"/>
      <c r="AHS49" s="683"/>
      <c r="AHT49" s="683"/>
      <c r="AHU49" s="683"/>
      <c r="AHV49" s="683"/>
      <c r="AHW49" s="683"/>
      <c r="AHX49" s="683"/>
      <c r="AHY49" s="683"/>
      <c r="AHZ49" s="683"/>
      <c r="AIA49" s="683"/>
      <c r="AIB49" s="683"/>
      <c r="AIC49" s="683"/>
      <c r="AID49" s="683"/>
      <c r="AIE49" s="683"/>
      <c r="AIF49" s="683"/>
      <c r="AIG49" s="683"/>
      <c r="AIH49" s="683"/>
      <c r="AII49" s="683"/>
      <c r="AIJ49" s="683"/>
      <c r="AIK49" s="683"/>
      <c r="AIL49" s="683"/>
      <c r="AIM49" s="683"/>
      <c r="AIN49" s="683"/>
      <c r="AIO49" s="683"/>
      <c r="AIP49" s="683"/>
      <c r="AIQ49" s="683"/>
      <c r="AIR49" s="683"/>
      <c r="AIS49" s="683"/>
      <c r="AIT49" s="683"/>
      <c r="AIU49" s="683"/>
      <c r="AIV49" s="683"/>
      <c r="AIW49" s="683"/>
      <c r="AIX49" s="683"/>
      <c r="AIY49" s="683"/>
      <c r="AIZ49" s="683"/>
      <c r="AJA49" s="683"/>
      <c r="AJB49" s="683"/>
      <c r="AJC49" s="683"/>
      <c r="AJD49" s="683"/>
      <c r="AJE49" s="683"/>
      <c r="AJF49" s="683"/>
      <c r="AJG49" s="683"/>
      <c r="AJH49" s="683"/>
      <c r="AJI49" s="683"/>
      <c r="AJJ49" s="683"/>
      <c r="AJK49" s="683"/>
      <c r="AJL49" s="683"/>
      <c r="AJM49" s="683"/>
      <c r="AJN49" s="683"/>
      <c r="AJO49" s="683"/>
      <c r="AJP49" s="683"/>
      <c r="AJQ49" s="683"/>
      <c r="AJR49" s="683"/>
      <c r="AJS49" s="683"/>
      <c r="AJT49" s="683"/>
      <c r="AJU49" s="683"/>
      <c r="AJV49" s="683"/>
      <c r="AJW49" s="683"/>
      <c r="AJX49" s="683"/>
      <c r="AJY49" s="683"/>
      <c r="AJZ49" s="683"/>
      <c r="AKA49" s="683"/>
      <c r="AKB49" s="683"/>
      <c r="AKC49" s="683"/>
      <c r="AKD49" s="683"/>
      <c r="AKE49" s="683"/>
      <c r="AKF49" s="683"/>
      <c r="AKG49" s="683"/>
      <c r="AKH49" s="683"/>
      <c r="AKI49" s="683"/>
      <c r="AKJ49" s="683"/>
      <c r="AKK49" s="683"/>
      <c r="AKL49" s="683"/>
      <c r="AKM49" s="683"/>
      <c r="AKN49" s="683"/>
      <c r="AKO49" s="683"/>
      <c r="AKP49" s="683"/>
      <c r="AKQ49" s="683"/>
      <c r="AKR49" s="683"/>
      <c r="AKS49" s="683"/>
      <c r="AKT49" s="683"/>
      <c r="AKU49" s="683"/>
      <c r="AKV49" s="683"/>
      <c r="AKW49" s="683"/>
      <c r="AKX49" s="683"/>
      <c r="AKY49" s="683"/>
      <c r="AKZ49" s="683"/>
      <c r="ALA49" s="683"/>
      <c r="ALB49" s="683"/>
      <c r="ALC49" s="683"/>
      <c r="ALD49" s="683"/>
      <c r="ALE49" s="683"/>
      <c r="ALF49" s="683"/>
      <c r="ALG49" s="683"/>
      <c r="ALH49" s="683"/>
      <c r="ALI49" s="683"/>
      <c r="ALJ49" s="683"/>
      <c r="ALK49" s="683"/>
      <c r="ALL49" s="683"/>
      <c r="ALM49" s="683"/>
      <c r="ALN49" s="683"/>
      <c r="ALO49" s="683"/>
      <c r="ALP49" s="683"/>
      <c r="ALQ49" s="683"/>
      <c r="ALR49" s="683"/>
      <c r="ALS49" s="683"/>
      <c r="ALT49" s="683"/>
      <c r="ALU49" s="683"/>
      <c r="ALV49" s="683"/>
      <c r="ALW49" s="683"/>
      <c r="ALX49" s="683"/>
      <c r="ALY49" s="683"/>
      <c r="ALZ49" s="683"/>
      <c r="AMA49" s="683"/>
      <c r="AMB49" s="683"/>
      <c r="AMC49" s="683"/>
      <c r="AMD49" s="683"/>
      <c r="AME49" s="683"/>
      <c r="AMF49" s="683"/>
      <c r="AMG49" s="683"/>
      <c r="AMH49" s="683"/>
      <c r="AMI49" s="683"/>
      <c r="AMJ49" s="683"/>
      <c r="AMK49" s="683"/>
      <c r="AML49" s="683"/>
      <c r="AMM49" s="683"/>
      <c r="AMN49" s="683"/>
      <c r="AMO49" s="683"/>
      <c r="AMP49" s="683"/>
      <c r="AMQ49" s="683"/>
      <c r="AMR49" s="683"/>
      <c r="AMS49" s="683"/>
      <c r="AMT49" s="683"/>
      <c r="AMU49" s="683"/>
      <c r="AMV49" s="683"/>
      <c r="AMW49" s="683"/>
      <c r="AMX49" s="683"/>
      <c r="AMY49" s="683"/>
      <c r="AMZ49" s="683"/>
      <c r="ANA49" s="683"/>
      <c r="ANB49" s="683"/>
      <c r="ANC49" s="683"/>
      <c r="AND49" s="683"/>
      <c r="ANE49" s="683"/>
      <c r="ANF49" s="683"/>
      <c r="ANG49" s="683"/>
      <c r="ANH49" s="683"/>
      <c r="ANI49" s="683"/>
      <c r="ANJ49" s="683"/>
      <c r="ANK49" s="683"/>
      <c r="ANL49" s="683"/>
      <c r="ANM49" s="683"/>
      <c r="ANN49" s="683"/>
      <c r="ANO49" s="683"/>
      <c r="ANP49" s="683"/>
      <c r="ANQ49" s="683"/>
      <c r="ANR49" s="683"/>
      <c r="ANS49" s="683"/>
      <c r="ANT49" s="683"/>
      <c r="ANU49" s="683"/>
      <c r="ANV49" s="683"/>
      <c r="ANW49" s="683"/>
      <c r="ANX49" s="683"/>
      <c r="ANY49" s="683"/>
      <c r="ANZ49" s="683"/>
      <c r="AOA49" s="683"/>
      <c r="AOB49" s="683"/>
      <c r="AOC49" s="683"/>
      <c r="AOD49" s="683"/>
      <c r="AOE49" s="683"/>
      <c r="AOF49" s="683"/>
      <c r="AOG49" s="683"/>
      <c r="AOH49" s="683"/>
      <c r="AOI49" s="683"/>
      <c r="AOJ49" s="683"/>
      <c r="AOK49" s="683"/>
      <c r="AOL49" s="683"/>
      <c r="AOM49" s="683"/>
      <c r="AON49" s="683"/>
      <c r="AOO49" s="683"/>
      <c r="AOP49" s="683"/>
      <c r="AOQ49" s="683"/>
      <c r="AOR49" s="683"/>
      <c r="AOS49" s="683"/>
      <c r="AOT49" s="683"/>
      <c r="AOU49" s="683"/>
      <c r="AOV49" s="683"/>
      <c r="AOW49" s="683"/>
      <c r="AOX49" s="683"/>
      <c r="AOY49" s="683"/>
      <c r="AOZ49" s="683"/>
      <c r="APA49" s="683"/>
      <c r="APB49" s="683"/>
      <c r="APC49" s="683"/>
      <c r="APD49" s="683"/>
      <c r="APE49" s="683"/>
      <c r="APF49" s="683"/>
      <c r="APG49" s="683"/>
      <c r="APH49" s="683"/>
      <c r="API49" s="683"/>
      <c r="APJ49" s="683"/>
      <c r="APK49" s="683"/>
      <c r="APL49" s="683"/>
      <c r="APM49" s="683"/>
      <c r="APN49" s="683"/>
      <c r="APO49" s="683"/>
      <c r="APP49" s="683"/>
      <c r="APQ49" s="683"/>
      <c r="APR49" s="683"/>
      <c r="APS49" s="683"/>
      <c r="APT49" s="683"/>
      <c r="APU49" s="683"/>
      <c r="APV49" s="683"/>
      <c r="APW49" s="683"/>
      <c r="APX49" s="683"/>
      <c r="APY49" s="683"/>
      <c r="APZ49" s="683"/>
      <c r="AQA49" s="683"/>
      <c r="AQB49" s="683"/>
      <c r="AQC49" s="683"/>
      <c r="AQD49" s="683"/>
      <c r="AQE49" s="683"/>
      <c r="AQF49" s="683"/>
      <c r="AQG49" s="683"/>
      <c r="AQH49" s="683"/>
      <c r="AQI49" s="683"/>
      <c r="AQJ49" s="683"/>
      <c r="AQK49" s="683"/>
      <c r="AQL49" s="683"/>
      <c r="AQM49" s="683"/>
      <c r="AQN49" s="683"/>
      <c r="AQO49" s="683"/>
      <c r="AQP49" s="683"/>
      <c r="AQQ49" s="683"/>
      <c r="AQR49" s="683"/>
      <c r="AQS49" s="683"/>
      <c r="AQT49" s="683"/>
      <c r="AQU49" s="683"/>
      <c r="AQV49" s="683"/>
      <c r="AQW49" s="683"/>
      <c r="AQX49" s="683"/>
      <c r="AQY49" s="683"/>
      <c r="AQZ49" s="683"/>
      <c r="ARA49" s="683"/>
      <c r="ARB49" s="683"/>
      <c r="ARC49" s="683"/>
      <c r="ARD49" s="683"/>
      <c r="ARE49" s="683"/>
      <c r="ARF49" s="683"/>
      <c r="ARG49" s="683"/>
      <c r="ARH49" s="683"/>
      <c r="ARI49" s="683"/>
      <c r="ARJ49" s="683"/>
      <c r="ARK49" s="683"/>
      <c r="ARL49" s="683"/>
      <c r="ARM49" s="683"/>
      <c r="ARN49" s="683"/>
      <c r="ARO49" s="683"/>
      <c r="ARP49" s="683"/>
      <c r="ARQ49" s="683"/>
      <c r="ARR49" s="683"/>
      <c r="ARS49" s="683"/>
      <c r="ART49" s="683"/>
      <c r="ARU49" s="683"/>
      <c r="ARV49" s="683"/>
      <c r="ARW49" s="683"/>
      <c r="ARX49" s="683"/>
      <c r="ARY49" s="683"/>
      <c r="ARZ49" s="683"/>
      <c r="ASA49" s="683"/>
      <c r="ASB49" s="683"/>
      <c r="ASC49" s="683"/>
      <c r="ASD49" s="683"/>
      <c r="ASE49" s="683"/>
      <c r="ASF49" s="683"/>
      <c r="ASG49" s="683"/>
      <c r="ASH49" s="683"/>
      <c r="ASI49" s="683"/>
      <c r="ASJ49" s="683"/>
      <c r="ASK49" s="683"/>
      <c r="ASL49" s="683"/>
      <c r="ASM49" s="683"/>
      <c r="ASN49" s="683"/>
      <c r="ASO49" s="683"/>
      <c r="ASP49" s="683"/>
      <c r="ASQ49" s="683"/>
      <c r="ASR49" s="683"/>
      <c r="ASS49" s="683"/>
      <c r="AST49" s="683"/>
      <c r="ASU49" s="683"/>
      <c r="ASV49" s="683"/>
      <c r="ASW49" s="683"/>
      <c r="ASX49" s="683"/>
      <c r="ASY49" s="683"/>
      <c r="ASZ49" s="683"/>
      <c r="ATA49" s="683"/>
      <c r="ATB49" s="683"/>
      <c r="ATC49" s="683"/>
      <c r="ATD49" s="683"/>
      <c r="ATE49" s="683"/>
      <c r="ATF49" s="683"/>
      <c r="ATG49" s="683"/>
      <c r="ATH49" s="683"/>
      <c r="ATI49" s="683"/>
      <c r="ATJ49" s="683"/>
      <c r="ATK49" s="683"/>
      <c r="ATL49" s="683"/>
      <c r="ATM49" s="683"/>
      <c r="ATN49" s="683"/>
      <c r="ATO49" s="683"/>
      <c r="ATP49" s="683"/>
      <c r="ATQ49" s="683"/>
      <c r="ATR49" s="683"/>
      <c r="ATS49" s="683"/>
      <c r="ATT49" s="683"/>
      <c r="ATU49" s="683"/>
      <c r="ATV49" s="683"/>
      <c r="ATW49" s="683"/>
      <c r="ATX49" s="683"/>
      <c r="ATY49" s="683"/>
      <c r="ATZ49" s="683"/>
      <c r="AUA49" s="683"/>
      <c r="AUB49" s="683"/>
      <c r="AUC49" s="683"/>
      <c r="AUD49" s="683"/>
      <c r="AUE49" s="683"/>
      <c r="AUF49" s="683"/>
      <c r="AUG49" s="683"/>
      <c r="AUH49" s="683"/>
      <c r="AUI49" s="683"/>
      <c r="AUJ49" s="683"/>
      <c r="AUK49" s="683"/>
      <c r="AUL49" s="683"/>
      <c r="AUM49" s="683"/>
      <c r="AUN49" s="683"/>
      <c r="AUO49" s="683"/>
      <c r="AUP49" s="683"/>
      <c r="AUQ49" s="683"/>
      <c r="AUR49" s="683"/>
      <c r="AUS49" s="683"/>
      <c r="AUT49" s="683"/>
      <c r="AUU49" s="683"/>
      <c r="AUV49" s="683"/>
      <c r="AUW49" s="683"/>
      <c r="AUX49" s="683"/>
      <c r="AUY49" s="683"/>
      <c r="AUZ49" s="683"/>
      <c r="AVA49" s="683"/>
      <c r="AVB49" s="683"/>
      <c r="AVC49" s="683"/>
      <c r="AVD49" s="683"/>
      <c r="AVE49" s="683"/>
      <c r="AVF49" s="683"/>
      <c r="AVG49" s="683"/>
      <c r="AVH49" s="683"/>
      <c r="AVI49" s="683"/>
      <c r="AVJ49" s="683"/>
      <c r="AVK49" s="683"/>
      <c r="AVL49" s="683"/>
      <c r="AVM49" s="683"/>
      <c r="AVN49" s="683"/>
      <c r="AVO49" s="683"/>
      <c r="AVP49" s="683"/>
      <c r="AVQ49" s="683"/>
      <c r="AVR49" s="683"/>
      <c r="AVS49" s="683"/>
      <c r="AVT49" s="683"/>
      <c r="AVU49" s="683"/>
      <c r="AVV49" s="683"/>
      <c r="AVW49" s="683"/>
      <c r="AVX49" s="683"/>
      <c r="AVY49" s="683"/>
      <c r="AVZ49" s="683"/>
      <c r="AWA49" s="683"/>
      <c r="AWB49" s="683"/>
      <c r="AWC49" s="683"/>
      <c r="AWD49" s="683"/>
      <c r="AWE49" s="683"/>
      <c r="AWF49" s="683"/>
      <c r="AWG49" s="683"/>
      <c r="AWH49" s="683"/>
      <c r="AWI49" s="683"/>
      <c r="AWJ49" s="683"/>
      <c r="AWK49" s="683"/>
      <c r="AWL49" s="683"/>
      <c r="AWM49" s="683"/>
      <c r="AWN49" s="683"/>
      <c r="AWO49" s="683"/>
      <c r="AWP49" s="683"/>
      <c r="AWQ49" s="683"/>
      <c r="AWR49" s="683"/>
      <c r="AWS49" s="683"/>
      <c r="AWT49" s="683"/>
      <c r="AWU49" s="683"/>
      <c r="AWV49" s="683"/>
      <c r="AWW49" s="683"/>
      <c r="AWX49" s="683"/>
      <c r="AWY49" s="683"/>
      <c r="AWZ49" s="683"/>
      <c r="AXA49" s="683"/>
      <c r="AXB49" s="683"/>
      <c r="AXC49" s="683"/>
      <c r="AXD49" s="683"/>
      <c r="AXE49" s="683"/>
      <c r="AXF49" s="683"/>
      <c r="AXG49" s="683"/>
      <c r="AXH49" s="683"/>
      <c r="AXI49" s="683"/>
      <c r="AXJ49" s="683"/>
      <c r="AXK49" s="683"/>
      <c r="AXL49" s="683"/>
      <c r="AXM49" s="683"/>
      <c r="AXN49" s="683"/>
      <c r="AXO49" s="683"/>
      <c r="AXP49" s="683"/>
      <c r="AXQ49" s="683"/>
      <c r="AXR49" s="683"/>
      <c r="AXS49" s="683"/>
      <c r="AXT49" s="683"/>
      <c r="AXU49" s="683"/>
      <c r="AXV49" s="683"/>
      <c r="AXW49" s="683"/>
      <c r="AXX49" s="683"/>
      <c r="AXY49" s="683"/>
      <c r="AXZ49" s="683"/>
      <c r="AYA49" s="683"/>
      <c r="AYB49" s="683"/>
      <c r="AYC49" s="683"/>
      <c r="AYD49" s="683"/>
      <c r="AYE49" s="683"/>
      <c r="AYF49" s="683"/>
      <c r="AYG49" s="683"/>
      <c r="AYH49" s="683"/>
      <c r="AYI49" s="683"/>
      <c r="AYJ49" s="683"/>
      <c r="AYK49" s="683"/>
      <c r="AYL49" s="683"/>
      <c r="AYM49" s="683"/>
      <c r="AYN49" s="683"/>
      <c r="AYO49" s="683"/>
      <c r="AYP49" s="683"/>
      <c r="AYQ49" s="683"/>
      <c r="AYR49" s="683"/>
      <c r="AYS49" s="683"/>
      <c r="AYT49" s="683"/>
      <c r="AYU49" s="683"/>
      <c r="AYV49" s="683"/>
      <c r="AYW49" s="683"/>
      <c r="AYX49" s="683"/>
      <c r="AYY49" s="683"/>
      <c r="AYZ49" s="683"/>
      <c r="AZA49" s="683"/>
      <c r="AZB49" s="683"/>
      <c r="AZC49" s="683"/>
      <c r="AZD49" s="683"/>
      <c r="AZE49" s="683"/>
      <c r="AZF49" s="683"/>
      <c r="AZG49" s="683"/>
      <c r="AZH49" s="683"/>
      <c r="AZI49" s="683"/>
      <c r="AZJ49" s="683"/>
      <c r="AZK49" s="683"/>
      <c r="AZL49" s="683"/>
      <c r="AZM49" s="683"/>
      <c r="AZN49" s="683"/>
      <c r="AZO49" s="683"/>
      <c r="AZP49" s="683"/>
      <c r="AZQ49" s="683"/>
      <c r="AZR49" s="683"/>
      <c r="AZS49" s="683"/>
      <c r="AZT49" s="683"/>
      <c r="AZU49" s="683"/>
      <c r="AZV49" s="683"/>
      <c r="AZW49" s="683"/>
      <c r="AZX49" s="683"/>
      <c r="AZY49" s="683"/>
      <c r="AZZ49" s="683"/>
      <c r="BAA49" s="683"/>
      <c r="BAB49" s="683"/>
      <c r="BAC49" s="683"/>
      <c r="BAD49" s="683"/>
      <c r="BAE49" s="683"/>
      <c r="BAF49" s="683"/>
      <c r="BAG49" s="683"/>
      <c r="BAH49" s="683"/>
      <c r="BAI49" s="683"/>
      <c r="BAJ49" s="683"/>
      <c r="BAK49" s="683"/>
      <c r="BAL49" s="683"/>
      <c r="BAM49" s="683"/>
      <c r="BAN49" s="683"/>
      <c r="BAO49" s="683"/>
      <c r="BAP49" s="683"/>
      <c r="BAQ49" s="683"/>
      <c r="BAR49" s="683"/>
      <c r="BAS49" s="683"/>
      <c r="BAT49" s="683"/>
      <c r="BAU49" s="683"/>
      <c r="BAV49" s="683"/>
      <c r="BAW49" s="683"/>
      <c r="BAX49" s="683"/>
      <c r="BAY49" s="683"/>
      <c r="BAZ49" s="683"/>
      <c r="BBA49" s="683"/>
      <c r="BBB49" s="683"/>
      <c r="BBC49" s="683"/>
      <c r="BBD49" s="683"/>
      <c r="BBE49" s="683"/>
      <c r="BBF49" s="683"/>
      <c r="BBG49" s="683"/>
      <c r="BBH49" s="683"/>
      <c r="BBI49" s="683"/>
      <c r="BBJ49" s="683"/>
      <c r="BBK49" s="683"/>
      <c r="BBL49" s="683"/>
      <c r="BBM49" s="683"/>
      <c r="BBN49" s="683"/>
      <c r="BBO49" s="683"/>
      <c r="BBP49" s="683"/>
      <c r="BBQ49" s="683"/>
      <c r="BBR49" s="683"/>
      <c r="BBS49" s="683"/>
      <c r="BBT49" s="683"/>
      <c r="BBU49" s="683"/>
      <c r="BBV49" s="683"/>
      <c r="BBW49" s="683"/>
      <c r="BBX49" s="683"/>
      <c r="BBY49" s="683"/>
      <c r="BBZ49" s="683"/>
      <c r="BCA49" s="683"/>
      <c r="BCB49" s="683"/>
      <c r="BCC49" s="683"/>
      <c r="BCD49" s="683"/>
      <c r="BCE49" s="683"/>
      <c r="BCF49" s="683"/>
      <c r="BCG49" s="683"/>
      <c r="BCH49" s="683"/>
      <c r="BCI49" s="683"/>
      <c r="BCJ49" s="683"/>
      <c r="BCK49" s="683"/>
      <c r="BCL49" s="683"/>
      <c r="BCM49" s="683"/>
      <c r="BCN49" s="683"/>
      <c r="BCO49" s="683"/>
      <c r="BCP49" s="683"/>
      <c r="BCQ49" s="683"/>
      <c r="BCR49" s="683"/>
      <c r="BCS49" s="683"/>
      <c r="BCT49" s="683"/>
      <c r="BCU49" s="683"/>
      <c r="BCV49" s="683"/>
      <c r="BCW49" s="683"/>
      <c r="BCX49" s="683"/>
      <c r="BCY49" s="683"/>
      <c r="BCZ49" s="683"/>
      <c r="BDA49" s="683"/>
      <c r="BDB49" s="683"/>
      <c r="BDC49" s="683"/>
      <c r="BDD49" s="683"/>
      <c r="BDE49" s="683"/>
      <c r="BDF49" s="683"/>
      <c r="BDG49" s="683"/>
      <c r="BDH49" s="683"/>
      <c r="BDI49" s="683"/>
      <c r="BDJ49" s="683"/>
      <c r="BDK49" s="683"/>
      <c r="BDL49" s="683"/>
      <c r="BDM49" s="683"/>
      <c r="BDN49" s="683"/>
      <c r="BDO49" s="683"/>
      <c r="BDP49" s="683"/>
      <c r="BDQ49" s="683"/>
      <c r="BDR49" s="683"/>
      <c r="BDS49" s="683"/>
      <c r="BDT49" s="683"/>
      <c r="BDU49" s="683"/>
      <c r="BDV49" s="683"/>
      <c r="BDW49" s="683"/>
      <c r="BDX49" s="683"/>
      <c r="BDY49" s="683"/>
      <c r="BDZ49" s="683"/>
      <c r="BEA49" s="683"/>
      <c r="BEB49" s="683"/>
      <c r="BEC49" s="683"/>
      <c r="BED49" s="683"/>
      <c r="BEE49" s="683"/>
      <c r="BEF49" s="683"/>
      <c r="BEG49" s="683"/>
      <c r="BEH49" s="683"/>
      <c r="BEI49" s="683"/>
      <c r="BEJ49" s="683"/>
      <c r="BEK49" s="683"/>
      <c r="BEL49" s="683"/>
      <c r="BEM49" s="683"/>
      <c r="BEN49" s="683"/>
      <c r="BEO49" s="683"/>
      <c r="BEP49" s="683"/>
      <c r="BEQ49" s="683"/>
      <c r="BER49" s="683"/>
      <c r="BES49" s="683"/>
      <c r="BET49" s="683"/>
      <c r="BEU49" s="683"/>
      <c r="BEV49" s="683"/>
      <c r="BEW49" s="683"/>
      <c r="BEX49" s="683"/>
      <c r="BEY49" s="683"/>
      <c r="BEZ49" s="683"/>
      <c r="BFA49" s="683"/>
      <c r="BFB49" s="683"/>
      <c r="BFC49" s="683"/>
      <c r="BFD49" s="683"/>
      <c r="BFE49" s="683"/>
      <c r="BFF49" s="683"/>
      <c r="BFG49" s="683"/>
      <c r="BFH49" s="683"/>
      <c r="BFI49" s="683"/>
      <c r="BFJ49" s="683"/>
      <c r="BFK49" s="683"/>
      <c r="BFL49" s="683"/>
      <c r="BFM49" s="683"/>
      <c r="BFN49" s="683"/>
      <c r="BFO49" s="683"/>
      <c r="BFP49" s="683"/>
      <c r="BFQ49" s="683"/>
      <c r="BFR49" s="683"/>
      <c r="BFS49" s="683"/>
      <c r="BFT49" s="683"/>
      <c r="BFU49" s="683"/>
      <c r="BFV49" s="683"/>
      <c r="BFW49" s="683"/>
      <c r="BFX49" s="683"/>
      <c r="BFY49" s="683"/>
      <c r="BFZ49" s="683"/>
      <c r="BGA49" s="683"/>
      <c r="BGB49" s="683"/>
      <c r="BGC49" s="683"/>
      <c r="BGD49" s="683"/>
      <c r="BGE49" s="683"/>
      <c r="BGF49" s="683"/>
      <c r="BGG49" s="683"/>
      <c r="BGH49" s="683"/>
      <c r="BGI49" s="683"/>
      <c r="BGJ49" s="683"/>
      <c r="BGK49" s="683"/>
      <c r="BGL49" s="683"/>
      <c r="BGM49" s="683"/>
      <c r="BGN49" s="683"/>
      <c r="BGO49" s="683"/>
      <c r="BGP49" s="683"/>
      <c r="BGQ49" s="683"/>
      <c r="BGR49" s="683"/>
      <c r="BGS49" s="683"/>
      <c r="BGT49" s="683"/>
      <c r="BGU49" s="683"/>
      <c r="BGV49" s="683"/>
      <c r="BGW49" s="683"/>
      <c r="BGX49" s="683"/>
      <c r="BGY49" s="683"/>
      <c r="BGZ49" s="683"/>
      <c r="BHA49" s="683"/>
      <c r="BHB49" s="683"/>
      <c r="BHC49" s="683"/>
      <c r="BHD49" s="683"/>
      <c r="BHE49" s="683"/>
      <c r="BHF49" s="683"/>
      <c r="BHG49" s="683"/>
      <c r="BHH49" s="683"/>
      <c r="BHI49" s="683"/>
      <c r="BHJ49" s="683"/>
      <c r="BHK49" s="683"/>
      <c r="BHL49" s="683"/>
      <c r="BHM49" s="683"/>
      <c r="BHN49" s="683"/>
      <c r="BHO49" s="683"/>
      <c r="BHP49" s="683"/>
      <c r="BHQ49" s="683"/>
      <c r="BHR49" s="683"/>
      <c r="BHS49" s="683"/>
      <c r="BHT49" s="683"/>
      <c r="BHU49" s="683"/>
      <c r="BHV49" s="683"/>
      <c r="BHW49" s="683"/>
      <c r="BHX49" s="683"/>
      <c r="BHY49" s="683"/>
      <c r="BHZ49" s="683"/>
      <c r="BIA49" s="683"/>
      <c r="BIB49" s="683"/>
      <c r="BIC49" s="683"/>
      <c r="BID49" s="683"/>
      <c r="BIE49" s="683"/>
      <c r="BIF49" s="683"/>
      <c r="BIG49" s="683"/>
      <c r="BIH49" s="683"/>
      <c r="BII49" s="683"/>
      <c r="BIJ49" s="683"/>
      <c r="BIK49" s="683"/>
      <c r="BIL49" s="683"/>
      <c r="BIM49" s="683"/>
      <c r="BIN49" s="683"/>
      <c r="BIO49" s="683"/>
      <c r="BIP49" s="683"/>
      <c r="BIQ49" s="683"/>
      <c r="BIR49" s="683"/>
      <c r="BIS49" s="683"/>
      <c r="BIT49" s="683"/>
      <c r="BIU49" s="683"/>
      <c r="BIV49" s="683"/>
      <c r="BIW49" s="683"/>
      <c r="BIX49" s="683"/>
      <c r="BIY49" s="683"/>
      <c r="BIZ49" s="683"/>
      <c r="BJA49" s="683"/>
      <c r="BJB49" s="683"/>
      <c r="BJC49" s="683"/>
      <c r="BJD49" s="683"/>
      <c r="BJE49" s="683"/>
      <c r="BJF49" s="683"/>
      <c r="BJG49" s="683"/>
      <c r="BJH49" s="683"/>
      <c r="BJI49" s="683"/>
      <c r="BJJ49" s="683"/>
      <c r="BJK49" s="683"/>
      <c r="BJL49" s="683"/>
      <c r="BJM49" s="683"/>
      <c r="BJN49" s="683"/>
      <c r="BJO49" s="683"/>
      <c r="BJP49" s="683"/>
      <c r="BJQ49" s="683"/>
      <c r="BJR49" s="683"/>
      <c r="BJS49" s="683"/>
      <c r="BJT49" s="683"/>
      <c r="BJU49" s="683"/>
      <c r="BJV49" s="683"/>
      <c r="BJW49" s="683"/>
      <c r="BJX49" s="683"/>
      <c r="BJY49" s="683"/>
      <c r="BJZ49" s="683"/>
      <c r="BKA49" s="683"/>
      <c r="BKB49" s="683"/>
      <c r="BKC49" s="683"/>
      <c r="BKD49" s="683"/>
      <c r="BKE49" s="683"/>
      <c r="BKF49" s="683"/>
      <c r="BKG49" s="683"/>
      <c r="BKH49" s="683"/>
      <c r="BKI49" s="683"/>
      <c r="BKJ49" s="683"/>
      <c r="BKK49" s="683"/>
      <c r="BKL49" s="683"/>
      <c r="BKM49" s="683"/>
      <c r="BKN49" s="683"/>
      <c r="BKO49" s="683"/>
      <c r="BKP49" s="683"/>
      <c r="BKQ49" s="683"/>
      <c r="BKR49" s="683"/>
      <c r="BKS49" s="683"/>
      <c r="BKT49" s="683"/>
      <c r="BKU49" s="683"/>
      <c r="BKV49" s="683"/>
      <c r="BKW49" s="683"/>
      <c r="BKX49" s="683"/>
      <c r="BKY49" s="683"/>
      <c r="BKZ49" s="683"/>
      <c r="BLA49" s="683"/>
      <c r="BLB49" s="683"/>
      <c r="BLC49" s="683"/>
      <c r="BLD49" s="683"/>
      <c r="BLE49" s="683"/>
      <c r="BLF49" s="683"/>
      <c r="BLG49" s="683"/>
      <c r="BLH49" s="683"/>
      <c r="BLI49" s="683"/>
      <c r="BLJ49" s="683"/>
      <c r="BLK49" s="683"/>
      <c r="BLL49" s="683"/>
      <c r="BLM49" s="683"/>
      <c r="BLN49" s="683"/>
      <c r="BLO49" s="683"/>
      <c r="BLP49" s="683"/>
      <c r="BLQ49" s="683"/>
      <c r="BLR49" s="683"/>
      <c r="BLS49" s="683"/>
      <c r="BLT49" s="683"/>
      <c r="BLU49" s="683"/>
      <c r="BLV49" s="683"/>
      <c r="BLW49" s="683"/>
      <c r="BLX49" s="683"/>
      <c r="BLY49" s="683"/>
      <c r="BLZ49" s="683"/>
      <c r="BMA49" s="683"/>
      <c r="BMB49" s="683"/>
      <c r="BMC49" s="683"/>
      <c r="BMD49" s="683"/>
      <c r="BME49" s="683"/>
      <c r="BMF49" s="683"/>
      <c r="BMG49" s="683"/>
      <c r="BMH49" s="683"/>
      <c r="BMI49" s="683"/>
      <c r="BMJ49" s="683"/>
      <c r="BMK49" s="683"/>
      <c r="BML49" s="683"/>
      <c r="BMM49" s="683"/>
      <c r="BMN49" s="683"/>
      <c r="BMO49" s="683"/>
      <c r="BMP49" s="683"/>
      <c r="BMQ49" s="683"/>
      <c r="BMR49" s="683"/>
      <c r="BMS49" s="683"/>
      <c r="BMT49" s="683"/>
      <c r="BMU49" s="683"/>
      <c r="BMV49" s="683"/>
      <c r="BMW49" s="683"/>
      <c r="BMX49" s="683"/>
      <c r="BMY49" s="683"/>
      <c r="BMZ49" s="683"/>
      <c r="BNA49" s="683"/>
      <c r="BNB49" s="683"/>
      <c r="BNC49" s="683"/>
      <c r="BND49" s="683"/>
      <c r="BNE49" s="683"/>
      <c r="BNF49" s="683"/>
      <c r="BNG49" s="683"/>
      <c r="BNH49" s="683"/>
      <c r="BNI49" s="683"/>
      <c r="BNJ49" s="683"/>
      <c r="BNK49" s="683"/>
      <c r="BNL49" s="683"/>
      <c r="BNM49" s="683"/>
      <c r="BNN49" s="683"/>
      <c r="BNO49" s="683"/>
      <c r="BNP49" s="683"/>
      <c r="BNQ49" s="683"/>
      <c r="BNR49" s="683"/>
      <c r="BNS49" s="683"/>
      <c r="BNT49" s="683"/>
      <c r="BNU49" s="683"/>
      <c r="BNV49" s="683"/>
      <c r="BNW49" s="683"/>
      <c r="BNX49" s="683"/>
      <c r="BNY49" s="683"/>
      <c r="BNZ49" s="683"/>
      <c r="BOA49" s="683"/>
      <c r="BOB49" s="683"/>
      <c r="BOC49" s="683"/>
      <c r="BOD49" s="683"/>
      <c r="BOE49" s="683"/>
      <c r="BOF49" s="683"/>
      <c r="BOG49" s="683"/>
      <c r="BOH49" s="683"/>
      <c r="BOI49" s="683"/>
      <c r="BOJ49" s="683"/>
      <c r="BOK49" s="683"/>
      <c r="BOL49" s="683"/>
      <c r="BOM49" s="683"/>
      <c r="BON49" s="683"/>
      <c r="BOO49" s="683"/>
      <c r="BOP49" s="683"/>
      <c r="BOQ49" s="683"/>
      <c r="BOR49" s="683"/>
      <c r="BOS49" s="683"/>
      <c r="BOT49" s="683"/>
      <c r="BOU49" s="683"/>
      <c r="BOV49" s="683"/>
      <c r="BOW49" s="683"/>
      <c r="BOX49" s="683"/>
      <c r="BOY49" s="683"/>
      <c r="BOZ49" s="683"/>
      <c r="BPA49" s="683"/>
      <c r="BPB49" s="683"/>
      <c r="BPC49" s="683"/>
      <c r="BPD49" s="683"/>
      <c r="BPE49" s="683"/>
      <c r="BPF49" s="683"/>
      <c r="BPG49" s="683"/>
      <c r="BPH49" s="683"/>
      <c r="BPI49" s="683"/>
      <c r="BPJ49" s="683"/>
      <c r="BPK49" s="683"/>
      <c r="BPL49" s="683"/>
      <c r="BPM49" s="683"/>
      <c r="BPN49" s="683"/>
      <c r="BPO49" s="683"/>
      <c r="BPP49" s="683"/>
      <c r="BPQ49" s="683"/>
      <c r="BPR49" s="683"/>
      <c r="BPS49" s="683"/>
      <c r="BPT49" s="683"/>
      <c r="BPU49" s="683"/>
      <c r="BPV49" s="683"/>
      <c r="BPW49" s="683"/>
      <c r="BPX49" s="683"/>
      <c r="BPY49" s="683"/>
      <c r="BPZ49" s="683"/>
      <c r="BQA49" s="683"/>
      <c r="BQB49" s="683"/>
      <c r="BQC49" s="683"/>
      <c r="BQD49" s="683"/>
      <c r="BQE49" s="683"/>
      <c r="BQF49" s="683"/>
      <c r="BQG49" s="683"/>
      <c r="BQH49" s="683"/>
      <c r="BQI49" s="683"/>
      <c r="BQJ49" s="683"/>
      <c r="BQK49" s="683"/>
      <c r="BQL49" s="683"/>
      <c r="BQM49" s="683"/>
      <c r="BQN49" s="683"/>
      <c r="BQO49" s="683"/>
      <c r="BQP49" s="683"/>
      <c r="BQQ49" s="683"/>
      <c r="BQR49" s="683"/>
      <c r="BQS49" s="683"/>
      <c r="BQT49" s="683"/>
      <c r="BQU49" s="683"/>
      <c r="BQV49" s="683"/>
      <c r="BQW49" s="683"/>
      <c r="BQX49" s="683"/>
      <c r="BQY49" s="683"/>
      <c r="BQZ49" s="683"/>
      <c r="BRA49" s="683"/>
      <c r="BRB49" s="683"/>
      <c r="BRC49" s="683"/>
      <c r="BRD49" s="683"/>
      <c r="BRE49" s="683"/>
      <c r="BRF49" s="683"/>
      <c r="BRG49" s="683"/>
      <c r="BRH49" s="683"/>
      <c r="BRI49" s="683"/>
      <c r="BRJ49" s="683"/>
      <c r="BRK49" s="683"/>
      <c r="BRL49" s="683"/>
      <c r="BRM49" s="683"/>
      <c r="BRN49" s="683"/>
      <c r="BRO49" s="683"/>
      <c r="BRP49" s="683"/>
      <c r="BRQ49" s="683"/>
      <c r="BRR49" s="683"/>
      <c r="BRS49" s="683"/>
      <c r="BRT49" s="683"/>
      <c r="BRU49" s="683"/>
      <c r="BRV49" s="683"/>
      <c r="BRW49" s="683"/>
      <c r="BRX49" s="683"/>
      <c r="BRY49" s="683"/>
      <c r="BRZ49" s="683"/>
      <c r="BSA49" s="683"/>
      <c r="BSB49" s="683"/>
      <c r="BSC49" s="683"/>
      <c r="BSD49" s="683"/>
      <c r="BSE49" s="683"/>
      <c r="BSF49" s="683"/>
      <c r="BSG49" s="683"/>
      <c r="BSH49" s="683"/>
      <c r="BSI49" s="683"/>
      <c r="BSJ49" s="683"/>
      <c r="BSK49" s="683"/>
      <c r="BSL49" s="683"/>
      <c r="BSM49" s="683"/>
      <c r="BSN49" s="683"/>
      <c r="BSO49" s="683"/>
      <c r="BSP49" s="683"/>
      <c r="BSQ49" s="683"/>
      <c r="BSR49" s="683"/>
      <c r="BSS49" s="683"/>
      <c r="BST49" s="683"/>
      <c r="BSU49" s="683"/>
      <c r="BSV49" s="683"/>
      <c r="BSW49" s="683"/>
      <c r="BSX49" s="683"/>
      <c r="BSY49" s="683"/>
      <c r="BSZ49" s="683"/>
      <c r="BTA49" s="683"/>
      <c r="BTB49" s="683"/>
      <c r="BTC49" s="683"/>
      <c r="BTD49" s="683"/>
      <c r="BTE49" s="683"/>
      <c r="BTF49" s="683"/>
      <c r="BTG49" s="683"/>
      <c r="BTH49" s="683"/>
      <c r="BTI49" s="683"/>
      <c r="BTJ49" s="683"/>
      <c r="BTK49" s="683"/>
      <c r="BTL49" s="683"/>
      <c r="BTM49" s="683"/>
      <c r="BTN49" s="683"/>
      <c r="BTO49" s="683"/>
      <c r="BTP49" s="683"/>
      <c r="BTQ49" s="683"/>
      <c r="BTR49" s="683"/>
      <c r="BTS49" s="683"/>
      <c r="BTT49" s="683"/>
      <c r="BTU49" s="683"/>
      <c r="BTV49" s="683"/>
      <c r="BTW49" s="683"/>
      <c r="BTX49" s="683"/>
      <c r="BTY49" s="683"/>
      <c r="BTZ49" s="683"/>
      <c r="BUA49" s="683"/>
      <c r="BUB49" s="683"/>
      <c r="BUC49" s="683"/>
      <c r="BUD49" s="683"/>
      <c r="BUE49" s="683"/>
      <c r="BUF49" s="683"/>
      <c r="BUG49" s="683"/>
      <c r="BUH49" s="683"/>
      <c r="BUI49" s="683"/>
      <c r="BUJ49" s="683"/>
      <c r="BUK49" s="683"/>
      <c r="BUL49" s="683"/>
      <c r="BUM49" s="683"/>
      <c r="BUN49" s="683"/>
      <c r="BUO49" s="683"/>
      <c r="BUP49" s="683"/>
      <c r="BUQ49" s="683"/>
      <c r="BUR49" s="683"/>
      <c r="BUS49" s="683"/>
      <c r="BUT49" s="683"/>
      <c r="BUU49" s="683"/>
      <c r="BUV49" s="683"/>
      <c r="BUW49" s="683"/>
      <c r="BUX49" s="683"/>
      <c r="BUY49" s="683"/>
      <c r="BUZ49" s="683"/>
      <c r="BVA49" s="683"/>
      <c r="BVB49" s="683"/>
      <c r="BVC49" s="683"/>
      <c r="BVD49" s="683"/>
      <c r="BVE49" s="683"/>
      <c r="BVF49" s="683"/>
      <c r="BVG49" s="683"/>
      <c r="BVH49" s="683"/>
      <c r="BVI49" s="683"/>
      <c r="BVJ49" s="683"/>
      <c r="BVK49" s="683"/>
      <c r="BVL49" s="683"/>
      <c r="BVM49" s="683"/>
      <c r="BVN49" s="683"/>
      <c r="BVO49" s="683"/>
      <c r="BVP49" s="683"/>
      <c r="BVQ49" s="683"/>
      <c r="BVR49" s="683"/>
      <c r="BVS49" s="683"/>
      <c r="BVT49" s="683"/>
      <c r="BVU49" s="683"/>
      <c r="BVV49" s="683"/>
      <c r="BVW49" s="683"/>
      <c r="BVX49" s="683"/>
      <c r="BVY49" s="683"/>
      <c r="BVZ49" s="683"/>
      <c r="BWA49" s="683"/>
      <c r="BWB49" s="683"/>
      <c r="BWC49" s="683"/>
      <c r="BWD49" s="683"/>
      <c r="BWE49" s="683"/>
      <c r="BWF49" s="683"/>
      <c r="BWG49" s="683"/>
      <c r="BWH49" s="683"/>
      <c r="BWI49" s="683"/>
      <c r="BWJ49" s="683"/>
      <c r="BWK49" s="683"/>
      <c r="BWL49" s="683"/>
      <c r="BWM49" s="683"/>
      <c r="BWN49" s="683"/>
      <c r="BWO49" s="683"/>
      <c r="BWP49" s="683"/>
      <c r="BWQ49" s="683"/>
      <c r="BWR49" s="683"/>
      <c r="BWS49" s="683"/>
      <c r="BWT49" s="683"/>
      <c r="BWU49" s="683"/>
      <c r="BWV49" s="683"/>
      <c r="BWW49" s="683"/>
      <c r="BWX49" s="683"/>
      <c r="BWY49" s="683"/>
      <c r="BWZ49" s="683"/>
      <c r="BXA49" s="683"/>
      <c r="BXB49" s="683"/>
      <c r="BXC49" s="683"/>
      <c r="BXD49" s="683"/>
      <c r="BXE49" s="683"/>
      <c r="BXF49" s="683"/>
      <c r="BXG49" s="683"/>
      <c r="BXH49" s="683"/>
      <c r="BXI49" s="683"/>
      <c r="BXJ49" s="683"/>
      <c r="BXK49" s="683"/>
      <c r="BXL49" s="683"/>
      <c r="BXM49" s="683"/>
      <c r="BXN49" s="683"/>
      <c r="BXO49" s="683"/>
      <c r="BXP49" s="683"/>
      <c r="BXQ49" s="683"/>
      <c r="BXR49" s="683"/>
      <c r="BXS49" s="683"/>
      <c r="BXT49" s="683"/>
      <c r="BXU49" s="683"/>
      <c r="BXV49" s="683"/>
      <c r="BXW49" s="683"/>
      <c r="BXX49" s="683"/>
      <c r="BXY49" s="683"/>
      <c r="BXZ49" s="683"/>
      <c r="BYA49" s="683"/>
      <c r="BYB49" s="683"/>
      <c r="BYC49" s="683"/>
      <c r="BYD49" s="683"/>
      <c r="BYE49" s="683"/>
      <c r="BYF49" s="683"/>
      <c r="BYG49" s="683"/>
      <c r="BYH49" s="683"/>
      <c r="BYI49" s="683"/>
      <c r="BYJ49" s="683"/>
      <c r="BYK49" s="683"/>
      <c r="BYL49" s="683"/>
      <c r="BYM49" s="683"/>
      <c r="BYN49" s="683"/>
      <c r="BYO49" s="683"/>
      <c r="BYP49" s="683"/>
      <c r="BYQ49" s="683"/>
      <c r="BYR49" s="683"/>
      <c r="BYS49" s="683"/>
      <c r="BYT49" s="683"/>
      <c r="BYU49" s="683"/>
      <c r="BYV49" s="683"/>
      <c r="BYW49" s="683"/>
      <c r="BYX49" s="683"/>
      <c r="BYY49" s="683"/>
      <c r="BYZ49" s="683"/>
      <c r="BZA49" s="683"/>
      <c r="BZB49" s="683"/>
      <c r="BZC49" s="683"/>
      <c r="BZD49" s="683"/>
      <c r="BZE49" s="683"/>
      <c r="BZF49" s="683"/>
      <c r="BZG49" s="683"/>
      <c r="BZH49" s="683"/>
      <c r="BZI49" s="683"/>
      <c r="BZJ49" s="683"/>
      <c r="BZK49" s="683"/>
      <c r="BZL49" s="683"/>
      <c r="BZM49" s="683"/>
      <c r="BZN49" s="683"/>
      <c r="BZO49" s="683"/>
      <c r="BZP49" s="683"/>
      <c r="BZQ49" s="683"/>
      <c r="BZR49" s="683"/>
      <c r="BZS49" s="683"/>
      <c r="BZT49" s="683"/>
      <c r="BZU49" s="683"/>
      <c r="BZV49" s="683"/>
      <c r="BZW49" s="683"/>
      <c r="BZX49" s="683"/>
      <c r="BZY49" s="683"/>
      <c r="BZZ49" s="683"/>
      <c r="CAA49" s="683"/>
      <c r="CAB49" s="683"/>
      <c r="CAC49" s="683"/>
      <c r="CAD49" s="683"/>
      <c r="CAE49" s="683"/>
      <c r="CAF49" s="683"/>
      <c r="CAG49" s="683"/>
      <c r="CAH49" s="683"/>
      <c r="CAI49" s="683"/>
      <c r="CAJ49" s="683"/>
      <c r="CAK49" s="683"/>
      <c r="CAL49" s="683"/>
      <c r="CAM49" s="683"/>
      <c r="CAN49" s="683"/>
      <c r="CAO49" s="683"/>
      <c r="CAP49" s="683"/>
      <c r="CAQ49" s="683"/>
      <c r="CAR49" s="683"/>
      <c r="CAS49" s="683"/>
      <c r="CAT49" s="683"/>
      <c r="CAU49" s="683"/>
      <c r="CAV49" s="683"/>
      <c r="CAW49" s="683"/>
      <c r="CAX49" s="683"/>
      <c r="CAY49" s="683"/>
      <c r="CAZ49" s="683"/>
      <c r="CBA49" s="683"/>
      <c r="CBB49" s="683"/>
      <c r="CBC49" s="683"/>
      <c r="CBD49" s="683"/>
      <c r="CBE49" s="683"/>
      <c r="CBF49" s="683"/>
      <c r="CBG49" s="683"/>
      <c r="CBH49" s="683"/>
      <c r="CBI49" s="683"/>
      <c r="CBJ49" s="683"/>
      <c r="CBK49" s="683"/>
      <c r="CBL49" s="683"/>
      <c r="CBM49" s="683"/>
      <c r="CBN49" s="683"/>
      <c r="CBO49" s="683"/>
      <c r="CBP49" s="683"/>
      <c r="CBQ49" s="683"/>
      <c r="CBR49" s="683"/>
      <c r="CBS49" s="683"/>
      <c r="CBT49" s="683"/>
      <c r="CBU49" s="683"/>
      <c r="CBV49" s="683"/>
      <c r="CBW49" s="683"/>
      <c r="CBX49" s="683"/>
      <c r="CBY49" s="683"/>
      <c r="CBZ49" s="683"/>
      <c r="CCA49" s="683"/>
      <c r="CCB49" s="683"/>
      <c r="CCC49" s="683"/>
      <c r="CCD49" s="683"/>
      <c r="CCE49" s="683"/>
      <c r="CCF49" s="683"/>
      <c r="CCG49" s="683"/>
      <c r="CCH49" s="683"/>
      <c r="CCI49" s="683"/>
      <c r="CCJ49" s="683"/>
      <c r="CCK49" s="683"/>
      <c r="CCL49" s="683"/>
      <c r="CCM49" s="683"/>
      <c r="CCN49" s="683"/>
      <c r="CCO49" s="683"/>
      <c r="CCP49" s="683"/>
      <c r="CCQ49" s="683"/>
      <c r="CCR49" s="683"/>
      <c r="CCS49" s="683"/>
      <c r="CCT49" s="683"/>
      <c r="CCU49" s="683"/>
      <c r="CCV49" s="683"/>
      <c r="CCW49" s="683"/>
      <c r="CCX49" s="683"/>
      <c r="CCY49" s="683"/>
      <c r="CCZ49" s="683"/>
      <c r="CDA49" s="683"/>
      <c r="CDB49" s="683"/>
      <c r="CDC49" s="683"/>
      <c r="CDD49" s="683"/>
      <c r="CDE49" s="683"/>
      <c r="CDF49" s="683"/>
      <c r="CDG49" s="683"/>
      <c r="CDH49" s="683"/>
      <c r="CDI49" s="683"/>
      <c r="CDJ49" s="683"/>
      <c r="CDK49" s="683"/>
      <c r="CDL49" s="683"/>
      <c r="CDM49" s="683"/>
      <c r="CDN49" s="683"/>
      <c r="CDO49" s="683"/>
      <c r="CDP49" s="683"/>
      <c r="CDQ49" s="683"/>
      <c r="CDR49" s="683"/>
      <c r="CDS49" s="683"/>
      <c r="CDT49" s="683"/>
      <c r="CDU49" s="683"/>
      <c r="CDV49" s="683"/>
      <c r="CDW49" s="683"/>
      <c r="CDX49" s="683"/>
      <c r="CDY49" s="683"/>
      <c r="CDZ49" s="683"/>
      <c r="CEA49" s="683"/>
      <c r="CEB49" s="683"/>
      <c r="CEC49" s="683"/>
      <c r="CED49" s="683"/>
      <c r="CEE49" s="683"/>
      <c r="CEF49" s="683"/>
      <c r="CEG49" s="683"/>
      <c r="CEH49" s="683"/>
      <c r="CEI49" s="683"/>
      <c r="CEJ49" s="683"/>
      <c r="CEK49" s="683"/>
      <c r="CEL49" s="683"/>
      <c r="CEM49" s="683"/>
      <c r="CEN49" s="683"/>
      <c r="CEO49" s="683"/>
      <c r="CEP49" s="683"/>
      <c r="CEQ49" s="683"/>
      <c r="CER49" s="683"/>
      <c r="CES49" s="683"/>
      <c r="CET49" s="683"/>
      <c r="CEU49" s="683"/>
      <c r="CEV49" s="683"/>
      <c r="CEW49" s="683"/>
      <c r="CEX49" s="683"/>
      <c r="CEY49" s="683"/>
      <c r="CEZ49" s="683"/>
      <c r="CFA49" s="683"/>
      <c r="CFB49" s="683"/>
      <c r="CFC49" s="683"/>
      <c r="CFD49" s="683"/>
      <c r="CFE49" s="683"/>
      <c r="CFF49" s="683"/>
      <c r="CFG49" s="683"/>
      <c r="CFH49" s="683"/>
      <c r="CFI49" s="683"/>
      <c r="CFJ49" s="683"/>
      <c r="CFK49" s="683"/>
      <c r="CFL49" s="683"/>
      <c r="CFM49" s="683"/>
      <c r="CFN49" s="683"/>
      <c r="CFO49" s="683"/>
      <c r="CFP49" s="683"/>
      <c r="CFQ49" s="683"/>
      <c r="CFR49" s="683"/>
      <c r="CFS49" s="683"/>
      <c r="CFT49" s="683"/>
      <c r="CFU49" s="683"/>
      <c r="CFV49" s="683"/>
      <c r="CFW49" s="683"/>
      <c r="CFX49" s="683"/>
      <c r="CFY49" s="683"/>
      <c r="CFZ49" s="683"/>
      <c r="CGA49" s="683"/>
      <c r="CGB49" s="683"/>
      <c r="CGC49" s="683"/>
      <c r="CGD49" s="683"/>
      <c r="CGE49" s="683"/>
      <c r="CGF49" s="683"/>
      <c r="CGG49" s="683"/>
      <c r="CGH49" s="683"/>
      <c r="CGI49" s="683"/>
      <c r="CGJ49" s="683"/>
      <c r="CGK49" s="683"/>
      <c r="CGL49" s="683"/>
      <c r="CGM49" s="683"/>
      <c r="CGN49" s="683"/>
      <c r="CGO49" s="683"/>
      <c r="CGP49" s="683"/>
      <c r="CGQ49" s="683"/>
      <c r="CGR49" s="683"/>
      <c r="CGS49" s="683"/>
      <c r="CGT49" s="683"/>
      <c r="CGU49" s="683"/>
      <c r="CGV49" s="683"/>
      <c r="CGW49" s="683"/>
      <c r="CGX49" s="683"/>
      <c r="CGY49" s="683"/>
      <c r="CGZ49" s="683"/>
      <c r="CHA49" s="683"/>
      <c r="CHB49" s="683"/>
      <c r="CHC49" s="683"/>
      <c r="CHD49" s="683"/>
      <c r="CHE49" s="683"/>
      <c r="CHF49" s="683"/>
      <c r="CHG49" s="683"/>
      <c r="CHH49" s="683"/>
      <c r="CHI49" s="683"/>
      <c r="CHJ49" s="683"/>
      <c r="CHK49" s="683"/>
      <c r="CHL49" s="683"/>
      <c r="CHM49" s="683"/>
      <c r="CHN49" s="683"/>
      <c r="CHO49" s="683"/>
      <c r="CHP49" s="683"/>
      <c r="CHQ49" s="683"/>
      <c r="CHR49" s="683"/>
      <c r="CHS49" s="683"/>
      <c r="CHT49" s="683"/>
      <c r="CHU49" s="683"/>
      <c r="CHV49" s="683"/>
      <c r="CHW49" s="683"/>
      <c r="CHX49" s="683"/>
      <c r="CHY49" s="683"/>
      <c r="CHZ49" s="683"/>
      <c r="CIA49" s="683"/>
      <c r="CIB49" s="683"/>
      <c r="CIC49" s="683"/>
      <c r="CID49" s="683"/>
      <c r="CIE49" s="683"/>
      <c r="CIF49" s="683"/>
      <c r="CIG49" s="683"/>
      <c r="CIH49" s="683"/>
      <c r="CII49" s="683"/>
      <c r="CIJ49" s="683"/>
      <c r="CIK49" s="683"/>
      <c r="CIL49" s="683"/>
      <c r="CIM49" s="683"/>
      <c r="CIN49" s="683"/>
      <c r="CIO49" s="683"/>
      <c r="CIP49" s="683"/>
      <c r="CIQ49" s="683"/>
      <c r="CIR49" s="683"/>
      <c r="CIS49" s="683"/>
      <c r="CIT49" s="683"/>
      <c r="CIU49" s="683"/>
      <c r="CIV49" s="683"/>
      <c r="CIW49" s="683"/>
      <c r="CIX49" s="683"/>
      <c r="CIY49" s="683"/>
      <c r="CIZ49" s="683"/>
      <c r="CJA49" s="683"/>
      <c r="CJB49" s="683"/>
      <c r="CJC49" s="683"/>
      <c r="CJD49" s="683"/>
      <c r="CJE49" s="683"/>
      <c r="CJF49" s="683"/>
      <c r="CJG49" s="683"/>
      <c r="CJH49" s="683"/>
      <c r="CJI49" s="683"/>
      <c r="CJJ49" s="683"/>
      <c r="CJK49" s="683"/>
      <c r="CJL49" s="683"/>
      <c r="CJM49" s="683"/>
      <c r="CJN49" s="683"/>
      <c r="CJO49" s="683"/>
      <c r="CJP49" s="683"/>
      <c r="CJQ49" s="683"/>
      <c r="CJR49" s="683"/>
      <c r="CJS49" s="683"/>
      <c r="CJT49" s="683"/>
      <c r="CJU49" s="683"/>
      <c r="CJV49" s="683"/>
      <c r="CJW49" s="683"/>
      <c r="CJX49" s="683"/>
      <c r="CJY49" s="683"/>
      <c r="CJZ49" s="683"/>
      <c r="CKA49" s="683"/>
      <c r="CKB49" s="683"/>
      <c r="CKC49" s="683"/>
      <c r="CKD49" s="683"/>
      <c r="CKE49" s="683"/>
      <c r="CKF49" s="683"/>
      <c r="CKG49" s="683"/>
      <c r="CKH49" s="683"/>
      <c r="CKI49" s="683"/>
      <c r="CKJ49" s="683"/>
      <c r="CKK49" s="683"/>
      <c r="CKL49" s="683"/>
      <c r="CKM49" s="683"/>
      <c r="CKN49" s="683"/>
      <c r="CKO49" s="683"/>
      <c r="CKP49" s="683"/>
      <c r="CKQ49" s="683"/>
      <c r="CKR49" s="683"/>
      <c r="CKS49" s="683"/>
      <c r="CKT49" s="683"/>
      <c r="CKU49" s="683"/>
      <c r="CKV49" s="683"/>
      <c r="CKW49" s="683"/>
      <c r="CKX49" s="683"/>
      <c r="CKY49" s="683"/>
      <c r="CKZ49" s="683"/>
      <c r="CLA49" s="683"/>
      <c r="CLB49" s="683"/>
      <c r="CLC49" s="683"/>
      <c r="CLD49" s="683"/>
      <c r="CLE49" s="683"/>
      <c r="CLF49" s="683"/>
      <c r="CLG49" s="683"/>
      <c r="CLH49" s="683"/>
      <c r="CLI49" s="683"/>
      <c r="CLJ49" s="683"/>
      <c r="CLK49" s="683"/>
      <c r="CLL49" s="683"/>
      <c r="CLM49" s="683"/>
      <c r="CLN49" s="683"/>
      <c r="CLO49" s="683"/>
      <c r="CLP49" s="683"/>
      <c r="CLQ49" s="683"/>
      <c r="CLR49" s="683"/>
      <c r="CLS49" s="683"/>
      <c r="CLT49" s="683"/>
      <c r="CLU49" s="683"/>
      <c r="CLV49" s="683"/>
      <c r="CLW49" s="683"/>
      <c r="CLX49" s="683"/>
      <c r="CLY49" s="683"/>
      <c r="CLZ49" s="683"/>
      <c r="CMA49" s="683"/>
      <c r="CMB49" s="683"/>
      <c r="CMC49" s="683"/>
      <c r="CMD49" s="683"/>
      <c r="CME49" s="683"/>
      <c r="CMF49" s="683"/>
      <c r="CMG49" s="683"/>
      <c r="CMH49" s="683"/>
      <c r="CMI49" s="683"/>
      <c r="CMJ49" s="683"/>
      <c r="CMK49" s="683"/>
      <c r="CML49" s="683"/>
      <c r="CMM49" s="683"/>
      <c r="CMN49" s="683"/>
      <c r="CMO49" s="683"/>
      <c r="CMP49" s="683"/>
      <c r="CMQ49" s="683"/>
      <c r="CMR49" s="683"/>
      <c r="CMS49" s="683"/>
      <c r="CMT49" s="683"/>
      <c r="CMU49" s="683"/>
      <c r="CMV49" s="683"/>
      <c r="CMW49" s="683"/>
      <c r="CMX49" s="683"/>
      <c r="CMY49" s="683"/>
      <c r="CMZ49" s="683"/>
      <c r="CNA49" s="683"/>
      <c r="CNB49" s="683"/>
      <c r="CNC49" s="683"/>
      <c r="CND49" s="683"/>
      <c r="CNE49" s="683"/>
      <c r="CNF49" s="683"/>
      <c r="CNG49" s="683"/>
      <c r="CNH49" s="683"/>
      <c r="CNI49" s="683"/>
      <c r="CNJ49" s="683"/>
      <c r="CNK49" s="683"/>
      <c r="CNL49" s="683"/>
      <c r="CNM49" s="683"/>
      <c r="CNN49" s="683"/>
      <c r="CNO49" s="683"/>
      <c r="CNP49" s="683"/>
      <c r="CNQ49" s="683"/>
      <c r="CNR49" s="683"/>
      <c r="CNS49" s="683"/>
      <c r="CNT49" s="683"/>
      <c r="CNU49" s="683"/>
      <c r="CNV49" s="683"/>
      <c r="CNW49" s="683"/>
      <c r="CNX49" s="683"/>
      <c r="CNY49" s="683"/>
      <c r="CNZ49" s="683"/>
      <c r="COA49" s="683"/>
      <c r="COB49" s="683"/>
      <c r="COC49" s="683"/>
      <c r="COD49" s="683"/>
      <c r="COE49" s="683"/>
      <c r="COF49" s="683"/>
      <c r="COG49" s="683"/>
      <c r="COH49" s="683"/>
      <c r="COI49" s="683"/>
      <c r="COJ49" s="683"/>
      <c r="COK49" s="683"/>
      <c r="COL49" s="683"/>
      <c r="COM49" s="683"/>
      <c r="CON49" s="683"/>
      <c r="COO49" s="683"/>
      <c r="COP49" s="683"/>
      <c r="COQ49" s="683"/>
      <c r="COR49" s="683"/>
      <c r="COS49" s="683"/>
      <c r="COT49" s="683"/>
      <c r="COU49" s="683"/>
      <c r="COV49" s="683"/>
      <c r="COW49" s="683"/>
      <c r="COX49" s="683"/>
      <c r="COY49" s="683"/>
      <c r="COZ49" s="683"/>
      <c r="CPA49" s="683"/>
      <c r="CPB49" s="683"/>
      <c r="CPC49" s="683"/>
      <c r="CPD49" s="683"/>
      <c r="CPE49" s="683"/>
      <c r="CPF49" s="683"/>
      <c r="CPG49" s="683"/>
      <c r="CPH49" s="683"/>
      <c r="CPI49" s="683"/>
      <c r="CPJ49" s="683"/>
      <c r="CPK49" s="683"/>
      <c r="CPL49" s="683"/>
      <c r="CPM49" s="683"/>
      <c r="CPN49" s="683"/>
      <c r="CPO49" s="683"/>
      <c r="CPP49" s="683"/>
      <c r="CPQ49" s="683"/>
      <c r="CPR49" s="683"/>
      <c r="CPS49" s="683"/>
      <c r="CPT49" s="683"/>
      <c r="CPU49" s="683"/>
      <c r="CPV49" s="683"/>
      <c r="CPW49" s="683"/>
      <c r="CPX49" s="683"/>
      <c r="CPY49" s="683"/>
      <c r="CPZ49" s="683"/>
      <c r="CQA49" s="683"/>
      <c r="CQB49" s="683"/>
      <c r="CQC49" s="683"/>
      <c r="CQD49" s="683"/>
      <c r="CQE49" s="683"/>
      <c r="CQF49" s="683"/>
      <c r="CQG49" s="683"/>
      <c r="CQH49" s="683"/>
      <c r="CQI49" s="683"/>
      <c r="CQJ49" s="683"/>
      <c r="CQK49" s="683"/>
      <c r="CQL49" s="683"/>
      <c r="CQM49" s="683"/>
      <c r="CQN49" s="683"/>
      <c r="CQO49" s="683"/>
      <c r="CQP49" s="683"/>
      <c r="CQQ49" s="683"/>
      <c r="CQR49" s="683"/>
      <c r="CQS49" s="683"/>
      <c r="CQT49" s="683"/>
      <c r="CQU49" s="683"/>
      <c r="CQV49" s="683"/>
      <c r="CQW49" s="683"/>
      <c r="CQX49" s="683"/>
      <c r="CQY49" s="683"/>
      <c r="CQZ49" s="683"/>
      <c r="CRA49" s="683"/>
      <c r="CRB49" s="683"/>
      <c r="CRC49" s="683"/>
      <c r="CRD49" s="683"/>
      <c r="CRE49" s="683"/>
      <c r="CRF49" s="683"/>
      <c r="CRG49" s="683"/>
      <c r="CRH49" s="683"/>
      <c r="CRI49" s="683"/>
      <c r="CRJ49" s="683"/>
      <c r="CRK49" s="683"/>
      <c r="CRL49" s="683"/>
      <c r="CRM49" s="683"/>
      <c r="CRN49" s="683"/>
      <c r="CRO49" s="683"/>
      <c r="CRP49" s="683"/>
      <c r="CRQ49" s="683"/>
      <c r="CRR49" s="683"/>
      <c r="CRS49" s="683"/>
      <c r="CRT49" s="683"/>
      <c r="CRU49" s="683"/>
      <c r="CRV49" s="683"/>
      <c r="CRW49" s="683"/>
      <c r="CRX49" s="683"/>
      <c r="CRY49" s="683"/>
      <c r="CRZ49" s="683"/>
      <c r="CSA49" s="683"/>
      <c r="CSB49" s="683"/>
      <c r="CSC49" s="683"/>
      <c r="CSD49" s="683"/>
      <c r="CSE49" s="683"/>
      <c r="CSF49" s="683"/>
      <c r="CSG49" s="683"/>
      <c r="CSH49" s="683"/>
      <c r="CSI49" s="683"/>
      <c r="CSJ49" s="683"/>
      <c r="CSK49" s="683"/>
      <c r="CSL49" s="683"/>
      <c r="CSM49" s="683"/>
      <c r="CSN49" s="683"/>
      <c r="CSO49" s="683"/>
      <c r="CSP49" s="683"/>
      <c r="CSQ49" s="683"/>
      <c r="CSR49" s="683"/>
      <c r="CSS49" s="683"/>
      <c r="CST49" s="683"/>
      <c r="CSU49" s="683"/>
      <c r="CSV49" s="683"/>
      <c r="CSW49" s="683"/>
      <c r="CSX49" s="683"/>
      <c r="CSY49" s="683"/>
      <c r="CSZ49" s="683"/>
      <c r="CTA49" s="683"/>
      <c r="CTB49" s="683"/>
      <c r="CTC49" s="683"/>
      <c r="CTD49" s="683"/>
      <c r="CTE49" s="683"/>
      <c r="CTF49" s="683"/>
      <c r="CTG49" s="683"/>
      <c r="CTH49" s="683"/>
      <c r="CTI49" s="683"/>
      <c r="CTJ49" s="683"/>
      <c r="CTK49" s="683"/>
      <c r="CTL49" s="683"/>
      <c r="CTM49" s="683"/>
      <c r="CTN49" s="683"/>
      <c r="CTO49" s="683"/>
      <c r="CTP49" s="683"/>
      <c r="CTQ49" s="683"/>
      <c r="CTR49" s="683"/>
      <c r="CTS49" s="683"/>
      <c r="CTT49" s="683"/>
      <c r="CTU49" s="683"/>
      <c r="CTV49" s="683"/>
      <c r="CTW49" s="683"/>
      <c r="CTX49" s="683"/>
      <c r="CTY49" s="683"/>
      <c r="CTZ49" s="683"/>
      <c r="CUA49" s="683"/>
      <c r="CUB49" s="683"/>
      <c r="CUC49" s="683"/>
      <c r="CUD49" s="683"/>
      <c r="CUE49" s="683"/>
      <c r="CUF49" s="683"/>
      <c r="CUG49" s="683"/>
      <c r="CUH49" s="683"/>
      <c r="CUI49" s="683"/>
      <c r="CUJ49" s="683"/>
      <c r="CUK49" s="683"/>
      <c r="CUL49" s="683"/>
      <c r="CUM49" s="683"/>
      <c r="CUN49" s="683"/>
      <c r="CUO49" s="683"/>
      <c r="CUP49" s="683"/>
      <c r="CUQ49" s="683"/>
      <c r="CUR49" s="683"/>
      <c r="CUS49" s="683"/>
      <c r="CUT49" s="683"/>
      <c r="CUU49" s="683"/>
      <c r="CUV49" s="683"/>
      <c r="CUW49" s="683"/>
      <c r="CUX49" s="683"/>
      <c r="CUY49" s="683"/>
      <c r="CUZ49" s="683"/>
      <c r="CVA49" s="683"/>
      <c r="CVB49" s="683"/>
      <c r="CVC49" s="683"/>
      <c r="CVD49" s="683"/>
      <c r="CVE49" s="683"/>
      <c r="CVF49" s="683"/>
      <c r="CVG49" s="683"/>
      <c r="CVH49" s="683"/>
      <c r="CVI49" s="683"/>
      <c r="CVJ49" s="683"/>
      <c r="CVK49" s="683"/>
      <c r="CVL49" s="683"/>
      <c r="CVM49" s="683"/>
      <c r="CVN49" s="683"/>
      <c r="CVO49" s="683"/>
      <c r="CVP49" s="683"/>
      <c r="CVQ49" s="683"/>
      <c r="CVR49" s="683"/>
      <c r="CVS49" s="683"/>
      <c r="CVT49" s="683"/>
      <c r="CVU49" s="683"/>
      <c r="CVV49" s="683"/>
      <c r="CVW49" s="683"/>
      <c r="CVX49" s="683"/>
      <c r="CVY49" s="683"/>
      <c r="CVZ49" s="683"/>
      <c r="CWA49" s="683"/>
      <c r="CWB49" s="683"/>
      <c r="CWC49" s="683"/>
      <c r="CWD49" s="683"/>
      <c r="CWE49" s="683"/>
      <c r="CWF49" s="683"/>
      <c r="CWG49" s="683"/>
      <c r="CWH49" s="683"/>
      <c r="CWI49" s="683"/>
      <c r="CWJ49" s="683"/>
      <c r="CWK49" s="683"/>
      <c r="CWL49" s="683"/>
      <c r="CWM49" s="683"/>
      <c r="CWN49" s="683"/>
      <c r="CWO49" s="683"/>
      <c r="CWP49" s="683"/>
      <c r="CWQ49" s="683"/>
      <c r="CWR49" s="683"/>
      <c r="CWS49" s="683"/>
      <c r="CWT49" s="683"/>
      <c r="CWU49" s="683"/>
      <c r="CWV49" s="683"/>
      <c r="CWW49" s="683"/>
      <c r="CWX49" s="683"/>
      <c r="CWY49" s="683"/>
      <c r="CWZ49" s="683"/>
      <c r="CXA49" s="683"/>
      <c r="CXB49" s="683"/>
      <c r="CXC49" s="683"/>
      <c r="CXD49" s="683"/>
      <c r="CXE49" s="683"/>
      <c r="CXF49" s="683"/>
      <c r="CXG49" s="683"/>
      <c r="CXH49" s="683"/>
      <c r="CXI49" s="683"/>
      <c r="CXJ49" s="683"/>
      <c r="CXK49" s="683"/>
      <c r="CXL49" s="683"/>
      <c r="CXM49" s="683"/>
      <c r="CXN49" s="683"/>
      <c r="CXO49" s="683"/>
      <c r="CXP49" s="683"/>
      <c r="CXQ49" s="683"/>
      <c r="CXR49" s="683"/>
      <c r="CXS49" s="683"/>
      <c r="CXT49" s="683"/>
      <c r="CXU49" s="683"/>
      <c r="CXV49" s="683"/>
      <c r="CXW49" s="683"/>
      <c r="CXX49" s="683"/>
      <c r="CXY49" s="683"/>
      <c r="CXZ49" s="683"/>
      <c r="CYA49" s="683"/>
      <c r="CYB49" s="683"/>
      <c r="CYC49" s="683"/>
      <c r="CYD49" s="683"/>
      <c r="CYE49" s="683"/>
      <c r="CYF49" s="683"/>
      <c r="CYG49" s="683"/>
      <c r="CYH49" s="683"/>
      <c r="CYI49" s="683"/>
      <c r="CYJ49" s="683"/>
      <c r="CYK49" s="683"/>
      <c r="CYL49" s="683"/>
      <c r="CYM49" s="683"/>
      <c r="CYN49" s="683"/>
      <c r="CYO49" s="683"/>
      <c r="CYP49" s="683"/>
      <c r="CYQ49" s="683"/>
      <c r="CYR49" s="683"/>
      <c r="CYS49" s="683"/>
      <c r="CYT49" s="683"/>
      <c r="CYU49" s="683"/>
      <c r="CYV49" s="683"/>
      <c r="CYW49" s="683"/>
      <c r="CYX49" s="683"/>
      <c r="CYY49" s="683"/>
      <c r="CYZ49" s="683"/>
      <c r="CZA49" s="683"/>
      <c r="CZB49" s="683"/>
      <c r="CZC49" s="683"/>
      <c r="CZD49" s="683"/>
      <c r="CZE49" s="683"/>
      <c r="CZF49" s="683"/>
      <c r="CZG49" s="683"/>
      <c r="CZH49" s="683"/>
      <c r="CZI49" s="683"/>
      <c r="CZJ49" s="683"/>
      <c r="CZK49" s="683"/>
      <c r="CZL49" s="683"/>
      <c r="CZM49" s="683"/>
      <c r="CZN49" s="683"/>
      <c r="CZO49" s="683"/>
      <c r="CZP49" s="683"/>
      <c r="CZQ49" s="683"/>
      <c r="CZR49" s="683"/>
      <c r="CZS49" s="683"/>
      <c r="CZT49" s="683"/>
      <c r="CZU49" s="683"/>
      <c r="CZV49" s="683"/>
      <c r="CZW49" s="683"/>
      <c r="CZX49" s="683"/>
      <c r="CZY49" s="683"/>
      <c r="CZZ49" s="683"/>
      <c r="DAA49" s="683"/>
      <c r="DAB49" s="683"/>
      <c r="DAC49" s="683"/>
      <c r="DAD49" s="683"/>
      <c r="DAE49" s="683"/>
      <c r="DAF49" s="683"/>
      <c r="DAG49" s="683"/>
      <c r="DAH49" s="683"/>
      <c r="DAI49" s="683"/>
      <c r="DAJ49" s="683"/>
      <c r="DAK49" s="683"/>
      <c r="DAL49" s="683"/>
      <c r="DAM49" s="683"/>
      <c r="DAN49" s="683"/>
      <c r="DAO49" s="683"/>
      <c r="DAP49" s="683"/>
      <c r="DAQ49" s="683"/>
      <c r="DAR49" s="683"/>
      <c r="DAS49" s="683"/>
      <c r="DAT49" s="683"/>
      <c r="DAU49" s="683"/>
      <c r="DAV49" s="683"/>
      <c r="DAW49" s="683"/>
      <c r="DAX49" s="683"/>
      <c r="DAY49" s="683"/>
      <c r="DAZ49" s="683"/>
      <c r="DBA49" s="683"/>
      <c r="DBB49" s="683"/>
      <c r="DBC49" s="683"/>
      <c r="DBD49" s="683"/>
      <c r="DBE49" s="683"/>
      <c r="DBF49" s="683"/>
      <c r="DBG49" s="683"/>
      <c r="DBH49" s="683"/>
      <c r="DBI49" s="683"/>
      <c r="DBJ49" s="683"/>
      <c r="DBK49" s="683"/>
      <c r="DBL49" s="683"/>
      <c r="DBM49" s="683"/>
      <c r="DBN49" s="683"/>
      <c r="DBO49" s="683"/>
      <c r="DBP49" s="683"/>
      <c r="DBQ49" s="683"/>
      <c r="DBR49" s="683"/>
      <c r="DBS49" s="683"/>
      <c r="DBT49" s="683"/>
      <c r="DBU49" s="683"/>
      <c r="DBV49" s="683"/>
      <c r="DBW49" s="683"/>
      <c r="DBX49" s="683"/>
      <c r="DBY49" s="683"/>
      <c r="DBZ49" s="683"/>
      <c r="DCA49" s="683"/>
      <c r="DCB49" s="683"/>
      <c r="DCC49" s="683"/>
      <c r="DCD49" s="683"/>
      <c r="DCE49" s="683"/>
      <c r="DCF49" s="683"/>
      <c r="DCG49" s="683"/>
      <c r="DCH49" s="683"/>
      <c r="DCI49" s="683"/>
      <c r="DCJ49" s="683"/>
      <c r="DCK49" s="683"/>
      <c r="DCL49" s="683"/>
      <c r="DCM49" s="683"/>
      <c r="DCN49" s="683"/>
      <c r="DCO49" s="683"/>
      <c r="DCP49" s="683"/>
      <c r="DCQ49" s="683"/>
      <c r="DCR49" s="683"/>
      <c r="DCS49" s="683"/>
      <c r="DCT49" s="683"/>
      <c r="DCU49" s="683"/>
      <c r="DCV49" s="683"/>
      <c r="DCW49" s="683"/>
      <c r="DCX49" s="683"/>
      <c r="DCY49" s="683"/>
      <c r="DCZ49" s="683"/>
      <c r="DDA49" s="683"/>
      <c r="DDB49" s="683"/>
      <c r="DDC49" s="683"/>
      <c r="DDD49" s="683"/>
      <c r="DDE49" s="683"/>
      <c r="DDF49" s="683"/>
      <c r="DDG49" s="683"/>
      <c r="DDH49" s="683"/>
      <c r="DDI49" s="683"/>
      <c r="DDJ49" s="683"/>
      <c r="DDK49" s="683"/>
      <c r="DDL49" s="683"/>
      <c r="DDM49" s="683"/>
      <c r="DDN49" s="683"/>
      <c r="DDO49" s="683"/>
      <c r="DDP49" s="683"/>
      <c r="DDQ49" s="683"/>
      <c r="DDR49" s="683"/>
      <c r="DDS49" s="683"/>
      <c r="DDT49" s="683"/>
      <c r="DDU49" s="683"/>
      <c r="DDV49" s="683"/>
      <c r="DDW49" s="683"/>
      <c r="DDX49" s="683"/>
      <c r="DDY49" s="683"/>
      <c r="DDZ49" s="683"/>
      <c r="DEA49" s="683"/>
      <c r="DEB49" s="683"/>
      <c r="DEC49" s="683"/>
      <c r="DED49" s="683"/>
      <c r="DEE49" s="683"/>
      <c r="DEF49" s="683"/>
      <c r="DEG49" s="683"/>
      <c r="DEH49" s="683"/>
      <c r="DEI49" s="683"/>
      <c r="DEJ49" s="683"/>
      <c r="DEK49" s="683"/>
      <c r="DEL49" s="683"/>
      <c r="DEM49" s="683"/>
      <c r="DEN49" s="683"/>
      <c r="DEO49" s="683"/>
      <c r="DEP49" s="683"/>
      <c r="DEQ49" s="683"/>
      <c r="DER49" s="683"/>
      <c r="DES49" s="683"/>
      <c r="DET49" s="683"/>
      <c r="DEU49" s="683"/>
      <c r="DEV49" s="683"/>
      <c r="DEW49" s="683"/>
      <c r="DEX49" s="683"/>
      <c r="DEY49" s="683"/>
      <c r="DEZ49" s="683"/>
      <c r="DFA49" s="683"/>
      <c r="DFB49" s="683"/>
      <c r="DFC49" s="683"/>
      <c r="DFD49" s="683"/>
      <c r="DFE49" s="683"/>
      <c r="DFF49" s="683"/>
      <c r="DFG49" s="683"/>
      <c r="DFH49" s="683"/>
      <c r="DFI49" s="683"/>
      <c r="DFJ49" s="683"/>
      <c r="DFK49" s="683"/>
      <c r="DFL49" s="683"/>
      <c r="DFM49" s="683"/>
      <c r="DFN49" s="683"/>
      <c r="DFO49" s="683"/>
      <c r="DFP49" s="683"/>
      <c r="DFQ49" s="683"/>
      <c r="DFR49" s="683"/>
      <c r="DFS49" s="683"/>
      <c r="DFT49" s="683"/>
      <c r="DFU49" s="683"/>
      <c r="DFV49" s="683"/>
      <c r="DFW49" s="683"/>
      <c r="DFX49" s="683"/>
      <c r="DFY49" s="683"/>
      <c r="DFZ49" s="683"/>
      <c r="DGA49" s="683"/>
      <c r="DGB49" s="683"/>
      <c r="DGC49" s="683"/>
      <c r="DGD49" s="683"/>
      <c r="DGE49" s="683"/>
      <c r="DGF49" s="683"/>
      <c r="DGG49" s="683"/>
      <c r="DGH49" s="683"/>
      <c r="DGI49" s="683"/>
      <c r="DGJ49" s="683"/>
      <c r="DGK49" s="683"/>
      <c r="DGL49" s="683"/>
      <c r="DGM49" s="683"/>
      <c r="DGN49" s="683"/>
      <c r="DGO49" s="683"/>
      <c r="DGP49" s="683"/>
      <c r="DGQ49" s="683"/>
      <c r="DGR49" s="683"/>
      <c r="DGS49" s="683"/>
      <c r="DGT49" s="683"/>
      <c r="DGU49" s="683"/>
      <c r="DGV49" s="683"/>
      <c r="DGW49" s="683"/>
      <c r="DGX49" s="683"/>
      <c r="DGY49" s="683"/>
      <c r="DGZ49" s="683"/>
      <c r="DHA49" s="683"/>
      <c r="DHB49" s="683"/>
      <c r="DHC49" s="683"/>
      <c r="DHD49" s="683"/>
      <c r="DHE49" s="683"/>
      <c r="DHF49" s="683"/>
      <c r="DHG49" s="683"/>
      <c r="DHH49" s="683"/>
      <c r="DHI49" s="683"/>
      <c r="DHJ49" s="683"/>
      <c r="DHK49" s="683"/>
      <c r="DHL49" s="683"/>
      <c r="DHM49" s="683"/>
      <c r="DHN49" s="683"/>
      <c r="DHO49" s="683"/>
      <c r="DHP49" s="683"/>
      <c r="DHQ49" s="683"/>
      <c r="DHR49" s="683"/>
      <c r="DHS49" s="683"/>
      <c r="DHT49" s="683"/>
      <c r="DHU49" s="683"/>
      <c r="DHV49" s="683"/>
      <c r="DHW49" s="683"/>
      <c r="DHX49" s="683"/>
      <c r="DHY49" s="683"/>
      <c r="DHZ49" s="683"/>
      <c r="DIA49" s="683"/>
      <c r="DIB49" s="683"/>
      <c r="DIC49" s="683"/>
      <c r="DID49" s="683"/>
      <c r="DIE49" s="683"/>
      <c r="DIF49" s="683"/>
      <c r="DIG49" s="683"/>
      <c r="DIH49" s="683"/>
      <c r="DII49" s="683"/>
      <c r="DIJ49" s="683"/>
      <c r="DIK49" s="683"/>
      <c r="DIL49" s="683"/>
      <c r="DIM49" s="683"/>
      <c r="DIN49" s="683"/>
      <c r="DIO49" s="683"/>
      <c r="DIP49" s="683"/>
      <c r="DIQ49" s="683"/>
      <c r="DIR49" s="683"/>
      <c r="DIS49" s="683"/>
      <c r="DIT49" s="683"/>
      <c r="DIU49" s="683"/>
      <c r="DIV49" s="683"/>
      <c r="DIW49" s="683"/>
      <c r="DIX49" s="683"/>
      <c r="DIY49" s="683"/>
      <c r="DIZ49" s="683"/>
      <c r="DJA49" s="683"/>
      <c r="DJB49" s="683"/>
      <c r="DJC49" s="683"/>
      <c r="DJD49" s="683"/>
      <c r="DJE49" s="683"/>
      <c r="DJF49" s="683"/>
      <c r="DJG49" s="683"/>
      <c r="DJH49" s="683"/>
      <c r="DJI49" s="683"/>
      <c r="DJJ49" s="683"/>
      <c r="DJK49" s="683"/>
      <c r="DJL49" s="683"/>
      <c r="DJM49" s="683"/>
      <c r="DJN49" s="683"/>
      <c r="DJO49" s="683"/>
      <c r="DJP49" s="683"/>
      <c r="DJQ49" s="683"/>
      <c r="DJR49" s="683"/>
      <c r="DJS49" s="683"/>
      <c r="DJT49" s="683"/>
      <c r="DJU49" s="683"/>
      <c r="DJV49" s="683"/>
      <c r="DJW49" s="683"/>
      <c r="DJX49" s="683"/>
      <c r="DJY49" s="683"/>
      <c r="DJZ49" s="683"/>
      <c r="DKA49" s="683"/>
      <c r="DKB49" s="683"/>
      <c r="DKC49" s="683"/>
      <c r="DKD49" s="683"/>
      <c r="DKE49" s="683"/>
      <c r="DKF49" s="683"/>
      <c r="DKG49" s="683"/>
      <c r="DKH49" s="683"/>
      <c r="DKI49" s="683"/>
      <c r="DKJ49" s="683"/>
      <c r="DKK49" s="683"/>
      <c r="DKL49" s="683"/>
      <c r="DKM49" s="683"/>
      <c r="DKN49" s="683"/>
      <c r="DKO49" s="683"/>
      <c r="DKP49" s="683"/>
      <c r="DKQ49" s="683"/>
      <c r="DKR49" s="683"/>
      <c r="DKS49" s="683"/>
      <c r="DKT49" s="683"/>
      <c r="DKU49" s="683"/>
      <c r="DKV49" s="683"/>
      <c r="DKW49" s="683"/>
      <c r="DKX49" s="683"/>
      <c r="DKY49" s="683"/>
      <c r="DKZ49" s="683"/>
      <c r="DLA49" s="683"/>
      <c r="DLB49" s="683"/>
      <c r="DLC49" s="683"/>
      <c r="DLD49" s="683"/>
      <c r="DLE49" s="683"/>
      <c r="DLF49" s="683"/>
      <c r="DLG49" s="683"/>
      <c r="DLH49" s="683"/>
      <c r="DLI49" s="683"/>
      <c r="DLJ49" s="683"/>
      <c r="DLK49" s="683"/>
      <c r="DLL49" s="683"/>
      <c r="DLM49" s="683"/>
      <c r="DLN49" s="683"/>
      <c r="DLO49" s="683"/>
      <c r="DLP49" s="683"/>
      <c r="DLQ49" s="683"/>
      <c r="DLR49" s="683"/>
      <c r="DLS49" s="683"/>
      <c r="DLT49" s="683"/>
      <c r="DLU49" s="683"/>
      <c r="DLV49" s="683"/>
      <c r="DLW49" s="683"/>
      <c r="DLX49" s="683"/>
      <c r="DLY49" s="683"/>
      <c r="DLZ49" s="683"/>
      <c r="DMA49" s="683"/>
      <c r="DMB49" s="683"/>
      <c r="DMC49" s="683"/>
      <c r="DMD49" s="683"/>
      <c r="DME49" s="683"/>
      <c r="DMF49" s="683"/>
      <c r="DMG49" s="683"/>
      <c r="DMH49" s="683"/>
      <c r="DMI49" s="683"/>
      <c r="DMJ49" s="683"/>
      <c r="DMK49" s="683"/>
      <c r="DML49" s="683"/>
      <c r="DMM49" s="683"/>
      <c r="DMN49" s="683"/>
      <c r="DMO49" s="683"/>
      <c r="DMP49" s="683"/>
      <c r="DMQ49" s="683"/>
      <c r="DMR49" s="683"/>
      <c r="DMS49" s="683"/>
      <c r="DMT49" s="683"/>
      <c r="DMU49" s="683"/>
      <c r="DMV49" s="683"/>
      <c r="DMW49" s="683"/>
      <c r="DMX49" s="683"/>
      <c r="DMY49" s="683"/>
      <c r="DMZ49" s="683"/>
      <c r="DNA49" s="683"/>
      <c r="DNB49" s="683"/>
      <c r="DNC49" s="683"/>
      <c r="DND49" s="683"/>
      <c r="DNE49" s="683"/>
      <c r="DNF49" s="683"/>
      <c r="DNG49" s="683"/>
      <c r="DNH49" s="683"/>
      <c r="DNI49" s="683"/>
      <c r="DNJ49" s="683"/>
      <c r="DNK49" s="683"/>
      <c r="DNL49" s="683"/>
      <c r="DNM49" s="683"/>
      <c r="DNN49" s="683"/>
      <c r="DNO49" s="683"/>
      <c r="DNP49" s="683"/>
      <c r="DNQ49" s="683"/>
      <c r="DNR49" s="683"/>
      <c r="DNS49" s="683"/>
      <c r="DNT49" s="683"/>
      <c r="DNU49" s="683"/>
      <c r="DNV49" s="683"/>
      <c r="DNW49" s="683"/>
      <c r="DNX49" s="683"/>
      <c r="DNY49" s="683"/>
      <c r="DNZ49" s="683"/>
      <c r="DOA49" s="683"/>
      <c r="DOB49" s="683"/>
      <c r="DOC49" s="683"/>
      <c r="DOD49" s="683"/>
      <c r="DOE49" s="683"/>
      <c r="DOF49" s="683"/>
      <c r="DOG49" s="683"/>
      <c r="DOH49" s="683"/>
      <c r="DOI49" s="683"/>
      <c r="DOJ49" s="683"/>
      <c r="DOK49" s="683"/>
      <c r="DOL49" s="683"/>
      <c r="DOM49" s="683"/>
      <c r="DON49" s="683"/>
      <c r="DOO49" s="683"/>
      <c r="DOP49" s="683"/>
      <c r="DOQ49" s="683"/>
      <c r="DOR49" s="683"/>
      <c r="DOS49" s="683"/>
      <c r="DOT49" s="683"/>
      <c r="DOU49" s="683"/>
      <c r="DOV49" s="683"/>
      <c r="DOW49" s="683"/>
      <c r="DOX49" s="683"/>
      <c r="DOY49" s="683"/>
      <c r="DOZ49" s="683"/>
      <c r="DPA49" s="683"/>
      <c r="DPB49" s="683"/>
      <c r="DPC49" s="683"/>
      <c r="DPD49" s="683"/>
      <c r="DPE49" s="683"/>
      <c r="DPF49" s="683"/>
      <c r="DPG49" s="683"/>
      <c r="DPH49" s="683"/>
      <c r="DPI49" s="683"/>
      <c r="DPJ49" s="683"/>
      <c r="DPK49" s="683"/>
      <c r="DPL49" s="683"/>
      <c r="DPM49" s="683"/>
      <c r="DPN49" s="683"/>
      <c r="DPO49" s="683"/>
      <c r="DPP49" s="683"/>
      <c r="DPQ49" s="683"/>
      <c r="DPR49" s="683"/>
      <c r="DPS49" s="683"/>
      <c r="DPT49" s="683"/>
      <c r="DPU49" s="683"/>
      <c r="DPV49" s="683"/>
      <c r="DPW49" s="683"/>
      <c r="DPX49" s="683"/>
      <c r="DPY49" s="683"/>
      <c r="DPZ49" s="683"/>
      <c r="DQA49" s="683"/>
      <c r="DQB49" s="683"/>
      <c r="DQC49" s="683"/>
      <c r="DQD49" s="683"/>
      <c r="DQE49" s="683"/>
      <c r="DQF49" s="683"/>
      <c r="DQG49" s="683"/>
      <c r="DQH49" s="683"/>
      <c r="DQI49" s="683"/>
      <c r="DQJ49" s="683"/>
      <c r="DQK49" s="683"/>
      <c r="DQL49" s="683"/>
      <c r="DQM49" s="683"/>
      <c r="DQN49" s="683"/>
      <c r="DQO49" s="683"/>
      <c r="DQP49" s="683"/>
      <c r="DQQ49" s="683"/>
      <c r="DQR49" s="683"/>
      <c r="DQS49" s="683"/>
      <c r="DQT49" s="683"/>
      <c r="DQU49" s="683"/>
      <c r="DQV49" s="683"/>
      <c r="DQW49" s="683"/>
      <c r="DQX49" s="683"/>
      <c r="DQY49" s="683"/>
      <c r="DQZ49" s="683"/>
      <c r="DRA49" s="683"/>
      <c r="DRB49" s="683"/>
      <c r="DRC49" s="683"/>
      <c r="DRD49" s="683"/>
      <c r="DRE49" s="683"/>
      <c r="DRF49" s="683"/>
      <c r="DRG49" s="683"/>
      <c r="DRH49" s="683"/>
      <c r="DRI49" s="683"/>
      <c r="DRJ49" s="683"/>
      <c r="DRK49" s="683"/>
      <c r="DRL49" s="683"/>
      <c r="DRM49" s="683"/>
      <c r="DRN49" s="683"/>
      <c r="DRO49" s="683"/>
      <c r="DRP49" s="683"/>
      <c r="DRQ49" s="683"/>
      <c r="DRR49" s="683"/>
      <c r="DRS49" s="683"/>
      <c r="DRT49" s="683"/>
      <c r="DRU49" s="683"/>
      <c r="DRV49" s="683"/>
      <c r="DRW49" s="683"/>
      <c r="DRX49" s="683"/>
      <c r="DRY49" s="683"/>
      <c r="DRZ49" s="683"/>
      <c r="DSA49" s="683"/>
      <c r="DSB49" s="683"/>
      <c r="DSC49" s="683"/>
      <c r="DSD49" s="683"/>
      <c r="DSE49" s="683"/>
      <c r="DSF49" s="683"/>
      <c r="DSG49" s="683"/>
      <c r="DSH49" s="683"/>
      <c r="DSI49" s="683"/>
      <c r="DSJ49" s="683"/>
      <c r="DSK49" s="683"/>
      <c r="DSL49" s="683"/>
      <c r="DSM49" s="683"/>
      <c r="DSN49" s="683"/>
      <c r="DSO49" s="683"/>
      <c r="DSP49" s="683"/>
      <c r="DSQ49" s="683"/>
      <c r="DSR49" s="683"/>
      <c r="DSS49" s="683"/>
      <c r="DST49" s="683"/>
      <c r="DSU49" s="683"/>
      <c r="DSV49" s="683"/>
      <c r="DSW49" s="683"/>
      <c r="DSX49" s="683"/>
      <c r="DSY49" s="683"/>
      <c r="DSZ49" s="683"/>
      <c r="DTA49" s="683"/>
      <c r="DTB49" s="683"/>
      <c r="DTC49" s="683"/>
      <c r="DTD49" s="683"/>
      <c r="DTE49" s="683"/>
      <c r="DTF49" s="683"/>
      <c r="DTG49" s="683"/>
      <c r="DTH49" s="683"/>
      <c r="DTI49" s="683"/>
      <c r="DTJ49" s="683"/>
      <c r="DTK49" s="683"/>
      <c r="DTL49" s="683"/>
      <c r="DTM49" s="683"/>
      <c r="DTN49" s="683"/>
      <c r="DTO49" s="683"/>
      <c r="DTP49" s="683"/>
      <c r="DTQ49" s="683"/>
      <c r="DTR49" s="683"/>
      <c r="DTS49" s="683"/>
      <c r="DTT49" s="683"/>
      <c r="DTU49" s="683"/>
      <c r="DTV49" s="683"/>
      <c r="DTW49" s="683"/>
      <c r="DTX49" s="683"/>
      <c r="DTY49" s="683"/>
      <c r="DTZ49" s="683"/>
      <c r="DUA49" s="683"/>
      <c r="DUB49" s="683"/>
      <c r="DUC49" s="683"/>
      <c r="DUD49" s="683"/>
      <c r="DUE49" s="683"/>
      <c r="DUF49" s="683"/>
      <c r="DUG49" s="683"/>
      <c r="DUH49" s="683"/>
      <c r="DUI49" s="683"/>
      <c r="DUJ49" s="683"/>
      <c r="DUK49" s="683"/>
      <c r="DUL49" s="683"/>
      <c r="DUM49" s="683"/>
      <c r="DUN49" s="683"/>
      <c r="DUO49" s="683"/>
      <c r="DUP49" s="683"/>
      <c r="DUQ49" s="683"/>
      <c r="DUR49" s="683"/>
      <c r="DUS49" s="683"/>
      <c r="DUT49" s="683"/>
      <c r="DUU49" s="683"/>
      <c r="DUV49" s="683"/>
      <c r="DUW49" s="683"/>
      <c r="DUX49" s="683"/>
      <c r="DUY49" s="683"/>
      <c r="DUZ49" s="683"/>
      <c r="DVA49" s="683"/>
      <c r="DVB49" s="683"/>
      <c r="DVC49" s="683"/>
      <c r="DVD49" s="683"/>
      <c r="DVE49" s="683"/>
      <c r="DVF49" s="683"/>
      <c r="DVG49" s="683"/>
      <c r="DVH49" s="683"/>
      <c r="DVI49" s="683"/>
      <c r="DVJ49" s="683"/>
      <c r="DVK49" s="683"/>
      <c r="DVL49" s="683"/>
      <c r="DVM49" s="683"/>
      <c r="DVN49" s="683"/>
      <c r="DVO49" s="683"/>
      <c r="DVP49" s="683"/>
      <c r="DVQ49" s="683"/>
      <c r="DVR49" s="683"/>
      <c r="DVS49" s="683"/>
      <c r="DVT49" s="683"/>
      <c r="DVU49" s="683"/>
      <c r="DVV49" s="683"/>
      <c r="DVW49" s="683"/>
      <c r="DVX49" s="683"/>
      <c r="DVY49" s="683"/>
      <c r="DVZ49" s="683"/>
      <c r="DWA49" s="683"/>
      <c r="DWB49" s="683"/>
      <c r="DWC49" s="683"/>
      <c r="DWD49" s="683"/>
      <c r="DWE49" s="683"/>
      <c r="DWF49" s="683"/>
      <c r="DWG49" s="683"/>
      <c r="DWH49" s="683"/>
      <c r="DWI49" s="683"/>
      <c r="DWJ49" s="683"/>
      <c r="DWK49" s="683"/>
      <c r="DWL49" s="683"/>
      <c r="DWM49" s="683"/>
      <c r="DWN49" s="683"/>
      <c r="DWO49" s="683"/>
      <c r="DWP49" s="683"/>
      <c r="DWQ49" s="683"/>
      <c r="DWR49" s="683"/>
      <c r="DWS49" s="683"/>
      <c r="DWT49" s="683"/>
      <c r="DWU49" s="683"/>
      <c r="DWV49" s="683"/>
      <c r="DWW49" s="683"/>
      <c r="DWX49" s="683"/>
      <c r="DWY49" s="683"/>
      <c r="DWZ49" s="683"/>
      <c r="DXA49" s="683"/>
      <c r="DXB49" s="683"/>
      <c r="DXC49" s="683"/>
      <c r="DXD49" s="683"/>
      <c r="DXE49" s="683"/>
      <c r="DXF49" s="683"/>
      <c r="DXG49" s="683"/>
      <c r="DXH49" s="683"/>
      <c r="DXI49" s="683"/>
      <c r="DXJ49" s="683"/>
      <c r="DXK49" s="683"/>
      <c r="DXL49" s="683"/>
      <c r="DXM49" s="683"/>
      <c r="DXN49" s="683"/>
      <c r="DXO49" s="683"/>
      <c r="DXP49" s="683"/>
      <c r="DXQ49" s="683"/>
      <c r="DXR49" s="683"/>
      <c r="DXS49" s="683"/>
      <c r="DXT49" s="683"/>
      <c r="DXU49" s="683"/>
      <c r="DXV49" s="683"/>
      <c r="DXW49" s="683"/>
      <c r="DXX49" s="683"/>
      <c r="DXY49" s="683"/>
      <c r="DXZ49" s="683"/>
      <c r="DYA49" s="683"/>
      <c r="DYB49" s="683"/>
      <c r="DYC49" s="683"/>
      <c r="DYD49" s="683"/>
      <c r="DYE49" s="683"/>
      <c r="DYF49" s="683"/>
      <c r="DYG49" s="683"/>
      <c r="DYH49" s="683"/>
      <c r="DYI49" s="683"/>
      <c r="DYJ49" s="683"/>
      <c r="DYK49" s="683"/>
      <c r="DYL49" s="683"/>
      <c r="DYM49" s="683"/>
      <c r="DYN49" s="683"/>
      <c r="DYO49" s="683"/>
      <c r="DYP49" s="683"/>
      <c r="DYQ49" s="683"/>
      <c r="DYR49" s="683"/>
      <c r="DYS49" s="683"/>
      <c r="DYT49" s="683"/>
      <c r="DYU49" s="683"/>
      <c r="DYV49" s="683"/>
      <c r="DYW49" s="683"/>
      <c r="DYX49" s="683"/>
      <c r="DYY49" s="683"/>
      <c r="DYZ49" s="683"/>
      <c r="DZA49" s="683"/>
      <c r="DZB49" s="683"/>
      <c r="DZC49" s="683"/>
      <c r="DZD49" s="683"/>
      <c r="DZE49" s="683"/>
      <c r="DZF49" s="683"/>
      <c r="DZG49" s="683"/>
      <c r="DZH49" s="683"/>
      <c r="DZI49" s="683"/>
      <c r="DZJ49" s="683"/>
      <c r="DZK49" s="683"/>
      <c r="DZL49" s="683"/>
      <c r="DZM49" s="683"/>
      <c r="DZN49" s="683"/>
      <c r="DZO49" s="683"/>
      <c r="DZP49" s="683"/>
      <c r="DZQ49" s="683"/>
      <c r="DZR49" s="683"/>
      <c r="DZS49" s="683"/>
      <c r="DZT49" s="683"/>
      <c r="DZU49" s="683"/>
      <c r="DZV49" s="683"/>
      <c r="DZW49" s="683"/>
      <c r="DZX49" s="683"/>
      <c r="DZY49" s="683"/>
      <c r="DZZ49" s="683"/>
      <c r="EAA49" s="683"/>
      <c r="EAB49" s="683"/>
      <c r="EAC49" s="683"/>
      <c r="EAD49" s="683"/>
      <c r="EAE49" s="683"/>
      <c r="EAF49" s="683"/>
      <c r="EAG49" s="683"/>
      <c r="EAH49" s="683"/>
      <c r="EAI49" s="683"/>
      <c r="EAJ49" s="683"/>
      <c r="EAK49" s="683"/>
      <c r="EAL49" s="683"/>
      <c r="EAM49" s="683"/>
      <c r="EAN49" s="683"/>
      <c r="EAO49" s="683"/>
      <c r="EAP49" s="683"/>
      <c r="EAQ49" s="683"/>
      <c r="EAR49" s="683"/>
      <c r="EAS49" s="683"/>
      <c r="EAT49" s="683"/>
      <c r="EAU49" s="683"/>
      <c r="EAV49" s="683"/>
      <c r="EAW49" s="683"/>
      <c r="EAX49" s="683"/>
      <c r="EAY49" s="683"/>
      <c r="EAZ49" s="683"/>
      <c r="EBA49" s="683"/>
      <c r="EBB49" s="683"/>
      <c r="EBC49" s="683"/>
      <c r="EBD49" s="683"/>
      <c r="EBE49" s="683"/>
      <c r="EBF49" s="683"/>
      <c r="EBG49" s="683"/>
      <c r="EBH49" s="683"/>
      <c r="EBI49" s="683"/>
      <c r="EBJ49" s="683"/>
      <c r="EBK49" s="683"/>
      <c r="EBL49" s="683"/>
      <c r="EBM49" s="683"/>
      <c r="EBN49" s="683"/>
      <c r="EBO49" s="683"/>
      <c r="EBP49" s="683"/>
      <c r="EBQ49" s="683"/>
      <c r="EBR49" s="683"/>
      <c r="EBS49" s="683"/>
      <c r="EBT49" s="683"/>
      <c r="EBU49" s="683"/>
      <c r="EBV49" s="683"/>
      <c r="EBW49" s="683"/>
      <c r="EBX49" s="683"/>
      <c r="EBY49" s="683"/>
      <c r="EBZ49" s="683"/>
      <c r="ECA49" s="683"/>
      <c r="ECB49" s="683"/>
      <c r="ECC49" s="683"/>
      <c r="ECD49" s="683"/>
      <c r="ECE49" s="683"/>
      <c r="ECF49" s="683"/>
      <c r="ECG49" s="683"/>
      <c r="ECH49" s="683"/>
      <c r="ECI49" s="683"/>
      <c r="ECJ49" s="683"/>
      <c r="ECK49" s="683"/>
      <c r="ECL49" s="683"/>
      <c r="ECM49" s="683"/>
      <c r="ECN49" s="683"/>
      <c r="ECO49" s="683"/>
      <c r="ECP49" s="683"/>
      <c r="ECQ49" s="683"/>
      <c r="ECR49" s="683"/>
      <c r="ECS49" s="683"/>
      <c r="ECT49" s="683"/>
      <c r="ECU49" s="683"/>
      <c r="ECV49" s="683"/>
      <c r="ECW49" s="683"/>
      <c r="ECX49" s="683"/>
      <c r="ECY49" s="683"/>
      <c r="ECZ49" s="683"/>
      <c r="EDA49" s="683"/>
      <c r="EDB49" s="683"/>
      <c r="EDC49" s="683"/>
      <c r="EDD49" s="683"/>
      <c r="EDE49" s="683"/>
      <c r="EDF49" s="683"/>
      <c r="EDG49" s="683"/>
      <c r="EDH49" s="683"/>
      <c r="EDI49" s="683"/>
      <c r="EDJ49" s="683"/>
      <c r="EDK49" s="683"/>
      <c r="EDL49" s="683"/>
      <c r="EDM49" s="683"/>
      <c r="EDN49" s="683"/>
      <c r="EDO49" s="683"/>
      <c r="EDP49" s="683"/>
      <c r="EDQ49" s="683"/>
      <c r="EDR49" s="683"/>
      <c r="EDS49" s="683"/>
      <c r="EDT49" s="683"/>
      <c r="EDU49" s="683"/>
      <c r="EDV49" s="683"/>
      <c r="EDW49" s="683"/>
      <c r="EDX49" s="683"/>
      <c r="EDY49" s="683"/>
      <c r="EDZ49" s="683"/>
      <c r="EEA49" s="683"/>
      <c r="EEB49" s="683"/>
      <c r="EEC49" s="683"/>
      <c r="EED49" s="683"/>
      <c r="EEE49" s="683"/>
      <c r="EEF49" s="683"/>
      <c r="EEG49" s="683"/>
      <c r="EEH49" s="683"/>
      <c r="EEI49" s="683"/>
      <c r="EEJ49" s="683"/>
      <c r="EEK49" s="683"/>
      <c r="EEL49" s="683"/>
      <c r="EEM49" s="683"/>
      <c r="EEN49" s="683"/>
      <c r="EEO49" s="683"/>
      <c r="EEP49" s="683"/>
      <c r="EEQ49" s="683"/>
      <c r="EER49" s="683"/>
      <c r="EES49" s="683"/>
      <c r="EET49" s="683"/>
      <c r="EEU49" s="683"/>
      <c r="EEV49" s="683"/>
      <c r="EEW49" s="683"/>
      <c r="EEX49" s="683"/>
      <c r="EEY49" s="683"/>
      <c r="EEZ49" s="683"/>
      <c r="EFA49" s="683"/>
      <c r="EFB49" s="683"/>
      <c r="EFC49" s="683"/>
      <c r="EFD49" s="683"/>
      <c r="EFE49" s="683"/>
      <c r="EFF49" s="683"/>
      <c r="EFG49" s="683"/>
      <c r="EFH49" s="683"/>
      <c r="EFI49" s="683"/>
      <c r="EFJ49" s="683"/>
      <c r="EFK49" s="683"/>
      <c r="EFL49" s="683"/>
      <c r="EFM49" s="683"/>
      <c r="EFN49" s="683"/>
      <c r="EFO49" s="683"/>
      <c r="EFP49" s="683"/>
      <c r="EFQ49" s="683"/>
      <c r="EFR49" s="683"/>
      <c r="EFS49" s="683"/>
      <c r="EFT49" s="683"/>
      <c r="EFU49" s="683"/>
      <c r="EFV49" s="683"/>
      <c r="EFW49" s="683"/>
      <c r="EFX49" s="683"/>
      <c r="EFY49" s="683"/>
      <c r="EFZ49" s="683"/>
      <c r="EGA49" s="683"/>
      <c r="EGB49" s="683"/>
      <c r="EGC49" s="683"/>
      <c r="EGD49" s="683"/>
      <c r="EGE49" s="683"/>
      <c r="EGF49" s="683"/>
      <c r="EGG49" s="683"/>
      <c r="EGH49" s="683"/>
      <c r="EGI49" s="683"/>
      <c r="EGJ49" s="683"/>
      <c r="EGK49" s="683"/>
      <c r="EGL49" s="683"/>
      <c r="EGM49" s="683"/>
      <c r="EGN49" s="683"/>
      <c r="EGO49" s="683"/>
      <c r="EGP49" s="683"/>
      <c r="EGQ49" s="683"/>
      <c r="EGR49" s="683"/>
      <c r="EGS49" s="683"/>
      <c r="EGT49" s="683"/>
      <c r="EGU49" s="683"/>
      <c r="EGV49" s="683"/>
      <c r="EGW49" s="683"/>
      <c r="EGX49" s="683"/>
      <c r="EGY49" s="683"/>
      <c r="EGZ49" s="683"/>
      <c r="EHA49" s="683"/>
      <c r="EHB49" s="683"/>
      <c r="EHC49" s="683"/>
      <c r="EHD49" s="683"/>
      <c r="EHE49" s="683"/>
      <c r="EHF49" s="683"/>
      <c r="EHG49" s="683"/>
      <c r="EHH49" s="683"/>
      <c r="EHI49" s="683"/>
      <c r="EHJ49" s="683"/>
      <c r="EHK49" s="683"/>
      <c r="EHL49" s="683"/>
      <c r="EHM49" s="683"/>
      <c r="EHN49" s="683"/>
      <c r="EHO49" s="683"/>
      <c r="EHP49" s="683"/>
      <c r="EHQ49" s="683"/>
      <c r="EHR49" s="683"/>
      <c r="EHS49" s="683"/>
      <c r="EHT49" s="683"/>
      <c r="EHU49" s="683"/>
      <c r="EHV49" s="683"/>
      <c r="EHW49" s="683"/>
      <c r="EHX49" s="683"/>
      <c r="EHY49" s="683"/>
      <c r="EHZ49" s="683"/>
      <c r="EIA49" s="683"/>
      <c r="EIB49" s="683"/>
      <c r="EIC49" s="683"/>
      <c r="EID49" s="683"/>
      <c r="EIE49" s="683"/>
      <c r="EIF49" s="683"/>
      <c r="EIG49" s="683"/>
      <c r="EIH49" s="683"/>
      <c r="EII49" s="683"/>
      <c r="EIJ49" s="683"/>
      <c r="EIK49" s="683"/>
      <c r="EIL49" s="683"/>
      <c r="EIM49" s="683"/>
      <c r="EIN49" s="683"/>
      <c r="EIO49" s="683"/>
      <c r="EIP49" s="683"/>
      <c r="EIQ49" s="683"/>
      <c r="EIR49" s="683"/>
      <c r="EIS49" s="683"/>
      <c r="EIT49" s="683"/>
      <c r="EIU49" s="683"/>
      <c r="EIV49" s="683"/>
      <c r="EIW49" s="683"/>
      <c r="EIX49" s="683"/>
      <c r="EIY49" s="683"/>
      <c r="EIZ49" s="683"/>
      <c r="EJA49" s="683"/>
      <c r="EJB49" s="683"/>
      <c r="EJC49" s="683"/>
      <c r="EJD49" s="683"/>
      <c r="EJE49" s="683"/>
      <c r="EJF49" s="683"/>
      <c r="EJG49" s="683"/>
      <c r="EJH49" s="683"/>
      <c r="EJI49" s="683"/>
      <c r="EJJ49" s="683"/>
      <c r="EJK49" s="683"/>
      <c r="EJL49" s="683"/>
      <c r="EJM49" s="683"/>
      <c r="EJN49" s="683"/>
      <c r="EJO49" s="683"/>
      <c r="EJP49" s="683"/>
      <c r="EJQ49" s="683"/>
      <c r="EJR49" s="683"/>
      <c r="EJS49" s="683"/>
      <c r="EJT49" s="683"/>
      <c r="EJU49" s="683"/>
      <c r="EJV49" s="683"/>
      <c r="EJW49" s="683"/>
      <c r="EJX49" s="683"/>
      <c r="EJY49" s="683"/>
      <c r="EJZ49" s="683"/>
      <c r="EKA49" s="683"/>
      <c r="EKB49" s="683"/>
      <c r="EKC49" s="683"/>
      <c r="EKD49" s="683"/>
      <c r="EKE49" s="683"/>
      <c r="EKF49" s="683"/>
      <c r="EKG49" s="683"/>
      <c r="EKH49" s="683"/>
      <c r="EKI49" s="683"/>
      <c r="EKJ49" s="683"/>
      <c r="EKK49" s="683"/>
      <c r="EKL49" s="683"/>
      <c r="EKM49" s="683"/>
      <c r="EKN49" s="683"/>
      <c r="EKO49" s="683"/>
      <c r="EKP49" s="683"/>
      <c r="EKQ49" s="683"/>
      <c r="EKR49" s="683"/>
      <c r="EKS49" s="683"/>
      <c r="EKT49" s="683"/>
      <c r="EKU49" s="683"/>
      <c r="EKV49" s="683"/>
      <c r="EKW49" s="683"/>
      <c r="EKX49" s="683"/>
      <c r="EKY49" s="683"/>
      <c r="EKZ49" s="683"/>
      <c r="ELA49" s="683"/>
      <c r="ELB49" s="683"/>
      <c r="ELC49" s="683"/>
      <c r="ELD49" s="683"/>
      <c r="ELE49" s="683"/>
      <c r="ELF49" s="683"/>
      <c r="ELG49" s="683"/>
      <c r="ELH49" s="683"/>
      <c r="ELI49" s="683"/>
      <c r="ELJ49" s="683"/>
      <c r="ELK49" s="683"/>
      <c r="ELL49" s="683"/>
      <c r="ELM49" s="683"/>
      <c r="ELN49" s="683"/>
      <c r="ELO49" s="683"/>
      <c r="ELP49" s="683"/>
      <c r="ELQ49" s="683"/>
      <c r="ELR49" s="683"/>
      <c r="ELS49" s="683"/>
      <c r="ELT49" s="683"/>
      <c r="ELU49" s="683"/>
      <c r="ELV49" s="683"/>
      <c r="ELW49" s="683"/>
      <c r="ELX49" s="683"/>
      <c r="ELY49" s="683"/>
      <c r="ELZ49" s="683"/>
      <c r="EMA49" s="683"/>
      <c r="EMB49" s="683"/>
      <c r="EMC49" s="683"/>
      <c r="EMD49" s="683"/>
      <c r="EME49" s="683"/>
      <c r="EMF49" s="683"/>
      <c r="EMG49" s="683"/>
      <c r="EMH49" s="683"/>
      <c r="EMI49" s="683"/>
      <c r="EMJ49" s="683"/>
      <c r="EMK49" s="683"/>
      <c r="EML49" s="683"/>
      <c r="EMM49" s="683"/>
      <c r="EMN49" s="683"/>
      <c r="EMO49" s="683"/>
      <c r="EMP49" s="683"/>
      <c r="EMQ49" s="683"/>
      <c r="EMR49" s="683"/>
      <c r="EMS49" s="683"/>
      <c r="EMT49" s="683"/>
      <c r="EMU49" s="683"/>
      <c r="EMV49" s="683"/>
      <c r="EMW49" s="683"/>
      <c r="EMX49" s="683"/>
      <c r="EMY49" s="683"/>
      <c r="EMZ49" s="683"/>
      <c r="ENA49" s="683"/>
      <c r="ENB49" s="683"/>
      <c r="ENC49" s="683"/>
      <c r="END49" s="683"/>
      <c r="ENE49" s="683"/>
      <c r="ENF49" s="683"/>
      <c r="ENG49" s="683"/>
      <c r="ENH49" s="683"/>
      <c r="ENI49" s="683"/>
      <c r="ENJ49" s="683"/>
      <c r="ENK49" s="683"/>
      <c r="ENL49" s="683"/>
      <c r="ENM49" s="683"/>
      <c r="ENN49" s="683"/>
      <c r="ENO49" s="683"/>
      <c r="ENP49" s="683"/>
      <c r="ENQ49" s="683"/>
      <c r="ENR49" s="683"/>
      <c r="ENS49" s="683"/>
      <c r="ENT49" s="683"/>
      <c r="ENU49" s="683"/>
      <c r="ENV49" s="683"/>
      <c r="ENW49" s="683"/>
      <c r="ENX49" s="683"/>
      <c r="ENY49" s="683"/>
      <c r="ENZ49" s="683"/>
      <c r="EOA49" s="683"/>
      <c r="EOB49" s="683"/>
      <c r="EOC49" s="683"/>
      <c r="EOD49" s="683"/>
      <c r="EOE49" s="683"/>
      <c r="EOF49" s="683"/>
      <c r="EOG49" s="683"/>
      <c r="EOH49" s="683"/>
      <c r="EOI49" s="683"/>
      <c r="EOJ49" s="683"/>
      <c r="EOK49" s="683"/>
      <c r="EOL49" s="683"/>
      <c r="EOM49" s="683"/>
      <c r="EON49" s="683"/>
      <c r="EOO49" s="683"/>
      <c r="EOP49" s="683"/>
      <c r="EOQ49" s="683"/>
      <c r="EOR49" s="683"/>
      <c r="EOS49" s="683"/>
      <c r="EOT49" s="683"/>
      <c r="EOU49" s="683"/>
      <c r="EOV49" s="683"/>
      <c r="EOW49" s="683"/>
      <c r="EOX49" s="683"/>
      <c r="EOY49" s="683"/>
      <c r="EOZ49" s="683"/>
      <c r="EPA49" s="683"/>
      <c r="EPB49" s="683"/>
      <c r="EPC49" s="683"/>
      <c r="EPD49" s="683"/>
      <c r="EPE49" s="683"/>
      <c r="EPF49" s="683"/>
      <c r="EPG49" s="683"/>
      <c r="EPH49" s="683"/>
      <c r="EPI49" s="683"/>
      <c r="EPJ49" s="683"/>
      <c r="EPK49" s="683"/>
      <c r="EPL49" s="683"/>
      <c r="EPM49" s="683"/>
      <c r="EPN49" s="683"/>
      <c r="EPO49" s="683"/>
      <c r="EPP49" s="683"/>
      <c r="EPQ49" s="683"/>
      <c r="EPR49" s="683"/>
      <c r="EPS49" s="683"/>
      <c r="EPT49" s="683"/>
      <c r="EPU49" s="683"/>
      <c r="EPV49" s="683"/>
      <c r="EPW49" s="683"/>
      <c r="EPX49" s="683"/>
      <c r="EPY49" s="683"/>
      <c r="EPZ49" s="683"/>
      <c r="EQA49" s="683"/>
      <c r="EQB49" s="683"/>
      <c r="EQC49" s="683"/>
      <c r="EQD49" s="683"/>
      <c r="EQE49" s="683"/>
      <c r="EQF49" s="683"/>
      <c r="EQG49" s="683"/>
      <c r="EQH49" s="683"/>
      <c r="EQI49" s="683"/>
      <c r="EQJ49" s="683"/>
      <c r="EQK49" s="683"/>
      <c r="EQL49" s="683"/>
      <c r="EQM49" s="683"/>
      <c r="EQN49" s="683"/>
      <c r="EQO49" s="683"/>
      <c r="EQP49" s="683"/>
      <c r="EQQ49" s="683"/>
      <c r="EQR49" s="683"/>
      <c r="EQS49" s="683"/>
      <c r="EQT49" s="683"/>
      <c r="EQU49" s="683"/>
      <c r="EQV49" s="683"/>
      <c r="EQW49" s="683"/>
      <c r="EQX49" s="683"/>
      <c r="EQY49" s="683"/>
      <c r="EQZ49" s="683"/>
      <c r="ERA49" s="683"/>
      <c r="ERB49" s="683"/>
      <c r="ERC49" s="683"/>
      <c r="ERD49" s="683"/>
      <c r="ERE49" s="683"/>
      <c r="ERF49" s="683"/>
      <c r="ERG49" s="683"/>
      <c r="ERH49" s="683"/>
      <c r="ERI49" s="683"/>
      <c r="ERJ49" s="683"/>
      <c r="ERK49" s="683"/>
      <c r="ERL49" s="683"/>
      <c r="ERM49" s="683"/>
      <c r="ERN49" s="683"/>
      <c r="ERO49" s="683"/>
      <c r="ERP49" s="683"/>
      <c r="ERQ49" s="683"/>
      <c r="ERR49" s="683"/>
      <c r="ERS49" s="683"/>
      <c r="ERT49" s="683"/>
      <c r="ERU49" s="683"/>
      <c r="ERV49" s="683"/>
      <c r="ERW49" s="683"/>
      <c r="ERX49" s="683"/>
      <c r="ERY49" s="683"/>
      <c r="ERZ49" s="683"/>
      <c r="ESA49" s="683"/>
      <c r="ESB49" s="683"/>
      <c r="ESC49" s="683"/>
      <c r="ESD49" s="683"/>
      <c r="ESE49" s="683"/>
      <c r="ESF49" s="683"/>
      <c r="ESG49" s="683"/>
      <c r="ESH49" s="683"/>
      <c r="ESI49" s="683"/>
      <c r="ESJ49" s="683"/>
      <c r="ESK49" s="683"/>
      <c r="ESL49" s="683"/>
      <c r="ESM49" s="683"/>
      <c r="ESN49" s="683"/>
      <c r="ESO49" s="683"/>
      <c r="ESP49" s="683"/>
      <c r="ESQ49" s="683"/>
      <c r="ESR49" s="683"/>
      <c r="ESS49" s="683"/>
      <c r="EST49" s="683"/>
      <c r="ESU49" s="683"/>
      <c r="ESV49" s="683"/>
      <c r="ESW49" s="683"/>
      <c r="ESX49" s="683"/>
      <c r="ESY49" s="683"/>
      <c r="ESZ49" s="683"/>
      <c r="ETA49" s="683"/>
      <c r="ETB49" s="683"/>
      <c r="ETC49" s="683"/>
      <c r="ETD49" s="683"/>
      <c r="ETE49" s="683"/>
      <c r="ETF49" s="683"/>
      <c r="ETG49" s="683"/>
      <c r="ETH49" s="683"/>
      <c r="ETI49" s="683"/>
      <c r="ETJ49" s="683"/>
      <c r="ETK49" s="683"/>
      <c r="ETL49" s="683"/>
      <c r="ETM49" s="683"/>
      <c r="ETN49" s="683"/>
      <c r="ETO49" s="683"/>
      <c r="ETP49" s="683"/>
      <c r="ETQ49" s="683"/>
      <c r="ETR49" s="683"/>
      <c r="ETS49" s="683"/>
      <c r="ETT49" s="683"/>
      <c r="ETU49" s="683"/>
      <c r="ETV49" s="683"/>
      <c r="ETW49" s="683"/>
      <c r="ETX49" s="683"/>
      <c r="ETY49" s="683"/>
      <c r="ETZ49" s="683"/>
      <c r="EUA49" s="683"/>
      <c r="EUB49" s="683"/>
      <c r="EUC49" s="683"/>
      <c r="EUD49" s="683"/>
      <c r="EUE49" s="683"/>
      <c r="EUF49" s="683"/>
      <c r="EUG49" s="683"/>
      <c r="EUH49" s="683"/>
      <c r="EUI49" s="683"/>
      <c r="EUJ49" s="683"/>
      <c r="EUK49" s="683"/>
      <c r="EUL49" s="683"/>
      <c r="EUM49" s="683"/>
      <c r="EUN49" s="683"/>
      <c r="EUO49" s="683"/>
      <c r="EUP49" s="683"/>
      <c r="EUQ49" s="683"/>
      <c r="EUR49" s="683"/>
      <c r="EUS49" s="683"/>
      <c r="EUT49" s="683"/>
      <c r="EUU49" s="683"/>
      <c r="EUV49" s="683"/>
      <c r="EUW49" s="683"/>
      <c r="EUX49" s="683"/>
      <c r="EUY49" s="683"/>
      <c r="EUZ49" s="683"/>
      <c r="EVA49" s="683"/>
      <c r="EVB49" s="683"/>
      <c r="EVC49" s="683"/>
      <c r="EVD49" s="683"/>
      <c r="EVE49" s="683"/>
      <c r="EVF49" s="683"/>
      <c r="EVG49" s="683"/>
      <c r="EVH49" s="683"/>
      <c r="EVI49" s="683"/>
      <c r="EVJ49" s="683"/>
      <c r="EVK49" s="683"/>
      <c r="EVL49" s="683"/>
      <c r="EVM49" s="683"/>
      <c r="EVN49" s="683"/>
      <c r="EVO49" s="683"/>
      <c r="EVP49" s="683"/>
      <c r="EVQ49" s="683"/>
      <c r="EVR49" s="683"/>
      <c r="EVS49" s="683"/>
      <c r="EVT49" s="683"/>
      <c r="EVU49" s="683"/>
      <c r="EVV49" s="683"/>
      <c r="EVW49" s="683"/>
      <c r="EVX49" s="683"/>
      <c r="EVY49" s="683"/>
      <c r="EVZ49" s="683"/>
      <c r="EWA49" s="683"/>
      <c r="EWB49" s="683"/>
      <c r="EWC49" s="683"/>
      <c r="EWD49" s="683"/>
      <c r="EWE49" s="683"/>
      <c r="EWF49" s="683"/>
      <c r="EWG49" s="683"/>
      <c r="EWH49" s="683"/>
      <c r="EWI49" s="683"/>
      <c r="EWJ49" s="683"/>
      <c r="EWK49" s="683"/>
      <c r="EWL49" s="683"/>
      <c r="EWM49" s="683"/>
      <c r="EWN49" s="683"/>
      <c r="EWO49" s="683"/>
      <c r="EWP49" s="683"/>
      <c r="EWQ49" s="683"/>
      <c r="EWR49" s="683"/>
      <c r="EWS49" s="683"/>
      <c r="EWT49" s="683"/>
      <c r="EWU49" s="683"/>
      <c r="EWV49" s="683"/>
      <c r="EWW49" s="683"/>
      <c r="EWX49" s="683"/>
      <c r="EWY49" s="683"/>
      <c r="EWZ49" s="683"/>
      <c r="EXA49" s="683"/>
      <c r="EXB49" s="683"/>
      <c r="EXC49" s="683"/>
      <c r="EXD49" s="683"/>
      <c r="EXE49" s="683"/>
      <c r="EXF49" s="683"/>
      <c r="EXG49" s="683"/>
      <c r="EXH49" s="683"/>
      <c r="EXI49" s="683"/>
      <c r="EXJ49" s="683"/>
      <c r="EXK49" s="683"/>
      <c r="EXL49" s="683"/>
      <c r="EXM49" s="683"/>
      <c r="EXN49" s="683"/>
      <c r="EXO49" s="683"/>
      <c r="EXP49" s="683"/>
      <c r="EXQ49" s="683"/>
      <c r="EXR49" s="683"/>
      <c r="EXS49" s="683"/>
      <c r="EXT49" s="683"/>
      <c r="EXU49" s="683"/>
      <c r="EXV49" s="683"/>
      <c r="EXW49" s="683"/>
      <c r="EXX49" s="683"/>
      <c r="EXY49" s="683"/>
      <c r="EXZ49" s="683"/>
      <c r="EYA49" s="683"/>
      <c r="EYB49" s="683"/>
      <c r="EYC49" s="683"/>
      <c r="EYD49" s="683"/>
      <c r="EYE49" s="683"/>
      <c r="EYF49" s="683"/>
      <c r="EYG49" s="683"/>
      <c r="EYH49" s="683"/>
      <c r="EYI49" s="683"/>
      <c r="EYJ49" s="683"/>
      <c r="EYK49" s="683"/>
      <c r="EYL49" s="683"/>
      <c r="EYM49" s="683"/>
      <c r="EYN49" s="683"/>
      <c r="EYO49" s="683"/>
      <c r="EYP49" s="683"/>
      <c r="EYQ49" s="683"/>
      <c r="EYR49" s="683"/>
      <c r="EYS49" s="683"/>
      <c r="EYT49" s="683"/>
      <c r="EYU49" s="683"/>
      <c r="EYV49" s="683"/>
      <c r="EYW49" s="683"/>
      <c r="EYX49" s="683"/>
      <c r="EYY49" s="683"/>
      <c r="EYZ49" s="683"/>
      <c r="EZA49" s="683"/>
      <c r="EZB49" s="683"/>
      <c r="EZC49" s="683"/>
      <c r="EZD49" s="683"/>
      <c r="EZE49" s="683"/>
      <c r="EZF49" s="683"/>
      <c r="EZG49" s="683"/>
      <c r="EZH49" s="683"/>
      <c r="EZI49" s="683"/>
      <c r="EZJ49" s="683"/>
      <c r="EZK49" s="683"/>
      <c r="EZL49" s="683"/>
      <c r="EZM49" s="683"/>
      <c r="EZN49" s="683"/>
      <c r="EZO49" s="683"/>
      <c r="EZP49" s="683"/>
      <c r="EZQ49" s="683"/>
      <c r="EZR49" s="683"/>
      <c r="EZS49" s="683"/>
      <c r="EZT49" s="683"/>
      <c r="EZU49" s="683"/>
      <c r="EZV49" s="683"/>
      <c r="EZW49" s="683"/>
      <c r="EZX49" s="683"/>
      <c r="EZY49" s="683"/>
      <c r="EZZ49" s="683"/>
      <c r="FAA49" s="683"/>
      <c r="FAB49" s="683"/>
      <c r="FAC49" s="683"/>
      <c r="FAD49" s="683"/>
      <c r="FAE49" s="683"/>
      <c r="FAF49" s="683"/>
      <c r="FAG49" s="683"/>
      <c r="FAH49" s="683"/>
      <c r="FAI49" s="683"/>
      <c r="FAJ49" s="683"/>
      <c r="FAK49" s="683"/>
      <c r="FAL49" s="683"/>
      <c r="FAM49" s="683"/>
      <c r="FAN49" s="683"/>
      <c r="FAO49" s="683"/>
      <c r="FAP49" s="683"/>
      <c r="FAQ49" s="683"/>
      <c r="FAR49" s="683"/>
      <c r="FAS49" s="683"/>
      <c r="FAT49" s="683"/>
      <c r="FAU49" s="683"/>
      <c r="FAV49" s="683"/>
      <c r="FAW49" s="683"/>
      <c r="FAX49" s="683"/>
      <c r="FAY49" s="683"/>
      <c r="FAZ49" s="683"/>
      <c r="FBA49" s="683"/>
      <c r="FBB49" s="683"/>
      <c r="FBC49" s="683"/>
      <c r="FBD49" s="683"/>
      <c r="FBE49" s="683"/>
      <c r="FBF49" s="683"/>
      <c r="FBG49" s="683"/>
      <c r="FBH49" s="683"/>
      <c r="FBI49" s="683"/>
      <c r="FBJ49" s="683"/>
      <c r="FBK49" s="683"/>
      <c r="FBL49" s="683"/>
      <c r="FBM49" s="683"/>
      <c r="FBN49" s="683"/>
      <c r="FBO49" s="683"/>
      <c r="FBP49" s="683"/>
      <c r="FBQ49" s="683"/>
      <c r="FBR49" s="683"/>
      <c r="FBS49" s="683"/>
      <c r="FBT49" s="683"/>
      <c r="FBU49" s="683"/>
      <c r="FBV49" s="683"/>
      <c r="FBW49" s="683"/>
      <c r="FBX49" s="683"/>
      <c r="FBY49" s="683"/>
      <c r="FBZ49" s="683"/>
      <c r="FCA49" s="683"/>
      <c r="FCB49" s="683"/>
      <c r="FCC49" s="683"/>
      <c r="FCD49" s="683"/>
      <c r="FCE49" s="683"/>
      <c r="FCF49" s="683"/>
      <c r="FCG49" s="683"/>
      <c r="FCH49" s="683"/>
      <c r="FCI49" s="683"/>
      <c r="FCJ49" s="683"/>
      <c r="FCK49" s="683"/>
      <c r="FCL49" s="683"/>
      <c r="FCM49" s="683"/>
      <c r="FCN49" s="683"/>
      <c r="FCO49" s="683"/>
      <c r="FCP49" s="683"/>
      <c r="FCQ49" s="683"/>
      <c r="FCR49" s="683"/>
      <c r="FCS49" s="683"/>
      <c r="FCT49" s="683"/>
      <c r="FCU49" s="683"/>
      <c r="FCV49" s="683"/>
      <c r="FCW49" s="683"/>
      <c r="FCX49" s="683"/>
      <c r="FCY49" s="683"/>
      <c r="FCZ49" s="683"/>
      <c r="FDA49" s="683"/>
      <c r="FDB49" s="683"/>
      <c r="FDC49" s="683"/>
      <c r="FDD49" s="683"/>
      <c r="FDE49" s="683"/>
      <c r="FDF49" s="683"/>
      <c r="FDG49" s="683"/>
      <c r="FDH49" s="683"/>
      <c r="FDI49" s="683"/>
      <c r="FDJ49" s="683"/>
      <c r="FDK49" s="683"/>
      <c r="FDL49" s="683"/>
      <c r="FDM49" s="683"/>
      <c r="FDN49" s="683"/>
      <c r="FDO49" s="683"/>
      <c r="FDP49" s="683"/>
      <c r="FDQ49" s="683"/>
      <c r="FDR49" s="683"/>
      <c r="FDS49" s="683"/>
      <c r="FDT49" s="683"/>
      <c r="FDU49" s="683"/>
      <c r="FDV49" s="683"/>
      <c r="FDW49" s="683"/>
      <c r="FDX49" s="683"/>
      <c r="FDY49" s="683"/>
      <c r="FDZ49" s="683"/>
      <c r="FEA49" s="683"/>
      <c r="FEB49" s="683"/>
      <c r="FEC49" s="683"/>
      <c r="FED49" s="683"/>
      <c r="FEE49" s="683"/>
      <c r="FEF49" s="683"/>
      <c r="FEG49" s="683"/>
      <c r="FEH49" s="683"/>
      <c r="FEI49" s="683"/>
      <c r="FEJ49" s="683"/>
      <c r="FEK49" s="683"/>
      <c r="FEL49" s="683"/>
      <c r="FEM49" s="683"/>
      <c r="FEN49" s="683"/>
      <c r="FEO49" s="683"/>
      <c r="FEP49" s="683"/>
      <c r="FEQ49" s="683"/>
      <c r="FER49" s="683"/>
      <c r="FES49" s="683"/>
      <c r="FET49" s="683"/>
      <c r="FEU49" s="683"/>
      <c r="FEV49" s="683"/>
      <c r="FEW49" s="683"/>
      <c r="FEX49" s="683"/>
      <c r="FEY49" s="683"/>
      <c r="FEZ49" s="683"/>
      <c r="FFA49" s="683"/>
      <c r="FFB49" s="683"/>
      <c r="FFC49" s="683"/>
      <c r="FFD49" s="683"/>
      <c r="FFE49" s="683"/>
      <c r="FFF49" s="683"/>
      <c r="FFG49" s="683"/>
      <c r="FFH49" s="683"/>
      <c r="FFI49" s="683"/>
      <c r="FFJ49" s="683"/>
      <c r="FFK49" s="683"/>
      <c r="FFL49" s="683"/>
      <c r="FFM49" s="683"/>
      <c r="FFN49" s="683"/>
      <c r="FFO49" s="683"/>
      <c r="FFP49" s="683"/>
      <c r="FFQ49" s="683"/>
      <c r="FFR49" s="683"/>
      <c r="FFS49" s="683"/>
      <c r="FFT49" s="683"/>
      <c r="FFU49" s="683"/>
      <c r="FFV49" s="683"/>
      <c r="FFW49" s="683"/>
      <c r="FFX49" s="683"/>
      <c r="FFY49" s="683"/>
      <c r="FFZ49" s="683"/>
      <c r="FGA49" s="683"/>
      <c r="FGB49" s="683"/>
      <c r="FGC49" s="683"/>
      <c r="FGD49" s="683"/>
      <c r="FGE49" s="683"/>
      <c r="FGF49" s="683"/>
      <c r="FGG49" s="683"/>
      <c r="FGH49" s="683"/>
      <c r="FGI49" s="683"/>
      <c r="FGJ49" s="683"/>
      <c r="FGK49" s="683"/>
      <c r="FGL49" s="683"/>
      <c r="FGM49" s="683"/>
      <c r="FGN49" s="683"/>
      <c r="FGO49" s="683"/>
      <c r="FGP49" s="683"/>
      <c r="FGQ49" s="683"/>
      <c r="FGR49" s="683"/>
      <c r="FGS49" s="683"/>
      <c r="FGT49" s="683"/>
      <c r="FGU49" s="683"/>
      <c r="FGV49" s="683"/>
      <c r="FGW49" s="683"/>
      <c r="FGX49" s="683"/>
      <c r="FGY49" s="683"/>
      <c r="FGZ49" s="683"/>
      <c r="FHA49" s="683"/>
      <c r="FHB49" s="683"/>
      <c r="FHC49" s="683"/>
      <c r="FHD49" s="683"/>
      <c r="FHE49" s="683"/>
      <c r="FHF49" s="683"/>
      <c r="FHG49" s="683"/>
      <c r="FHH49" s="683"/>
      <c r="FHI49" s="683"/>
      <c r="FHJ49" s="683"/>
      <c r="FHK49" s="683"/>
      <c r="FHL49" s="683"/>
      <c r="FHM49" s="683"/>
      <c r="FHN49" s="683"/>
      <c r="FHO49" s="683"/>
      <c r="FHP49" s="683"/>
      <c r="FHQ49" s="683"/>
      <c r="FHR49" s="683"/>
      <c r="FHS49" s="683"/>
      <c r="FHT49" s="683"/>
      <c r="FHU49" s="683"/>
      <c r="FHV49" s="683"/>
      <c r="FHW49" s="683"/>
      <c r="FHX49" s="683"/>
      <c r="FHY49" s="683"/>
      <c r="FHZ49" s="683"/>
      <c r="FIA49" s="683"/>
      <c r="FIB49" s="683"/>
      <c r="FIC49" s="683"/>
      <c r="FID49" s="683"/>
      <c r="FIE49" s="683"/>
      <c r="FIF49" s="683"/>
      <c r="FIG49" s="683"/>
      <c r="FIH49" s="683"/>
      <c r="FII49" s="683"/>
      <c r="FIJ49" s="683"/>
      <c r="FIK49" s="683"/>
      <c r="FIL49" s="683"/>
      <c r="FIM49" s="683"/>
      <c r="FIN49" s="683"/>
      <c r="FIO49" s="683"/>
      <c r="FIP49" s="683"/>
      <c r="FIQ49" s="683"/>
      <c r="FIR49" s="683"/>
      <c r="FIS49" s="683"/>
      <c r="FIT49" s="683"/>
      <c r="FIU49" s="683"/>
      <c r="FIV49" s="683"/>
      <c r="FIW49" s="683"/>
      <c r="FIX49" s="683"/>
      <c r="FIY49" s="683"/>
      <c r="FIZ49" s="683"/>
      <c r="FJA49" s="683"/>
      <c r="FJB49" s="683"/>
      <c r="FJC49" s="683"/>
      <c r="FJD49" s="683"/>
      <c r="FJE49" s="683"/>
      <c r="FJF49" s="683"/>
      <c r="FJG49" s="683"/>
      <c r="FJH49" s="683"/>
      <c r="FJI49" s="683"/>
      <c r="FJJ49" s="683"/>
      <c r="FJK49" s="683"/>
      <c r="FJL49" s="683"/>
      <c r="FJM49" s="683"/>
      <c r="FJN49" s="683"/>
      <c r="FJO49" s="683"/>
      <c r="FJP49" s="683"/>
      <c r="FJQ49" s="683"/>
      <c r="FJR49" s="683"/>
      <c r="FJS49" s="683"/>
      <c r="FJT49" s="683"/>
      <c r="FJU49" s="683"/>
      <c r="FJV49" s="683"/>
      <c r="FJW49" s="683"/>
      <c r="FJX49" s="683"/>
      <c r="FJY49" s="683"/>
      <c r="FJZ49" s="683"/>
      <c r="FKA49" s="683"/>
      <c r="FKB49" s="683"/>
      <c r="FKC49" s="683"/>
      <c r="FKD49" s="683"/>
      <c r="FKE49" s="683"/>
      <c r="FKF49" s="683"/>
      <c r="FKG49" s="683"/>
      <c r="FKH49" s="683"/>
      <c r="FKI49" s="683"/>
      <c r="FKJ49" s="683"/>
      <c r="FKK49" s="683"/>
      <c r="FKL49" s="683"/>
      <c r="FKM49" s="683"/>
      <c r="FKN49" s="683"/>
      <c r="FKO49" s="683"/>
      <c r="FKP49" s="683"/>
      <c r="FKQ49" s="683"/>
      <c r="FKR49" s="683"/>
      <c r="FKS49" s="683"/>
      <c r="FKT49" s="683"/>
      <c r="FKU49" s="683"/>
      <c r="FKV49" s="683"/>
      <c r="FKW49" s="683"/>
      <c r="FKX49" s="683"/>
      <c r="FKY49" s="683"/>
      <c r="FKZ49" s="683"/>
      <c r="FLA49" s="683"/>
      <c r="FLB49" s="683"/>
      <c r="FLC49" s="683"/>
      <c r="FLD49" s="683"/>
      <c r="FLE49" s="683"/>
      <c r="FLF49" s="683"/>
      <c r="FLG49" s="683"/>
      <c r="FLH49" s="683"/>
      <c r="FLI49" s="683"/>
      <c r="FLJ49" s="683"/>
      <c r="FLK49" s="683"/>
      <c r="FLL49" s="683"/>
      <c r="FLM49" s="683"/>
      <c r="FLN49" s="683"/>
      <c r="FLO49" s="683"/>
      <c r="FLP49" s="683"/>
      <c r="FLQ49" s="683"/>
      <c r="FLR49" s="683"/>
      <c r="FLS49" s="683"/>
      <c r="FLT49" s="683"/>
      <c r="FLU49" s="683"/>
      <c r="FLV49" s="683"/>
      <c r="FLW49" s="683"/>
      <c r="FLX49" s="683"/>
      <c r="FLY49" s="683"/>
      <c r="FLZ49" s="683"/>
      <c r="FMA49" s="683"/>
      <c r="FMB49" s="683"/>
      <c r="FMC49" s="683"/>
      <c r="FMD49" s="683"/>
      <c r="FME49" s="683"/>
      <c r="FMF49" s="683"/>
      <c r="FMG49" s="683"/>
      <c r="FMH49" s="683"/>
      <c r="FMI49" s="683"/>
      <c r="FMJ49" s="683"/>
      <c r="FMK49" s="683"/>
      <c r="FML49" s="683"/>
      <c r="FMM49" s="683"/>
      <c r="FMN49" s="683"/>
      <c r="FMO49" s="683"/>
      <c r="FMP49" s="683"/>
      <c r="FMQ49" s="683"/>
      <c r="FMR49" s="683"/>
      <c r="FMS49" s="683"/>
      <c r="FMT49" s="683"/>
      <c r="FMU49" s="683"/>
      <c r="FMV49" s="683"/>
      <c r="FMW49" s="683"/>
      <c r="FMX49" s="683"/>
      <c r="FMY49" s="683"/>
      <c r="FMZ49" s="683"/>
      <c r="FNA49" s="683"/>
      <c r="FNB49" s="683"/>
      <c r="FNC49" s="683"/>
      <c r="FND49" s="683"/>
      <c r="FNE49" s="683"/>
      <c r="FNF49" s="683"/>
      <c r="FNG49" s="683"/>
      <c r="FNH49" s="683"/>
      <c r="FNI49" s="683"/>
      <c r="FNJ49" s="683"/>
      <c r="FNK49" s="683"/>
      <c r="FNL49" s="683"/>
      <c r="FNM49" s="683"/>
      <c r="FNN49" s="683"/>
      <c r="FNO49" s="683"/>
      <c r="FNP49" s="683"/>
      <c r="FNQ49" s="683"/>
      <c r="FNR49" s="683"/>
      <c r="FNS49" s="683"/>
      <c r="FNT49" s="683"/>
      <c r="FNU49" s="683"/>
      <c r="FNV49" s="683"/>
      <c r="FNW49" s="683"/>
      <c r="FNX49" s="683"/>
      <c r="FNY49" s="683"/>
      <c r="FNZ49" s="683"/>
      <c r="FOA49" s="683"/>
      <c r="FOB49" s="683"/>
      <c r="FOC49" s="683"/>
      <c r="FOD49" s="683"/>
      <c r="FOE49" s="683"/>
      <c r="FOF49" s="683"/>
      <c r="FOG49" s="683"/>
      <c r="FOH49" s="683"/>
      <c r="FOI49" s="683"/>
      <c r="FOJ49" s="683"/>
      <c r="FOK49" s="683"/>
      <c r="FOL49" s="683"/>
      <c r="FOM49" s="683"/>
      <c r="FON49" s="683"/>
      <c r="FOO49" s="683"/>
      <c r="FOP49" s="683"/>
      <c r="FOQ49" s="683"/>
      <c r="FOR49" s="683"/>
      <c r="FOS49" s="683"/>
      <c r="FOT49" s="683"/>
      <c r="FOU49" s="683"/>
      <c r="FOV49" s="683"/>
      <c r="FOW49" s="683"/>
      <c r="FOX49" s="683"/>
      <c r="FOY49" s="683"/>
      <c r="FOZ49" s="683"/>
      <c r="FPA49" s="683"/>
      <c r="FPB49" s="683"/>
      <c r="FPC49" s="683"/>
      <c r="FPD49" s="683"/>
      <c r="FPE49" s="683"/>
      <c r="FPF49" s="683"/>
      <c r="FPG49" s="683"/>
      <c r="FPH49" s="683"/>
      <c r="FPI49" s="683"/>
      <c r="FPJ49" s="683"/>
      <c r="FPK49" s="683"/>
      <c r="FPL49" s="683"/>
      <c r="FPM49" s="683"/>
      <c r="FPN49" s="683"/>
      <c r="FPO49" s="683"/>
      <c r="FPP49" s="683"/>
      <c r="FPQ49" s="683"/>
      <c r="FPR49" s="683"/>
      <c r="FPS49" s="683"/>
      <c r="FPT49" s="683"/>
      <c r="FPU49" s="683"/>
      <c r="FPV49" s="683"/>
      <c r="FPW49" s="683"/>
      <c r="FPX49" s="683"/>
      <c r="FPY49" s="683"/>
      <c r="FPZ49" s="683"/>
      <c r="FQA49" s="683"/>
      <c r="FQB49" s="683"/>
      <c r="FQC49" s="683"/>
      <c r="FQD49" s="683"/>
      <c r="FQE49" s="683"/>
      <c r="FQF49" s="683"/>
      <c r="FQG49" s="683"/>
      <c r="FQH49" s="683"/>
      <c r="FQI49" s="683"/>
      <c r="FQJ49" s="683"/>
      <c r="FQK49" s="683"/>
      <c r="FQL49" s="683"/>
      <c r="FQM49" s="683"/>
      <c r="FQN49" s="683"/>
      <c r="FQO49" s="683"/>
      <c r="FQP49" s="683"/>
      <c r="FQQ49" s="683"/>
      <c r="FQR49" s="683"/>
      <c r="FQS49" s="683"/>
      <c r="FQT49" s="683"/>
      <c r="FQU49" s="683"/>
      <c r="FQV49" s="683"/>
      <c r="FQW49" s="683"/>
      <c r="FQX49" s="683"/>
      <c r="FQY49" s="683"/>
      <c r="FQZ49" s="683"/>
      <c r="FRA49" s="683"/>
      <c r="FRB49" s="683"/>
      <c r="FRC49" s="683"/>
      <c r="FRD49" s="683"/>
      <c r="FRE49" s="683"/>
      <c r="FRF49" s="683"/>
      <c r="FRG49" s="683"/>
      <c r="FRH49" s="683"/>
      <c r="FRI49" s="683"/>
      <c r="FRJ49" s="683"/>
      <c r="FRK49" s="683"/>
      <c r="FRL49" s="683"/>
      <c r="FRM49" s="683"/>
      <c r="FRN49" s="683"/>
      <c r="FRO49" s="683"/>
      <c r="FRP49" s="683"/>
      <c r="FRQ49" s="683"/>
      <c r="FRR49" s="683"/>
      <c r="FRS49" s="683"/>
      <c r="FRT49" s="683"/>
      <c r="FRU49" s="683"/>
      <c r="FRV49" s="683"/>
      <c r="FRW49" s="683"/>
      <c r="FRX49" s="683"/>
      <c r="FRY49" s="683"/>
      <c r="FRZ49" s="683"/>
      <c r="FSA49" s="683"/>
      <c r="FSB49" s="683"/>
      <c r="FSC49" s="683"/>
      <c r="FSD49" s="683"/>
      <c r="FSE49" s="683"/>
      <c r="FSF49" s="683"/>
      <c r="FSG49" s="683"/>
      <c r="FSH49" s="683"/>
      <c r="FSI49" s="683"/>
      <c r="FSJ49" s="683"/>
      <c r="FSK49" s="683"/>
      <c r="FSL49" s="683"/>
      <c r="FSM49" s="683"/>
      <c r="FSN49" s="683"/>
      <c r="FSO49" s="683"/>
      <c r="FSP49" s="683"/>
      <c r="FSQ49" s="683"/>
      <c r="FSR49" s="683"/>
      <c r="FSS49" s="683"/>
      <c r="FST49" s="683"/>
      <c r="FSU49" s="683"/>
      <c r="FSV49" s="683"/>
      <c r="FSW49" s="683"/>
      <c r="FSX49" s="683"/>
      <c r="FSY49" s="683"/>
      <c r="FSZ49" s="683"/>
      <c r="FTA49" s="683"/>
      <c r="FTB49" s="683"/>
      <c r="FTC49" s="683"/>
      <c r="FTD49" s="683"/>
      <c r="FTE49" s="683"/>
      <c r="FTF49" s="683"/>
      <c r="FTG49" s="683"/>
      <c r="FTH49" s="683"/>
      <c r="FTI49" s="683"/>
      <c r="FTJ49" s="683"/>
      <c r="FTK49" s="683"/>
      <c r="FTL49" s="683"/>
      <c r="FTM49" s="683"/>
      <c r="FTN49" s="683"/>
      <c r="FTO49" s="683"/>
      <c r="FTP49" s="683"/>
      <c r="FTQ49" s="683"/>
      <c r="FTR49" s="683"/>
      <c r="FTS49" s="683"/>
      <c r="FTT49" s="683"/>
      <c r="FTU49" s="683"/>
      <c r="FTV49" s="683"/>
      <c r="FTW49" s="683"/>
      <c r="FTX49" s="683"/>
      <c r="FTY49" s="683"/>
      <c r="FTZ49" s="683"/>
      <c r="FUA49" s="683"/>
      <c r="FUB49" s="683"/>
      <c r="FUC49" s="683"/>
      <c r="FUD49" s="683"/>
      <c r="FUE49" s="683"/>
      <c r="FUF49" s="683"/>
      <c r="FUG49" s="683"/>
      <c r="FUH49" s="683"/>
      <c r="FUI49" s="683"/>
      <c r="FUJ49" s="683"/>
      <c r="FUK49" s="683"/>
      <c r="FUL49" s="683"/>
      <c r="FUM49" s="683"/>
      <c r="FUN49" s="683"/>
      <c r="FUO49" s="683"/>
      <c r="FUP49" s="683"/>
      <c r="FUQ49" s="683"/>
      <c r="FUR49" s="683"/>
      <c r="FUS49" s="683"/>
      <c r="FUT49" s="683"/>
      <c r="FUU49" s="683"/>
      <c r="FUV49" s="683"/>
      <c r="FUW49" s="683"/>
      <c r="FUX49" s="683"/>
      <c r="FUY49" s="683"/>
      <c r="FUZ49" s="683"/>
      <c r="FVA49" s="683"/>
      <c r="FVB49" s="683"/>
      <c r="FVC49" s="683"/>
      <c r="FVD49" s="683"/>
      <c r="FVE49" s="683"/>
      <c r="FVF49" s="683"/>
      <c r="FVG49" s="683"/>
      <c r="FVH49" s="683"/>
      <c r="FVI49" s="683"/>
      <c r="FVJ49" s="683"/>
      <c r="FVK49" s="683"/>
      <c r="FVL49" s="683"/>
      <c r="FVM49" s="683"/>
      <c r="FVN49" s="683"/>
      <c r="FVO49" s="683"/>
      <c r="FVP49" s="683"/>
      <c r="FVQ49" s="683"/>
      <c r="FVR49" s="683"/>
      <c r="FVS49" s="683"/>
      <c r="FVT49" s="683"/>
      <c r="FVU49" s="683"/>
      <c r="FVV49" s="683"/>
      <c r="FVW49" s="683"/>
      <c r="FVX49" s="683"/>
      <c r="FVY49" s="683"/>
      <c r="FVZ49" s="683"/>
      <c r="FWA49" s="683"/>
      <c r="FWB49" s="683"/>
      <c r="FWC49" s="683"/>
      <c r="FWD49" s="683"/>
      <c r="FWE49" s="683"/>
      <c r="FWF49" s="683"/>
      <c r="FWG49" s="683"/>
      <c r="FWH49" s="683"/>
      <c r="FWI49" s="683"/>
      <c r="FWJ49" s="683"/>
      <c r="FWK49" s="683"/>
      <c r="FWL49" s="683"/>
      <c r="FWM49" s="683"/>
      <c r="FWN49" s="683"/>
      <c r="FWO49" s="683"/>
      <c r="FWP49" s="683"/>
      <c r="FWQ49" s="683"/>
      <c r="FWR49" s="683"/>
      <c r="FWS49" s="683"/>
      <c r="FWT49" s="683"/>
      <c r="FWU49" s="683"/>
      <c r="FWV49" s="683"/>
      <c r="FWW49" s="683"/>
      <c r="FWX49" s="683"/>
      <c r="FWY49" s="683"/>
      <c r="FWZ49" s="683"/>
      <c r="FXA49" s="683"/>
      <c r="FXB49" s="683"/>
      <c r="FXC49" s="683"/>
      <c r="FXD49" s="683"/>
      <c r="FXE49" s="683"/>
      <c r="FXF49" s="683"/>
      <c r="FXG49" s="683"/>
      <c r="FXH49" s="683"/>
      <c r="FXI49" s="683"/>
      <c r="FXJ49" s="683"/>
      <c r="FXK49" s="683"/>
      <c r="FXL49" s="683"/>
      <c r="FXM49" s="683"/>
      <c r="FXN49" s="683"/>
      <c r="FXO49" s="683"/>
      <c r="FXP49" s="683"/>
      <c r="FXQ49" s="683"/>
      <c r="FXR49" s="683"/>
      <c r="FXS49" s="683"/>
      <c r="FXT49" s="683"/>
      <c r="FXU49" s="683"/>
      <c r="FXV49" s="683"/>
      <c r="FXW49" s="683"/>
      <c r="FXX49" s="683"/>
      <c r="FXY49" s="683"/>
      <c r="FXZ49" s="683"/>
      <c r="FYA49" s="683"/>
      <c r="FYB49" s="683"/>
      <c r="FYC49" s="683"/>
      <c r="FYD49" s="683"/>
      <c r="FYE49" s="683"/>
      <c r="FYF49" s="683"/>
      <c r="FYG49" s="683"/>
      <c r="FYH49" s="683"/>
      <c r="FYI49" s="683"/>
      <c r="FYJ49" s="683"/>
      <c r="FYK49" s="683"/>
      <c r="FYL49" s="683"/>
      <c r="FYM49" s="683"/>
      <c r="FYN49" s="683"/>
      <c r="FYO49" s="683"/>
      <c r="FYP49" s="683"/>
      <c r="FYQ49" s="683"/>
      <c r="FYR49" s="683"/>
      <c r="FYS49" s="683"/>
      <c r="FYT49" s="683"/>
      <c r="FYU49" s="683"/>
      <c r="FYV49" s="683"/>
      <c r="FYW49" s="683"/>
      <c r="FYX49" s="683"/>
      <c r="FYY49" s="683"/>
      <c r="FYZ49" s="683"/>
      <c r="FZA49" s="683"/>
      <c r="FZB49" s="683"/>
      <c r="FZC49" s="683"/>
      <c r="FZD49" s="683"/>
      <c r="FZE49" s="683"/>
      <c r="FZF49" s="683"/>
      <c r="FZG49" s="683"/>
      <c r="FZH49" s="683"/>
      <c r="FZI49" s="683"/>
      <c r="FZJ49" s="683"/>
      <c r="FZK49" s="683"/>
      <c r="FZL49" s="683"/>
      <c r="FZM49" s="683"/>
      <c r="FZN49" s="683"/>
      <c r="FZO49" s="683"/>
      <c r="FZP49" s="683"/>
      <c r="FZQ49" s="683"/>
      <c r="FZR49" s="683"/>
      <c r="FZS49" s="683"/>
      <c r="FZT49" s="683"/>
      <c r="FZU49" s="683"/>
      <c r="FZV49" s="683"/>
      <c r="FZW49" s="683"/>
      <c r="FZX49" s="683"/>
      <c r="FZY49" s="683"/>
      <c r="FZZ49" s="683"/>
      <c r="GAA49" s="683"/>
      <c r="GAB49" s="683"/>
      <c r="GAC49" s="683"/>
      <c r="GAD49" s="683"/>
      <c r="GAE49" s="683"/>
      <c r="GAF49" s="683"/>
      <c r="GAG49" s="683"/>
      <c r="GAH49" s="683"/>
      <c r="GAI49" s="683"/>
      <c r="GAJ49" s="683"/>
      <c r="GAK49" s="683"/>
      <c r="GAL49" s="683"/>
      <c r="GAM49" s="683"/>
      <c r="GAN49" s="683"/>
      <c r="GAO49" s="683"/>
      <c r="GAP49" s="683"/>
      <c r="GAQ49" s="683"/>
      <c r="GAR49" s="683"/>
      <c r="GAS49" s="683"/>
      <c r="GAT49" s="683"/>
      <c r="GAU49" s="683"/>
      <c r="GAV49" s="683"/>
      <c r="GAW49" s="683"/>
      <c r="GAX49" s="683"/>
      <c r="GAY49" s="683"/>
      <c r="GAZ49" s="683"/>
      <c r="GBA49" s="683"/>
      <c r="GBB49" s="683"/>
      <c r="GBC49" s="683"/>
      <c r="GBD49" s="683"/>
      <c r="GBE49" s="683"/>
      <c r="GBF49" s="683"/>
      <c r="GBG49" s="683"/>
      <c r="GBH49" s="683"/>
      <c r="GBI49" s="683"/>
      <c r="GBJ49" s="683"/>
      <c r="GBK49" s="683"/>
      <c r="GBL49" s="683"/>
      <c r="GBM49" s="683"/>
      <c r="GBN49" s="683"/>
      <c r="GBO49" s="683"/>
      <c r="GBP49" s="683"/>
      <c r="GBQ49" s="683"/>
      <c r="GBR49" s="683"/>
      <c r="GBS49" s="683"/>
      <c r="GBT49" s="683"/>
      <c r="GBU49" s="683"/>
      <c r="GBV49" s="683"/>
      <c r="GBW49" s="683"/>
      <c r="GBX49" s="683"/>
      <c r="GBY49" s="683"/>
      <c r="GBZ49" s="683"/>
      <c r="GCA49" s="683"/>
      <c r="GCB49" s="683"/>
      <c r="GCC49" s="683"/>
      <c r="GCD49" s="683"/>
      <c r="GCE49" s="683"/>
      <c r="GCF49" s="683"/>
      <c r="GCG49" s="683"/>
      <c r="GCH49" s="683"/>
      <c r="GCI49" s="683"/>
      <c r="GCJ49" s="683"/>
      <c r="GCK49" s="683"/>
      <c r="GCL49" s="683"/>
      <c r="GCM49" s="683"/>
      <c r="GCN49" s="683"/>
      <c r="GCO49" s="683"/>
      <c r="GCP49" s="683"/>
      <c r="GCQ49" s="683"/>
      <c r="GCR49" s="683"/>
      <c r="GCS49" s="683"/>
      <c r="GCT49" s="683"/>
      <c r="GCU49" s="683"/>
      <c r="GCV49" s="683"/>
      <c r="GCW49" s="683"/>
      <c r="GCX49" s="683"/>
      <c r="GCY49" s="683"/>
      <c r="GCZ49" s="683"/>
      <c r="GDA49" s="683"/>
      <c r="GDB49" s="683"/>
      <c r="GDC49" s="683"/>
      <c r="GDD49" s="683"/>
      <c r="GDE49" s="683"/>
      <c r="GDF49" s="683"/>
      <c r="GDG49" s="683"/>
      <c r="GDH49" s="683"/>
      <c r="GDI49" s="683"/>
      <c r="GDJ49" s="683"/>
      <c r="GDK49" s="683"/>
      <c r="GDL49" s="683"/>
      <c r="GDM49" s="683"/>
      <c r="GDN49" s="683"/>
      <c r="GDO49" s="683"/>
      <c r="GDP49" s="683"/>
      <c r="GDQ49" s="683"/>
      <c r="GDR49" s="683"/>
      <c r="GDS49" s="683"/>
      <c r="GDT49" s="683"/>
      <c r="GDU49" s="683"/>
      <c r="GDV49" s="683"/>
      <c r="GDW49" s="683"/>
      <c r="GDX49" s="683"/>
      <c r="GDY49" s="683"/>
      <c r="GDZ49" s="683"/>
      <c r="GEA49" s="683"/>
      <c r="GEB49" s="683"/>
      <c r="GEC49" s="683"/>
      <c r="GED49" s="683"/>
      <c r="GEE49" s="683"/>
      <c r="GEF49" s="683"/>
      <c r="GEG49" s="683"/>
      <c r="GEH49" s="683"/>
      <c r="GEI49" s="683"/>
      <c r="GEJ49" s="683"/>
      <c r="GEK49" s="683"/>
      <c r="GEL49" s="683"/>
      <c r="GEM49" s="683"/>
      <c r="GEN49" s="683"/>
      <c r="GEO49" s="683"/>
      <c r="GEP49" s="683"/>
      <c r="GEQ49" s="683"/>
      <c r="GER49" s="683"/>
      <c r="GES49" s="683"/>
      <c r="GET49" s="683"/>
      <c r="GEU49" s="683"/>
      <c r="GEV49" s="683"/>
      <c r="GEW49" s="683"/>
      <c r="GEX49" s="683"/>
      <c r="GEY49" s="683"/>
      <c r="GEZ49" s="683"/>
      <c r="GFA49" s="683"/>
      <c r="GFB49" s="683"/>
      <c r="GFC49" s="683"/>
      <c r="GFD49" s="683"/>
      <c r="GFE49" s="683"/>
      <c r="GFF49" s="683"/>
      <c r="GFG49" s="683"/>
      <c r="GFH49" s="683"/>
      <c r="GFI49" s="683"/>
      <c r="GFJ49" s="683"/>
      <c r="GFK49" s="683"/>
      <c r="GFL49" s="683"/>
      <c r="GFM49" s="683"/>
      <c r="GFN49" s="683"/>
      <c r="GFO49" s="683"/>
      <c r="GFP49" s="683"/>
      <c r="GFQ49" s="683"/>
      <c r="GFR49" s="683"/>
      <c r="GFS49" s="683"/>
      <c r="GFT49" s="683"/>
      <c r="GFU49" s="683"/>
      <c r="GFV49" s="683"/>
      <c r="GFW49" s="683"/>
      <c r="GFX49" s="683"/>
      <c r="GFY49" s="683"/>
      <c r="GFZ49" s="683"/>
      <c r="GGA49" s="683"/>
      <c r="GGB49" s="683"/>
      <c r="GGC49" s="683"/>
      <c r="GGD49" s="683"/>
      <c r="GGE49" s="683"/>
      <c r="GGF49" s="683"/>
      <c r="GGG49" s="683"/>
      <c r="GGH49" s="683"/>
      <c r="GGI49" s="683"/>
      <c r="GGJ49" s="683"/>
      <c r="GGK49" s="683"/>
      <c r="GGL49" s="683"/>
      <c r="GGM49" s="683"/>
      <c r="GGN49" s="683"/>
      <c r="GGO49" s="683"/>
      <c r="GGP49" s="683"/>
      <c r="GGQ49" s="683"/>
      <c r="GGR49" s="683"/>
      <c r="GGS49" s="683"/>
      <c r="GGT49" s="683"/>
      <c r="GGU49" s="683"/>
      <c r="GGV49" s="683"/>
      <c r="GGW49" s="683"/>
      <c r="GGX49" s="683"/>
      <c r="GGY49" s="683"/>
      <c r="GGZ49" s="683"/>
      <c r="GHA49" s="683"/>
      <c r="GHB49" s="683"/>
      <c r="GHC49" s="683"/>
      <c r="GHD49" s="683"/>
      <c r="GHE49" s="683"/>
      <c r="GHF49" s="683"/>
      <c r="GHG49" s="683"/>
      <c r="GHH49" s="683"/>
      <c r="GHI49" s="683"/>
      <c r="GHJ49" s="683"/>
      <c r="GHK49" s="683"/>
      <c r="GHL49" s="683"/>
      <c r="GHM49" s="683"/>
      <c r="GHN49" s="683"/>
      <c r="GHO49" s="683"/>
      <c r="GHP49" s="683"/>
      <c r="GHQ49" s="683"/>
      <c r="GHR49" s="683"/>
      <c r="GHS49" s="683"/>
      <c r="GHT49" s="683"/>
      <c r="GHU49" s="683"/>
      <c r="GHV49" s="683"/>
      <c r="GHW49" s="683"/>
      <c r="GHX49" s="683"/>
      <c r="GHY49" s="683"/>
      <c r="GHZ49" s="683"/>
      <c r="GIA49" s="683"/>
      <c r="GIB49" s="683"/>
      <c r="GIC49" s="683"/>
      <c r="GID49" s="683"/>
      <c r="GIE49" s="683"/>
      <c r="GIF49" s="683"/>
      <c r="GIG49" s="683"/>
      <c r="GIH49" s="683"/>
      <c r="GII49" s="683"/>
      <c r="GIJ49" s="683"/>
      <c r="GIK49" s="683"/>
      <c r="GIL49" s="683"/>
      <c r="GIM49" s="683"/>
      <c r="GIN49" s="683"/>
      <c r="GIO49" s="683"/>
      <c r="GIP49" s="683"/>
      <c r="GIQ49" s="683"/>
      <c r="GIR49" s="683"/>
      <c r="GIS49" s="683"/>
      <c r="GIT49" s="683"/>
      <c r="GIU49" s="683"/>
      <c r="GIV49" s="683"/>
      <c r="GIW49" s="683"/>
      <c r="GIX49" s="683"/>
      <c r="GIY49" s="683"/>
      <c r="GIZ49" s="683"/>
      <c r="GJA49" s="683"/>
      <c r="GJB49" s="683"/>
      <c r="GJC49" s="683"/>
      <c r="GJD49" s="683"/>
      <c r="GJE49" s="683"/>
      <c r="GJF49" s="683"/>
      <c r="GJG49" s="683"/>
      <c r="GJH49" s="683"/>
      <c r="GJI49" s="683"/>
      <c r="GJJ49" s="683"/>
      <c r="GJK49" s="683"/>
      <c r="GJL49" s="683"/>
      <c r="GJM49" s="683"/>
      <c r="GJN49" s="683"/>
      <c r="GJO49" s="683"/>
      <c r="GJP49" s="683"/>
      <c r="GJQ49" s="683"/>
      <c r="GJR49" s="683"/>
      <c r="GJS49" s="683"/>
      <c r="GJT49" s="683"/>
      <c r="GJU49" s="683"/>
      <c r="GJV49" s="683"/>
      <c r="GJW49" s="683"/>
      <c r="GJX49" s="683"/>
      <c r="GJY49" s="683"/>
      <c r="GJZ49" s="683"/>
      <c r="GKA49" s="683"/>
      <c r="GKB49" s="683"/>
      <c r="GKC49" s="683"/>
      <c r="GKD49" s="683"/>
      <c r="GKE49" s="683"/>
      <c r="GKF49" s="683"/>
      <c r="GKG49" s="683"/>
      <c r="GKH49" s="683"/>
      <c r="GKI49" s="683"/>
      <c r="GKJ49" s="683"/>
      <c r="GKK49" s="683"/>
      <c r="GKL49" s="683"/>
      <c r="GKM49" s="683"/>
      <c r="GKN49" s="683"/>
      <c r="GKO49" s="683"/>
      <c r="GKP49" s="683"/>
      <c r="GKQ49" s="683"/>
      <c r="GKR49" s="683"/>
      <c r="GKS49" s="683"/>
      <c r="GKT49" s="683"/>
      <c r="GKU49" s="683"/>
      <c r="GKV49" s="683"/>
      <c r="GKW49" s="683"/>
      <c r="GKX49" s="683"/>
      <c r="GKY49" s="683"/>
      <c r="GKZ49" s="683"/>
      <c r="GLA49" s="683"/>
      <c r="GLB49" s="683"/>
      <c r="GLC49" s="683"/>
      <c r="GLD49" s="683"/>
      <c r="GLE49" s="683"/>
      <c r="GLF49" s="683"/>
      <c r="GLG49" s="683"/>
      <c r="GLH49" s="683"/>
      <c r="GLI49" s="683"/>
      <c r="GLJ49" s="683"/>
      <c r="GLK49" s="683"/>
      <c r="GLL49" s="683"/>
      <c r="GLM49" s="683"/>
      <c r="GLN49" s="683"/>
      <c r="GLO49" s="683"/>
      <c r="GLP49" s="683"/>
      <c r="GLQ49" s="683"/>
      <c r="GLR49" s="683"/>
      <c r="GLS49" s="683"/>
      <c r="GLT49" s="683"/>
      <c r="GLU49" s="683"/>
      <c r="GLV49" s="683"/>
      <c r="GLW49" s="683"/>
      <c r="GLX49" s="683"/>
      <c r="GLY49" s="683"/>
      <c r="GLZ49" s="683"/>
      <c r="GMA49" s="683"/>
      <c r="GMB49" s="683"/>
      <c r="GMC49" s="683"/>
      <c r="GMD49" s="683"/>
      <c r="GME49" s="683"/>
      <c r="GMF49" s="683"/>
      <c r="GMG49" s="683"/>
      <c r="GMH49" s="683"/>
      <c r="GMI49" s="683"/>
      <c r="GMJ49" s="683"/>
      <c r="GMK49" s="683"/>
      <c r="GML49" s="683"/>
      <c r="GMM49" s="683"/>
      <c r="GMN49" s="683"/>
      <c r="GMO49" s="683"/>
      <c r="GMP49" s="683"/>
      <c r="GMQ49" s="683"/>
      <c r="GMR49" s="683"/>
      <c r="GMS49" s="683"/>
      <c r="GMT49" s="683"/>
      <c r="GMU49" s="683"/>
      <c r="GMV49" s="683"/>
      <c r="GMW49" s="683"/>
      <c r="GMX49" s="683"/>
      <c r="GMY49" s="683"/>
      <c r="GMZ49" s="683"/>
      <c r="GNA49" s="683"/>
      <c r="GNB49" s="683"/>
      <c r="GNC49" s="683"/>
      <c r="GND49" s="683"/>
      <c r="GNE49" s="683"/>
      <c r="GNF49" s="683"/>
      <c r="GNG49" s="683"/>
      <c r="GNH49" s="683"/>
      <c r="GNI49" s="683"/>
      <c r="GNJ49" s="683"/>
      <c r="GNK49" s="683"/>
      <c r="GNL49" s="683"/>
      <c r="GNM49" s="683"/>
      <c r="GNN49" s="683"/>
      <c r="GNO49" s="683"/>
      <c r="GNP49" s="683"/>
      <c r="GNQ49" s="683"/>
      <c r="GNR49" s="683"/>
      <c r="GNS49" s="683"/>
      <c r="GNT49" s="683"/>
      <c r="GNU49" s="683"/>
      <c r="GNV49" s="683"/>
      <c r="GNW49" s="683"/>
      <c r="GNX49" s="683"/>
      <c r="GNY49" s="683"/>
      <c r="GNZ49" s="683"/>
      <c r="GOA49" s="683"/>
      <c r="GOB49" s="683"/>
      <c r="GOC49" s="683"/>
      <c r="GOD49" s="683"/>
      <c r="GOE49" s="683"/>
      <c r="GOF49" s="683"/>
      <c r="GOG49" s="683"/>
      <c r="GOH49" s="683"/>
      <c r="GOI49" s="683"/>
      <c r="GOJ49" s="683"/>
      <c r="GOK49" s="683"/>
      <c r="GOL49" s="683"/>
      <c r="GOM49" s="683"/>
      <c r="GON49" s="683"/>
      <c r="GOO49" s="683"/>
      <c r="GOP49" s="683"/>
      <c r="GOQ49" s="683"/>
      <c r="GOR49" s="683"/>
      <c r="GOS49" s="683"/>
      <c r="GOT49" s="683"/>
      <c r="GOU49" s="683"/>
      <c r="GOV49" s="683"/>
      <c r="GOW49" s="683"/>
      <c r="GOX49" s="683"/>
      <c r="GOY49" s="683"/>
      <c r="GOZ49" s="683"/>
      <c r="GPA49" s="683"/>
      <c r="GPB49" s="683"/>
      <c r="GPC49" s="683"/>
      <c r="GPD49" s="683"/>
      <c r="GPE49" s="683"/>
      <c r="GPF49" s="683"/>
      <c r="GPG49" s="683"/>
      <c r="GPH49" s="683"/>
      <c r="GPI49" s="683"/>
      <c r="GPJ49" s="683"/>
      <c r="GPK49" s="683"/>
      <c r="GPL49" s="683"/>
      <c r="GPM49" s="683"/>
      <c r="GPN49" s="683"/>
      <c r="GPO49" s="683"/>
      <c r="GPP49" s="683"/>
      <c r="GPQ49" s="683"/>
      <c r="GPR49" s="683"/>
      <c r="GPS49" s="683"/>
      <c r="GPT49" s="683"/>
      <c r="GPU49" s="683"/>
      <c r="GPV49" s="683"/>
      <c r="GPW49" s="683"/>
      <c r="GPX49" s="683"/>
      <c r="GPY49" s="683"/>
      <c r="GPZ49" s="683"/>
      <c r="GQA49" s="683"/>
      <c r="GQB49" s="683"/>
      <c r="GQC49" s="683"/>
      <c r="GQD49" s="683"/>
      <c r="GQE49" s="683"/>
      <c r="GQF49" s="683"/>
      <c r="GQG49" s="683"/>
      <c r="GQH49" s="683"/>
      <c r="GQI49" s="683"/>
      <c r="GQJ49" s="683"/>
      <c r="GQK49" s="683"/>
      <c r="GQL49" s="683"/>
      <c r="GQM49" s="683"/>
      <c r="GQN49" s="683"/>
      <c r="GQO49" s="683"/>
      <c r="GQP49" s="683"/>
      <c r="GQQ49" s="683"/>
      <c r="GQR49" s="683"/>
      <c r="GQS49" s="683"/>
      <c r="GQT49" s="683"/>
      <c r="GQU49" s="683"/>
      <c r="GQV49" s="683"/>
      <c r="GQW49" s="683"/>
      <c r="GQX49" s="683"/>
      <c r="GQY49" s="683"/>
      <c r="GQZ49" s="683"/>
      <c r="GRA49" s="683"/>
      <c r="GRB49" s="683"/>
      <c r="GRC49" s="683"/>
      <c r="GRD49" s="683"/>
      <c r="GRE49" s="683"/>
      <c r="GRF49" s="683"/>
      <c r="GRG49" s="683"/>
      <c r="GRH49" s="683"/>
      <c r="GRI49" s="683"/>
      <c r="GRJ49" s="683"/>
      <c r="GRK49" s="683"/>
      <c r="GRL49" s="683"/>
      <c r="GRM49" s="683"/>
      <c r="GRN49" s="683"/>
      <c r="GRO49" s="683"/>
      <c r="GRP49" s="683"/>
      <c r="GRQ49" s="683"/>
      <c r="GRR49" s="683"/>
      <c r="GRS49" s="683"/>
      <c r="GRT49" s="683"/>
      <c r="GRU49" s="683"/>
      <c r="GRV49" s="683"/>
      <c r="GRW49" s="683"/>
      <c r="GRX49" s="683"/>
      <c r="GRY49" s="683"/>
      <c r="GRZ49" s="683"/>
      <c r="GSA49" s="683"/>
      <c r="GSB49" s="683"/>
      <c r="GSC49" s="683"/>
      <c r="GSD49" s="683"/>
      <c r="GSE49" s="683"/>
      <c r="GSF49" s="683"/>
      <c r="GSG49" s="683"/>
      <c r="GSH49" s="683"/>
      <c r="GSI49" s="683"/>
      <c r="GSJ49" s="683"/>
      <c r="GSK49" s="683"/>
      <c r="GSL49" s="683"/>
      <c r="GSM49" s="683"/>
      <c r="GSN49" s="683"/>
      <c r="GSO49" s="683"/>
      <c r="GSP49" s="683"/>
      <c r="GSQ49" s="683"/>
      <c r="GSR49" s="683"/>
      <c r="GSS49" s="683"/>
      <c r="GST49" s="683"/>
      <c r="GSU49" s="683"/>
      <c r="GSV49" s="683"/>
      <c r="GSW49" s="683"/>
      <c r="GSX49" s="683"/>
      <c r="GSY49" s="683"/>
      <c r="GSZ49" s="683"/>
      <c r="GTA49" s="683"/>
      <c r="GTB49" s="683"/>
      <c r="GTC49" s="683"/>
      <c r="GTD49" s="683"/>
      <c r="GTE49" s="683"/>
      <c r="GTF49" s="683"/>
      <c r="GTG49" s="683"/>
      <c r="GTH49" s="683"/>
      <c r="GTI49" s="683"/>
      <c r="GTJ49" s="683"/>
      <c r="GTK49" s="683"/>
      <c r="GTL49" s="683"/>
      <c r="GTM49" s="683"/>
      <c r="GTN49" s="683"/>
      <c r="GTO49" s="683"/>
      <c r="GTP49" s="683"/>
      <c r="GTQ49" s="683"/>
      <c r="GTR49" s="683"/>
      <c r="GTS49" s="683"/>
      <c r="GTT49" s="683"/>
      <c r="GTU49" s="683"/>
      <c r="GTV49" s="683"/>
      <c r="GTW49" s="683"/>
      <c r="GTX49" s="683"/>
      <c r="GTY49" s="683"/>
      <c r="GTZ49" s="683"/>
      <c r="GUA49" s="683"/>
      <c r="GUB49" s="683"/>
      <c r="GUC49" s="683"/>
      <c r="GUD49" s="683"/>
      <c r="GUE49" s="683"/>
      <c r="GUF49" s="683"/>
      <c r="GUG49" s="683"/>
      <c r="GUH49" s="683"/>
      <c r="GUI49" s="683"/>
      <c r="GUJ49" s="683"/>
      <c r="GUK49" s="683"/>
      <c r="GUL49" s="683"/>
      <c r="GUM49" s="683"/>
      <c r="GUN49" s="683"/>
      <c r="GUO49" s="683"/>
      <c r="GUP49" s="683"/>
      <c r="GUQ49" s="683"/>
      <c r="GUR49" s="683"/>
      <c r="GUS49" s="683"/>
      <c r="GUT49" s="683"/>
      <c r="GUU49" s="683"/>
      <c r="GUV49" s="683"/>
      <c r="GUW49" s="683"/>
      <c r="GUX49" s="683"/>
      <c r="GUY49" s="683"/>
      <c r="GUZ49" s="683"/>
      <c r="GVA49" s="683"/>
      <c r="GVB49" s="683"/>
      <c r="GVC49" s="683"/>
      <c r="GVD49" s="683"/>
      <c r="GVE49" s="683"/>
      <c r="GVF49" s="683"/>
      <c r="GVG49" s="683"/>
      <c r="GVH49" s="683"/>
      <c r="GVI49" s="683"/>
      <c r="GVJ49" s="683"/>
      <c r="GVK49" s="683"/>
      <c r="GVL49" s="683"/>
      <c r="GVM49" s="683"/>
      <c r="GVN49" s="683"/>
      <c r="GVO49" s="683"/>
      <c r="GVP49" s="683"/>
      <c r="GVQ49" s="683"/>
      <c r="GVR49" s="683"/>
      <c r="GVS49" s="683"/>
      <c r="GVT49" s="683"/>
      <c r="GVU49" s="683"/>
      <c r="GVV49" s="683"/>
      <c r="GVW49" s="683"/>
      <c r="GVX49" s="683"/>
      <c r="GVY49" s="683"/>
      <c r="GVZ49" s="683"/>
      <c r="GWA49" s="683"/>
      <c r="GWB49" s="683"/>
      <c r="GWC49" s="683"/>
      <c r="GWD49" s="683"/>
      <c r="GWE49" s="683"/>
      <c r="GWF49" s="683"/>
      <c r="GWG49" s="683"/>
      <c r="GWH49" s="683"/>
      <c r="GWI49" s="683"/>
      <c r="GWJ49" s="683"/>
      <c r="GWK49" s="683"/>
      <c r="GWL49" s="683"/>
      <c r="GWM49" s="683"/>
      <c r="GWN49" s="683"/>
      <c r="GWO49" s="683"/>
      <c r="GWP49" s="683"/>
      <c r="GWQ49" s="683"/>
      <c r="GWR49" s="683"/>
      <c r="GWS49" s="683"/>
      <c r="GWT49" s="683"/>
      <c r="GWU49" s="683"/>
      <c r="GWV49" s="683"/>
      <c r="GWW49" s="683"/>
      <c r="GWX49" s="683"/>
      <c r="GWY49" s="683"/>
      <c r="GWZ49" s="683"/>
      <c r="GXA49" s="683"/>
      <c r="GXB49" s="683"/>
      <c r="GXC49" s="683"/>
      <c r="GXD49" s="683"/>
      <c r="GXE49" s="683"/>
      <c r="GXF49" s="683"/>
      <c r="GXG49" s="683"/>
      <c r="GXH49" s="683"/>
      <c r="GXI49" s="683"/>
      <c r="GXJ49" s="683"/>
      <c r="GXK49" s="683"/>
      <c r="GXL49" s="683"/>
      <c r="GXM49" s="683"/>
      <c r="GXN49" s="683"/>
      <c r="GXO49" s="683"/>
      <c r="GXP49" s="683"/>
      <c r="GXQ49" s="683"/>
      <c r="GXR49" s="683"/>
      <c r="GXS49" s="683"/>
      <c r="GXT49" s="683"/>
      <c r="GXU49" s="683"/>
      <c r="GXV49" s="683"/>
      <c r="GXW49" s="683"/>
      <c r="GXX49" s="683"/>
      <c r="GXY49" s="683"/>
      <c r="GXZ49" s="683"/>
      <c r="GYA49" s="683"/>
      <c r="GYB49" s="683"/>
      <c r="GYC49" s="683"/>
      <c r="GYD49" s="683"/>
      <c r="GYE49" s="683"/>
      <c r="GYF49" s="683"/>
      <c r="GYG49" s="683"/>
      <c r="GYH49" s="683"/>
      <c r="GYI49" s="683"/>
      <c r="GYJ49" s="683"/>
      <c r="GYK49" s="683"/>
      <c r="GYL49" s="683"/>
      <c r="GYM49" s="683"/>
      <c r="GYN49" s="683"/>
      <c r="GYO49" s="683"/>
      <c r="GYP49" s="683"/>
      <c r="GYQ49" s="683"/>
      <c r="GYR49" s="683"/>
      <c r="GYS49" s="683"/>
      <c r="GYT49" s="683"/>
      <c r="GYU49" s="683"/>
      <c r="GYV49" s="683"/>
      <c r="GYW49" s="683"/>
      <c r="GYX49" s="683"/>
      <c r="GYY49" s="683"/>
      <c r="GYZ49" s="683"/>
      <c r="GZA49" s="683"/>
      <c r="GZB49" s="683"/>
      <c r="GZC49" s="683"/>
      <c r="GZD49" s="683"/>
      <c r="GZE49" s="683"/>
      <c r="GZF49" s="683"/>
      <c r="GZG49" s="683"/>
      <c r="GZH49" s="683"/>
      <c r="GZI49" s="683"/>
      <c r="GZJ49" s="683"/>
      <c r="GZK49" s="683"/>
      <c r="GZL49" s="683"/>
      <c r="GZM49" s="683"/>
      <c r="GZN49" s="683"/>
      <c r="GZO49" s="683"/>
      <c r="GZP49" s="683"/>
      <c r="GZQ49" s="683"/>
      <c r="GZR49" s="683"/>
      <c r="GZS49" s="683"/>
      <c r="GZT49" s="683"/>
      <c r="GZU49" s="683"/>
      <c r="GZV49" s="683"/>
      <c r="GZW49" s="683"/>
      <c r="GZX49" s="683"/>
      <c r="GZY49" s="683"/>
      <c r="GZZ49" s="683"/>
      <c r="HAA49" s="683"/>
      <c r="HAB49" s="683"/>
      <c r="HAC49" s="683"/>
      <c r="HAD49" s="683"/>
      <c r="HAE49" s="683"/>
      <c r="HAF49" s="683"/>
      <c r="HAG49" s="683"/>
      <c r="HAH49" s="683"/>
      <c r="HAI49" s="683"/>
      <c r="HAJ49" s="683"/>
      <c r="HAK49" s="683"/>
      <c r="HAL49" s="683"/>
      <c r="HAM49" s="683"/>
      <c r="HAN49" s="683"/>
      <c r="HAO49" s="683"/>
      <c r="HAP49" s="683"/>
      <c r="HAQ49" s="683"/>
      <c r="HAR49" s="683"/>
      <c r="HAS49" s="683"/>
      <c r="HAT49" s="683"/>
      <c r="HAU49" s="683"/>
      <c r="HAV49" s="683"/>
      <c r="HAW49" s="683"/>
      <c r="HAX49" s="683"/>
      <c r="HAY49" s="683"/>
      <c r="HAZ49" s="683"/>
      <c r="HBA49" s="683"/>
      <c r="HBB49" s="683"/>
      <c r="HBC49" s="683"/>
      <c r="HBD49" s="683"/>
      <c r="HBE49" s="683"/>
      <c r="HBF49" s="683"/>
      <c r="HBG49" s="683"/>
      <c r="HBH49" s="683"/>
      <c r="HBI49" s="683"/>
      <c r="HBJ49" s="683"/>
      <c r="HBK49" s="683"/>
      <c r="HBL49" s="683"/>
      <c r="HBM49" s="683"/>
      <c r="HBN49" s="683"/>
      <c r="HBO49" s="683"/>
      <c r="HBP49" s="683"/>
      <c r="HBQ49" s="683"/>
      <c r="HBR49" s="683"/>
      <c r="HBS49" s="683"/>
      <c r="HBT49" s="683"/>
      <c r="HBU49" s="683"/>
      <c r="HBV49" s="683"/>
      <c r="HBW49" s="683"/>
      <c r="HBX49" s="683"/>
      <c r="HBY49" s="683"/>
      <c r="HBZ49" s="683"/>
      <c r="HCA49" s="683"/>
      <c r="HCB49" s="683"/>
      <c r="HCC49" s="683"/>
      <c r="HCD49" s="683"/>
      <c r="HCE49" s="683"/>
      <c r="HCF49" s="683"/>
      <c r="HCG49" s="683"/>
      <c r="HCH49" s="683"/>
      <c r="HCI49" s="683"/>
      <c r="HCJ49" s="683"/>
      <c r="HCK49" s="683"/>
      <c r="HCL49" s="683"/>
      <c r="HCM49" s="683"/>
      <c r="HCN49" s="683"/>
      <c r="HCO49" s="683"/>
      <c r="HCP49" s="683"/>
      <c r="HCQ49" s="683"/>
      <c r="HCR49" s="683"/>
      <c r="HCS49" s="683"/>
      <c r="HCT49" s="683"/>
      <c r="HCU49" s="683"/>
      <c r="HCV49" s="683"/>
      <c r="HCW49" s="683"/>
      <c r="HCX49" s="683"/>
      <c r="HCY49" s="683"/>
      <c r="HCZ49" s="683"/>
      <c r="HDA49" s="683"/>
      <c r="HDB49" s="683"/>
      <c r="HDC49" s="683"/>
      <c r="HDD49" s="683"/>
      <c r="HDE49" s="683"/>
      <c r="HDF49" s="683"/>
      <c r="HDG49" s="683"/>
      <c r="HDH49" s="683"/>
      <c r="HDI49" s="683"/>
      <c r="HDJ49" s="683"/>
      <c r="HDK49" s="683"/>
      <c r="HDL49" s="683"/>
      <c r="HDM49" s="683"/>
      <c r="HDN49" s="683"/>
      <c r="HDO49" s="683"/>
      <c r="HDP49" s="683"/>
      <c r="HDQ49" s="683"/>
      <c r="HDR49" s="683"/>
      <c r="HDS49" s="683"/>
      <c r="HDT49" s="683"/>
      <c r="HDU49" s="683"/>
      <c r="HDV49" s="683"/>
      <c r="HDW49" s="683"/>
      <c r="HDX49" s="683"/>
      <c r="HDY49" s="683"/>
      <c r="HDZ49" s="683"/>
      <c r="HEA49" s="683"/>
      <c r="HEB49" s="683"/>
      <c r="HEC49" s="683"/>
      <c r="HED49" s="683"/>
      <c r="HEE49" s="683"/>
      <c r="HEF49" s="683"/>
      <c r="HEG49" s="683"/>
      <c r="HEH49" s="683"/>
      <c r="HEI49" s="683"/>
      <c r="HEJ49" s="683"/>
      <c r="HEK49" s="683"/>
      <c r="HEL49" s="683"/>
      <c r="HEM49" s="683"/>
      <c r="HEN49" s="683"/>
      <c r="HEO49" s="683"/>
      <c r="HEP49" s="683"/>
      <c r="HEQ49" s="683"/>
      <c r="HER49" s="683"/>
      <c r="HES49" s="683"/>
      <c r="HET49" s="683"/>
      <c r="HEU49" s="683"/>
      <c r="HEV49" s="683"/>
      <c r="HEW49" s="683"/>
      <c r="HEX49" s="683"/>
      <c r="HEY49" s="683"/>
      <c r="HEZ49" s="683"/>
      <c r="HFA49" s="683"/>
      <c r="HFB49" s="683"/>
      <c r="HFC49" s="683"/>
      <c r="HFD49" s="683"/>
      <c r="HFE49" s="683"/>
      <c r="HFF49" s="683"/>
      <c r="HFG49" s="683"/>
      <c r="HFH49" s="683"/>
      <c r="HFI49" s="683"/>
      <c r="HFJ49" s="683"/>
      <c r="HFK49" s="683"/>
      <c r="HFL49" s="683"/>
      <c r="HFM49" s="683"/>
      <c r="HFN49" s="683"/>
      <c r="HFO49" s="683"/>
      <c r="HFP49" s="683"/>
      <c r="HFQ49" s="683"/>
      <c r="HFR49" s="683"/>
      <c r="HFS49" s="683"/>
      <c r="HFT49" s="683"/>
      <c r="HFU49" s="683"/>
      <c r="HFV49" s="683"/>
      <c r="HFW49" s="683"/>
      <c r="HFX49" s="683"/>
      <c r="HFY49" s="683"/>
      <c r="HFZ49" s="683"/>
      <c r="HGA49" s="683"/>
      <c r="HGB49" s="683"/>
      <c r="HGC49" s="683"/>
      <c r="HGD49" s="683"/>
      <c r="HGE49" s="683"/>
      <c r="HGF49" s="683"/>
      <c r="HGG49" s="683"/>
      <c r="HGH49" s="683"/>
      <c r="HGI49" s="683"/>
      <c r="HGJ49" s="683"/>
      <c r="HGK49" s="683"/>
      <c r="HGL49" s="683"/>
      <c r="HGM49" s="683"/>
      <c r="HGN49" s="683"/>
      <c r="HGO49" s="683"/>
      <c r="HGP49" s="683"/>
      <c r="HGQ49" s="683"/>
      <c r="HGR49" s="683"/>
      <c r="HGS49" s="683"/>
      <c r="HGT49" s="683"/>
      <c r="HGU49" s="683"/>
      <c r="HGV49" s="683"/>
      <c r="HGW49" s="683"/>
      <c r="HGX49" s="683"/>
      <c r="HGY49" s="683"/>
      <c r="HGZ49" s="683"/>
      <c r="HHA49" s="683"/>
      <c r="HHB49" s="683"/>
      <c r="HHC49" s="683"/>
      <c r="HHD49" s="683"/>
      <c r="HHE49" s="683"/>
      <c r="HHF49" s="683"/>
      <c r="HHG49" s="683"/>
      <c r="HHH49" s="683"/>
      <c r="HHI49" s="683"/>
      <c r="HHJ49" s="683"/>
      <c r="HHK49" s="683"/>
      <c r="HHL49" s="683"/>
      <c r="HHM49" s="683"/>
      <c r="HHN49" s="683"/>
      <c r="HHO49" s="683"/>
      <c r="HHP49" s="683"/>
      <c r="HHQ49" s="683"/>
      <c r="HHR49" s="683"/>
      <c r="HHS49" s="683"/>
      <c r="HHT49" s="683"/>
      <c r="HHU49" s="683"/>
      <c r="HHV49" s="683"/>
      <c r="HHW49" s="683"/>
      <c r="HHX49" s="683"/>
      <c r="HHY49" s="683"/>
      <c r="HHZ49" s="683"/>
      <c r="HIA49" s="683"/>
      <c r="HIB49" s="683"/>
      <c r="HIC49" s="683"/>
      <c r="HID49" s="683"/>
      <c r="HIE49" s="683"/>
      <c r="HIF49" s="683"/>
      <c r="HIG49" s="683"/>
      <c r="HIH49" s="683"/>
      <c r="HII49" s="683"/>
      <c r="HIJ49" s="683"/>
      <c r="HIK49" s="683"/>
      <c r="HIL49" s="683"/>
      <c r="HIM49" s="683"/>
      <c r="HIN49" s="683"/>
      <c r="HIO49" s="683"/>
      <c r="HIP49" s="683"/>
      <c r="HIQ49" s="683"/>
      <c r="HIR49" s="683"/>
      <c r="HIS49" s="683"/>
      <c r="HIT49" s="683"/>
      <c r="HIU49" s="683"/>
      <c r="HIV49" s="683"/>
      <c r="HIW49" s="683"/>
      <c r="HIX49" s="683"/>
      <c r="HIY49" s="683"/>
      <c r="HIZ49" s="683"/>
      <c r="HJA49" s="683"/>
      <c r="HJB49" s="683"/>
      <c r="HJC49" s="683"/>
      <c r="HJD49" s="683"/>
      <c r="HJE49" s="683"/>
      <c r="HJF49" s="683"/>
      <c r="HJG49" s="683"/>
      <c r="HJH49" s="683"/>
      <c r="HJI49" s="683"/>
      <c r="HJJ49" s="683"/>
      <c r="HJK49" s="683"/>
      <c r="HJL49" s="683"/>
      <c r="HJM49" s="683"/>
      <c r="HJN49" s="683"/>
      <c r="HJO49" s="683"/>
      <c r="HJP49" s="683"/>
      <c r="HJQ49" s="683"/>
      <c r="HJR49" s="683"/>
      <c r="HJS49" s="683"/>
      <c r="HJT49" s="683"/>
      <c r="HJU49" s="683"/>
      <c r="HJV49" s="683"/>
      <c r="HJW49" s="683"/>
      <c r="HJX49" s="683"/>
      <c r="HJY49" s="683"/>
      <c r="HJZ49" s="683"/>
      <c r="HKA49" s="683"/>
      <c r="HKB49" s="683"/>
      <c r="HKC49" s="683"/>
      <c r="HKD49" s="683"/>
      <c r="HKE49" s="683"/>
      <c r="HKF49" s="683"/>
      <c r="HKG49" s="683"/>
      <c r="HKH49" s="683"/>
      <c r="HKI49" s="683"/>
      <c r="HKJ49" s="683"/>
      <c r="HKK49" s="683"/>
      <c r="HKL49" s="683"/>
      <c r="HKM49" s="683"/>
      <c r="HKN49" s="683"/>
      <c r="HKO49" s="683"/>
      <c r="HKP49" s="683"/>
      <c r="HKQ49" s="683"/>
      <c r="HKR49" s="683"/>
      <c r="HKS49" s="683"/>
      <c r="HKT49" s="683"/>
      <c r="HKU49" s="683"/>
      <c r="HKV49" s="683"/>
      <c r="HKW49" s="683"/>
      <c r="HKX49" s="683"/>
      <c r="HKY49" s="683"/>
      <c r="HKZ49" s="683"/>
      <c r="HLA49" s="683"/>
      <c r="HLB49" s="683"/>
      <c r="HLC49" s="683"/>
      <c r="HLD49" s="683"/>
      <c r="HLE49" s="683"/>
      <c r="HLF49" s="683"/>
      <c r="HLG49" s="683"/>
      <c r="HLH49" s="683"/>
      <c r="HLI49" s="683"/>
      <c r="HLJ49" s="683"/>
      <c r="HLK49" s="683"/>
      <c r="HLL49" s="683"/>
      <c r="HLM49" s="683"/>
      <c r="HLN49" s="683"/>
      <c r="HLO49" s="683"/>
      <c r="HLP49" s="683"/>
      <c r="HLQ49" s="683"/>
      <c r="HLR49" s="683"/>
      <c r="HLS49" s="683"/>
      <c r="HLT49" s="683"/>
      <c r="HLU49" s="683"/>
      <c r="HLV49" s="683"/>
      <c r="HLW49" s="683"/>
      <c r="HLX49" s="683"/>
      <c r="HLY49" s="683"/>
      <c r="HLZ49" s="683"/>
      <c r="HMA49" s="683"/>
      <c r="HMB49" s="683"/>
      <c r="HMC49" s="683"/>
      <c r="HMD49" s="683"/>
      <c r="HME49" s="683"/>
      <c r="HMF49" s="683"/>
      <c r="HMG49" s="683"/>
      <c r="HMH49" s="683"/>
      <c r="HMI49" s="683"/>
      <c r="HMJ49" s="683"/>
      <c r="HMK49" s="683"/>
      <c r="HML49" s="683"/>
      <c r="HMM49" s="683"/>
      <c r="HMN49" s="683"/>
      <c r="HMO49" s="683"/>
      <c r="HMP49" s="683"/>
      <c r="HMQ49" s="683"/>
      <c r="HMR49" s="683"/>
      <c r="HMS49" s="683"/>
      <c r="HMT49" s="683"/>
      <c r="HMU49" s="683"/>
      <c r="HMV49" s="683"/>
      <c r="HMW49" s="683"/>
      <c r="HMX49" s="683"/>
      <c r="HMY49" s="683"/>
      <c r="HMZ49" s="683"/>
      <c r="HNA49" s="683"/>
      <c r="HNB49" s="683"/>
      <c r="HNC49" s="683"/>
      <c r="HND49" s="683"/>
      <c r="HNE49" s="683"/>
      <c r="HNF49" s="683"/>
      <c r="HNG49" s="683"/>
      <c r="HNH49" s="683"/>
      <c r="HNI49" s="683"/>
      <c r="HNJ49" s="683"/>
      <c r="HNK49" s="683"/>
      <c r="HNL49" s="683"/>
      <c r="HNM49" s="683"/>
      <c r="HNN49" s="683"/>
      <c r="HNO49" s="683"/>
      <c r="HNP49" s="683"/>
      <c r="HNQ49" s="683"/>
      <c r="HNR49" s="683"/>
      <c r="HNS49" s="683"/>
      <c r="HNT49" s="683"/>
      <c r="HNU49" s="683"/>
      <c r="HNV49" s="683"/>
      <c r="HNW49" s="683"/>
      <c r="HNX49" s="683"/>
      <c r="HNY49" s="683"/>
      <c r="HNZ49" s="683"/>
      <c r="HOA49" s="683"/>
      <c r="HOB49" s="683"/>
      <c r="HOC49" s="683"/>
      <c r="HOD49" s="683"/>
      <c r="HOE49" s="683"/>
      <c r="HOF49" s="683"/>
      <c r="HOG49" s="683"/>
      <c r="HOH49" s="683"/>
      <c r="HOI49" s="683"/>
      <c r="HOJ49" s="683"/>
      <c r="HOK49" s="683"/>
      <c r="HOL49" s="683"/>
      <c r="HOM49" s="683"/>
      <c r="HON49" s="683"/>
      <c r="HOO49" s="683"/>
      <c r="HOP49" s="683"/>
      <c r="HOQ49" s="683"/>
      <c r="HOR49" s="683"/>
      <c r="HOS49" s="683"/>
      <c r="HOT49" s="683"/>
      <c r="HOU49" s="683"/>
      <c r="HOV49" s="683"/>
      <c r="HOW49" s="683"/>
      <c r="HOX49" s="683"/>
      <c r="HOY49" s="683"/>
      <c r="HOZ49" s="683"/>
      <c r="HPA49" s="683"/>
      <c r="HPB49" s="683"/>
      <c r="HPC49" s="683"/>
      <c r="HPD49" s="683"/>
      <c r="HPE49" s="683"/>
      <c r="HPF49" s="683"/>
      <c r="HPG49" s="683"/>
      <c r="HPH49" s="683"/>
      <c r="HPI49" s="683"/>
      <c r="HPJ49" s="683"/>
      <c r="HPK49" s="683"/>
      <c r="HPL49" s="683"/>
      <c r="HPM49" s="683"/>
      <c r="HPN49" s="683"/>
      <c r="HPO49" s="683"/>
      <c r="HPP49" s="683"/>
      <c r="HPQ49" s="683"/>
      <c r="HPR49" s="683"/>
      <c r="HPS49" s="683"/>
      <c r="HPT49" s="683"/>
      <c r="HPU49" s="683"/>
      <c r="HPV49" s="683"/>
      <c r="HPW49" s="683"/>
      <c r="HPX49" s="683"/>
      <c r="HPY49" s="683"/>
      <c r="HPZ49" s="683"/>
      <c r="HQA49" s="683"/>
      <c r="HQB49" s="683"/>
      <c r="HQC49" s="683"/>
      <c r="HQD49" s="683"/>
      <c r="HQE49" s="683"/>
      <c r="HQF49" s="683"/>
      <c r="HQG49" s="683"/>
      <c r="HQH49" s="683"/>
      <c r="HQI49" s="683"/>
      <c r="HQJ49" s="683"/>
      <c r="HQK49" s="683"/>
      <c r="HQL49" s="683"/>
      <c r="HQM49" s="683"/>
      <c r="HQN49" s="683"/>
      <c r="HQO49" s="683"/>
      <c r="HQP49" s="683"/>
      <c r="HQQ49" s="683"/>
      <c r="HQR49" s="683"/>
      <c r="HQS49" s="683"/>
      <c r="HQT49" s="683"/>
      <c r="HQU49" s="683"/>
      <c r="HQV49" s="683"/>
      <c r="HQW49" s="683"/>
      <c r="HQX49" s="683"/>
      <c r="HQY49" s="683"/>
      <c r="HQZ49" s="683"/>
      <c r="HRA49" s="683"/>
      <c r="HRB49" s="683"/>
      <c r="HRC49" s="683"/>
      <c r="HRD49" s="683"/>
      <c r="HRE49" s="683"/>
      <c r="HRF49" s="683"/>
      <c r="HRG49" s="683"/>
      <c r="HRH49" s="683"/>
      <c r="HRI49" s="683"/>
      <c r="HRJ49" s="683"/>
      <c r="HRK49" s="683"/>
      <c r="HRL49" s="683"/>
      <c r="HRM49" s="683"/>
      <c r="HRN49" s="683"/>
      <c r="HRO49" s="683"/>
      <c r="HRP49" s="683"/>
      <c r="HRQ49" s="683"/>
      <c r="HRR49" s="683"/>
      <c r="HRS49" s="683"/>
      <c r="HRT49" s="683"/>
      <c r="HRU49" s="683"/>
      <c r="HRV49" s="683"/>
      <c r="HRW49" s="683"/>
      <c r="HRX49" s="683"/>
      <c r="HRY49" s="683"/>
      <c r="HRZ49" s="683"/>
      <c r="HSA49" s="683"/>
      <c r="HSB49" s="683"/>
      <c r="HSC49" s="683"/>
      <c r="HSD49" s="683"/>
      <c r="HSE49" s="683"/>
      <c r="HSF49" s="683"/>
      <c r="HSG49" s="683"/>
      <c r="HSH49" s="683"/>
      <c r="HSI49" s="683"/>
      <c r="HSJ49" s="683"/>
      <c r="HSK49" s="683"/>
      <c r="HSL49" s="683"/>
      <c r="HSM49" s="683"/>
      <c r="HSN49" s="683"/>
      <c r="HSO49" s="683"/>
      <c r="HSP49" s="683"/>
      <c r="HSQ49" s="683"/>
      <c r="HSR49" s="683"/>
      <c r="HSS49" s="683"/>
      <c r="HST49" s="683"/>
      <c r="HSU49" s="683"/>
      <c r="HSV49" s="683"/>
      <c r="HSW49" s="683"/>
      <c r="HSX49" s="683"/>
      <c r="HSY49" s="683"/>
      <c r="HSZ49" s="683"/>
      <c r="HTA49" s="683"/>
      <c r="HTB49" s="683"/>
      <c r="HTC49" s="683"/>
      <c r="HTD49" s="683"/>
      <c r="HTE49" s="683"/>
      <c r="HTF49" s="683"/>
      <c r="HTG49" s="683"/>
      <c r="HTH49" s="683"/>
      <c r="HTI49" s="683"/>
      <c r="HTJ49" s="683"/>
      <c r="HTK49" s="683"/>
      <c r="HTL49" s="683"/>
      <c r="HTM49" s="683"/>
      <c r="HTN49" s="683"/>
      <c r="HTO49" s="683"/>
      <c r="HTP49" s="683"/>
      <c r="HTQ49" s="683"/>
      <c r="HTR49" s="683"/>
      <c r="HTS49" s="683"/>
      <c r="HTT49" s="683"/>
      <c r="HTU49" s="683"/>
      <c r="HTV49" s="683"/>
      <c r="HTW49" s="683"/>
      <c r="HTX49" s="683"/>
      <c r="HTY49" s="683"/>
      <c r="HTZ49" s="683"/>
      <c r="HUA49" s="683"/>
      <c r="HUB49" s="683"/>
      <c r="HUC49" s="683"/>
      <c r="HUD49" s="683"/>
      <c r="HUE49" s="683"/>
      <c r="HUF49" s="683"/>
      <c r="HUG49" s="683"/>
      <c r="HUH49" s="683"/>
      <c r="HUI49" s="683"/>
      <c r="HUJ49" s="683"/>
      <c r="HUK49" s="683"/>
      <c r="HUL49" s="683"/>
      <c r="HUM49" s="683"/>
      <c r="HUN49" s="683"/>
      <c r="HUO49" s="683"/>
      <c r="HUP49" s="683"/>
      <c r="HUQ49" s="683"/>
      <c r="HUR49" s="683"/>
      <c r="HUS49" s="683"/>
      <c r="HUT49" s="683"/>
      <c r="HUU49" s="683"/>
      <c r="HUV49" s="683"/>
      <c r="HUW49" s="683"/>
      <c r="HUX49" s="683"/>
      <c r="HUY49" s="683"/>
      <c r="HUZ49" s="683"/>
      <c r="HVA49" s="683"/>
      <c r="HVB49" s="683"/>
      <c r="HVC49" s="683"/>
      <c r="HVD49" s="683"/>
      <c r="HVE49" s="683"/>
      <c r="HVF49" s="683"/>
      <c r="HVG49" s="683"/>
      <c r="HVH49" s="683"/>
      <c r="HVI49" s="683"/>
      <c r="HVJ49" s="683"/>
      <c r="HVK49" s="683"/>
      <c r="HVL49" s="683"/>
      <c r="HVM49" s="683"/>
      <c r="HVN49" s="683"/>
      <c r="HVO49" s="683"/>
      <c r="HVP49" s="683"/>
      <c r="HVQ49" s="683"/>
      <c r="HVR49" s="683"/>
      <c r="HVS49" s="683"/>
      <c r="HVT49" s="683"/>
      <c r="HVU49" s="683"/>
      <c r="HVV49" s="683"/>
      <c r="HVW49" s="683"/>
      <c r="HVX49" s="683"/>
      <c r="HVY49" s="683"/>
      <c r="HVZ49" s="683"/>
      <c r="HWA49" s="683"/>
      <c r="HWB49" s="683"/>
      <c r="HWC49" s="683"/>
      <c r="HWD49" s="683"/>
      <c r="HWE49" s="683"/>
      <c r="HWF49" s="683"/>
      <c r="HWG49" s="683"/>
      <c r="HWH49" s="683"/>
      <c r="HWI49" s="683"/>
      <c r="HWJ49" s="683"/>
      <c r="HWK49" s="683"/>
      <c r="HWL49" s="683"/>
      <c r="HWM49" s="683"/>
      <c r="HWN49" s="683"/>
      <c r="HWO49" s="683"/>
      <c r="HWP49" s="683"/>
      <c r="HWQ49" s="683"/>
      <c r="HWR49" s="683"/>
      <c r="HWS49" s="683"/>
      <c r="HWT49" s="683"/>
      <c r="HWU49" s="683"/>
      <c r="HWV49" s="683"/>
      <c r="HWW49" s="683"/>
      <c r="HWX49" s="683"/>
      <c r="HWY49" s="683"/>
      <c r="HWZ49" s="683"/>
      <c r="HXA49" s="683"/>
      <c r="HXB49" s="683"/>
      <c r="HXC49" s="683"/>
      <c r="HXD49" s="683"/>
      <c r="HXE49" s="683"/>
      <c r="HXF49" s="683"/>
      <c r="HXG49" s="683"/>
      <c r="HXH49" s="683"/>
      <c r="HXI49" s="683"/>
      <c r="HXJ49" s="683"/>
      <c r="HXK49" s="683"/>
      <c r="HXL49" s="683"/>
      <c r="HXM49" s="683"/>
      <c r="HXN49" s="683"/>
      <c r="HXO49" s="683"/>
      <c r="HXP49" s="683"/>
      <c r="HXQ49" s="683"/>
      <c r="HXR49" s="683"/>
      <c r="HXS49" s="683"/>
      <c r="HXT49" s="683"/>
      <c r="HXU49" s="683"/>
      <c r="HXV49" s="683"/>
      <c r="HXW49" s="683"/>
      <c r="HXX49" s="683"/>
      <c r="HXY49" s="683"/>
      <c r="HXZ49" s="683"/>
      <c r="HYA49" s="683"/>
      <c r="HYB49" s="683"/>
      <c r="HYC49" s="683"/>
      <c r="HYD49" s="683"/>
      <c r="HYE49" s="683"/>
      <c r="HYF49" s="683"/>
      <c r="HYG49" s="683"/>
      <c r="HYH49" s="683"/>
      <c r="HYI49" s="683"/>
      <c r="HYJ49" s="683"/>
      <c r="HYK49" s="683"/>
      <c r="HYL49" s="683"/>
      <c r="HYM49" s="683"/>
      <c r="HYN49" s="683"/>
      <c r="HYO49" s="683"/>
      <c r="HYP49" s="683"/>
      <c r="HYQ49" s="683"/>
      <c r="HYR49" s="683"/>
      <c r="HYS49" s="683"/>
      <c r="HYT49" s="683"/>
      <c r="HYU49" s="683"/>
      <c r="HYV49" s="683"/>
      <c r="HYW49" s="683"/>
      <c r="HYX49" s="683"/>
      <c r="HYY49" s="683"/>
      <c r="HYZ49" s="683"/>
      <c r="HZA49" s="683"/>
      <c r="HZB49" s="683"/>
      <c r="HZC49" s="683"/>
      <c r="HZD49" s="683"/>
      <c r="HZE49" s="683"/>
      <c r="HZF49" s="683"/>
      <c r="HZG49" s="683"/>
      <c r="HZH49" s="683"/>
      <c r="HZI49" s="683"/>
      <c r="HZJ49" s="683"/>
      <c r="HZK49" s="683"/>
      <c r="HZL49" s="683"/>
      <c r="HZM49" s="683"/>
      <c r="HZN49" s="683"/>
      <c r="HZO49" s="683"/>
      <c r="HZP49" s="683"/>
      <c r="HZQ49" s="683"/>
      <c r="HZR49" s="683"/>
      <c r="HZS49" s="683"/>
      <c r="HZT49" s="683"/>
      <c r="HZU49" s="683"/>
      <c r="HZV49" s="683"/>
      <c r="HZW49" s="683"/>
      <c r="HZX49" s="683"/>
      <c r="HZY49" s="683"/>
      <c r="HZZ49" s="683"/>
      <c r="IAA49" s="683"/>
      <c r="IAB49" s="683"/>
      <c r="IAC49" s="683"/>
      <c r="IAD49" s="683"/>
      <c r="IAE49" s="683"/>
      <c r="IAF49" s="683"/>
      <c r="IAG49" s="683"/>
      <c r="IAH49" s="683"/>
      <c r="IAI49" s="683"/>
      <c r="IAJ49" s="683"/>
      <c r="IAK49" s="683"/>
      <c r="IAL49" s="683"/>
      <c r="IAM49" s="683"/>
      <c r="IAN49" s="683"/>
      <c r="IAO49" s="683"/>
      <c r="IAP49" s="683"/>
      <c r="IAQ49" s="683"/>
      <c r="IAR49" s="683"/>
      <c r="IAS49" s="683"/>
      <c r="IAT49" s="683"/>
      <c r="IAU49" s="683"/>
      <c r="IAV49" s="683"/>
      <c r="IAW49" s="683"/>
      <c r="IAX49" s="683"/>
      <c r="IAY49" s="683"/>
      <c r="IAZ49" s="683"/>
      <c r="IBA49" s="683"/>
      <c r="IBB49" s="683"/>
      <c r="IBC49" s="683"/>
      <c r="IBD49" s="683"/>
      <c r="IBE49" s="683"/>
      <c r="IBF49" s="683"/>
      <c r="IBG49" s="683"/>
      <c r="IBH49" s="683"/>
      <c r="IBI49" s="683"/>
      <c r="IBJ49" s="683"/>
      <c r="IBK49" s="683"/>
      <c r="IBL49" s="683"/>
      <c r="IBM49" s="683"/>
      <c r="IBN49" s="683"/>
      <c r="IBO49" s="683"/>
      <c r="IBP49" s="683"/>
      <c r="IBQ49" s="683"/>
      <c r="IBR49" s="683"/>
      <c r="IBS49" s="683"/>
      <c r="IBT49" s="683"/>
      <c r="IBU49" s="683"/>
      <c r="IBV49" s="683"/>
      <c r="IBW49" s="683"/>
      <c r="IBX49" s="683"/>
      <c r="IBY49" s="683"/>
      <c r="IBZ49" s="683"/>
      <c r="ICA49" s="683"/>
      <c r="ICB49" s="683"/>
      <c r="ICC49" s="683"/>
      <c r="ICD49" s="683"/>
      <c r="ICE49" s="683"/>
      <c r="ICF49" s="683"/>
      <c r="ICG49" s="683"/>
      <c r="ICH49" s="683"/>
      <c r="ICI49" s="683"/>
      <c r="ICJ49" s="683"/>
      <c r="ICK49" s="683"/>
      <c r="ICL49" s="683"/>
      <c r="ICM49" s="683"/>
      <c r="ICN49" s="683"/>
      <c r="ICO49" s="683"/>
      <c r="ICP49" s="683"/>
      <c r="ICQ49" s="683"/>
      <c r="ICR49" s="683"/>
      <c r="ICS49" s="683"/>
      <c r="ICT49" s="683"/>
      <c r="ICU49" s="683"/>
      <c r="ICV49" s="683"/>
      <c r="ICW49" s="683"/>
      <c r="ICX49" s="683"/>
      <c r="ICY49" s="683"/>
      <c r="ICZ49" s="683"/>
      <c r="IDA49" s="683"/>
      <c r="IDB49" s="683"/>
      <c r="IDC49" s="683"/>
      <c r="IDD49" s="683"/>
      <c r="IDE49" s="683"/>
      <c r="IDF49" s="683"/>
      <c r="IDG49" s="683"/>
      <c r="IDH49" s="683"/>
      <c r="IDI49" s="683"/>
      <c r="IDJ49" s="683"/>
      <c r="IDK49" s="683"/>
      <c r="IDL49" s="683"/>
      <c r="IDM49" s="683"/>
      <c r="IDN49" s="683"/>
      <c r="IDO49" s="683"/>
      <c r="IDP49" s="683"/>
      <c r="IDQ49" s="683"/>
      <c r="IDR49" s="683"/>
      <c r="IDS49" s="683"/>
      <c r="IDT49" s="683"/>
      <c r="IDU49" s="683"/>
      <c r="IDV49" s="683"/>
      <c r="IDW49" s="683"/>
      <c r="IDX49" s="683"/>
      <c r="IDY49" s="683"/>
      <c r="IDZ49" s="683"/>
      <c r="IEA49" s="683"/>
      <c r="IEB49" s="683"/>
      <c r="IEC49" s="683"/>
      <c r="IED49" s="683"/>
      <c r="IEE49" s="683"/>
      <c r="IEF49" s="683"/>
      <c r="IEG49" s="683"/>
      <c r="IEH49" s="683"/>
      <c r="IEI49" s="683"/>
      <c r="IEJ49" s="683"/>
      <c r="IEK49" s="683"/>
      <c r="IEL49" s="683"/>
      <c r="IEM49" s="683"/>
      <c r="IEN49" s="683"/>
      <c r="IEO49" s="683"/>
      <c r="IEP49" s="683"/>
      <c r="IEQ49" s="683"/>
      <c r="IER49" s="683"/>
      <c r="IES49" s="683"/>
      <c r="IET49" s="683"/>
      <c r="IEU49" s="683"/>
      <c r="IEV49" s="683"/>
      <c r="IEW49" s="683"/>
      <c r="IEX49" s="683"/>
      <c r="IEY49" s="683"/>
      <c r="IEZ49" s="683"/>
      <c r="IFA49" s="683"/>
      <c r="IFB49" s="683"/>
      <c r="IFC49" s="683"/>
      <c r="IFD49" s="683"/>
      <c r="IFE49" s="683"/>
      <c r="IFF49" s="683"/>
      <c r="IFG49" s="683"/>
      <c r="IFH49" s="683"/>
      <c r="IFI49" s="683"/>
      <c r="IFJ49" s="683"/>
      <c r="IFK49" s="683"/>
      <c r="IFL49" s="683"/>
      <c r="IFM49" s="683"/>
      <c r="IFN49" s="683"/>
      <c r="IFO49" s="683"/>
      <c r="IFP49" s="683"/>
      <c r="IFQ49" s="683"/>
      <c r="IFR49" s="683"/>
      <c r="IFS49" s="683"/>
      <c r="IFT49" s="683"/>
      <c r="IFU49" s="683"/>
      <c r="IFV49" s="683"/>
      <c r="IFW49" s="683"/>
      <c r="IFX49" s="683"/>
      <c r="IFY49" s="683"/>
      <c r="IFZ49" s="683"/>
      <c r="IGA49" s="683"/>
      <c r="IGB49" s="683"/>
      <c r="IGC49" s="683"/>
      <c r="IGD49" s="683"/>
      <c r="IGE49" s="683"/>
      <c r="IGF49" s="683"/>
      <c r="IGG49" s="683"/>
      <c r="IGH49" s="683"/>
      <c r="IGI49" s="683"/>
      <c r="IGJ49" s="683"/>
      <c r="IGK49" s="683"/>
      <c r="IGL49" s="683"/>
      <c r="IGM49" s="683"/>
      <c r="IGN49" s="683"/>
      <c r="IGO49" s="683"/>
      <c r="IGP49" s="683"/>
      <c r="IGQ49" s="683"/>
      <c r="IGR49" s="683"/>
      <c r="IGS49" s="683"/>
      <c r="IGT49" s="683"/>
      <c r="IGU49" s="683"/>
      <c r="IGV49" s="683"/>
      <c r="IGW49" s="683"/>
      <c r="IGX49" s="683"/>
      <c r="IGY49" s="683"/>
      <c r="IGZ49" s="683"/>
      <c r="IHA49" s="683"/>
      <c r="IHB49" s="683"/>
      <c r="IHC49" s="683"/>
      <c r="IHD49" s="683"/>
      <c r="IHE49" s="683"/>
      <c r="IHF49" s="683"/>
      <c r="IHG49" s="683"/>
      <c r="IHH49" s="683"/>
      <c r="IHI49" s="683"/>
      <c r="IHJ49" s="683"/>
      <c r="IHK49" s="683"/>
      <c r="IHL49" s="683"/>
      <c r="IHM49" s="683"/>
      <c r="IHN49" s="683"/>
      <c r="IHO49" s="683"/>
      <c r="IHP49" s="683"/>
      <c r="IHQ49" s="683"/>
      <c r="IHR49" s="683"/>
      <c r="IHS49" s="683"/>
      <c r="IHT49" s="683"/>
      <c r="IHU49" s="683"/>
      <c r="IHV49" s="683"/>
      <c r="IHW49" s="683"/>
      <c r="IHX49" s="683"/>
      <c r="IHY49" s="683"/>
      <c r="IHZ49" s="683"/>
      <c r="IIA49" s="683"/>
      <c r="IIB49" s="683"/>
      <c r="IIC49" s="683"/>
      <c r="IID49" s="683"/>
      <c r="IIE49" s="683"/>
      <c r="IIF49" s="683"/>
      <c r="IIG49" s="683"/>
      <c r="IIH49" s="683"/>
      <c r="III49" s="683"/>
      <c r="IIJ49" s="683"/>
      <c r="IIK49" s="683"/>
      <c r="IIL49" s="683"/>
      <c r="IIM49" s="683"/>
      <c r="IIN49" s="683"/>
      <c r="IIO49" s="683"/>
      <c r="IIP49" s="683"/>
      <c r="IIQ49" s="683"/>
      <c r="IIR49" s="683"/>
      <c r="IIS49" s="683"/>
      <c r="IIT49" s="683"/>
      <c r="IIU49" s="683"/>
      <c r="IIV49" s="683"/>
      <c r="IIW49" s="683"/>
      <c r="IIX49" s="683"/>
      <c r="IIY49" s="683"/>
      <c r="IIZ49" s="683"/>
      <c r="IJA49" s="683"/>
      <c r="IJB49" s="683"/>
      <c r="IJC49" s="683"/>
      <c r="IJD49" s="683"/>
      <c r="IJE49" s="683"/>
      <c r="IJF49" s="683"/>
      <c r="IJG49" s="683"/>
      <c r="IJH49" s="683"/>
      <c r="IJI49" s="683"/>
      <c r="IJJ49" s="683"/>
      <c r="IJK49" s="683"/>
      <c r="IJL49" s="683"/>
      <c r="IJM49" s="683"/>
      <c r="IJN49" s="683"/>
      <c r="IJO49" s="683"/>
      <c r="IJP49" s="683"/>
      <c r="IJQ49" s="683"/>
      <c r="IJR49" s="683"/>
      <c r="IJS49" s="683"/>
      <c r="IJT49" s="683"/>
      <c r="IJU49" s="683"/>
      <c r="IJV49" s="683"/>
      <c r="IJW49" s="683"/>
      <c r="IJX49" s="683"/>
      <c r="IJY49" s="683"/>
      <c r="IJZ49" s="683"/>
      <c r="IKA49" s="683"/>
      <c r="IKB49" s="683"/>
      <c r="IKC49" s="683"/>
      <c r="IKD49" s="683"/>
      <c r="IKE49" s="683"/>
      <c r="IKF49" s="683"/>
      <c r="IKG49" s="683"/>
      <c r="IKH49" s="683"/>
      <c r="IKI49" s="683"/>
      <c r="IKJ49" s="683"/>
      <c r="IKK49" s="683"/>
      <c r="IKL49" s="683"/>
      <c r="IKM49" s="683"/>
      <c r="IKN49" s="683"/>
      <c r="IKO49" s="683"/>
      <c r="IKP49" s="683"/>
      <c r="IKQ49" s="683"/>
      <c r="IKR49" s="683"/>
      <c r="IKS49" s="683"/>
      <c r="IKT49" s="683"/>
      <c r="IKU49" s="683"/>
      <c r="IKV49" s="683"/>
      <c r="IKW49" s="683"/>
      <c r="IKX49" s="683"/>
      <c r="IKY49" s="683"/>
      <c r="IKZ49" s="683"/>
      <c r="ILA49" s="683"/>
      <c r="ILB49" s="683"/>
      <c r="ILC49" s="683"/>
      <c r="ILD49" s="683"/>
      <c r="ILE49" s="683"/>
      <c r="ILF49" s="683"/>
      <c r="ILG49" s="683"/>
      <c r="ILH49" s="683"/>
      <c r="ILI49" s="683"/>
      <c r="ILJ49" s="683"/>
      <c r="ILK49" s="683"/>
      <c r="ILL49" s="683"/>
      <c r="ILM49" s="683"/>
      <c r="ILN49" s="683"/>
      <c r="ILO49" s="683"/>
      <c r="ILP49" s="683"/>
      <c r="ILQ49" s="683"/>
      <c r="ILR49" s="683"/>
      <c r="ILS49" s="683"/>
      <c r="ILT49" s="683"/>
      <c r="ILU49" s="683"/>
      <c r="ILV49" s="683"/>
      <c r="ILW49" s="683"/>
      <c r="ILX49" s="683"/>
      <c r="ILY49" s="683"/>
      <c r="ILZ49" s="683"/>
      <c r="IMA49" s="683"/>
      <c r="IMB49" s="683"/>
      <c r="IMC49" s="683"/>
      <c r="IMD49" s="683"/>
      <c r="IME49" s="683"/>
      <c r="IMF49" s="683"/>
      <c r="IMG49" s="683"/>
      <c r="IMH49" s="683"/>
      <c r="IMI49" s="683"/>
      <c r="IMJ49" s="683"/>
      <c r="IMK49" s="683"/>
      <c r="IML49" s="683"/>
      <c r="IMM49" s="683"/>
      <c r="IMN49" s="683"/>
      <c r="IMO49" s="683"/>
      <c r="IMP49" s="683"/>
      <c r="IMQ49" s="683"/>
      <c r="IMR49" s="683"/>
      <c r="IMS49" s="683"/>
      <c r="IMT49" s="683"/>
      <c r="IMU49" s="683"/>
      <c r="IMV49" s="683"/>
      <c r="IMW49" s="683"/>
      <c r="IMX49" s="683"/>
      <c r="IMY49" s="683"/>
      <c r="IMZ49" s="683"/>
      <c r="INA49" s="683"/>
      <c r="INB49" s="683"/>
      <c r="INC49" s="683"/>
      <c r="IND49" s="683"/>
      <c r="INE49" s="683"/>
      <c r="INF49" s="683"/>
      <c r="ING49" s="683"/>
      <c r="INH49" s="683"/>
      <c r="INI49" s="683"/>
      <c r="INJ49" s="683"/>
      <c r="INK49" s="683"/>
      <c r="INL49" s="683"/>
      <c r="INM49" s="683"/>
      <c r="INN49" s="683"/>
      <c r="INO49" s="683"/>
      <c r="INP49" s="683"/>
      <c r="INQ49" s="683"/>
      <c r="INR49" s="683"/>
      <c r="INS49" s="683"/>
      <c r="INT49" s="683"/>
      <c r="INU49" s="683"/>
      <c r="INV49" s="683"/>
      <c r="INW49" s="683"/>
      <c r="INX49" s="683"/>
      <c r="INY49" s="683"/>
      <c r="INZ49" s="683"/>
      <c r="IOA49" s="683"/>
      <c r="IOB49" s="683"/>
      <c r="IOC49" s="683"/>
      <c r="IOD49" s="683"/>
      <c r="IOE49" s="683"/>
      <c r="IOF49" s="683"/>
      <c r="IOG49" s="683"/>
      <c r="IOH49" s="683"/>
      <c r="IOI49" s="683"/>
      <c r="IOJ49" s="683"/>
      <c r="IOK49" s="683"/>
      <c r="IOL49" s="683"/>
      <c r="IOM49" s="683"/>
      <c r="ION49" s="683"/>
      <c r="IOO49" s="683"/>
      <c r="IOP49" s="683"/>
      <c r="IOQ49" s="683"/>
      <c r="IOR49" s="683"/>
      <c r="IOS49" s="683"/>
      <c r="IOT49" s="683"/>
      <c r="IOU49" s="683"/>
      <c r="IOV49" s="683"/>
      <c r="IOW49" s="683"/>
      <c r="IOX49" s="683"/>
      <c r="IOY49" s="683"/>
      <c r="IOZ49" s="683"/>
      <c r="IPA49" s="683"/>
      <c r="IPB49" s="683"/>
      <c r="IPC49" s="683"/>
      <c r="IPD49" s="683"/>
      <c r="IPE49" s="683"/>
      <c r="IPF49" s="683"/>
      <c r="IPG49" s="683"/>
      <c r="IPH49" s="683"/>
      <c r="IPI49" s="683"/>
      <c r="IPJ49" s="683"/>
      <c r="IPK49" s="683"/>
      <c r="IPL49" s="683"/>
      <c r="IPM49" s="683"/>
      <c r="IPN49" s="683"/>
      <c r="IPO49" s="683"/>
      <c r="IPP49" s="683"/>
      <c r="IPQ49" s="683"/>
      <c r="IPR49" s="683"/>
      <c r="IPS49" s="683"/>
      <c r="IPT49" s="683"/>
      <c r="IPU49" s="683"/>
      <c r="IPV49" s="683"/>
      <c r="IPW49" s="683"/>
      <c r="IPX49" s="683"/>
      <c r="IPY49" s="683"/>
      <c r="IPZ49" s="683"/>
      <c r="IQA49" s="683"/>
      <c r="IQB49" s="683"/>
      <c r="IQC49" s="683"/>
      <c r="IQD49" s="683"/>
      <c r="IQE49" s="683"/>
      <c r="IQF49" s="683"/>
      <c r="IQG49" s="683"/>
      <c r="IQH49" s="683"/>
      <c r="IQI49" s="683"/>
      <c r="IQJ49" s="683"/>
      <c r="IQK49" s="683"/>
      <c r="IQL49" s="683"/>
      <c r="IQM49" s="683"/>
      <c r="IQN49" s="683"/>
      <c r="IQO49" s="683"/>
      <c r="IQP49" s="683"/>
      <c r="IQQ49" s="683"/>
      <c r="IQR49" s="683"/>
      <c r="IQS49" s="683"/>
      <c r="IQT49" s="683"/>
      <c r="IQU49" s="683"/>
      <c r="IQV49" s="683"/>
      <c r="IQW49" s="683"/>
      <c r="IQX49" s="683"/>
      <c r="IQY49" s="683"/>
      <c r="IQZ49" s="683"/>
      <c r="IRA49" s="683"/>
      <c r="IRB49" s="683"/>
      <c r="IRC49" s="683"/>
      <c r="IRD49" s="683"/>
      <c r="IRE49" s="683"/>
      <c r="IRF49" s="683"/>
      <c r="IRG49" s="683"/>
      <c r="IRH49" s="683"/>
      <c r="IRI49" s="683"/>
      <c r="IRJ49" s="683"/>
      <c r="IRK49" s="683"/>
      <c r="IRL49" s="683"/>
      <c r="IRM49" s="683"/>
      <c r="IRN49" s="683"/>
      <c r="IRO49" s="683"/>
      <c r="IRP49" s="683"/>
      <c r="IRQ49" s="683"/>
      <c r="IRR49" s="683"/>
      <c r="IRS49" s="683"/>
      <c r="IRT49" s="683"/>
      <c r="IRU49" s="683"/>
      <c r="IRV49" s="683"/>
      <c r="IRW49" s="683"/>
      <c r="IRX49" s="683"/>
      <c r="IRY49" s="683"/>
      <c r="IRZ49" s="683"/>
      <c r="ISA49" s="683"/>
      <c r="ISB49" s="683"/>
      <c r="ISC49" s="683"/>
      <c r="ISD49" s="683"/>
      <c r="ISE49" s="683"/>
      <c r="ISF49" s="683"/>
      <c r="ISG49" s="683"/>
      <c r="ISH49" s="683"/>
      <c r="ISI49" s="683"/>
      <c r="ISJ49" s="683"/>
      <c r="ISK49" s="683"/>
      <c r="ISL49" s="683"/>
      <c r="ISM49" s="683"/>
      <c r="ISN49" s="683"/>
      <c r="ISO49" s="683"/>
      <c r="ISP49" s="683"/>
      <c r="ISQ49" s="683"/>
      <c r="ISR49" s="683"/>
      <c r="ISS49" s="683"/>
      <c r="IST49" s="683"/>
      <c r="ISU49" s="683"/>
      <c r="ISV49" s="683"/>
      <c r="ISW49" s="683"/>
      <c r="ISX49" s="683"/>
      <c r="ISY49" s="683"/>
      <c r="ISZ49" s="683"/>
      <c r="ITA49" s="683"/>
      <c r="ITB49" s="683"/>
      <c r="ITC49" s="683"/>
      <c r="ITD49" s="683"/>
      <c r="ITE49" s="683"/>
      <c r="ITF49" s="683"/>
      <c r="ITG49" s="683"/>
      <c r="ITH49" s="683"/>
      <c r="ITI49" s="683"/>
      <c r="ITJ49" s="683"/>
      <c r="ITK49" s="683"/>
      <c r="ITL49" s="683"/>
      <c r="ITM49" s="683"/>
      <c r="ITN49" s="683"/>
      <c r="ITO49" s="683"/>
      <c r="ITP49" s="683"/>
      <c r="ITQ49" s="683"/>
      <c r="ITR49" s="683"/>
      <c r="ITS49" s="683"/>
      <c r="ITT49" s="683"/>
      <c r="ITU49" s="683"/>
      <c r="ITV49" s="683"/>
      <c r="ITW49" s="683"/>
      <c r="ITX49" s="683"/>
      <c r="ITY49" s="683"/>
      <c r="ITZ49" s="683"/>
      <c r="IUA49" s="683"/>
      <c r="IUB49" s="683"/>
      <c r="IUC49" s="683"/>
      <c r="IUD49" s="683"/>
      <c r="IUE49" s="683"/>
      <c r="IUF49" s="683"/>
      <c r="IUG49" s="683"/>
      <c r="IUH49" s="683"/>
      <c r="IUI49" s="683"/>
      <c r="IUJ49" s="683"/>
      <c r="IUK49" s="683"/>
      <c r="IUL49" s="683"/>
      <c r="IUM49" s="683"/>
      <c r="IUN49" s="683"/>
      <c r="IUO49" s="683"/>
      <c r="IUP49" s="683"/>
      <c r="IUQ49" s="683"/>
      <c r="IUR49" s="683"/>
      <c r="IUS49" s="683"/>
      <c r="IUT49" s="683"/>
      <c r="IUU49" s="683"/>
      <c r="IUV49" s="683"/>
      <c r="IUW49" s="683"/>
      <c r="IUX49" s="683"/>
      <c r="IUY49" s="683"/>
      <c r="IUZ49" s="683"/>
      <c r="IVA49" s="683"/>
      <c r="IVB49" s="683"/>
      <c r="IVC49" s="683"/>
      <c r="IVD49" s="683"/>
      <c r="IVE49" s="683"/>
      <c r="IVF49" s="683"/>
      <c r="IVG49" s="683"/>
      <c r="IVH49" s="683"/>
      <c r="IVI49" s="683"/>
      <c r="IVJ49" s="683"/>
      <c r="IVK49" s="683"/>
      <c r="IVL49" s="683"/>
      <c r="IVM49" s="683"/>
      <c r="IVN49" s="683"/>
      <c r="IVO49" s="683"/>
      <c r="IVP49" s="683"/>
      <c r="IVQ49" s="683"/>
      <c r="IVR49" s="683"/>
      <c r="IVS49" s="683"/>
      <c r="IVT49" s="683"/>
      <c r="IVU49" s="683"/>
      <c r="IVV49" s="683"/>
      <c r="IVW49" s="683"/>
      <c r="IVX49" s="683"/>
      <c r="IVY49" s="683"/>
      <c r="IVZ49" s="683"/>
      <c r="IWA49" s="683"/>
      <c r="IWB49" s="683"/>
      <c r="IWC49" s="683"/>
      <c r="IWD49" s="683"/>
      <c r="IWE49" s="683"/>
      <c r="IWF49" s="683"/>
      <c r="IWG49" s="683"/>
      <c r="IWH49" s="683"/>
      <c r="IWI49" s="683"/>
      <c r="IWJ49" s="683"/>
      <c r="IWK49" s="683"/>
      <c r="IWL49" s="683"/>
      <c r="IWM49" s="683"/>
      <c r="IWN49" s="683"/>
      <c r="IWO49" s="683"/>
      <c r="IWP49" s="683"/>
      <c r="IWQ49" s="683"/>
      <c r="IWR49" s="683"/>
      <c r="IWS49" s="683"/>
      <c r="IWT49" s="683"/>
      <c r="IWU49" s="683"/>
      <c r="IWV49" s="683"/>
      <c r="IWW49" s="683"/>
      <c r="IWX49" s="683"/>
      <c r="IWY49" s="683"/>
      <c r="IWZ49" s="683"/>
      <c r="IXA49" s="683"/>
      <c r="IXB49" s="683"/>
      <c r="IXC49" s="683"/>
      <c r="IXD49" s="683"/>
      <c r="IXE49" s="683"/>
      <c r="IXF49" s="683"/>
      <c r="IXG49" s="683"/>
      <c r="IXH49" s="683"/>
      <c r="IXI49" s="683"/>
      <c r="IXJ49" s="683"/>
      <c r="IXK49" s="683"/>
      <c r="IXL49" s="683"/>
      <c r="IXM49" s="683"/>
      <c r="IXN49" s="683"/>
      <c r="IXO49" s="683"/>
      <c r="IXP49" s="683"/>
      <c r="IXQ49" s="683"/>
      <c r="IXR49" s="683"/>
      <c r="IXS49" s="683"/>
      <c r="IXT49" s="683"/>
      <c r="IXU49" s="683"/>
      <c r="IXV49" s="683"/>
      <c r="IXW49" s="683"/>
      <c r="IXX49" s="683"/>
      <c r="IXY49" s="683"/>
      <c r="IXZ49" s="683"/>
      <c r="IYA49" s="683"/>
      <c r="IYB49" s="683"/>
      <c r="IYC49" s="683"/>
      <c r="IYD49" s="683"/>
      <c r="IYE49" s="683"/>
      <c r="IYF49" s="683"/>
      <c r="IYG49" s="683"/>
      <c r="IYH49" s="683"/>
      <c r="IYI49" s="683"/>
      <c r="IYJ49" s="683"/>
      <c r="IYK49" s="683"/>
      <c r="IYL49" s="683"/>
      <c r="IYM49" s="683"/>
      <c r="IYN49" s="683"/>
      <c r="IYO49" s="683"/>
      <c r="IYP49" s="683"/>
      <c r="IYQ49" s="683"/>
      <c r="IYR49" s="683"/>
      <c r="IYS49" s="683"/>
      <c r="IYT49" s="683"/>
      <c r="IYU49" s="683"/>
      <c r="IYV49" s="683"/>
      <c r="IYW49" s="683"/>
      <c r="IYX49" s="683"/>
      <c r="IYY49" s="683"/>
      <c r="IYZ49" s="683"/>
      <c r="IZA49" s="683"/>
      <c r="IZB49" s="683"/>
      <c r="IZC49" s="683"/>
      <c r="IZD49" s="683"/>
      <c r="IZE49" s="683"/>
      <c r="IZF49" s="683"/>
      <c r="IZG49" s="683"/>
      <c r="IZH49" s="683"/>
      <c r="IZI49" s="683"/>
      <c r="IZJ49" s="683"/>
      <c r="IZK49" s="683"/>
      <c r="IZL49" s="683"/>
      <c r="IZM49" s="683"/>
      <c r="IZN49" s="683"/>
      <c r="IZO49" s="683"/>
      <c r="IZP49" s="683"/>
      <c r="IZQ49" s="683"/>
      <c r="IZR49" s="683"/>
      <c r="IZS49" s="683"/>
      <c r="IZT49" s="683"/>
      <c r="IZU49" s="683"/>
      <c r="IZV49" s="683"/>
      <c r="IZW49" s="683"/>
      <c r="IZX49" s="683"/>
      <c r="IZY49" s="683"/>
      <c r="IZZ49" s="683"/>
      <c r="JAA49" s="683"/>
      <c r="JAB49" s="683"/>
      <c r="JAC49" s="683"/>
      <c r="JAD49" s="683"/>
      <c r="JAE49" s="683"/>
      <c r="JAF49" s="683"/>
      <c r="JAG49" s="683"/>
      <c r="JAH49" s="683"/>
      <c r="JAI49" s="683"/>
      <c r="JAJ49" s="683"/>
      <c r="JAK49" s="683"/>
      <c r="JAL49" s="683"/>
      <c r="JAM49" s="683"/>
      <c r="JAN49" s="683"/>
      <c r="JAO49" s="683"/>
      <c r="JAP49" s="683"/>
      <c r="JAQ49" s="683"/>
      <c r="JAR49" s="683"/>
      <c r="JAS49" s="683"/>
      <c r="JAT49" s="683"/>
      <c r="JAU49" s="683"/>
      <c r="JAV49" s="683"/>
      <c r="JAW49" s="683"/>
      <c r="JAX49" s="683"/>
      <c r="JAY49" s="683"/>
      <c r="JAZ49" s="683"/>
      <c r="JBA49" s="683"/>
      <c r="JBB49" s="683"/>
      <c r="JBC49" s="683"/>
      <c r="JBD49" s="683"/>
      <c r="JBE49" s="683"/>
      <c r="JBF49" s="683"/>
      <c r="JBG49" s="683"/>
      <c r="JBH49" s="683"/>
      <c r="JBI49" s="683"/>
      <c r="JBJ49" s="683"/>
      <c r="JBK49" s="683"/>
      <c r="JBL49" s="683"/>
      <c r="JBM49" s="683"/>
      <c r="JBN49" s="683"/>
      <c r="JBO49" s="683"/>
      <c r="JBP49" s="683"/>
      <c r="JBQ49" s="683"/>
      <c r="JBR49" s="683"/>
      <c r="JBS49" s="683"/>
      <c r="JBT49" s="683"/>
      <c r="JBU49" s="683"/>
      <c r="JBV49" s="683"/>
      <c r="JBW49" s="683"/>
      <c r="JBX49" s="683"/>
      <c r="JBY49" s="683"/>
      <c r="JBZ49" s="683"/>
      <c r="JCA49" s="683"/>
      <c r="JCB49" s="683"/>
      <c r="JCC49" s="683"/>
      <c r="JCD49" s="683"/>
      <c r="JCE49" s="683"/>
      <c r="JCF49" s="683"/>
      <c r="JCG49" s="683"/>
      <c r="JCH49" s="683"/>
      <c r="JCI49" s="683"/>
      <c r="JCJ49" s="683"/>
      <c r="JCK49" s="683"/>
      <c r="JCL49" s="683"/>
      <c r="JCM49" s="683"/>
      <c r="JCN49" s="683"/>
      <c r="JCO49" s="683"/>
      <c r="JCP49" s="683"/>
      <c r="JCQ49" s="683"/>
      <c r="JCR49" s="683"/>
      <c r="JCS49" s="683"/>
      <c r="JCT49" s="683"/>
      <c r="JCU49" s="683"/>
      <c r="JCV49" s="683"/>
      <c r="JCW49" s="683"/>
      <c r="JCX49" s="683"/>
      <c r="JCY49" s="683"/>
      <c r="JCZ49" s="683"/>
      <c r="JDA49" s="683"/>
      <c r="JDB49" s="683"/>
      <c r="JDC49" s="683"/>
      <c r="JDD49" s="683"/>
      <c r="JDE49" s="683"/>
      <c r="JDF49" s="683"/>
      <c r="JDG49" s="683"/>
      <c r="JDH49" s="683"/>
      <c r="JDI49" s="683"/>
      <c r="JDJ49" s="683"/>
      <c r="JDK49" s="683"/>
      <c r="JDL49" s="683"/>
      <c r="JDM49" s="683"/>
      <c r="JDN49" s="683"/>
      <c r="JDO49" s="683"/>
      <c r="JDP49" s="683"/>
      <c r="JDQ49" s="683"/>
      <c r="JDR49" s="683"/>
      <c r="JDS49" s="683"/>
      <c r="JDT49" s="683"/>
      <c r="JDU49" s="683"/>
      <c r="JDV49" s="683"/>
      <c r="JDW49" s="683"/>
      <c r="JDX49" s="683"/>
      <c r="JDY49" s="683"/>
      <c r="JDZ49" s="683"/>
      <c r="JEA49" s="683"/>
      <c r="JEB49" s="683"/>
      <c r="JEC49" s="683"/>
      <c r="JED49" s="683"/>
      <c r="JEE49" s="683"/>
      <c r="JEF49" s="683"/>
      <c r="JEG49" s="683"/>
      <c r="JEH49" s="683"/>
      <c r="JEI49" s="683"/>
      <c r="JEJ49" s="683"/>
      <c r="JEK49" s="683"/>
      <c r="JEL49" s="683"/>
      <c r="JEM49" s="683"/>
      <c r="JEN49" s="683"/>
      <c r="JEO49" s="683"/>
      <c r="JEP49" s="683"/>
      <c r="JEQ49" s="683"/>
      <c r="JER49" s="683"/>
      <c r="JES49" s="683"/>
      <c r="JET49" s="683"/>
      <c r="JEU49" s="683"/>
      <c r="JEV49" s="683"/>
      <c r="JEW49" s="683"/>
      <c r="JEX49" s="683"/>
      <c r="JEY49" s="683"/>
      <c r="JEZ49" s="683"/>
      <c r="JFA49" s="683"/>
      <c r="JFB49" s="683"/>
      <c r="JFC49" s="683"/>
      <c r="JFD49" s="683"/>
      <c r="JFE49" s="683"/>
      <c r="JFF49" s="683"/>
      <c r="JFG49" s="683"/>
      <c r="JFH49" s="683"/>
      <c r="JFI49" s="683"/>
      <c r="JFJ49" s="683"/>
      <c r="JFK49" s="683"/>
      <c r="JFL49" s="683"/>
      <c r="JFM49" s="683"/>
      <c r="JFN49" s="683"/>
      <c r="JFO49" s="683"/>
      <c r="JFP49" s="683"/>
      <c r="JFQ49" s="683"/>
      <c r="JFR49" s="683"/>
      <c r="JFS49" s="683"/>
      <c r="JFT49" s="683"/>
      <c r="JFU49" s="683"/>
      <c r="JFV49" s="683"/>
      <c r="JFW49" s="683"/>
      <c r="JFX49" s="683"/>
      <c r="JFY49" s="683"/>
      <c r="JFZ49" s="683"/>
      <c r="JGA49" s="683"/>
      <c r="JGB49" s="683"/>
      <c r="JGC49" s="683"/>
      <c r="JGD49" s="683"/>
      <c r="JGE49" s="683"/>
      <c r="JGF49" s="683"/>
      <c r="JGG49" s="683"/>
      <c r="JGH49" s="683"/>
      <c r="JGI49" s="683"/>
      <c r="JGJ49" s="683"/>
      <c r="JGK49" s="683"/>
      <c r="JGL49" s="683"/>
      <c r="JGM49" s="683"/>
      <c r="JGN49" s="683"/>
      <c r="JGO49" s="683"/>
      <c r="JGP49" s="683"/>
      <c r="JGQ49" s="683"/>
      <c r="JGR49" s="683"/>
      <c r="JGS49" s="683"/>
      <c r="JGT49" s="683"/>
      <c r="JGU49" s="683"/>
      <c r="JGV49" s="683"/>
      <c r="JGW49" s="683"/>
      <c r="JGX49" s="683"/>
      <c r="JGY49" s="683"/>
      <c r="JGZ49" s="683"/>
      <c r="JHA49" s="683"/>
      <c r="JHB49" s="683"/>
      <c r="JHC49" s="683"/>
      <c r="JHD49" s="683"/>
      <c r="JHE49" s="683"/>
      <c r="JHF49" s="683"/>
      <c r="JHG49" s="683"/>
      <c r="JHH49" s="683"/>
      <c r="JHI49" s="683"/>
      <c r="JHJ49" s="683"/>
      <c r="JHK49" s="683"/>
      <c r="JHL49" s="683"/>
      <c r="JHM49" s="683"/>
      <c r="JHN49" s="683"/>
      <c r="JHO49" s="683"/>
      <c r="JHP49" s="683"/>
      <c r="JHQ49" s="683"/>
      <c r="JHR49" s="683"/>
      <c r="JHS49" s="683"/>
      <c r="JHT49" s="683"/>
      <c r="JHU49" s="683"/>
      <c r="JHV49" s="683"/>
      <c r="JHW49" s="683"/>
      <c r="JHX49" s="683"/>
      <c r="JHY49" s="683"/>
      <c r="JHZ49" s="683"/>
      <c r="JIA49" s="683"/>
      <c r="JIB49" s="683"/>
      <c r="JIC49" s="683"/>
      <c r="JID49" s="683"/>
      <c r="JIE49" s="683"/>
      <c r="JIF49" s="683"/>
      <c r="JIG49" s="683"/>
      <c r="JIH49" s="683"/>
      <c r="JII49" s="683"/>
      <c r="JIJ49" s="683"/>
      <c r="JIK49" s="683"/>
      <c r="JIL49" s="683"/>
      <c r="JIM49" s="683"/>
      <c r="JIN49" s="683"/>
      <c r="JIO49" s="683"/>
      <c r="JIP49" s="683"/>
      <c r="JIQ49" s="683"/>
      <c r="JIR49" s="683"/>
      <c r="JIS49" s="683"/>
      <c r="JIT49" s="683"/>
      <c r="JIU49" s="683"/>
      <c r="JIV49" s="683"/>
      <c r="JIW49" s="683"/>
      <c r="JIX49" s="683"/>
      <c r="JIY49" s="683"/>
      <c r="JIZ49" s="683"/>
      <c r="JJA49" s="683"/>
      <c r="JJB49" s="683"/>
      <c r="JJC49" s="683"/>
      <c r="JJD49" s="683"/>
      <c r="JJE49" s="683"/>
      <c r="JJF49" s="683"/>
      <c r="JJG49" s="683"/>
      <c r="JJH49" s="683"/>
      <c r="JJI49" s="683"/>
      <c r="JJJ49" s="683"/>
      <c r="JJK49" s="683"/>
      <c r="JJL49" s="683"/>
      <c r="JJM49" s="683"/>
      <c r="JJN49" s="683"/>
      <c r="JJO49" s="683"/>
      <c r="JJP49" s="683"/>
      <c r="JJQ49" s="683"/>
      <c r="JJR49" s="683"/>
      <c r="JJS49" s="683"/>
      <c r="JJT49" s="683"/>
      <c r="JJU49" s="683"/>
      <c r="JJV49" s="683"/>
      <c r="JJW49" s="683"/>
      <c r="JJX49" s="683"/>
      <c r="JJY49" s="683"/>
      <c r="JJZ49" s="683"/>
      <c r="JKA49" s="683"/>
      <c r="JKB49" s="683"/>
      <c r="JKC49" s="683"/>
      <c r="JKD49" s="683"/>
      <c r="JKE49" s="683"/>
      <c r="JKF49" s="683"/>
      <c r="JKG49" s="683"/>
      <c r="JKH49" s="683"/>
      <c r="JKI49" s="683"/>
      <c r="JKJ49" s="683"/>
      <c r="JKK49" s="683"/>
      <c r="JKL49" s="683"/>
      <c r="JKM49" s="683"/>
      <c r="JKN49" s="683"/>
      <c r="JKO49" s="683"/>
      <c r="JKP49" s="683"/>
      <c r="JKQ49" s="683"/>
      <c r="JKR49" s="683"/>
      <c r="JKS49" s="683"/>
      <c r="JKT49" s="683"/>
      <c r="JKU49" s="683"/>
      <c r="JKV49" s="683"/>
      <c r="JKW49" s="683"/>
      <c r="JKX49" s="683"/>
      <c r="JKY49" s="683"/>
      <c r="JKZ49" s="683"/>
      <c r="JLA49" s="683"/>
      <c r="JLB49" s="683"/>
      <c r="JLC49" s="683"/>
      <c r="JLD49" s="683"/>
      <c r="JLE49" s="683"/>
      <c r="JLF49" s="683"/>
      <c r="JLG49" s="683"/>
      <c r="JLH49" s="683"/>
      <c r="JLI49" s="683"/>
      <c r="JLJ49" s="683"/>
      <c r="JLK49" s="683"/>
      <c r="JLL49" s="683"/>
      <c r="JLM49" s="683"/>
      <c r="JLN49" s="683"/>
      <c r="JLO49" s="683"/>
      <c r="JLP49" s="683"/>
      <c r="JLQ49" s="683"/>
      <c r="JLR49" s="683"/>
      <c r="JLS49" s="683"/>
      <c r="JLT49" s="683"/>
      <c r="JLU49" s="683"/>
      <c r="JLV49" s="683"/>
      <c r="JLW49" s="683"/>
      <c r="JLX49" s="683"/>
      <c r="JLY49" s="683"/>
      <c r="JLZ49" s="683"/>
      <c r="JMA49" s="683"/>
      <c r="JMB49" s="683"/>
      <c r="JMC49" s="683"/>
      <c r="JMD49" s="683"/>
      <c r="JME49" s="683"/>
      <c r="JMF49" s="683"/>
      <c r="JMG49" s="683"/>
      <c r="JMH49" s="683"/>
      <c r="JMI49" s="683"/>
      <c r="JMJ49" s="683"/>
      <c r="JMK49" s="683"/>
      <c r="JML49" s="683"/>
      <c r="JMM49" s="683"/>
      <c r="JMN49" s="683"/>
      <c r="JMO49" s="683"/>
      <c r="JMP49" s="683"/>
      <c r="JMQ49" s="683"/>
      <c r="JMR49" s="683"/>
      <c r="JMS49" s="683"/>
      <c r="JMT49" s="683"/>
      <c r="JMU49" s="683"/>
      <c r="JMV49" s="683"/>
      <c r="JMW49" s="683"/>
      <c r="JMX49" s="683"/>
      <c r="JMY49" s="683"/>
      <c r="JMZ49" s="683"/>
      <c r="JNA49" s="683"/>
      <c r="JNB49" s="683"/>
      <c r="JNC49" s="683"/>
      <c r="JND49" s="683"/>
      <c r="JNE49" s="683"/>
      <c r="JNF49" s="683"/>
      <c r="JNG49" s="683"/>
      <c r="JNH49" s="683"/>
      <c r="JNI49" s="683"/>
      <c r="JNJ49" s="683"/>
      <c r="JNK49" s="683"/>
      <c r="JNL49" s="683"/>
      <c r="JNM49" s="683"/>
      <c r="JNN49" s="683"/>
      <c r="JNO49" s="683"/>
      <c r="JNP49" s="683"/>
      <c r="JNQ49" s="683"/>
      <c r="JNR49" s="683"/>
      <c r="JNS49" s="683"/>
      <c r="JNT49" s="683"/>
      <c r="JNU49" s="683"/>
      <c r="JNV49" s="683"/>
      <c r="JNW49" s="683"/>
      <c r="JNX49" s="683"/>
      <c r="JNY49" s="683"/>
      <c r="JNZ49" s="683"/>
      <c r="JOA49" s="683"/>
      <c r="JOB49" s="683"/>
      <c r="JOC49" s="683"/>
      <c r="JOD49" s="683"/>
      <c r="JOE49" s="683"/>
      <c r="JOF49" s="683"/>
      <c r="JOG49" s="683"/>
      <c r="JOH49" s="683"/>
      <c r="JOI49" s="683"/>
      <c r="JOJ49" s="683"/>
      <c r="JOK49" s="683"/>
      <c r="JOL49" s="683"/>
      <c r="JOM49" s="683"/>
      <c r="JON49" s="683"/>
      <c r="JOO49" s="683"/>
      <c r="JOP49" s="683"/>
      <c r="JOQ49" s="683"/>
      <c r="JOR49" s="683"/>
      <c r="JOS49" s="683"/>
      <c r="JOT49" s="683"/>
      <c r="JOU49" s="683"/>
      <c r="JOV49" s="683"/>
      <c r="JOW49" s="683"/>
      <c r="JOX49" s="683"/>
      <c r="JOY49" s="683"/>
      <c r="JOZ49" s="683"/>
      <c r="JPA49" s="683"/>
      <c r="JPB49" s="683"/>
      <c r="JPC49" s="683"/>
      <c r="JPD49" s="683"/>
      <c r="JPE49" s="683"/>
      <c r="JPF49" s="683"/>
      <c r="JPG49" s="683"/>
      <c r="JPH49" s="683"/>
      <c r="JPI49" s="683"/>
      <c r="JPJ49" s="683"/>
      <c r="JPK49" s="683"/>
      <c r="JPL49" s="683"/>
      <c r="JPM49" s="683"/>
      <c r="JPN49" s="683"/>
      <c r="JPO49" s="683"/>
      <c r="JPP49" s="683"/>
      <c r="JPQ49" s="683"/>
      <c r="JPR49" s="683"/>
      <c r="JPS49" s="683"/>
      <c r="JPT49" s="683"/>
      <c r="JPU49" s="683"/>
      <c r="JPV49" s="683"/>
      <c r="JPW49" s="683"/>
      <c r="JPX49" s="683"/>
      <c r="JPY49" s="683"/>
      <c r="JPZ49" s="683"/>
      <c r="JQA49" s="683"/>
      <c r="JQB49" s="683"/>
      <c r="JQC49" s="683"/>
      <c r="JQD49" s="683"/>
      <c r="JQE49" s="683"/>
      <c r="JQF49" s="683"/>
      <c r="JQG49" s="683"/>
      <c r="JQH49" s="683"/>
      <c r="JQI49" s="683"/>
      <c r="JQJ49" s="683"/>
      <c r="JQK49" s="683"/>
      <c r="JQL49" s="683"/>
      <c r="JQM49" s="683"/>
      <c r="JQN49" s="683"/>
      <c r="JQO49" s="683"/>
      <c r="JQP49" s="683"/>
      <c r="JQQ49" s="683"/>
      <c r="JQR49" s="683"/>
      <c r="JQS49" s="683"/>
      <c r="JQT49" s="683"/>
      <c r="JQU49" s="683"/>
      <c r="JQV49" s="683"/>
      <c r="JQW49" s="683"/>
      <c r="JQX49" s="683"/>
      <c r="JQY49" s="683"/>
      <c r="JQZ49" s="683"/>
      <c r="JRA49" s="683"/>
      <c r="JRB49" s="683"/>
      <c r="JRC49" s="683"/>
      <c r="JRD49" s="683"/>
      <c r="JRE49" s="683"/>
      <c r="JRF49" s="683"/>
      <c r="JRG49" s="683"/>
      <c r="JRH49" s="683"/>
      <c r="JRI49" s="683"/>
      <c r="JRJ49" s="683"/>
      <c r="JRK49" s="683"/>
      <c r="JRL49" s="683"/>
      <c r="JRM49" s="683"/>
      <c r="JRN49" s="683"/>
      <c r="JRO49" s="683"/>
      <c r="JRP49" s="683"/>
      <c r="JRQ49" s="683"/>
      <c r="JRR49" s="683"/>
      <c r="JRS49" s="683"/>
      <c r="JRT49" s="683"/>
      <c r="JRU49" s="683"/>
      <c r="JRV49" s="683"/>
      <c r="JRW49" s="683"/>
      <c r="JRX49" s="683"/>
      <c r="JRY49" s="683"/>
      <c r="JRZ49" s="683"/>
      <c r="JSA49" s="683"/>
      <c r="JSB49" s="683"/>
      <c r="JSC49" s="683"/>
      <c r="JSD49" s="683"/>
      <c r="JSE49" s="683"/>
      <c r="JSF49" s="683"/>
      <c r="JSG49" s="683"/>
      <c r="JSH49" s="683"/>
      <c r="JSI49" s="683"/>
      <c r="JSJ49" s="683"/>
      <c r="JSK49" s="683"/>
      <c r="JSL49" s="683"/>
      <c r="JSM49" s="683"/>
      <c r="JSN49" s="683"/>
      <c r="JSO49" s="683"/>
      <c r="JSP49" s="683"/>
      <c r="JSQ49" s="683"/>
      <c r="JSR49" s="683"/>
      <c r="JSS49" s="683"/>
      <c r="JST49" s="683"/>
      <c r="JSU49" s="683"/>
      <c r="JSV49" s="683"/>
      <c r="JSW49" s="683"/>
      <c r="JSX49" s="683"/>
      <c r="JSY49" s="683"/>
      <c r="JSZ49" s="683"/>
      <c r="JTA49" s="683"/>
      <c r="JTB49" s="683"/>
      <c r="JTC49" s="683"/>
      <c r="JTD49" s="683"/>
      <c r="JTE49" s="683"/>
      <c r="JTF49" s="683"/>
      <c r="JTG49" s="683"/>
      <c r="JTH49" s="683"/>
      <c r="JTI49" s="683"/>
      <c r="JTJ49" s="683"/>
      <c r="JTK49" s="683"/>
      <c r="JTL49" s="683"/>
      <c r="JTM49" s="683"/>
      <c r="JTN49" s="683"/>
      <c r="JTO49" s="683"/>
      <c r="JTP49" s="683"/>
      <c r="JTQ49" s="683"/>
      <c r="JTR49" s="683"/>
      <c r="JTS49" s="683"/>
      <c r="JTT49" s="683"/>
      <c r="JTU49" s="683"/>
      <c r="JTV49" s="683"/>
      <c r="JTW49" s="683"/>
      <c r="JTX49" s="683"/>
      <c r="JTY49" s="683"/>
      <c r="JTZ49" s="683"/>
      <c r="JUA49" s="683"/>
      <c r="JUB49" s="683"/>
      <c r="JUC49" s="683"/>
      <c r="JUD49" s="683"/>
      <c r="JUE49" s="683"/>
      <c r="JUF49" s="683"/>
      <c r="JUG49" s="683"/>
      <c r="JUH49" s="683"/>
      <c r="JUI49" s="683"/>
      <c r="JUJ49" s="683"/>
      <c r="JUK49" s="683"/>
      <c r="JUL49" s="683"/>
      <c r="JUM49" s="683"/>
      <c r="JUN49" s="683"/>
      <c r="JUO49" s="683"/>
      <c r="JUP49" s="683"/>
      <c r="JUQ49" s="683"/>
      <c r="JUR49" s="683"/>
      <c r="JUS49" s="683"/>
      <c r="JUT49" s="683"/>
      <c r="JUU49" s="683"/>
      <c r="JUV49" s="683"/>
      <c r="JUW49" s="683"/>
      <c r="JUX49" s="683"/>
      <c r="JUY49" s="683"/>
      <c r="JUZ49" s="683"/>
      <c r="JVA49" s="683"/>
      <c r="JVB49" s="683"/>
      <c r="JVC49" s="683"/>
      <c r="JVD49" s="683"/>
      <c r="JVE49" s="683"/>
      <c r="JVF49" s="683"/>
      <c r="JVG49" s="683"/>
      <c r="JVH49" s="683"/>
      <c r="JVI49" s="683"/>
      <c r="JVJ49" s="683"/>
      <c r="JVK49" s="683"/>
      <c r="JVL49" s="683"/>
      <c r="JVM49" s="683"/>
      <c r="JVN49" s="683"/>
      <c r="JVO49" s="683"/>
      <c r="JVP49" s="683"/>
      <c r="JVQ49" s="683"/>
      <c r="JVR49" s="683"/>
      <c r="JVS49" s="683"/>
      <c r="JVT49" s="683"/>
      <c r="JVU49" s="683"/>
      <c r="JVV49" s="683"/>
      <c r="JVW49" s="683"/>
      <c r="JVX49" s="683"/>
      <c r="JVY49" s="683"/>
      <c r="JVZ49" s="683"/>
      <c r="JWA49" s="683"/>
      <c r="JWB49" s="683"/>
      <c r="JWC49" s="683"/>
      <c r="JWD49" s="683"/>
      <c r="JWE49" s="683"/>
      <c r="JWF49" s="683"/>
      <c r="JWG49" s="683"/>
      <c r="JWH49" s="683"/>
      <c r="JWI49" s="683"/>
      <c r="JWJ49" s="683"/>
      <c r="JWK49" s="683"/>
      <c r="JWL49" s="683"/>
      <c r="JWM49" s="683"/>
      <c r="JWN49" s="683"/>
      <c r="JWO49" s="683"/>
      <c r="JWP49" s="683"/>
      <c r="JWQ49" s="683"/>
      <c r="JWR49" s="683"/>
      <c r="JWS49" s="683"/>
      <c r="JWT49" s="683"/>
      <c r="JWU49" s="683"/>
      <c r="JWV49" s="683"/>
      <c r="JWW49" s="683"/>
      <c r="JWX49" s="683"/>
      <c r="JWY49" s="683"/>
      <c r="JWZ49" s="683"/>
      <c r="JXA49" s="683"/>
      <c r="JXB49" s="683"/>
      <c r="JXC49" s="683"/>
      <c r="JXD49" s="683"/>
      <c r="JXE49" s="683"/>
      <c r="JXF49" s="683"/>
      <c r="JXG49" s="683"/>
      <c r="JXH49" s="683"/>
      <c r="JXI49" s="683"/>
      <c r="JXJ49" s="683"/>
      <c r="JXK49" s="683"/>
      <c r="JXL49" s="683"/>
      <c r="JXM49" s="683"/>
      <c r="JXN49" s="683"/>
      <c r="JXO49" s="683"/>
      <c r="JXP49" s="683"/>
      <c r="JXQ49" s="683"/>
      <c r="JXR49" s="683"/>
      <c r="JXS49" s="683"/>
      <c r="JXT49" s="683"/>
      <c r="JXU49" s="683"/>
      <c r="JXV49" s="683"/>
      <c r="JXW49" s="683"/>
      <c r="JXX49" s="683"/>
      <c r="JXY49" s="683"/>
      <c r="JXZ49" s="683"/>
      <c r="JYA49" s="683"/>
      <c r="JYB49" s="683"/>
      <c r="JYC49" s="683"/>
      <c r="JYD49" s="683"/>
      <c r="JYE49" s="683"/>
      <c r="JYF49" s="683"/>
      <c r="JYG49" s="683"/>
      <c r="JYH49" s="683"/>
      <c r="JYI49" s="683"/>
      <c r="JYJ49" s="683"/>
      <c r="JYK49" s="683"/>
      <c r="JYL49" s="683"/>
      <c r="JYM49" s="683"/>
      <c r="JYN49" s="683"/>
      <c r="JYO49" s="683"/>
      <c r="JYP49" s="683"/>
      <c r="JYQ49" s="683"/>
      <c r="JYR49" s="683"/>
      <c r="JYS49" s="683"/>
      <c r="JYT49" s="683"/>
      <c r="JYU49" s="683"/>
      <c r="JYV49" s="683"/>
      <c r="JYW49" s="683"/>
      <c r="JYX49" s="683"/>
      <c r="JYY49" s="683"/>
      <c r="JYZ49" s="683"/>
      <c r="JZA49" s="683"/>
      <c r="JZB49" s="683"/>
      <c r="JZC49" s="683"/>
      <c r="JZD49" s="683"/>
      <c r="JZE49" s="683"/>
      <c r="JZF49" s="683"/>
      <c r="JZG49" s="683"/>
      <c r="JZH49" s="683"/>
      <c r="JZI49" s="683"/>
      <c r="JZJ49" s="683"/>
      <c r="JZK49" s="683"/>
      <c r="JZL49" s="683"/>
      <c r="JZM49" s="683"/>
      <c r="JZN49" s="683"/>
      <c r="JZO49" s="683"/>
      <c r="JZP49" s="683"/>
      <c r="JZQ49" s="683"/>
      <c r="JZR49" s="683"/>
      <c r="JZS49" s="683"/>
      <c r="JZT49" s="683"/>
      <c r="JZU49" s="683"/>
      <c r="JZV49" s="683"/>
      <c r="JZW49" s="683"/>
      <c r="JZX49" s="683"/>
      <c r="JZY49" s="683"/>
      <c r="JZZ49" s="683"/>
      <c r="KAA49" s="683"/>
      <c r="KAB49" s="683"/>
      <c r="KAC49" s="683"/>
      <c r="KAD49" s="683"/>
      <c r="KAE49" s="683"/>
      <c r="KAF49" s="683"/>
      <c r="KAG49" s="683"/>
      <c r="KAH49" s="683"/>
      <c r="KAI49" s="683"/>
      <c r="KAJ49" s="683"/>
      <c r="KAK49" s="683"/>
      <c r="KAL49" s="683"/>
      <c r="KAM49" s="683"/>
      <c r="KAN49" s="683"/>
      <c r="KAO49" s="683"/>
      <c r="KAP49" s="683"/>
      <c r="KAQ49" s="683"/>
      <c r="KAR49" s="683"/>
      <c r="KAS49" s="683"/>
      <c r="KAT49" s="683"/>
      <c r="KAU49" s="683"/>
      <c r="KAV49" s="683"/>
      <c r="KAW49" s="683"/>
      <c r="KAX49" s="683"/>
      <c r="KAY49" s="683"/>
      <c r="KAZ49" s="683"/>
      <c r="KBA49" s="683"/>
      <c r="KBB49" s="683"/>
      <c r="KBC49" s="683"/>
      <c r="KBD49" s="683"/>
      <c r="KBE49" s="683"/>
      <c r="KBF49" s="683"/>
      <c r="KBG49" s="683"/>
      <c r="KBH49" s="683"/>
      <c r="KBI49" s="683"/>
      <c r="KBJ49" s="683"/>
      <c r="KBK49" s="683"/>
      <c r="KBL49" s="683"/>
      <c r="KBM49" s="683"/>
      <c r="KBN49" s="683"/>
      <c r="KBO49" s="683"/>
      <c r="KBP49" s="683"/>
      <c r="KBQ49" s="683"/>
      <c r="KBR49" s="683"/>
      <c r="KBS49" s="683"/>
      <c r="KBT49" s="683"/>
      <c r="KBU49" s="683"/>
      <c r="KBV49" s="683"/>
      <c r="KBW49" s="683"/>
      <c r="KBX49" s="683"/>
      <c r="KBY49" s="683"/>
      <c r="KBZ49" s="683"/>
      <c r="KCA49" s="683"/>
      <c r="KCB49" s="683"/>
      <c r="KCC49" s="683"/>
      <c r="KCD49" s="683"/>
      <c r="KCE49" s="683"/>
      <c r="KCF49" s="683"/>
      <c r="KCG49" s="683"/>
      <c r="KCH49" s="683"/>
      <c r="KCI49" s="683"/>
      <c r="KCJ49" s="683"/>
      <c r="KCK49" s="683"/>
      <c r="KCL49" s="683"/>
      <c r="KCM49" s="683"/>
      <c r="KCN49" s="683"/>
      <c r="KCO49" s="683"/>
      <c r="KCP49" s="683"/>
      <c r="KCQ49" s="683"/>
      <c r="KCR49" s="683"/>
      <c r="KCS49" s="683"/>
      <c r="KCT49" s="683"/>
      <c r="KCU49" s="683"/>
      <c r="KCV49" s="683"/>
      <c r="KCW49" s="683"/>
      <c r="KCX49" s="683"/>
      <c r="KCY49" s="683"/>
      <c r="KCZ49" s="683"/>
      <c r="KDA49" s="683"/>
      <c r="KDB49" s="683"/>
      <c r="KDC49" s="683"/>
      <c r="KDD49" s="683"/>
      <c r="KDE49" s="683"/>
      <c r="KDF49" s="683"/>
      <c r="KDG49" s="683"/>
      <c r="KDH49" s="683"/>
      <c r="KDI49" s="683"/>
      <c r="KDJ49" s="683"/>
      <c r="KDK49" s="683"/>
      <c r="KDL49" s="683"/>
      <c r="KDM49" s="683"/>
      <c r="KDN49" s="683"/>
      <c r="KDO49" s="683"/>
      <c r="KDP49" s="683"/>
      <c r="KDQ49" s="683"/>
      <c r="KDR49" s="683"/>
      <c r="KDS49" s="683"/>
      <c r="KDT49" s="683"/>
      <c r="KDU49" s="683"/>
      <c r="KDV49" s="683"/>
      <c r="KDW49" s="683"/>
      <c r="KDX49" s="683"/>
      <c r="KDY49" s="683"/>
      <c r="KDZ49" s="683"/>
      <c r="KEA49" s="683"/>
      <c r="KEB49" s="683"/>
      <c r="KEC49" s="683"/>
      <c r="KED49" s="683"/>
      <c r="KEE49" s="683"/>
      <c r="KEF49" s="683"/>
      <c r="KEG49" s="683"/>
      <c r="KEH49" s="683"/>
      <c r="KEI49" s="683"/>
      <c r="KEJ49" s="683"/>
      <c r="KEK49" s="683"/>
      <c r="KEL49" s="683"/>
      <c r="KEM49" s="683"/>
      <c r="KEN49" s="683"/>
      <c r="KEO49" s="683"/>
      <c r="KEP49" s="683"/>
      <c r="KEQ49" s="683"/>
      <c r="KER49" s="683"/>
      <c r="KES49" s="683"/>
      <c r="KET49" s="683"/>
      <c r="KEU49" s="683"/>
      <c r="KEV49" s="683"/>
      <c r="KEW49" s="683"/>
      <c r="KEX49" s="683"/>
      <c r="KEY49" s="683"/>
      <c r="KEZ49" s="683"/>
      <c r="KFA49" s="683"/>
      <c r="KFB49" s="683"/>
      <c r="KFC49" s="683"/>
      <c r="KFD49" s="683"/>
      <c r="KFE49" s="683"/>
      <c r="KFF49" s="683"/>
      <c r="KFG49" s="683"/>
      <c r="KFH49" s="683"/>
      <c r="KFI49" s="683"/>
      <c r="KFJ49" s="683"/>
      <c r="KFK49" s="683"/>
      <c r="KFL49" s="683"/>
      <c r="KFM49" s="683"/>
      <c r="KFN49" s="683"/>
      <c r="KFO49" s="683"/>
      <c r="KFP49" s="683"/>
      <c r="KFQ49" s="683"/>
      <c r="KFR49" s="683"/>
      <c r="KFS49" s="683"/>
      <c r="KFT49" s="683"/>
      <c r="KFU49" s="683"/>
      <c r="KFV49" s="683"/>
      <c r="KFW49" s="683"/>
      <c r="KFX49" s="683"/>
      <c r="KFY49" s="683"/>
      <c r="KFZ49" s="683"/>
      <c r="KGA49" s="683"/>
      <c r="KGB49" s="683"/>
      <c r="KGC49" s="683"/>
      <c r="KGD49" s="683"/>
      <c r="KGE49" s="683"/>
      <c r="KGF49" s="683"/>
      <c r="KGG49" s="683"/>
      <c r="KGH49" s="683"/>
      <c r="KGI49" s="683"/>
      <c r="KGJ49" s="683"/>
      <c r="KGK49" s="683"/>
      <c r="KGL49" s="683"/>
      <c r="KGM49" s="683"/>
      <c r="KGN49" s="683"/>
      <c r="KGO49" s="683"/>
      <c r="KGP49" s="683"/>
      <c r="KGQ49" s="683"/>
      <c r="KGR49" s="683"/>
      <c r="KGS49" s="683"/>
      <c r="KGT49" s="683"/>
      <c r="KGU49" s="683"/>
      <c r="KGV49" s="683"/>
      <c r="KGW49" s="683"/>
      <c r="KGX49" s="683"/>
      <c r="KGY49" s="683"/>
      <c r="KGZ49" s="683"/>
      <c r="KHA49" s="683"/>
      <c r="KHB49" s="683"/>
      <c r="KHC49" s="683"/>
      <c r="KHD49" s="683"/>
      <c r="KHE49" s="683"/>
      <c r="KHF49" s="683"/>
      <c r="KHG49" s="683"/>
      <c r="KHH49" s="683"/>
      <c r="KHI49" s="683"/>
      <c r="KHJ49" s="683"/>
      <c r="KHK49" s="683"/>
      <c r="KHL49" s="683"/>
      <c r="KHM49" s="683"/>
      <c r="KHN49" s="683"/>
      <c r="KHO49" s="683"/>
      <c r="KHP49" s="683"/>
      <c r="KHQ49" s="683"/>
      <c r="KHR49" s="683"/>
      <c r="KHS49" s="683"/>
      <c r="KHT49" s="683"/>
      <c r="KHU49" s="683"/>
      <c r="KHV49" s="683"/>
      <c r="KHW49" s="683"/>
      <c r="KHX49" s="683"/>
      <c r="KHY49" s="683"/>
      <c r="KHZ49" s="683"/>
      <c r="KIA49" s="683"/>
      <c r="KIB49" s="683"/>
      <c r="KIC49" s="683"/>
      <c r="KID49" s="683"/>
      <c r="KIE49" s="683"/>
      <c r="KIF49" s="683"/>
      <c r="KIG49" s="683"/>
      <c r="KIH49" s="683"/>
      <c r="KII49" s="683"/>
      <c r="KIJ49" s="683"/>
      <c r="KIK49" s="683"/>
      <c r="KIL49" s="683"/>
      <c r="KIM49" s="683"/>
      <c r="KIN49" s="683"/>
      <c r="KIO49" s="683"/>
      <c r="KIP49" s="683"/>
      <c r="KIQ49" s="683"/>
      <c r="KIR49" s="683"/>
      <c r="KIS49" s="683"/>
      <c r="KIT49" s="683"/>
      <c r="KIU49" s="683"/>
      <c r="KIV49" s="683"/>
      <c r="KIW49" s="683"/>
      <c r="KIX49" s="683"/>
      <c r="KIY49" s="683"/>
      <c r="KIZ49" s="683"/>
      <c r="KJA49" s="683"/>
      <c r="KJB49" s="683"/>
      <c r="KJC49" s="683"/>
      <c r="KJD49" s="683"/>
      <c r="KJE49" s="683"/>
      <c r="KJF49" s="683"/>
      <c r="KJG49" s="683"/>
      <c r="KJH49" s="683"/>
      <c r="KJI49" s="683"/>
      <c r="KJJ49" s="683"/>
      <c r="KJK49" s="683"/>
      <c r="KJL49" s="683"/>
      <c r="KJM49" s="683"/>
      <c r="KJN49" s="683"/>
      <c r="KJO49" s="683"/>
      <c r="KJP49" s="683"/>
      <c r="KJQ49" s="683"/>
      <c r="KJR49" s="683"/>
      <c r="KJS49" s="683"/>
      <c r="KJT49" s="683"/>
      <c r="KJU49" s="683"/>
      <c r="KJV49" s="683"/>
      <c r="KJW49" s="683"/>
      <c r="KJX49" s="683"/>
      <c r="KJY49" s="683"/>
      <c r="KJZ49" s="683"/>
      <c r="KKA49" s="683"/>
      <c r="KKB49" s="683"/>
      <c r="KKC49" s="683"/>
      <c r="KKD49" s="683"/>
      <c r="KKE49" s="683"/>
      <c r="KKF49" s="683"/>
      <c r="KKG49" s="683"/>
      <c r="KKH49" s="683"/>
      <c r="KKI49" s="683"/>
      <c r="KKJ49" s="683"/>
      <c r="KKK49" s="683"/>
      <c r="KKL49" s="683"/>
      <c r="KKM49" s="683"/>
      <c r="KKN49" s="683"/>
      <c r="KKO49" s="683"/>
      <c r="KKP49" s="683"/>
      <c r="KKQ49" s="683"/>
      <c r="KKR49" s="683"/>
      <c r="KKS49" s="683"/>
      <c r="KKT49" s="683"/>
      <c r="KKU49" s="683"/>
      <c r="KKV49" s="683"/>
      <c r="KKW49" s="683"/>
      <c r="KKX49" s="683"/>
      <c r="KKY49" s="683"/>
      <c r="KKZ49" s="683"/>
      <c r="KLA49" s="683"/>
      <c r="KLB49" s="683"/>
      <c r="KLC49" s="683"/>
      <c r="KLD49" s="683"/>
      <c r="KLE49" s="683"/>
      <c r="KLF49" s="683"/>
      <c r="KLG49" s="683"/>
      <c r="KLH49" s="683"/>
      <c r="KLI49" s="683"/>
      <c r="KLJ49" s="683"/>
      <c r="KLK49" s="683"/>
      <c r="KLL49" s="683"/>
      <c r="KLM49" s="683"/>
      <c r="KLN49" s="683"/>
      <c r="KLO49" s="683"/>
      <c r="KLP49" s="683"/>
      <c r="KLQ49" s="683"/>
      <c r="KLR49" s="683"/>
      <c r="KLS49" s="683"/>
      <c r="KLT49" s="683"/>
      <c r="KLU49" s="683"/>
      <c r="KLV49" s="683"/>
      <c r="KLW49" s="683"/>
      <c r="KLX49" s="683"/>
      <c r="KLY49" s="683"/>
      <c r="KLZ49" s="683"/>
      <c r="KMA49" s="683"/>
      <c r="KMB49" s="683"/>
      <c r="KMC49" s="683"/>
      <c r="KMD49" s="683"/>
      <c r="KME49" s="683"/>
      <c r="KMF49" s="683"/>
      <c r="KMG49" s="683"/>
      <c r="KMH49" s="683"/>
      <c r="KMI49" s="683"/>
      <c r="KMJ49" s="683"/>
      <c r="KMK49" s="683"/>
      <c r="KML49" s="683"/>
      <c r="KMM49" s="683"/>
      <c r="KMN49" s="683"/>
      <c r="KMO49" s="683"/>
      <c r="KMP49" s="683"/>
      <c r="KMQ49" s="683"/>
      <c r="KMR49" s="683"/>
      <c r="KMS49" s="683"/>
      <c r="KMT49" s="683"/>
      <c r="KMU49" s="683"/>
      <c r="KMV49" s="683"/>
      <c r="KMW49" s="683"/>
      <c r="KMX49" s="683"/>
      <c r="KMY49" s="683"/>
      <c r="KMZ49" s="683"/>
      <c r="KNA49" s="683"/>
      <c r="KNB49" s="683"/>
      <c r="KNC49" s="683"/>
      <c r="KND49" s="683"/>
      <c r="KNE49" s="683"/>
      <c r="KNF49" s="683"/>
      <c r="KNG49" s="683"/>
      <c r="KNH49" s="683"/>
      <c r="KNI49" s="683"/>
      <c r="KNJ49" s="683"/>
      <c r="KNK49" s="683"/>
      <c r="KNL49" s="683"/>
      <c r="KNM49" s="683"/>
      <c r="KNN49" s="683"/>
      <c r="KNO49" s="683"/>
      <c r="KNP49" s="683"/>
      <c r="KNQ49" s="683"/>
      <c r="KNR49" s="683"/>
      <c r="KNS49" s="683"/>
      <c r="KNT49" s="683"/>
      <c r="KNU49" s="683"/>
      <c r="KNV49" s="683"/>
      <c r="KNW49" s="683"/>
      <c r="KNX49" s="683"/>
      <c r="KNY49" s="683"/>
      <c r="KNZ49" s="683"/>
      <c r="KOA49" s="683"/>
      <c r="KOB49" s="683"/>
      <c r="KOC49" s="683"/>
      <c r="KOD49" s="683"/>
      <c r="KOE49" s="683"/>
      <c r="KOF49" s="683"/>
      <c r="KOG49" s="683"/>
      <c r="KOH49" s="683"/>
      <c r="KOI49" s="683"/>
      <c r="KOJ49" s="683"/>
      <c r="KOK49" s="683"/>
      <c r="KOL49" s="683"/>
      <c r="KOM49" s="683"/>
      <c r="KON49" s="683"/>
      <c r="KOO49" s="683"/>
      <c r="KOP49" s="683"/>
      <c r="KOQ49" s="683"/>
      <c r="KOR49" s="683"/>
      <c r="KOS49" s="683"/>
      <c r="KOT49" s="683"/>
      <c r="KOU49" s="683"/>
      <c r="KOV49" s="683"/>
      <c r="KOW49" s="683"/>
      <c r="KOX49" s="683"/>
      <c r="KOY49" s="683"/>
      <c r="KOZ49" s="683"/>
      <c r="KPA49" s="683"/>
      <c r="KPB49" s="683"/>
      <c r="KPC49" s="683"/>
      <c r="KPD49" s="683"/>
      <c r="KPE49" s="683"/>
      <c r="KPF49" s="683"/>
      <c r="KPG49" s="683"/>
      <c r="KPH49" s="683"/>
      <c r="KPI49" s="683"/>
      <c r="KPJ49" s="683"/>
      <c r="KPK49" s="683"/>
      <c r="KPL49" s="683"/>
      <c r="KPM49" s="683"/>
      <c r="KPN49" s="683"/>
      <c r="KPO49" s="683"/>
      <c r="KPP49" s="683"/>
      <c r="KPQ49" s="683"/>
      <c r="KPR49" s="683"/>
      <c r="KPS49" s="683"/>
      <c r="KPT49" s="683"/>
      <c r="KPU49" s="683"/>
      <c r="KPV49" s="683"/>
      <c r="KPW49" s="683"/>
      <c r="KPX49" s="683"/>
      <c r="KPY49" s="683"/>
      <c r="KPZ49" s="683"/>
      <c r="KQA49" s="683"/>
      <c r="KQB49" s="683"/>
      <c r="KQC49" s="683"/>
      <c r="KQD49" s="683"/>
      <c r="KQE49" s="683"/>
      <c r="KQF49" s="683"/>
      <c r="KQG49" s="683"/>
      <c r="KQH49" s="683"/>
      <c r="KQI49" s="683"/>
      <c r="KQJ49" s="683"/>
      <c r="KQK49" s="683"/>
      <c r="KQL49" s="683"/>
      <c r="KQM49" s="683"/>
      <c r="KQN49" s="683"/>
      <c r="KQO49" s="683"/>
      <c r="KQP49" s="683"/>
      <c r="KQQ49" s="683"/>
      <c r="KQR49" s="683"/>
      <c r="KQS49" s="683"/>
      <c r="KQT49" s="683"/>
      <c r="KQU49" s="683"/>
      <c r="KQV49" s="683"/>
      <c r="KQW49" s="683"/>
      <c r="KQX49" s="683"/>
      <c r="KQY49" s="683"/>
      <c r="KQZ49" s="683"/>
      <c r="KRA49" s="683"/>
      <c r="KRB49" s="683"/>
      <c r="KRC49" s="683"/>
      <c r="KRD49" s="683"/>
      <c r="KRE49" s="683"/>
      <c r="KRF49" s="683"/>
      <c r="KRG49" s="683"/>
      <c r="KRH49" s="683"/>
      <c r="KRI49" s="683"/>
      <c r="KRJ49" s="683"/>
      <c r="KRK49" s="683"/>
      <c r="KRL49" s="683"/>
      <c r="KRM49" s="683"/>
      <c r="KRN49" s="683"/>
      <c r="KRO49" s="683"/>
      <c r="KRP49" s="683"/>
      <c r="KRQ49" s="683"/>
      <c r="KRR49" s="683"/>
      <c r="KRS49" s="683"/>
      <c r="KRT49" s="683"/>
      <c r="KRU49" s="683"/>
      <c r="KRV49" s="683"/>
      <c r="KRW49" s="683"/>
      <c r="KRX49" s="683"/>
      <c r="KRY49" s="683"/>
      <c r="KRZ49" s="683"/>
      <c r="KSA49" s="683"/>
      <c r="KSB49" s="683"/>
      <c r="KSC49" s="683"/>
      <c r="KSD49" s="683"/>
      <c r="KSE49" s="683"/>
      <c r="KSF49" s="683"/>
      <c r="KSG49" s="683"/>
      <c r="KSH49" s="683"/>
      <c r="KSI49" s="683"/>
      <c r="KSJ49" s="683"/>
      <c r="KSK49" s="683"/>
      <c r="KSL49" s="683"/>
      <c r="KSM49" s="683"/>
      <c r="KSN49" s="683"/>
      <c r="KSO49" s="683"/>
      <c r="KSP49" s="683"/>
      <c r="KSQ49" s="683"/>
      <c r="KSR49" s="683"/>
      <c r="KSS49" s="683"/>
      <c r="KST49" s="683"/>
      <c r="KSU49" s="683"/>
      <c r="KSV49" s="683"/>
      <c r="KSW49" s="683"/>
      <c r="KSX49" s="683"/>
      <c r="KSY49" s="683"/>
      <c r="KSZ49" s="683"/>
      <c r="KTA49" s="683"/>
      <c r="KTB49" s="683"/>
      <c r="KTC49" s="683"/>
      <c r="KTD49" s="683"/>
      <c r="KTE49" s="683"/>
      <c r="KTF49" s="683"/>
      <c r="KTG49" s="683"/>
      <c r="KTH49" s="683"/>
      <c r="KTI49" s="683"/>
      <c r="KTJ49" s="683"/>
      <c r="KTK49" s="683"/>
      <c r="KTL49" s="683"/>
      <c r="KTM49" s="683"/>
      <c r="KTN49" s="683"/>
      <c r="KTO49" s="683"/>
      <c r="KTP49" s="683"/>
      <c r="KTQ49" s="683"/>
      <c r="KTR49" s="683"/>
      <c r="KTS49" s="683"/>
      <c r="KTT49" s="683"/>
      <c r="KTU49" s="683"/>
      <c r="KTV49" s="683"/>
      <c r="KTW49" s="683"/>
      <c r="KTX49" s="683"/>
      <c r="KTY49" s="683"/>
      <c r="KTZ49" s="683"/>
      <c r="KUA49" s="683"/>
      <c r="KUB49" s="683"/>
      <c r="KUC49" s="683"/>
      <c r="KUD49" s="683"/>
      <c r="KUE49" s="683"/>
      <c r="KUF49" s="683"/>
      <c r="KUG49" s="683"/>
      <c r="KUH49" s="683"/>
      <c r="KUI49" s="683"/>
      <c r="KUJ49" s="683"/>
      <c r="KUK49" s="683"/>
      <c r="KUL49" s="683"/>
      <c r="KUM49" s="683"/>
      <c r="KUN49" s="683"/>
      <c r="KUO49" s="683"/>
      <c r="KUP49" s="683"/>
      <c r="KUQ49" s="683"/>
      <c r="KUR49" s="683"/>
      <c r="KUS49" s="683"/>
      <c r="KUT49" s="683"/>
      <c r="KUU49" s="683"/>
      <c r="KUV49" s="683"/>
      <c r="KUW49" s="683"/>
      <c r="KUX49" s="683"/>
      <c r="KUY49" s="683"/>
      <c r="KUZ49" s="683"/>
      <c r="KVA49" s="683"/>
      <c r="KVB49" s="683"/>
      <c r="KVC49" s="683"/>
      <c r="KVD49" s="683"/>
      <c r="KVE49" s="683"/>
      <c r="KVF49" s="683"/>
      <c r="KVG49" s="683"/>
      <c r="KVH49" s="683"/>
      <c r="KVI49" s="683"/>
      <c r="KVJ49" s="683"/>
      <c r="KVK49" s="683"/>
      <c r="KVL49" s="683"/>
      <c r="KVM49" s="683"/>
      <c r="KVN49" s="683"/>
      <c r="KVO49" s="683"/>
      <c r="KVP49" s="683"/>
      <c r="KVQ49" s="683"/>
      <c r="KVR49" s="683"/>
      <c r="KVS49" s="683"/>
      <c r="KVT49" s="683"/>
      <c r="KVU49" s="683"/>
      <c r="KVV49" s="683"/>
      <c r="KVW49" s="683"/>
      <c r="KVX49" s="683"/>
      <c r="KVY49" s="683"/>
      <c r="KVZ49" s="683"/>
      <c r="KWA49" s="683"/>
      <c r="KWB49" s="683"/>
      <c r="KWC49" s="683"/>
      <c r="KWD49" s="683"/>
      <c r="KWE49" s="683"/>
      <c r="KWF49" s="683"/>
      <c r="KWG49" s="683"/>
      <c r="KWH49" s="683"/>
      <c r="KWI49" s="683"/>
      <c r="KWJ49" s="683"/>
      <c r="KWK49" s="683"/>
      <c r="KWL49" s="683"/>
      <c r="KWM49" s="683"/>
      <c r="KWN49" s="683"/>
      <c r="KWO49" s="683"/>
      <c r="KWP49" s="683"/>
      <c r="KWQ49" s="683"/>
      <c r="KWR49" s="683"/>
      <c r="KWS49" s="683"/>
      <c r="KWT49" s="683"/>
      <c r="KWU49" s="683"/>
      <c r="KWV49" s="683"/>
      <c r="KWW49" s="683"/>
      <c r="KWX49" s="683"/>
      <c r="KWY49" s="683"/>
      <c r="KWZ49" s="683"/>
      <c r="KXA49" s="683"/>
      <c r="KXB49" s="683"/>
      <c r="KXC49" s="683"/>
      <c r="KXD49" s="683"/>
      <c r="KXE49" s="683"/>
      <c r="KXF49" s="683"/>
      <c r="KXG49" s="683"/>
      <c r="KXH49" s="683"/>
      <c r="KXI49" s="683"/>
      <c r="KXJ49" s="683"/>
      <c r="KXK49" s="683"/>
      <c r="KXL49" s="683"/>
      <c r="KXM49" s="683"/>
      <c r="KXN49" s="683"/>
      <c r="KXO49" s="683"/>
      <c r="KXP49" s="683"/>
      <c r="KXQ49" s="683"/>
      <c r="KXR49" s="683"/>
      <c r="KXS49" s="683"/>
      <c r="KXT49" s="683"/>
      <c r="KXU49" s="683"/>
      <c r="KXV49" s="683"/>
      <c r="KXW49" s="683"/>
      <c r="KXX49" s="683"/>
      <c r="KXY49" s="683"/>
      <c r="KXZ49" s="683"/>
      <c r="KYA49" s="683"/>
      <c r="KYB49" s="683"/>
      <c r="KYC49" s="683"/>
      <c r="KYD49" s="683"/>
      <c r="KYE49" s="683"/>
      <c r="KYF49" s="683"/>
      <c r="KYG49" s="683"/>
      <c r="KYH49" s="683"/>
      <c r="KYI49" s="683"/>
      <c r="KYJ49" s="683"/>
      <c r="KYK49" s="683"/>
      <c r="KYL49" s="683"/>
      <c r="KYM49" s="683"/>
      <c r="KYN49" s="683"/>
      <c r="KYO49" s="683"/>
      <c r="KYP49" s="683"/>
      <c r="KYQ49" s="683"/>
      <c r="KYR49" s="683"/>
      <c r="KYS49" s="683"/>
      <c r="KYT49" s="683"/>
      <c r="KYU49" s="683"/>
      <c r="KYV49" s="683"/>
      <c r="KYW49" s="683"/>
      <c r="KYX49" s="683"/>
      <c r="KYY49" s="683"/>
      <c r="KYZ49" s="683"/>
      <c r="KZA49" s="683"/>
      <c r="KZB49" s="683"/>
      <c r="KZC49" s="683"/>
      <c r="KZD49" s="683"/>
      <c r="KZE49" s="683"/>
      <c r="KZF49" s="683"/>
      <c r="KZG49" s="683"/>
      <c r="KZH49" s="683"/>
      <c r="KZI49" s="683"/>
      <c r="KZJ49" s="683"/>
      <c r="KZK49" s="683"/>
      <c r="KZL49" s="683"/>
      <c r="KZM49" s="683"/>
      <c r="KZN49" s="683"/>
      <c r="KZO49" s="683"/>
      <c r="KZP49" s="683"/>
      <c r="KZQ49" s="683"/>
      <c r="KZR49" s="683"/>
      <c r="KZS49" s="683"/>
      <c r="KZT49" s="683"/>
      <c r="KZU49" s="683"/>
      <c r="KZV49" s="683"/>
      <c r="KZW49" s="683"/>
      <c r="KZX49" s="683"/>
      <c r="KZY49" s="683"/>
      <c r="KZZ49" s="683"/>
      <c r="LAA49" s="683"/>
      <c r="LAB49" s="683"/>
      <c r="LAC49" s="683"/>
      <c r="LAD49" s="683"/>
      <c r="LAE49" s="683"/>
      <c r="LAF49" s="683"/>
      <c r="LAG49" s="683"/>
      <c r="LAH49" s="683"/>
      <c r="LAI49" s="683"/>
      <c r="LAJ49" s="683"/>
      <c r="LAK49" s="683"/>
      <c r="LAL49" s="683"/>
      <c r="LAM49" s="683"/>
      <c r="LAN49" s="683"/>
      <c r="LAO49" s="683"/>
      <c r="LAP49" s="683"/>
      <c r="LAQ49" s="683"/>
      <c r="LAR49" s="683"/>
      <c r="LAS49" s="683"/>
      <c r="LAT49" s="683"/>
      <c r="LAU49" s="683"/>
      <c r="LAV49" s="683"/>
      <c r="LAW49" s="683"/>
      <c r="LAX49" s="683"/>
      <c r="LAY49" s="683"/>
      <c r="LAZ49" s="683"/>
      <c r="LBA49" s="683"/>
      <c r="LBB49" s="683"/>
      <c r="LBC49" s="683"/>
      <c r="LBD49" s="683"/>
      <c r="LBE49" s="683"/>
      <c r="LBF49" s="683"/>
      <c r="LBG49" s="683"/>
      <c r="LBH49" s="683"/>
      <c r="LBI49" s="683"/>
      <c r="LBJ49" s="683"/>
      <c r="LBK49" s="683"/>
      <c r="LBL49" s="683"/>
      <c r="LBM49" s="683"/>
      <c r="LBN49" s="683"/>
      <c r="LBO49" s="683"/>
      <c r="LBP49" s="683"/>
      <c r="LBQ49" s="683"/>
      <c r="LBR49" s="683"/>
      <c r="LBS49" s="683"/>
      <c r="LBT49" s="683"/>
      <c r="LBU49" s="683"/>
      <c r="LBV49" s="683"/>
      <c r="LBW49" s="683"/>
      <c r="LBX49" s="683"/>
      <c r="LBY49" s="683"/>
      <c r="LBZ49" s="683"/>
      <c r="LCA49" s="683"/>
      <c r="LCB49" s="683"/>
      <c r="LCC49" s="683"/>
      <c r="LCD49" s="683"/>
      <c r="LCE49" s="683"/>
      <c r="LCF49" s="683"/>
      <c r="LCG49" s="683"/>
      <c r="LCH49" s="683"/>
      <c r="LCI49" s="683"/>
      <c r="LCJ49" s="683"/>
      <c r="LCK49" s="683"/>
      <c r="LCL49" s="683"/>
      <c r="LCM49" s="683"/>
      <c r="LCN49" s="683"/>
      <c r="LCO49" s="683"/>
      <c r="LCP49" s="683"/>
      <c r="LCQ49" s="683"/>
      <c r="LCR49" s="683"/>
      <c r="LCS49" s="683"/>
      <c r="LCT49" s="683"/>
      <c r="LCU49" s="683"/>
      <c r="LCV49" s="683"/>
      <c r="LCW49" s="683"/>
      <c r="LCX49" s="683"/>
      <c r="LCY49" s="683"/>
      <c r="LCZ49" s="683"/>
      <c r="LDA49" s="683"/>
      <c r="LDB49" s="683"/>
      <c r="LDC49" s="683"/>
      <c r="LDD49" s="683"/>
      <c r="LDE49" s="683"/>
      <c r="LDF49" s="683"/>
      <c r="LDG49" s="683"/>
      <c r="LDH49" s="683"/>
      <c r="LDI49" s="683"/>
      <c r="LDJ49" s="683"/>
      <c r="LDK49" s="683"/>
      <c r="LDL49" s="683"/>
      <c r="LDM49" s="683"/>
      <c r="LDN49" s="683"/>
      <c r="LDO49" s="683"/>
      <c r="LDP49" s="683"/>
      <c r="LDQ49" s="683"/>
      <c r="LDR49" s="683"/>
      <c r="LDS49" s="683"/>
      <c r="LDT49" s="683"/>
      <c r="LDU49" s="683"/>
      <c r="LDV49" s="683"/>
      <c r="LDW49" s="683"/>
      <c r="LDX49" s="683"/>
      <c r="LDY49" s="683"/>
      <c r="LDZ49" s="683"/>
      <c r="LEA49" s="683"/>
      <c r="LEB49" s="683"/>
      <c r="LEC49" s="683"/>
      <c r="LED49" s="683"/>
      <c r="LEE49" s="683"/>
      <c r="LEF49" s="683"/>
      <c r="LEG49" s="683"/>
      <c r="LEH49" s="683"/>
      <c r="LEI49" s="683"/>
      <c r="LEJ49" s="683"/>
      <c r="LEK49" s="683"/>
      <c r="LEL49" s="683"/>
      <c r="LEM49" s="683"/>
      <c r="LEN49" s="683"/>
      <c r="LEO49" s="683"/>
      <c r="LEP49" s="683"/>
      <c r="LEQ49" s="683"/>
      <c r="LER49" s="683"/>
      <c r="LES49" s="683"/>
      <c r="LET49" s="683"/>
      <c r="LEU49" s="683"/>
      <c r="LEV49" s="683"/>
      <c r="LEW49" s="683"/>
      <c r="LEX49" s="683"/>
      <c r="LEY49" s="683"/>
      <c r="LEZ49" s="683"/>
      <c r="LFA49" s="683"/>
      <c r="LFB49" s="683"/>
      <c r="LFC49" s="683"/>
      <c r="LFD49" s="683"/>
      <c r="LFE49" s="683"/>
      <c r="LFF49" s="683"/>
      <c r="LFG49" s="683"/>
      <c r="LFH49" s="683"/>
      <c r="LFI49" s="683"/>
      <c r="LFJ49" s="683"/>
      <c r="LFK49" s="683"/>
      <c r="LFL49" s="683"/>
      <c r="LFM49" s="683"/>
      <c r="LFN49" s="683"/>
      <c r="LFO49" s="683"/>
      <c r="LFP49" s="683"/>
      <c r="LFQ49" s="683"/>
      <c r="LFR49" s="683"/>
      <c r="LFS49" s="683"/>
      <c r="LFT49" s="683"/>
      <c r="LFU49" s="683"/>
      <c r="LFV49" s="683"/>
      <c r="LFW49" s="683"/>
      <c r="LFX49" s="683"/>
      <c r="LFY49" s="683"/>
      <c r="LFZ49" s="683"/>
      <c r="LGA49" s="683"/>
      <c r="LGB49" s="683"/>
      <c r="LGC49" s="683"/>
      <c r="LGD49" s="683"/>
      <c r="LGE49" s="683"/>
      <c r="LGF49" s="683"/>
      <c r="LGG49" s="683"/>
      <c r="LGH49" s="683"/>
      <c r="LGI49" s="683"/>
      <c r="LGJ49" s="683"/>
      <c r="LGK49" s="683"/>
      <c r="LGL49" s="683"/>
      <c r="LGM49" s="683"/>
      <c r="LGN49" s="683"/>
      <c r="LGO49" s="683"/>
      <c r="LGP49" s="683"/>
      <c r="LGQ49" s="683"/>
      <c r="LGR49" s="683"/>
      <c r="LGS49" s="683"/>
      <c r="LGT49" s="683"/>
      <c r="LGU49" s="683"/>
      <c r="LGV49" s="683"/>
      <c r="LGW49" s="683"/>
      <c r="LGX49" s="683"/>
      <c r="LGY49" s="683"/>
      <c r="LGZ49" s="683"/>
      <c r="LHA49" s="683"/>
      <c r="LHB49" s="683"/>
      <c r="LHC49" s="683"/>
      <c r="LHD49" s="683"/>
      <c r="LHE49" s="683"/>
      <c r="LHF49" s="683"/>
      <c r="LHG49" s="683"/>
      <c r="LHH49" s="683"/>
      <c r="LHI49" s="683"/>
      <c r="LHJ49" s="683"/>
      <c r="LHK49" s="683"/>
      <c r="LHL49" s="683"/>
      <c r="LHM49" s="683"/>
      <c r="LHN49" s="683"/>
      <c r="LHO49" s="683"/>
      <c r="LHP49" s="683"/>
      <c r="LHQ49" s="683"/>
      <c r="LHR49" s="683"/>
      <c r="LHS49" s="683"/>
      <c r="LHT49" s="683"/>
      <c r="LHU49" s="683"/>
      <c r="LHV49" s="683"/>
      <c r="LHW49" s="683"/>
      <c r="LHX49" s="683"/>
      <c r="LHY49" s="683"/>
      <c r="LHZ49" s="683"/>
      <c r="LIA49" s="683"/>
      <c r="LIB49" s="683"/>
      <c r="LIC49" s="683"/>
      <c r="LID49" s="683"/>
      <c r="LIE49" s="683"/>
      <c r="LIF49" s="683"/>
      <c r="LIG49" s="683"/>
      <c r="LIH49" s="683"/>
      <c r="LII49" s="683"/>
      <c r="LIJ49" s="683"/>
      <c r="LIK49" s="683"/>
      <c r="LIL49" s="683"/>
      <c r="LIM49" s="683"/>
      <c r="LIN49" s="683"/>
      <c r="LIO49" s="683"/>
      <c r="LIP49" s="683"/>
      <c r="LIQ49" s="683"/>
      <c r="LIR49" s="683"/>
      <c r="LIS49" s="683"/>
      <c r="LIT49" s="683"/>
      <c r="LIU49" s="683"/>
      <c r="LIV49" s="683"/>
      <c r="LIW49" s="683"/>
      <c r="LIX49" s="683"/>
      <c r="LIY49" s="683"/>
      <c r="LIZ49" s="683"/>
      <c r="LJA49" s="683"/>
      <c r="LJB49" s="683"/>
      <c r="LJC49" s="683"/>
      <c r="LJD49" s="683"/>
      <c r="LJE49" s="683"/>
      <c r="LJF49" s="683"/>
      <c r="LJG49" s="683"/>
      <c r="LJH49" s="683"/>
      <c r="LJI49" s="683"/>
      <c r="LJJ49" s="683"/>
      <c r="LJK49" s="683"/>
      <c r="LJL49" s="683"/>
      <c r="LJM49" s="683"/>
      <c r="LJN49" s="683"/>
      <c r="LJO49" s="683"/>
      <c r="LJP49" s="683"/>
      <c r="LJQ49" s="683"/>
      <c r="LJR49" s="683"/>
      <c r="LJS49" s="683"/>
      <c r="LJT49" s="683"/>
      <c r="LJU49" s="683"/>
      <c r="LJV49" s="683"/>
      <c r="LJW49" s="683"/>
      <c r="LJX49" s="683"/>
      <c r="LJY49" s="683"/>
      <c r="LJZ49" s="683"/>
      <c r="LKA49" s="683"/>
      <c r="LKB49" s="683"/>
      <c r="LKC49" s="683"/>
      <c r="LKD49" s="683"/>
      <c r="LKE49" s="683"/>
      <c r="LKF49" s="683"/>
      <c r="LKG49" s="683"/>
      <c r="LKH49" s="683"/>
      <c r="LKI49" s="683"/>
      <c r="LKJ49" s="683"/>
      <c r="LKK49" s="683"/>
      <c r="LKL49" s="683"/>
      <c r="LKM49" s="683"/>
      <c r="LKN49" s="683"/>
      <c r="LKO49" s="683"/>
      <c r="LKP49" s="683"/>
      <c r="LKQ49" s="683"/>
      <c r="LKR49" s="683"/>
      <c r="LKS49" s="683"/>
      <c r="LKT49" s="683"/>
      <c r="LKU49" s="683"/>
      <c r="LKV49" s="683"/>
      <c r="LKW49" s="683"/>
      <c r="LKX49" s="683"/>
      <c r="LKY49" s="683"/>
      <c r="LKZ49" s="683"/>
      <c r="LLA49" s="683"/>
      <c r="LLB49" s="683"/>
      <c r="LLC49" s="683"/>
      <c r="LLD49" s="683"/>
      <c r="LLE49" s="683"/>
      <c r="LLF49" s="683"/>
      <c r="LLG49" s="683"/>
      <c r="LLH49" s="683"/>
      <c r="LLI49" s="683"/>
      <c r="LLJ49" s="683"/>
      <c r="LLK49" s="683"/>
      <c r="LLL49" s="683"/>
      <c r="LLM49" s="683"/>
      <c r="LLN49" s="683"/>
      <c r="LLO49" s="683"/>
      <c r="LLP49" s="683"/>
      <c r="LLQ49" s="683"/>
      <c r="LLR49" s="683"/>
      <c r="LLS49" s="683"/>
      <c r="LLT49" s="683"/>
      <c r="LLU49" s="683"/>
      <c r="LLV49" s="683"/>
      <c r="LLW49" s="683"/>
      <c r="LLX49" s="683"/>
      <c r="LLY49" s="683"/>
      <c r="LLZ49" s="683"/>
      <c r="LMA49" s="683"/>
      <c r="LMB49" s="683"/>
      <c r="LMC49" s="683"/>
      <c r="LMD49" s="683"/>
      <c r="LME49" s="683"/>
      <c r="LMF49" s="683"/>
      <c r="LMG49" s="683"/>
      <c r="LMH49" s="683"/>
      <c r="LMI49" s="683"/>
      <c r="LMJ49" s="683"/>
      <c r="LMK49" s="683"/>
      <c r="LML49" s="683"/>
      <c r="LMM49" s="683"/>
      <c r="LMN49" s="683"/>
      <c r="LMO49" s="683"/>
      <c r="LMP49" s="683"/>
      <c r="LMQ49" s="683"/>
      <c r="LMR49" s="683"/>
      <c r="LMS49" s="683"/>
      <c r="LMT49" s="683"/>
      <c r="LMU49" s="683"/>
      <c r="LMV49" s="683"/>
      <c r="LMW49" s="683"/>
      <c r="LMX49" s="683"/>
      <c r="LMY49" s="683"/>
      <c r="LMZ49" s="683"/>
      <c r="LNA49" s="683"/>
      <c r="LNB49" s="683"/>
      <c r="LNC49" s="683"/>
      <c r="LND49" s="683"/>
      <c r="LNE49" s="683"/>
      <c r="LNF49" s="683"/>
      <c r="LNG49" s="683"/>
      <c r="LNH49" s="683"/>
      <c r="LNI49" s="683"/>
      <c r="LNJ49" s="683"/>
      <c r="LNK49" s="683"/>
      <c r="LNL49" s="683"/>
      <c r="LNM49" s="683"/>
      <c r="LNN49" s="683"/>
      <c r="LNO49" s="683"/>
      <c r="LNP49" s="683"/>
      <c r="LNQ49" s="683"/>
      <c r="LNR49" s="683"/>
      <c r="LNS49" s="683"/>
      <c r="LNT49" s="683"/>
      <c r="LNU49" s="683"/>
      <c r="LNV49" s="683"/>
      <c r="LNW49" s="683"/>
      <c r="LNX49" s="683"/>
      <c r="LNY49" s="683"/>
      <c r="LNZ49" s="683"/>
      <c r="LOA49" s="683"/>
      <c r="LOB49" s="683"/>
      <c r="LOC49" s="683"/>
      <c r="LOD49" s="683"/>
      <c r="LOE49" s="683"/>
      <c r="LOF49" s="683"/>
      <c r="LOG49" s="683"/>
      <c r="LOH49" s="683"/>
      <c r="LOI49" s="683"/>
      <c r="LOJ49" s="683"/>
      <c r="LOK49" s="683"/>
      <c r="LOL49" s="683"/>
      <c r="LOM49" s="683"/>
      <c r="LON49" s="683"/>
      <c r="LOO49" s="683"/>
      <c r="LOP49" s="683"/>
      <c r="LOQ49" s="683"/>
      <c r="LOR49" s="683"/>
      <c r="LOS49" s="683"/>
      <c r="LOT49" s="683"/>
      <c r="LOU49" s="683"/>
      <c r="LOV49" s="683"/>
      <c r="LOW49" s="683"/>
      <c r="LOX49" s="683"/>
      <c r="LOY49" s="683"/>
      <c r="LOZ49" s="683"/>
      <c r="LPA49" s="683"/>
      <c r="LPB49" s="683"/>
      <c r="LPC49" s="683"/>
      <c r="LPD49" s="683"/>
      <c r="LPE49" s="683"/>
      <c r="LPF49" s="683"/>
      <c r="LPG49" s="683"/>
      <c r="LPH49" s="683"/>
      <c r="LPI49" s="683"/>
      <c r="LPJ49" s="683"/>
      <c r="LPK49" s="683"/>
      <c r="LPL49" s="683"/>
      <c r="LPM49" s="683"/>
      <c r="LPN49" s="683"/>
      <c r="LPO49" s="683"/>
      <c r="LPP49" s="683"/>
      <c r="LPQ49" s="683"/>
      <c r="LPR49" s="683"/>
      <c r="LPS49" s="683"/>
      <c r="LPT49" s="683"/>
      <c r="LPU49" s="683"/>
      <c r="LPV49" s="683"/>
      <c r="LPW49" s="683"/>
      <c r="LPX49" s="683"/>
      <c r="LPY49" s="683"/>
      <c r="LPZ49" s="683"/>
      <c r="LQA49" s="683"/>
      <c r="LQB49" s="683"/>
      <c r="LQC49" s="683"/>
      <c r="LQD49" s="683"/>
      <c r="LQE49" s="683"/>
      <c r="LQF49" s="683"/>
      <c r="LQG49" s="683"/>
      <c r="LQH49" s="683"/>
      <c r="LQI49" s="683"/>
      <c r="LQJ49" s="683"/>
      <c r="LQK49" s="683"/>
      <c r="LQL49" s="683"/>
      <c r="LQM49" s="683"/>
      <c r="LQN49" s="683"/>
      <c r="LQO49" s="683"/>
      <c r="LQP49" s="683"/>
      <c r="LQQ49" s="683"/>
      <c r="LQR49" s="683"/>
      <c r="LQS49" s="683"/>
      <c r="LQT49" s="683"/>
      <c r="LQU49" s="683"/>
      <c r="LQV49" s="683"/>
      <c r="LQW49" s="683"/>
      <c r="LQX49" s="683"/>
      <c r="LQY49" s="683"/>
      <c r="LQZ49" s="683"/>
      <c r="LRA49" s="683"/>
      <c r="LRB49" s="683"/>
      <c r="LRC49" s="683"/>
      <c r="LRD49" s="683"/>
      <c r="LRE49" s="683"/>
      <c r="LRF49" s="683"/>
      <c r="LRG49" s="683"/>
      <c r="LRH49" s="683"/>
      <c r="LRI49" s="683"/>
      <c r="LRJ49" s="683"/>
      <c r="LRK49" s="683"/>
      <c r="LRL49" s="683"/>
      <c r="LRM49" s="683"/>
      <c r="LRN49" s="683"/>
      <c r="LRO49" s="683"/>
      <c r="LRP49" s="683"/>
      <c r="LRQ49" s="683"/>
      <c r="LRR49" s="683"/>
      <c r="LRS49" s="683"/>
      <c r="LRT49" s="683"/>
      <c r="LRU49" s="683"/>
      <c r="LRV49" s="683"/>
      <c r="LRW49" s="683"/>
      <c r="LRX49" s="683"/>
      <c r="LRY49" s="683"/>
      <c r="LRZ49" s="683"/>
      <c r="LSA49" s="683"/>
      <c r="LSB49" s="683"/>
      <c r="LSC49" s="683"/>
      <c r="LSD49" s="683"/>
      <c r="LSE49" s="683"/>
      <c r="LSF49" s="683"/>
      <c r="LSG49" s="683"/>
      <c r="LSH49" s="683"/>
      <c r="LSI49" s="683"/>
      <c r="LSJ49" s="683"/>
      <c r="LSK49" s="683"/>
      <c r="LSL49" s="683"/>
      <c r="LSM49" s="683"/>
      <c r="LSN49" s="683"/>
      <c r="LSO49" s="683"/>
      <c r="LSP49" s="683"/>
      <c r="LSQ49" s="683"/>
      <c r="LSR49" s="683"/>
      <c r="LSS49" s="683"/>
      <c r="LST49" s="683"/>
      <c r="LSU49" s="683"/>
      <c r="LSV49" s="683"/>
      <c r="LSW49" s="683"/>
      <c r="LSX49" s="683"/>
      <c r="LSY49" s="683"/>
      <c r="LSZ49" s="683"/>
      <c r="LTA49" s="683"/>
      <c r="LTB49" s="683"/>
      <c r="LTC49" s="683"/>
      <c r="LTD49" s="683"/>
      <c r="LTE49" s="683"/>
      <c r="LTF49" s="683"/>
      <c r="LTG49" s="683"/>
      <c r="LTH49" s="683"/>
      <c r="LTI49" s="683"/>
      <c r="LTJ49" s="683"/>
      <c r="LTK49" s="683"/>
      <c r="LTL49" s="683"/>
      <c r="LTM49" s="683"/>
      <c r="LTN49" s="683"/>
      <c r="LTO49" s="683"/>
      <c r="LTP49" s="683"/>
      <c r="LTQ49" s="683"/>
      <c r="LTR49" s="683"/>
      <c r="LTS49" s="683"/>
      <c r="LTT49" s="683"/>
      <c r="LTU49" s="683"/>
      <c r="LTV49" s="683"/>
      <c r="LTW49" s="683"/>
      <c r="LTX49" s="683"/>
      <c r="LTY49" s="683"/>
      <c r="LTZ49" s="683"/>
      <c r="LUA49" s="683"/>
      <c r="LUB49" s="683"/>
      <c r="LUC49" s="683"/>
      <c r="LUD49" s="683"/>
      <c r="LUE49" s="683"/>
      <c r="LUF49" s="683"/>
      <c r="LUG49" s="683"/>
      <c r="LUH49" s="683"/>
      <c r="LUI49" s="683"/>
      <c r="LUJ49" s="683"/>
      <c r="LUK49" s="683"/>
      <c r="LUL49" s="683"/>
      <c r="LUM49" s="683"/>
      <c r="LUN49" s="683"/>
      <c r="LUO49" s="683"/>
      <c r="LUP49" s="683"/>
      <c r="LUQ49" s="683"/>
      <c r="LUR49" s="683"/>
      <c r="LUS49" s="683"/>
      <c r="LUT49" s="683"/>
      <c r="LUU49" s="683"/>
      <c r="LUV49" s="683"/>
      <c r="LUW49" s="683"/>
      <c r="LUX49" s="683"/>
      <c r="LUY49" s="683"/>
      <c r="LUZ49" s="683"/>
      <c r="LVA49" s="683"/>
      <c r="LVB49" s="683"/>
      <c r="LVC49" s="683"/>
      <c r="LVD49" s="683"/>
      <c r="LVE49" s="683"/>
      <c r="LVF49" s="683"/>
      <c r="LVG49" s="683"/>
      <c r="LVH49" s="683"/>
      <c r="LVI49" s="683"/>
      <c r="LVJ49" s="683"/>
      <c r="LVK49" s="683"/>
      <c r="LVL49" s="683"/>
      <c r="LVM49" s="683"/>
      <c r="LVN49" s="683"/>
      <c r="LVO49" s="683"/>
      <c r="LVP49" s="683"/>
      <c r="LVQ49" s="683"/>
      <c r="LVR49" s="683"/>
      <c r="LVS49" s="683"/>
      <c r="LVT49" s="683"/>
      <c r="LVU49" s="683"/>
      <c r="LVV49" s="683"/>
      <c r="LVW49" s="683"/>
      <c r="LVX49" s="683"/>
      <c r="LVY49" s="683"/>
      <c r="LVZ49" s="683"/>
      <c r="LWA49" s="683"/>
      <c r="LWB49" s="683"/>
      <c r="LWC49" s="683"/>
      <c r="LWD49" s="683"/>
      <c r="LWE49" s="683"/>
      <c r="LWF49" s="683"/>
      <c r="LWG49" s="683"/>
      <c r="LWH49" s="683"/>
      <c r="LWI49" s="683"/>
      <c r="LWJ49" s="683"/>
      <c r="LWK49" s="683"/>
      <c r="LWL49" s="683"/>
      <c r="LWM49" s="683"/>
      <c r="LWN49" s="683"/>
      <c r="LWO49" s="683"/>
      <c r="LWP49" s="683"/>
      <c r="LWQ49" s="683"/>
      <c r="LWR49" s="683"/>
      <c r="LWS49" s="683"/>
      <c r="LWT49" s="683"/>
      <c r="LWU49" s="683"/>
      <c r="LWV49" s="683"/>
      <c r="LWW49" s="683"/>
      <c r="LWX49" s="683"/>
      <c r="LWY49" s="683"/>
      <c r="LWZ49" s="683"/>
      <c r="LXA49" s="683"/>
      <c r="LXB49" s="683"/>
      <c r="LXC49" s="683"/>
      <c r="LXD49" s="683"/>
      <c r="LXE49" s="683"/>
      <c r="LXF49" s="683"/>
      <c r="LXG49" s="683"/>
      <c r="LXH49" s="683"/>
      <c r="LXI49" s="683"/>
      <c r="LXJ49" s="683"/>
      <c r="LXK49" s="683"/>
      <c r="LXL49" s="683"/>
      <c r="LXM49" s="683"/>
      <c r="LXN49" s="683"/>
      <c r="LXO49" s="683"/>
      <c r="LXP49" s="683"/>
      <c r="LXQ49" s="683"/>
      <c r="LXR49" s="683"/>
      <c r="LXS49" s="683"/>
      <c r="LXT49" s="683"/>
      <c r="LXU49" s="683"/>
      <c r="LXV49" s="683"/>
      <c r="LXW49" s="683"/>
      <c r="LXX49" s="683"/>
      <c r="LXY49" s="683"/>
      <c r="LXZ49" s="683"/>
      <c r="LYA49" s="683"/>
      <c r="LYB49" s="683"/>
      <c r="LYC49" s="683"/>
      <c r="LYD49" s="683"/>
      <c r="LYE49" s="683"/>
      <c r="LYF49" s="683"/>
      <c r="LYG49" s="683"/>
      <c r="LYH49" s="683"/>
      <c r="LYI49" s="683"/>
      <c r="LYJ49" s="683"/>
      <c r="LYK49" s="683"/>
      <c r="LYL49" s="683"/>
      <c r="LYM49" s="683"/>
      <c r="LYN49" s="683"/>
      <c r="LYO49" s="683"/>
      <c r="LYP49" s="683"/>
      <c r="LYQ49" s="683"/>
      <c r="LYR49" s="683"/>
      <c r="LYS49" s="683"/>
      <c r="LYT49" s="683"/>
      <c r="LYU49" s="683"/>
      <c r="LYV49" s="683"/>
      <c r="LYW49" s="683"/>
      <c r="LYX49" s="683"/>
      <c r="LYY49" s="683"/>
      <c r="LYZ49" s="683"/>
      <c r="LZA49" s="683"/>
      <c r="LZB49" s="683"/>
      <c r="LZC49" s="683"/>
      <c r="LZD49" s="683"/>
      <c r="LZE49" s="683"/>
      <c r="LZF49" s="683"/>
      <c r="LZG49" s="683"/>
      <c r="LZH49" s="683"/>
      <c r="LZI49" s="683"/>
      <c r="LZJ49" s="683"/>
      <c r="LZK49" s="683"/>
      <c r="LZL49" s="683"/>
      <c r="LZM49" s="683"/>
      <c r="LZN49" s="683"/>
      <c r="LZO49" s="683"/>
      <c r="LZP49" s="683"/>
      <c r="LZQ49" s="683"/>
      <c r="LZR49" s="683"/>
      <c r="LZS49" s="683"/>
      <c r="LZT49" s="683"/>
      <c r="LZU49" s="683"/>
      <c r="LZV49" s="683"/>
      <c r="LZW49" s="683"/>
      <c r="LZX49" s="683"/>
      <c r="LZY49" s="683"/>
      <c r="LZZ49" s="683"/>
      <c r="MAA49" s="683"/>
      <c r="MAB49" s="683"/>
      <c r="MAC49" s="683"/>
      <c r="MAD49" s="683"/>
      <c r="MAE49" s="683"/>
      <c r="MAF49" s="683"/>
      <c r="MAG49" s="683"/>
      <c r="MAH49" s="683"/>
      <c r="MAI49" s="683"/>
      <c r="MAJ49" s="683"/>
      <c r="MAK49" s="683"/>
      <c r="MAL49" s="683"/>
      <c r="MAM49" s="683"/>
      <c r="MAN49" s="683"/>
      <c r="MAO49" s="683"/>
      <c r="MAP49" s="683"/>
      <c r="MAQ49" s="683"/>
      <c r="MAR49" s="683"/>
      <c r="MAS49" s="683"/>
      <c r="MAT49" s="683"/>
      <c r="MAU49" s="683"/>
      <c r="MAV49" s="683"/>
      <c r="MAW49" s="683"/>
      <c r="MAX49" s="683"/>
      <c r="MAY49" s="683"/>
      <c r="MAZ49" s="683"/>
      <c r="MBA49" s="683"/>
      <c r="MBB49" s="683"/>
      <c r="MBC49" s="683"/>
      <c r="MBD49" s="683"/>
      <c r="MBE49" s="683"/>
      <c r="MBF49" s="683"/>
      <c r="MBG49" s="683"/>
      <c r="MBH49" s="683"/>
      <c r="MBI49" s="683"/>
      <c r="MBJ49" s="683"/>
      <c r="MBK49" s="683"/>
      <c r="MBL49" s="683"/>
      <c r="MBM49" s="683"/>
      <c r="MBN49" s="683"/>
      <c r="MBO49" s="683"/>
      <c r="MBP49" s="683"/>
      <c r="MBQ49" s="683"/>
      <c r="MBR49" s="683"/>
      <c r="MBS49" s="683"/>
      <c r="MBT49" s="683"/>
      <c r="MBU49" s="683"/>
      <c r="MBV49" s="683"/>
      <c r="MBW49" s="683"/>
      <c r="MBX49" s="683"/>
      <c r="MBY49" s="683"/>
      <c r="MBZ49" s="683"/>
      <c r="MCA49" s="683"/>
      <c r="MCB49" s="683"/>
      <c r="MCC49" s="683"/>
      <c r="MCD49" s="683"/>
      <c r="MCE49" s="683"/>
      <c r="MCF49" s="683"/>
      <c r="MCG49" s="683"/>
      <c r="MCH49" s="683"/>
      <c r="MCI49" s="683"/>
      <c r="MCJ49" s="683"/>
      <c r="MCK49" s="683"/>
      <c r="MCL49" s="683"/>
      <c r="MCM49" s="683"/>
      <c r="MCN49" s="683"/>
      <c r="MCO49" s="683"/>
      <c r="MCP49" s="683"/>
      <c r="MCQ49" s="683"/>
      <c r="MCR49" s="683"/>
      <c r="MCS49" s="683"/>
      <c r="MCT49" s="683"/>
      <c r="MCU49" s="683"/>
      <c r="MCV49" s="683"/>
      <c r="MCW49" s="683"/>
      <c r="MCX49" s="683"/>
      <c r="MCY49" s="683"/>
      <c r="MCZ49" s="683"/>
      <c r="MDA49" s="683"/>
      <c r="MDB49" s="683"/>
      <c r="MDC49" s="683"/>
      <c r="MDD49" s="683"/>
      <c r="MDE49" s="683"/>
      <c r="MDF49" s="683"/>
      <c r="MDG49" s="683"/>
      <c r="MDH49" s="683"/>
      <c r="MDI49" s="683"/>
      <c r="MDJ49" s="683"/>
      <c r="MDK49" s="683"/>
      <c r="MDL49" s="683"/>
      <c r="MDM49" s="683"/>
      <c r="MDN49" s="683"/>
      <c r="MDO49" s="683"/>
      <c r="MDP49" s="683"/>
      <c r="MDQ49" s="683"/>
      <c r="MDR49" s="683"/>
      <c r="MDS49" s="683"/>
      <c r="MDT49" s="683"/>
      <c r="MDU49" s="683"/>
      <c r="MDV49" s="683"/>
      <c r="MDW49" s="683"/>
      <c r="MDX49" s="683"/>
      <c r="MDY49" s="683"/>
      <c r="MDZ49" s="683"/>
      <c r="MEA49" s="683"/>
      <c r="MEB49" s="683"/>
      <c r="MEC49" s="683"/>
      <c r="MED49" s="683"/>
      <c r="MEE49" s="683"/>
      <c r="MEF49" s="683"/>
      <c r="MEG49" s="683"/>
      <c r="MEH49" s="683"/>
      <c r="MEI49" s="683"/>
      <c r="MEJ49" s="683"/>
      <c r="MEK49" s="683"/>
      <c r="MEL49" s="683"/>
      <c r="MEM49" s="683"/>
      <c r="MEN49" s="683"/>
      <c r="MEO49" s="683"/>
      <c r="MEP49" s="683"/>
      <c r="MEQ49" s="683"/>
      <c r="MER49" s="683"/>
      <c r="MES49" s="683"/>
      <c r="MET49" s="683"/>
      <c r="MEU49" s="683"/>
      <c r="MEV49" s="683"/>
      <c r="MEW49" s="683"/>
      <c r="MEX49" s="683"/>
      <c r="MEY49" s="683"/>
      <c r="MEZ49" s="683"/>
      <c r="MFA49" s="683"/>
      <c r="MFB49" s="683"/>
      <c r="MFC49" s="683"/>
      <c r="MFD49" s="683"/>
      <c r="MFE49" s="683"/>
      <c r="MFF49" s="683"/>
      <c r="MFG49" s="683"/>
      <c r="MFH49" s="683"/>
      <c r="MFI49" s="683"/>
      <c r="MFJ49" s="683"/>
      <c r="MFK49" s="683"/>
      <c r="MFL49" s="683"/>
      <c r="MFM49" s="683"/>
      <c r="MFN49" s="683"/>
      <c r="MFO49" s="683"/>
      <c r="MFP49" s="683"/>
      <c r="MFQ49" s="683"/>
      <c r="MFR49" s="683"/>
      <c r="MFS49" s="683"/>
      <c r="MFT49" s="683"/>
      <c r="MFU49" s="683"/>
      <c r="MFV49" s="683"/>
      <c r="MFW49" s="683"/>
      <c r="MFX49" s="683"/>
      <c r="MFY49" s="683"/>
      <c r="MFZ49" s="683"/>
      <c r="MGA49" s="683"/>
      <c r="MGB49" s="683"/>
      <c r="MGC49" s="683"/>
      <c r="MGD49" s="683"/>
      <c r="MGE49" s="683"/>
      <c r="MGF49" s="683"/>
      <c r="MGG49" s="683"/>
      <c r="MGH49" s="683"/>
      <c r="MGI49" s="683"/>
      <c r="MGJ49" s="683"/>
      <c r="MGK49" s="683"/>
      <c r="MGL49" s="683"/>
      <c r="MGM49" s="683"/>
      <c r="MGN49" s="683"/>
      <c r="MGO49" s="683"/>
      <c r="MGP49" s="683"/>
      <c r="MGQ49" s="683"/>
      <c r="MGR49" s="683"/>
      <c r="MGS49" s="683"/>
      <c r="MGT49" s="683"/>
      <c r="MGU49" s="683"/>
      <c r="MGV49" s="683"/>
      <c r="MGW49" s="683"/>
      <c r="MGX49" s="683"/>
      <c r="MGY49" s="683"/>
      <c r="MGZ49" s="683"/>
      <c r="MHA49" s="683"/>
      <c r="MHB49" s="683"/>
      <c r="MHC49" s="683"/>
      <c r="MHD49" s="683"/>
      <c r="MHE49" s="683"/>
      <c r="MHF49" s="683"/>
      <c r="MHG49" s="683"/>
      <c r="MHH49" s="683"/>
      <c r="MHI49" s="683"/>
      <c r="MHJ49" s="683"/>
      <c r="MHK49" s="683"/>
      <c r="MHL49" s="683"/>
      <c r="MHM49" s="683"/>
      <c r="MHN49" s="683"/>
      <c r="MHO49" s="683"/>
      <c r="MHP49" s="683"/>
      <c r="MHQ49" s="683"/>
      <c r="MHR49" s="683"/>
      <c r="MHS49" s="683"/>
      <c r="MHT49" s="683"/>
      <c r="MHU49" s="683"/>
      <c r="MHV49" s="683"/>
      <c r="MHW49" s="683"/>
      <c r="MHX49" s="683"/>
      <c r="MHY49" s="683"/>
      <c r="MHZ49" s="683"/>
      <c r="MIA49" s="683"/>
      <c r="MIB49" s="683"/>
      <c r="MIC49" s="683"/>
      <c r="MID49" s="683"/>
      <c r="MIE49" s="683"/>
      <c r="MIF49" s="683"/>
      <c r="MIG49" s="683"/>
      <c r="MIH49" s="683"/>
      <c r="MII49" s="683"/>
      <c r="MIJ49" s="683"/>
      <c r="MIK49" s="683"/>
      <c r="MIL49" s="683"/>
      <c r="MIM49" s="683"/>
      <c r="MIN49" s="683"/>
      <c r="MIO49" s="683"/>
      <c r="MIP49" s="683"/>
      <c r="MIQ49" s="683"/>
      <c r="MIR49" s="683"/>
      <c r="MIS49" s="683"/>
      <c r="MIT49" s="683"/>
      <c r="MIU49" s="683"/>
      <c r="MIV49" s="683"/>
      <c r="MIW49" s="683"/>
      <c r="MIX49" s="683"/>
      <c r="MIY49" s="683"/>
      <c r="MIZ49" s="683"/>
      <c r="MJA49" s="683"/>
      <c r="MJB49" s="683"/>
      <c r="MJC49" s="683"/>
      <c r="MJD49" s="683"/>
      <c r="MJE49" s="683"/>
      <c r="MJF49" s="683"/>
      <c r="MJG49" s="683"/>
      <c r="MJH49" s="683"/>
      <c r="MJI49" s="683"/>
      <c r="MJJ49" s="683"/>
      <c r="MJK49" s="683"/>
      <c r="MJL49" s="683"/>
      <c r="MJM49" s="683"/>
      <c r="MJN49" s="683"/>
      <c r="MJO49" s="683"/>
      <c r="MJP49" s="683"/>
      <c r="MJQ49" s="683"/>
      <c r="MJR49" s="683"/>
      <c r="MJS49" s="683"/>
      <c r="MJT49" s="683"/>
      <c r="MJU49" s="683"/>
      <c r="MJV49" s="683"/>
      <c r="MJW49" s="683"/>
      <c r="MJX49" s="683"/>
      <c r="MJY49" s="683"/>
      <c r="MJZ49" s="683"/>
      <c r="MKA49" s="683"/>
      <c r="MKB49" s="683"/>
      <c r="MKC49" s="683"/>
      <c r="MKD49" s="683"/>
      <c r="MKE49" s="683"/>
      <c r="MKF49" s="683"/>
      <c r="MKG49" s="683"/>
      <c r="MKH49" s="683"/>
      <c r="MKI49" s="683"/>
      <c r="MKJ49" s="683"/>
      <c r="MKK49" s="683"/>
      <c r="MKL49" s="683"/>
      <c r="MKM49" s="683"/>
      <c r="MKN49" s="683"/>
      <c r="MKO49" s="683"/>
      <c r="MKP49" s="683"/>
      <c r="MKQ49" s="683"/>
      <c r="MKR49" s="683"/>
      <c r="MKS49" s="683"/>
      <c r="MKT49" s="683"/>
      <c r="MKU49" s="683"/>
      <c r="MKV49" s="683"/>
      <c r="MKW49" s="683"/>
      <c r="MKX49" s="683"/>
      <c r="MKY49" s="683"/>
      <c r="MKZ49" s="683"/>
      <c r="MLA49" s="683"/>
      <c r="MLB49" s="683"/>
      <c r="MLC49" s="683"/>
      <c r="MLD49" s="683"/>
      <c r="MLE49" s="683"/>
      <c r="MLF49" s="683"/>
      <c r="MLG49" s="683"/>
      <c r="MLH49" s="683"/>
      <c r="MLI49" s="683"/>
      <c r="MLJ49" s="683"/>
      <c r="MLK49" s="683"/>
      <c r="MLL49" s="683"/>
      <c r="MLM49" s="683"/>
      <c r="MLN49" s="683"/>
      <c r="MLO49" s="683"/>
      <c r="MLP49" s="683"/>
      <c r="MLQ49" s="683"/>
      <c r="MLR49" s="683"/>
      <c r="MLS49" s="683"/>
      <c r="MLT49" s="683"/>
      <c r="MLU49" s="683"/>
      <c r="MLV49" s="683"/>
      <c r="MLW49" s="683"/>
      <c r="MLX49" s="683"/>
      <c r="MLY49" s="683"/>
      <c r="MLZ49" s="683"/>
      <c r="MMA49" s="683"/>
      <c r="MMB49" s="683"/>
      <c r="MMC49" s="683"/>
      <c r="MMD49" s="683"/>
      <c r="MME49" s="683"/>
      <c r="MMF49" s="683"/>
      <c r="MMG49" s="683"/>
      <c r="MMH49" s="683"/>
      <c r="MMI49" s="683"/>
      <c r="MMJ49" s="683"/>
      <c r="MMK49" s="683"/>
      <c r="MML49" s="683"/>
      <c r="MMM49" s="683"/>
      <c r="MMN49" s="683"/>
      <c r="MMO49" s="683"/>
      <c r="MMP49" s="683"/>
      <c r="MMQ49" s="683"/>
      <c r="MMR49" s="683"/>
      <c r="MMS49" s="683"/>
      <c r="MMT49" s="683"/>
      <c r="MMU49" s="683"/>
      <c r="MMV49" s="683"/>
      <c r="MMW49" s="683"/>
      <c r="MMX49" s="683"/>
      <c r="MMY49" s="683"/>
      <c r="MMZ49" s="683"/>
      <c r="MNA49" s="683"/>
      <c r="MNB49" s="683"/>
      <c r="MNC49" s="683"/>
      <c r="MND49" s="683"/>
      <c r="MNE49" s="683"/>
      <c r="MNF49" s="683"/>
      <c r="MNG49" s="683"/>
      <c r="MNH49" s="683"/>
      <c r="MNI49" s="683"/>
      <c r="MNJ49" s="683"/>
      <c r="MNK49" s="683"/>
      <c r="MNL49" s="683"/>
      <c r="MNM49" s="683"/>
      <c r="MNN49" s="683"/>
      <c r="MNO49" s="683"/>
      <c r="MNP49" s="683"/>
      <c r="MNQ49" s="683"/>
      <c r="MNR49" s="683"/>
      <c r="MNS49" s="683"/>
      <c r="MNT49" s="683"/>
      <c r="MNU49" s="683"/>
      <c r="MNV49" s="683"/>
      <c r="MNW49" s="683"/>
      <c r="MNX49" s="683"/>
      <c r="MNY49" s="683"/>
      <c r="MNZ49" s="683"/>
      <c r="MOA49" s="683"/>
      <c r="MOB49" s="683"/>
      <c r="MOC49" s="683"/>
      <c r="MOD49" s="683"/>
      <c r="MOE49" s="683"/>
      <c r="MOF49" s="683"/>
      <c r="MOG49" s="683"/>
      <c r="MOH49" s="683"/>
      <c r="MOI49" s="683"/>
      <c r="MOJ49" s="683"/>
      <c r="MOK49" s="683"/>
      <c r="MOL49" s="683"/>
      <c r="MOM49" s="683"/>
      <c r="MON49" s="683"/>
      <c r="MOO49" s="683"/>
      <c r="MOP49" s="683"/>
      <c r="MOQ49" s="683"/>
      <c r="MOR49" s="683"/>
      <c r="MOS49" s="683"/>
      <c r="MOT49" s="683"/>
      <c r="MOU49" s="683"/>
      <c r="MOV49" s="683"/>
      <c r="MOW49" s="683"/>
      <c r="MOX49" s="683"/>
      <c r="MOY49" s="683"/>
      <c r="MOZ49" s="683"/>
      <c r="MPA49" s="683"/>
      <c r="MPB49" s="683"/>
      <c r="MPC49" s="683"/>
      <c r="MPD49" s="683"/>
      <c r="MPE49" s="683"/>
      <c r="MPF49" s="683"/>
      <c r="MPG49" s="683"/>
      <c r="MPH49" s="683"/>
      <c r="MPI49" s="683"/>
      <c r="MPJ49" s="683"/>
      <c r="MPK49" s="683"/>
      <c r="MPL49" s="683"/>
      <c r="MPM49" s="683"/>
      <c r="MPN49" s="683"/>
      <c r="MPO49" s="683"/>
      <c r="MPP49" s="683"/>
      <c r="MPQ49" s="683"/>
      <c r="MPR49" s="683"/>
      <c r="MPS49" s="683"/>
      <c r="MPT49" s="683"/>
      <c r="MPU49" s="683"/>
      <c r="MPV49" s="683"/>
      <c r="MPW49" s="683"/>
      <c r="MPX49" s="683"/>
      <c r="MPY49" s="683"/>
      <c r="MPZ49" s="683"/>
      <c r="MQA49" s="683"/>
      <c r="MQB49" s="683"/>
      <c r="MQC49" s="683"/>
      <c r="MQD49" s="683"/>
      <c r="MQE49" s="683"/>
      <c r="MQF49" s="683"/>
      <c r="MQG49" s="683"/>
      <c r="MQH49" s="683"/>
      <c r="MQI49" s="683"/>
      <c r="MQJ49" s="683"/>
      <c r="MQK49" s="683"/>
      <c r="MQL49" s="683"/>
      <c r="MQM49" s="683"/>
      <c r="MQN49" s="683"/>
      <c r="MQO49" s="683"/>
      <c r="MQP49" s="683"/>
      <c r="MQQ49" s="683"/>
      <c r="MQR49" s="683"/>
      <c r="MQS49" s="683"/>
      <c r="MQT49" s="683"/>
      <c r="MQU49" s="683"/>
      <c r="MQV49" s="683"/>
      <c r="MQW49" s="683"/>
      <c r="MQX49" s="683"/>
      <c r="MQY49" s="683"/>
      <c r="MQZ49" s="683"/>
      <c r="MRA49" s="683"/>
      <c r="MRB49" s="683"/>
      <c r="MRC49" s="683"/>
      <c r="MRD49" s="683"/>
      <c r="MRE49" s="683"/>
      <c r="MRF49" s="683"/>
      <c r="MRG49" s="683"/>
      <c r="MRH49" s="683"/>
      <c r="MRI49" s="683"/>
      <c r="MRJ49" s="683"/>
      <c r="MRK49" s="683"/>
      <c r="MRL49" s="683"/>
      <c r="MRM49" s="683"/>
      <c r="MRN49" s="683"/>
      <c r="MRO49" s="683"/>
      <c r="MRP49" s="683"/>
      <c r="MRQ49" s="683"/>
      <c r="MRR49" s="683"/>
      <c r="MRS49" s="683"/>
      <c r="MRT49" s="683"/>
      <c r="MRU49" s="683"/>
      <c r="MRV49" s="683"/>
      <c r="MRW49" s="683"/>
      <c r="MRX49" s="683"/>
      <c r="MRY49" s="683"/>
      <c r="MRZ49" s="683"/>
      <c r="MSA49" s="683"/>
      <c r="MSB49" s="683"/>
      <c r="MSC49" s="683"/>
      <c r="MSD49" s="683"/>
      <c r="MSE49" s="683"/>
      <c r="MSF49" s="683"/>
      <c r="MSG49" s="683"/>
      <c r="MSH49" s="683"/>
      <c r="MSI49" s="683"/>
      <c r="MSJ49" s="683"/>
      <c r="MSK49" s="683"/>
      <c r="MSL49" s="683"/>
      <c r="MSM49" s="683"/>
      <c r="MSN49" s="683"/>
      <c r="MSO49" s="683"/>
      <c r="MSP49" s="683"/>
      <c r="MSQ49" s="683"/>
      <c r="MSR49" s="683"/>
      <c r="MSS49" s="683"/>
      <c r="MST49" s="683"/>
      <c r="MSU49" s="683"/>
      <c r="MSV49" s="683"/>
      <c r="MSW49" s="683"/>
      <c r="MSX49" s="683"/>
      <c r="MSY49" s="683"/>
      <c r="MSZ49" s="683"/>
      <c r="MTA49" s="683"/>
      <c r="MTB49" s="683"/>
      <c r="MTC49" s="683"/>
      <c r="MTD49" s="683"/>
      <c r="MTE49" s="683"/>
      <c r="MTF49" s="683"/>
      <c r="MTG49" s="683"/>
      <c r="MTH49" s="683"/>
      <c r="MTI49" s="683"/>
      <c r="MTJ49" s="683"/>
      <c r="MTK49" s="683"/>
      <c r="MTL49" s="683"/>
      <c r="MTM49" s="683"/>
      <c r="MTN49" s="683"/>
      <c r="MTO49" s="683"/>
      <c r="MTP49" s="683"/>
      <c r="MTQ49" s="683"/>
      <c r="MTR49" s="683"/>
      <c r="MTS49" s="683"/>
      <c r="MTT49" s="683"/>
      <c r="MTU49" s="683"/>
      <c r="MTV49" s="683"/>
      <c r="MTW49" s="683"/>
      <c r="MTX49" s="683"/>
      <c r="MTY49" s="683"/>
      <c r="MTZ49" s="683"/>
      <c r="MUA49" s="683"/>
      <c r="MUB49" s="683"/>
      <c r="MUC49" s="683"/>
      <c r="MUD49" s="683"/>
      <c r="MUE49" s="683"/>
      <c r="MUF49" s="683"/>
      <c r="MUG49" s="683"/>
      <c r="MUH49" s="683"/>
      <c r="MUI49" s="683"/>
      <c r="MUJ49" s="683"/>
      <c r="MUK49" s="683"/>
      <c r="MUL49" s="683"/>
      <c r="MUM49" s="683"/>
      <c r="MUN49" s="683"/>
      <c r="MUO49" s="683"/>
      <c r="MUP49" s="683"/>
      <c r="MUQ49" s="683"/>
      <c r="MUR49" s="683"/>
      <c r="MUS49" s="683"/>
      <c r="MUT49" s="683"/>
      <c r="MUU49" s="683"/>
      <c r="MUV49" s="683"/>
      <c r="MUW49" s="683"/>
      <c r="MUX49" s="683"/>
      <c r="MUY49" s="683"/>
      <c r="MUZ49" s="683"/>
      <c r="MVA49" s="683"/>
      <c r="MVB49" s="683"/>
      <c r="MVC49" s="683"/>
      <c r="MVD49" s="683"/>
      <c r="MVE49" s="683"/>
      <c r="MVF49" s="683"/>
      <c r="MVG49" s="683"/>
      <c r="MVH49" s="683"/>
      <c r="MVI49" s="683"/>
      <c r="MVJ49" s="683"/>
      <c r="MVK49" s="683"/>
      <c r="MVL49" s="683"/>
      <c r="MVM49" s="683"/>
      <c r="MVN49" s="683"/>
      <c r="MVO49" s="683"/>
      <c r="MVP49" s="683"/>
      <c r="MVQ49" s="683"/>
      <c r="MVR49" s="683"/>
      <c r="MVS49" s="683"/>
      <c r="MVT49" s="683"/>
      <c r="MVU49" s="683"/>
      <c r="MVV49" s="683"/>
      <c r="MVW49" s="683"/>
      <c r="MVX49" s="683"/>
      <c r="MVY49" s="683"/>
      <c r="MVZ49" s="683"/>
      <c r="MWA49" s="683"/>
      <c r="MWB49" s="683"/>
      <c r="MWC49" s="683"/>
      <c r="MWD49" s="683"/>
      <c r="MWE49" s="683"/>
      <c r="MWF49" s="683"/>
      <c r="MWG49" s="683"/>
      <c r="MWH49" s="683"/>
      <c r="MWI49" s="683"/>
      <c r="MWJ49" s="683"/>
      <c r="MWK49" s="683"/>
      <c r="MWL49" s="683"/>
      <c r="MWM49" s="683"/>
      <c r="MWN49" s="683"/>
      <c r="MWO49" s="683"/>
      <c r="MWP49" s="683"/>
      <c r="MWQ49" s="683"/>
      <c r="MWR49" s="683"/>
      <c r="MWS49" s="683"/>
      <c r="MWT49" s="683"/>
      <c r="MWU49" s="683"/>
      <c r="MWV49" s="683"/>
      <c r="MWW49" s="683"/>
      <c r="MWX49" s="683"/>
      <c r="MWY49" s="683"/>
      <c r="MWZ49" s="683"/>
      <c r="MXA49" s="683"/>
      <c r="MXB49" s="683"/>
      <c r="MXC49" s="683"/>
      <c r="MXD49" s="683"/>
      <c r="MXE49" s="683"/>
      <c r="MXF49" s="683"/>
      <c r="MXG49" s="683"/>
      <c r="MXH49" s="683"/>
      <c r="MXI49" s="683"/>
      <c r="MXJ49" s="683"/>
      <c r="MXK49" s="683"/>
      <c r="MXL49" s="683"/>
      <c r="MXM49" s="683"/>
      <c r="MXN49" s="683"/>
      <c r="MXO49" s="683"/>
      <c r="MXP49" s="683"/>
      <c r="MXQ49" s="683"/>
      <c r="MXR49" s="683"/>
      <c r="MXS49" s="683"/>
      <c r="MXT49" s="683"/>
      <c r="MXU49" s="683"/>
      <c r="MXV49" s="683"/>
      <c r="MXW49" s="683"/>
      <c r="MXX49" s="683"/>
      <c r="MXY49" s="683"/>
      <c r="MXZ49" s="683"/>
      <c r="MYA49" s="683"/>
      <c r="MYB49" s="683"/>
      <c r="MYC49" s="683"/>
      <c r="MYD49" s="683"/>
      <c r="MYE49" s="683"/>
      <c r="MYF49" s="683"/>
      <c r="MYG49" s="683"/>
      <c r="MYH49" s="683"/>
      <c r="MYI49" s="683"/>
      <c r="MYJ49" s="683"/>
      <c r="MYK49" s="683"/>
      <c r="MYL49" s="683"/>
      <c r="MYM49" s="683"/>
      <c r="MYN49" s="683"/>
      <c r="MYO49" s="683"/>
      <c r="MYP49" s="683"/>
      <c r="MYQ49" s="683"/>
      <c r="MYR49" s="683"/>
      <c r="MYS49" s="683"/>
      <c r="MYT49" s="683"/>
      <c r="MYU49" s="683"/>
      <c r="MYV49" s="683"/>
      <c r="MYW49" s="683"/>
      <c r="MYX49" s="683"/>
      <c r="MYY49" s="683"/>
      <c r="MYZ49" s="683"/>
      <c r="MZA49" s="683"/>
      <c r="MZB49" s="683"/>
      <c r="MZC49" s="683"/>
      <c r="MZD49" s="683"/>
      <c r="MZE49" s="683"/>
      <c r="MZF49" s="683"/>
      <c r="MZG49" s="683"/>
      <c r="MZH49" s="683"/>
      <c r="MZI49" s="683"/>
      <c r="MZJ49" s="683"/>
      <c r="MZK49" s="683"/>
      <c r="MZL49" s="683"/>
      <c r="MZM49" s="683"/>
      <c r="MZN49" s="683"/>
      <c r="MZO49" s="683"/>
      <c r="MZP49" s="683"/>
      <c r="MZQ49" s="683"/>
      <c r="MZR49" s="683"/>
      <c r="MZS49" s="683"/>
      <c r="MZT49" s="683"/>
      <c r="MZU49" s="683"/>
      <c r="MZV49" s="683"/>
      <c r="MZW49" s="683"/>
      <c r="MZX49" s="683"/>
      <c r="MZY49" s="683"/>
      <c r="MZZ49" s="683"/>
      <c r="NAA49" s="683"/>
      <c r="NAB49" s="683"/>
      <c r="NAC49" s="683"/>
      <c r="NAD49" s="683"/>
      <c r="NAE49" s="683"/>
      <c r="NAF49" s="683"/>
      <c r="NAG49" s="683"/>
      <c r="NAH49" s="683"/>
      <c r="NAI49" s="683"/>
      <c r="NAJ49" s="683"/>
      <c r="NAK49" s="683"/>
      <c r="NAL49" s="683"/>
      <c r="NAM49" s="683"/>
      <c r="NAN49" s="683"/>
      <c r="NAO49" s="683"/>
      <c r="NAP49" s="683"/>
      <c r="NAQ49" s="683"/>
      <c r="NAR49" s="683"/>
      <c r="NAS49" s="683"/>
      <c r="NAT49" s="683"/>
      <c r="NAU49" s="683"/>
      <c r="NAV49" s="683"/>
      <c r="NAW49" s="683"/>
      <c r="NAX49" s="683"/>
      <c r="NAY49" s="683"/>
      <c r="NAZ49" s="683"/>
      <c r="NBA49" s="683"/>
      <c r="NBB49" s="683"/>
      <c r="NBC49" s="683"/>
      <c r="NBD49" s="683"/>
      <c r="NBE49" s="683"/>
      <c r="NBF49" s="683"/>
      <c r="NBG49" s="683"/>
      <c r="NBH49" s="683"/>
      <c r="NBI49" s="683"/>
      <c r="NBJ49" s="683"/>
      <c r="NBK49" s="683"/>
      <c r="NBL49" s="683"/>
      <c r="NBM49" s="683"/>
      <c r="NBN49" s="683"/>
      <c r="NBO49" s="683"/>
      <c r="NBP49" s="683"/>
      <c r="NBQ49" s="683"/>
      <c r="NBR49" s="683"/>
      <c r="NBS49" s="683"/>
      <c r="NBT49" s="683"/>
      <c r="NBU49" s="683"/>
      <c r="NBV49" s="683"/>
      <c r="NBW49" s="683"/>
      <c r="NBX49" s="683"/>
      <c r="NBY49" s="683"/>
      <c r="NBZ49" s="683"/>
      <c r="NCA49" s="683"/>
      <c r="NCB49" s="683"/>
      <c r="NCC49" s="683"/>
      <c r="NCD49" s="683"/>
      <c r="NCE49" s="683"/>
      <c r="NCF49" s="683"/>
      <c r="NCG49" s="683"/>
      <c r="NCH49" s="683"/>
      <c r="NCI49" s="683"/>
      <c r="NCJ49" s="683"/>
      <c r="NCK49" s="683"/>
      <c r="NCL49" s="683"/>
      <c r="NCM49" s="683"/>
      <c r="NCN49" s="683"/>
      <c r="NCO49" s="683"/>
      <c r="NCP49" s="683"/>
      <c r="NCQ49" s="683"/>
      <c r="NCR49" s="683"/>
      <c r="NCS49" s="683"/>
      <c r="NCT49" s="683"/>
      <c r="NCU49" s="683"/>
      <c r="NCV49" s="683"/>
      <c r="NCW49" s="683"/>
      <c r="NCX49" s="683"/>
      <c r="NCY49" s="683"/>
      <c r="NCZ49" s="683"/>
      <c r="NDA49" s="683"/>
      <c r="NDB49" s="683"/>
      <c r="NDC49" s="683"/>
      <c r="NDD49" s="683"/>
      <c r="NDE49" s="683"/>
      <c r="NDF49" s="683"/>
      <c r="NDG49" s="683"/>
      <c r="NDH49" s="683"/>
      <c r="NDI49" s="683"/>
      <c r="NDJ49" s="683"/>
      <c r="NDK49" s="683"/>
      <c r="NDL49" s="683"/>
      <c r="NDM49" s="683"/>
      <c r="NDN49" s="683"/>
      <c r="NDO49" s="683"/>
      <c r="NDP49" s="683"/>
      <c r="NDQ49" s="683"/>
      <c r="NDR49" s="683"/>
      <c r="NDS49" s="683"/>
      <c r="NDT49" s="683"/>
      <c r="NDU49" s="683"/>
      <c r="NDV49" s="683"/>
      <c r="NDW49" s="683"/>
      <c r="NDX49" s="683"/>
      <c r="NDY49" s="683"/>
      <c r="NDZ49" s="683"/>
      <c r="NEA49" s="683"/>
      <c r="NEB49" s="683"/>
      <c r="NEC49" s="683"/>
      <c r="NED49" s="683"/>
      <c r="NEE49" s="683"/>
      <c r="NEF49" s="683"/>
      <c r="NEG49" s="683"/>
      <c r="NEH49" s="683"/>
      <c r="NEI49" s="683"/>
      <c r="NEJ49" s="683"/>
      <c r="NEK49" s="683"/>
      <c r="NEL49" s="683"/>
      <c r="NEM49" s="683"/>
      <c r="NEN49" s="683"/>
      <c r="NEO49" s="683"/>
      <c r="NEP49" s="683"/>
      <c r="NEQ49" s="683"/>
      <c r="NER49" s="683"/>
      <c r="NES49" s="683"/>
      <c r="NET49" s="683"/>
      <c r="NEU49" s="683"/>
      <c r="NEV49" s="683"/>
      <c r="NEW49" s="683"/>
      <c r="NEX49" s="683"/>
      <c r="NEY49" s="683"/>
      <c r="NEZ49" s="683"/>
      <c r="NFA49" s="683"/>
      <c r="NFB49" s="683"/>
      <c r="NFC49" s="683"/>
      <c r="NFD49" s="683"/>
      <c r="NFE49" s="683"/>
      <c r="NFF49" s="683"/>
      <c r="NFG49" s="683"/>
      <c r="NFH49" s="683"/>
      <c r="NFI49" s="683"/>
      <c r="NFJ49" s="683"/>
      <c r="NFK49" s="683"/>
      <c r="NFL49" s="683"/>
      <c r="NFM49" s="683"/>
      <c r="NFN49" s="683"/>
      <c r="NFO49" s="683"/>
      <c r="NFP49" s="683"/>
      <c r="NFQ49" s="683"/>
      <c r="NFR49" s="683"/>
      <c r="NFS49" s="683"/>
      <c r="NFT49" s="683"/>
      <c r="NFU49" s="683"/>
      <c r="NFV49" s="683"/>
      <c r="NFW49" s="683"/>
      <c r="NFX49" s="683"/>
      <c r="NFY49" s="683"/>
      <c r="NFZ49" s="683"/>
      <c r="NGA49" s="683"/>
      <c r="NGB49" s="683"/>
      <c r="NGC49" s="683"/>
      <c r="NGD49" s="683"/>
      <c r="NGE49" s="683"/>
      <c r="NGF49" s="683"/>
      <c r="NGG49" s="683"/>
      <c r="NGH49" s="683"/>
      <c r="NGI49" s="683"/>
      <c r="NGJ49" s="683"/>
      <c r="NGK49" s="683"/>
      <c r="NGL49" s="683"/>
      <c r="NGM49" s="683"/>
      <c r="NGN49" s="683"/>
      <c r="NGO49" s="683"/>
      <c r="NGP49" s="683"/>
      <c r="NGQ49" s="683"/>
      <c r="NGR49" s="683"/>
      <c r="NGS49" s="683"/>
      <c r="NGT49" s="683"/>
      <c r="NGU49" s="683"/>
      <c r="NGV49" s="683"/>
      <c r="NGW49" s="683"/>
      <c r="NGX49" s="683"/>
      <c r="NGY49" s="683"/>
      <c r="NGZ49" s="683"/>
      <c r="NHA49" s="683"/>
      <c r="NHB49" s="683"/>
      <c r="NHC49" s="683"/>
      <c r="NHD49" s="683"/>
      <c r="NHE49" s="683"/>
      <c r="NHF49" s="683"/>
      <c r="NHG49" s="683"/>
      <c r="NHH49" s="683"/>
      <c r="NHI49" s="683"/>
      <c r="NHJ49" s="683"/>
      <c r="NHK49" s="683"/>
      <c r="NHL49" s="683"/>
      <c r="NHM49" s="683"/>
      <c r="NHN49" s="683"/>
      <c r="NHO49" s="683"/>
      <c r="NHP49" s="683"/>
      <c r="NHQ49" s="683"/>
      <c r="NHR49" s="683"/>
      <c r="NHS49" s="683"/>
      <c r="NHT49" s="683"/>
      <c r="NHU49" s="683"/>
      <c r="NHV49" s="683"/>
      <c r="NHW49" s="683"/>
      <c r="NHX49" s="683"/>
      <c r="NHY49" s="683"/>
      <c r="NHZ49" s="683"/>
      <c r="NIA49" s="683"/>
      <c r="NIB49" s="683"/>
      <c r="NIC49" s="683"/>
      <c r="NID49" s="683"/>
      <c r="NIE49" s="683"/>
      <c r="NIF49" s="683"/>
      <c r="NIG49" s="683"/>
      <c r="NIH49" s="683"/>
      <c r="NII49" s="683"/>
      <c r="NIJ49" s="683"/>
      <c r="NIK49" s="683"/>
      <c r="NIL49" s="683"/>
      <c r="NIM49" s="683"/>
      <c r="NIN49" s="683"/>
      <c r="NIO49" s="683"/>
      <c r="NIP49" s="683"/>
      <c r="NIQ49" s="683"/>
      <c r="NIR49" s="683"/>
      <c r="NIS49" s="683"/>
      <c r="NIT49" s="683"/>
      <c r="NIU49" s="683"/>
      <c r="NIV49" s="683"/>
      <c r="NIW49" s="683"/>
      <c r="NIX49" s="683"/>
      <c r="NIY49" s="683"/>
      <c r="NIZ49" s="683"/>
      <c r="NJA49" s="683"/>
      <c r="NJB49" s="683"/>
      <c r="NJC49" s="683"/>
      <c r="NJD49" s="683"/>
      <c r="NJE49" s="683"/>
      <c r="NJF49" s="683"/>
      <c r="NJG49" s="683"/>
      <c r="NJH49" s="683"/>
      <c r="NJI49" s="683"/>
      <c r="NJJ49" s="683"/>
      <c r="NJK49" s="683"/>
      <c r="NJL49" s="683"/>
      <c r="NJM49" s="683"/>
      <c r="NJN49" s="683"/>
      <c r="NJO49" s="683"/>
      <c r="NJP49" s="683"/>
      <c r="NJQ49" s="683"/>
      <c r="NJR49" s="683"/>
      <c r="NJS49" s="683"/>
      <c r="NJT49" s="683"/>
      <c r="NJU49" s="683"/>
      <c r="NJV49" s="683"/>
      <c r="NJW49" s="683"/>
      <c r="NJX49" s="683"/>
      <c r="NJY49" s="683"/>
      <c r="NJZ49" s="683"/>
      <c r="NKA49" s="683"/>
      <c r="NKB49" s="683"/>
      <c r="NKC49" s="683"/>
      <c r="NKD49" s="683"/>
      <c r="NKE49" s="683"/>
      <c r="NKF49" s="683"/>
      <c r="NKG49" s="683"/>
      <c r="NKH49" s="683"/>
      <c r="NKI49" s="683"/>
      <c r="NKJ49" s="683"/>
      <c r="NKK49" s="683"/>
      <c r="NKL49" s="683"/>
      <c r="NKM49" s="683"/>
      <c r="NKN49" s="683"/>
      <c r="NKO49" s="683"/>
      <c r="NKP49" s="683"/>
      <c r="NKQ49" s="683"/>
      <c r="NKR49" s="683"/>
      <c r="NKS49" s="683"/>
      <c r="NKT49" s="683"/>
      <c r="NKU49" s="683"/>
      <c r="NKV49" s="683"/>
      <c r="NKW49" s="683"/>
      <c r="NKX49" s="683"/>
      <c r="NKY49" s="683"/>
      <c r="NKZ49" s="683"/>
      <c r="NLA49" s="683"/>
      <c r="NLB49" s="683"/>
      <c r="NLC49" s="683"/>
      <c r="NLD49" s="683"/>
      <c r="NLE49" s="683"/>
      <c r="NLF49" s="683"/>
      <c r="NLG49" s="683"/>
      <c r="NLH49" s="683"/>
      <c r="NLI49" s="683"/>
      <c r="NLJ49" s="683"/>
      <c r="NLK49" s="683"/>
      <c r="NLL49" s="683"/>
      <c r="NLM49" s="683"/>
      <c r="NLN49" s="683"/>
      <c r="NLO49" s="683"/>
      <c r="NLP49" s="683"/>
      <c r="NLQ49" s="683"/>
      <c r="NLR49" s="683"/>
      <c r="NLS49" s="683"/>
      <c r="NLT49" s="683"/>
      <c r="NLU49" s="683"/>
      <c r="NLV49" s="683"/>
      <c r="NLW49" s="683"/>
      <c r="NLX49" s="683"/>
      <c r="NLY49" s="683"/>
      <c r="NLZ49" s="683"/>
      <c r="NMA49" s="683"/>
      <c r="NMB49" s="683"/>
      <c r="NMC49" s="683"/>
      <c r="NMD49" s="683"/>
      <c r="NME49" s="683"/>
      <c r="NMF49" s="683"/>
      <c r="NMG49" s="683"/>
      <c r="NMH49" s="683"/>
      <c r="NMI49" s="683"/>
      <c r="NMJ49" s="683"/>
      <c r="NMK49" s="683"/>
      <c r="NML49" s="683"/>
      <c r="NMM49" s="683"/>
      <c r="NMN49" s="683"/>
      <c r="NMO49" s="683"/>
      <c r="NMP49" s="683"/>
      <c r="NMQ49" s="683"/>
      <c r="NMR49" s="683"/>
      <c r="NMS49" s="683"/>
      <c r="NMT49" s="683"/>
      <c r="NMU49" s="683"/>
      <c r="NMV49" s="683"/>
      <c r="NMW49" s="683"/>
      <c r="NMX49" s="683"/>
      <c r="NMY49" s="683"/>
      <c r="NMZ49" s="683"/>
      <c r="NNA49" s="683"/>
      <c r="NNB49" s="683"/>
      <c r="NNC49" s="683"/>
      <c r="NND49" s="683"/>
      <c r="NNE49" s="683"/>
      <c r="NNF49" s="683"/>
      <c r="NNG49" s="683"/>
      <c r="NNH49" s="683"/>
      <c r="NNI49" s="683"/>
      <c r="NNJ49" s="683"/>
      <c r="NNK49" s="683"/>
      <c r="NNL49" s="683"/>
      <c r="NNM49" s="683"/>
      <c r="NNN49" s="683"/>
      <c r="NNO49" s="683"/>
      <c r="NNP49" s="683"/>
      <c r="NNQ49" s="683"/>
      <c r="NNR49" s="683"/>
      <c r="NNS49" s="683"/>
      <c r="NNT49" s="683"/>
      <c r="NNU49" s="683"/>
      <c r="NNV49" s="683"/>
      <c r="NNW49" s="683"/>
      <c r="NNX49" s="683"/>
      <c r="NNY49" s="683"/>
      <c r="NNZ49" s="683"/>
      <c r="NOA49" s="683"/>
      <c r="NOB49" s="683"/>
      <c r="NOC49" s="683"/>
      <c r="NOD49" s="683"/>
      <c r="NOE49" s="683"/>
      <c r="NOF49" s="683"/>
      <c r="NOG49" s="683"/>
      <c r="NOH49" s="683"/>
      <c r="NOI49" s="683"/>
      <c r="NOJ49" s="683"/>
      <c r="NOK49" s="683"/>
      <c r="NOL49" s="683"/>
      <c r="NOM49" s="683"/>
      <c r="NON49" s="683"/>
      <c r="NOO49" s="683"/>
      <c r="NOP49" s="683"/>
      <c r="NOQ49" s="683"/>
      <c r="NOR49" s="683"/>
      <c r="NOS49" s="683"/>
      <c r="NOT49" s="683"/>
      <c r="NOU49" s="683"/>
      <c r="NOV49" s="683"/>
      <c r="NOW49" s="683"/>
      <c r="NOX49" s="683"/>
      <c r="NOY49" s="683"/>
      <c r="NOZ49" s="683"/>
      <c r="NPA49" s="683"/>
      <c r="NPB49" s="683"/>
      <c r="NPC49" s="683"/>
      <c r="NPD49" s="683"/>
      <c r="NPE49" s="683"/>
      <c r="NPF49" s="683"/>
      <c r="NPG49" s="683"/>
      <c r="NPH49" s="683"/>
      <c r="NPI49" s="683"/>
      <c r="NPJ49" s="683"/>
      <c r="NPK49" s="683"/>
      <c r="NPL49" s="683"/>
      <c r="NPM49" s="683"/>
      <c r="NPN49" s="683"/>
      <c r="NPO49" s="683"/>
      <c r="NPP49" s="683"/>
      <c r="NPQ49" s="683"/>
      <c r="NPR49" s="683"/>
      <c r="NPS49" s="683"/>
      <c r="NPT49" s="683"/>
      <c r="NPU49" s="683"/>
      <c r="NPV49" s="683"/>
      <c r="NPW49" s="683"/>
      <c r="NPX49" s="683"/>
      <c r="NPY49" s="683"/>
      <c r="NPZ49" s="683"/>
      <c r="NQA49" s="683"/>
      <c r="NQB49" s="683"/>
      <c r="NQC49" s="683"/>
      <c r="NQD49" s="683"/>
      <c r="NQE49" s="683"/>
      <c r="NQF49" s="683"/>
      <c r="NQG49" s="683"/>
      <c r="NQH49" s="683"/>
      <c r="NQI49" s="683"/>
      <c r="NQJ49" s="683"/>
      <c r="NQK49" s="683"/>
      <c r="NQL49" s="683"/>
      <c r="NQM49" s="683"/>
      <c r="NQN49" s="683"/>
      <c r="NQO49" s="683"/>
      <c r="NQP49" s="683"/>
      <c r="NQQ49" s="683"/>
      <c r="NQR49" s="683"/>
      <c r="NQS49" s="683"/>
      <c r="NQT49" s="683"/>
      <c r="NQU49" s="683"/>
      <c r="NQV49" s="683"/>
      <c r="NQW49" s="683"/>
      <c r="NQX49" s="683"/>
      <c r="NQY49" s="683"/>
      <c r="NQZ49" s="683"/>
      <c r="NRA49" s="683"/>
      <c r="NRB49" s="683"/>
      <c r="NRC49" s="683"/>
      <c r="NRD49" s="683"/>
      <c r="NRE49" s="683"/>
      <c r="NRF49" s="683"/>
      <c r="NRG49" s="683"/>
      <c r="NRH49" s="683"/>
      <c r="NRI49" s="683"/>
      <c r="NRJ49" s="683"/>
      <c r="NRK49" s="683"/>
      <c r="NRL49" s="683"/>
      <c r="NRM49" s="683"/>
      <c r="NRN49" s="683"/>
      <c r="NRO49" s="683"/>
      <c r="NRP49" s="683"/>
      <c r="NRQ49" s="683"/>
      <c r="NRR49" s="683"/>
      <c r="NRS49" s="683"/>
      <c r="NRT49" s="683"/>
      <c r="NRU49" s="683"/>
      <c r="NRV49" s="683"/>
      <c r="NRW49" s="683"/>
      <c r="NRX49" s="683"/>
      <c r="NRY49" s="683"/>
      <c r="NRZ49" s="683"/>
      <c r="NSA49" s="683"/>
      <c r="NSB49" s="683"/>
      <c r="NSC49" s="683"/>
      <c r="NSD49" s="683"/>
      <c r="NSE49" s="683"/>
      <c r="NSF49" s="683"/>
      <c r="NSG49" s="683"/>
      <c r="NSH49" s="683"/>
      <c r="NSI49" s="683"/>
      <c r="NSJ49" s="683"/>
      <c r="NSK49" s="683"/>
      <c r="NSL49" s="683"/>
      <c r="NSM49" s="683"/>
      <c r="NSN49" s="683"/>
      <c r="NSO49" s="683"/>
      <c r="NSP49" s="683"/>
      <c r="NSQ49" s="683"/>
      <c r="NSR49" s="683"/>
      <c r="NSS49" s="683"/>
      <c r="NST49" s="683"/>
      <c r="NSU49" s="683"/>
      <c r="NSV49" s="683"/>
      <c r="NSW49" s="683"/>
      <c r="NSX49" s="683"/>
      <c r="NSY49" s="683"/>
      <c r="NSZ49" s="683"/>
      <c r="NTA49" s="683"/>
      <c r="NTB49" s="683"/>
      <c r="NTC49" s="683"/>
      <c r="NTD49" s="683"/>
      <c r="NTE49" s="683"/>
      <c r="NTF49" s="683"/>
      <c r="NTG49" s="683"/>
      <c r="NTH49" s="683"/>
      <c r="NTI49" s="683"/>
      <c r="NTJ49" s="683"/>
      <c r="NTK49" s="683"/>
      <c r="NTL49" s="683"/>
      <c r="NTM49" s="683"/>
      <c r="NTN49" s="683"/>
      <c r="NTO49" s="683"/>
      <c r="NTP49" s="683"/>
      <c r="NTQ49" s="683"/>
      <c r="NTR49" s="683"/>
      <c r="NTS49" s="683"/>
      <c r="NTT49" s="683"/>
      <c r="NTU49" s="683"/>
      <c r="NTV49" s="683"/>
      <c r="NTW49" s="683"/>
      <c r="NTX49" s="683"/>
      <c r="NTY49" s="683"/>
      <c r="NTZ49" s="683"/>
      <c r="NUA49" s="683"/>
      <c r="NUB49" s="683"/>
      <c r="NUC49" s="683"/>
      <c r="NUD49" s="683"/>
      <c r="NUE49" s="683"/>
      <c r="NUF49" s="683"/>
      <c r="NUG49" s="683"/>
      <c r="NUH49" s="683"/>
      <c r="NUI49" s="683"/>
      <c r="NUJ49" s="683"/>
      <c r="NUK49" s="683"/>
      <c r="NUL49" s="683"/>
      <c r="NUM49" s="683"/>
      <c r="NUN49" s="683"/>
      <c r="NUO49" s="683"/>
      <c r="NUP49" s="683"/>
      <c r="NUQ49" s="683"/>
      <c r="NUR49" s="683"/>
      <c r="NUS49" s="683"/>
      <c r="NUT49" s="683"/>
      <c r="NUU49" s="683"/>
      <c r="NUV49" s="683"/>
      <c r="NUW49" s="683"/>
      <c r="NUX49" s="683"/>
      <c r="NUY49" s="683"/>
      <c r="NUZ49" s="683"/>
      <c r="NVA49" s="683"/>
      <c r="NVB49" s="683"/>
      <c r="NVC49" s="683"/>
      <c r="NVD49" s="683"/>
      <c r="NVE49" s="683"/>
      <c r="NVF49" s="683"/>
      <c r="NVG49" s="683"/>
      <c r="NVH49" s="683"/>
      <c r="NVI49" s="683"/>
      <c r="NVJ49" s="683"/>
      <c r="NVK49" s="683"/>
      <c r="NVL49" s="683"/>
      <c r="NVM49" s="683"/>
      <c r="NVN49" s="683"/>
      <c r="NVO49" s="683"/>
      <c r="NVP49" s="683"/>
      <c r="NVQ49" s="683"/>
      <c r="NVR49" s="683"/>
      <c r="NVS49" s="683"/>
      <c r="NVT49" s="683"/>
      <c r="NVU49" s="683"/>
      <c r="NVV49" s="683"/>
      <c r="NVW49" s="683"/>
      <c r="NVX49" s="683"/>
      <c r="NVY49" s="683"/>
      <c r="NVZ49" s="683"/>
      <c r="NWA49" s="683"/>
      <c r="NWB49" s="683"/>
      <c r="NWC49" s="683"/>
      <c r="NWD49" s="683"/>
      <c r="NWE49" s="683"/>
      <c r="NWF49" s="683"/>
      <c r="NWG49" s="683"/>
      <c r="NWH49" s="683"/>
      <c r="NWI49" s="683"/>
      <c r="NWJ49" s="683"/>
      <c r="NWK49" s="683"/>
      <c r="NWL49" s="683"/>
      <c r="NWM49" s="683"/>
      <c r="NWN49" s="683"/>
      <c r="NWO49" s="683"/>
      <c r="NWP49" s="683"/>
      <c r="NWQ49" s="683"/>
      <c r="NWR49" s="683"/>
      <c r="NWS49" s="683"/>
      <c r="NWT49" s="683"/>
      <c r="NWU49" s="683"/>
      <c r="NWV49" s="683"/>
      <c r="NWW49" s="683"/>
      <c r="NWX49" s="683"/>
      <c r="NWY49" s="683"/>
      <c r="NWZ49" s="683"/>
      <c r="NXA49" s="683"/>
      <c r="NXB49" s="683"/>
      <c r="NXC49" s="683"/>
      <c r="NXD49" s="683"/>
      <c r="NXE49" s="683"/>
      <c r="NXF49" s="683"/>
      <c r="NXG49" s="683"/>
      <c r="NXH49" s="683"/>
      <c r="NXI49" s="683"/>
      <c r="NXJ49" s="683"/>
      <c r="NXK49" s="683"/>
      <c r="NXL49" s="683"/>
      <c r="NXM49" s="683"/>
      <c r="NXN49" s="683"/>
      <c r="NXO49" s="683"/>
      <c r="NXP49" s="683"/>
      <c r="NXQ49" s="683"/>
      <c r="NXR49" s="683"/>
      <c r="NXS49" s="683"/>
      <c r="NXT49" s="683"/>
      <c r="NXU49" s="683"/>
      <c r="NXV49" s="683"/>
      <c r="NXW49" s="683"/>
      <c r="NXX49" s="683"/>
      <c r="NXY49" s="683"/>
      <c r="NXZ49" s="683"/>
      <c r="NYA49" s="683"/>
      <c r="NYB49" s="683"/>
      <c r="NYC49" s="683"/>
      <c r="NYD49" s="683"/>
      <c r="NYE49" s="683"/>
      <c r="NYF49" s="683"/>
      <c r="NYG49" s="683"/>
      <c r="NYH49" s="683"/>
      <c r="NYI49" s="683"/>
      <c r="NYJ49" s="683"/>
      <c r="NYK49" s="683"/>
      <c r="NYL49" s="683"/>
      <c r="NYM49" s="683"/>
      <c r="NYN49" s="683"/>
      <c r="NYO49" s="683"/>
      <c r="NYP49" s="683"/>
      <c r="NYQ49" s="683"/>
      <c r="NYR49" s="683"/>
      <c r="NYS49" s="683"/>
      <c r="NYT49" s="683"/>
      <c r="NYU49" s="683"/>
      <c r="NYV49" s="683"/>
      <c r="NYW49" s="683"/>
      <c r="NYX49" s="683"/>
      <c r="NYY49" s="683"/>
      <c r="NYZ49" s="683"/>
      <c r="NZA49" s="683"/>
      <c r="NZB49" s="683"/>
      <c r="NZC49" s="683"/>
      <c r="NZD49" s="683"/>
      <c r="NZE49" s="683"/>
      <c r="NZF49" s="683"/>
      <c r="NZG49" s="683"/>
      <c r="NZH49" s="683"/>
      <c r="NZI49" s="683"/>
      <c r="NZJ49" s="683"/>
      <c r="NZK49" s="683"/>
      <c r="NZL49" s="683"/>
      <c r="NZM49" s="683"/>
      <c r="NZN49" s="683"/>
      <c r="NZO49" s="683"/>
      <c r="NZP49" s="683"/>
      <c r="NZQ49" s="683"/>
      <c r="NZR49" s="683"/>
      <c r="NZS49" s="683"/>
      <c r="NZT49" s="683"/>
      <c r="NZU49" s="683"/>
      <c r="NZV49" s="683"/>
      <c r="NZW49" s="683"/>
      <c r="NZX49" s="683"/>
      <c r="NZY49" s="683"/>
      <c r="NZZ49" s="683"/>
      <c r="OAA49" s="683"/>
      <c r="OAB49" s="683"/>
      <c r="OAC49" s="683"/>
      <c r="OAD49" s="683"/>
      <c r="OAE49" s="683"/>
      <c r="OAF49" s="683"/>
      <c r="OAG49" s="683"/>
      <c r="OAH49" s="683"/>
      <c r="OAI49" s="683"/>
      <c r="OAJ49" s="683"/>
      <c r="OAK49" s="683"/>
      <c r="OAL49" s="683"/>
      <c r="OAM49" s="683"/>
      <c r="OAN49" s="683"/>
      <c r="OAO49" s="683"/>
      <c r="OAP49" s="683"/>
      <c r="OAQ49" s="683"/>
      <c r="OAR49" s="683"/>
      <c r="OAS49" s="683"/>
      <c r="OAT49" s="683"/>
      <c r="OAU49" s="683"/>
      <c r="OAV49" s="683"/>
      <c r="OAW49" s="683"/>
      <c r="OAX49" s="683"/>
      <c r="OAY49" s="683"/>
      <c r="OAZ49" s="683"/>
      <c r="OBA49" s="683"/>
      <c r="OBB49" s="683"/>
      <c r="OBC49" s="683"/>
      <c r="OBD49" s="683"/>
      <c r="OBE49" s="683"/>
      <c r="OBF49" s="683"/>
      <c r="OBG49" s="683"/>
      <c r="OBH49" s="683"/>
      <c r="OBI49" s="683"/>
      <c r="OBJ49" s="683"/>
      <c r="OBK49" s="683"/>
      <c r="OBL49" s="683"/>
      <c r="OBM49" s="683"/>
      <c r="OBN49" s="683"/>
      <c r="OBO49" s="683"/>
      <c r="OBP49" s="683"/>
      <c r="OBQ49" s="683"/>
      <c r="OBR49" s="683"/>
      <c r="OBS49" s="683"/>
      <c r="OBT49" s="683"/>
      <c r="OBU49" s="683"/>
      <c r="OBV49" s="683"/>
      <c r="OBW49" s="683"/>
      <c r="OBX49" s="683"/>
      <c r="OBY49" s="683"/>
      <c r="OBZ49" s="683"/>
      <c r="OCA49" s="683"/>
      <c r="OCB49" s="683"/>
      <c r="OCC49" s="683"/>
      <c r="OCD49" s="683"/>
      <c r="OCE49" s="683"/>
      <c r="OCF49" s="683"/>
      <c r="OCG49" s="683"/>
      <c r="OCH49" s="683"/>
      <c r="OCI49" s="683"/>
      <c r="OCJ49" s="683"/>
      <c r="OCK49" s="683"/>
      <c r="OCL49" s="683"/>
      <c r="OCM49" s="683"/>
      <c r="OCN49" s="683"/>
      <c r="OCO49" s="683"/>
      <c r="OCP49" s="683"/>
      <c r="OCQ49" s="683"/>
      <c r="OCR49" s="683"/>
      <c r="OCS49" s="683"/>
      <c r="OCT49" s="683"/>
      <c r="OCU49" s="683"/>
      <c r="OCV49" s="683"/>
      <c r="OCW49" s="683"/>
      <c r="OCX49" s="683"/>
      <c r="OCY49" s="683"/>
      <c r="OCZ49" s="683"/>
      <c r="ODA49" s="683"/>
      <c r="ODB49" s="683"/>
      <c r="ODC49" s="683"/>
      <c r="ODD49" s="683"/>
      <c r="ODE49" s="683"/>
      <c r="ODF49" s="683"/>
      <c r="ODG49" s="683"/>
      <c r="ODH49" s="683"/>
      <c r="ODI49" s="683"/>
      <c r="ODJ49" s="683"/>
      <c r="ODK49" s="683"/>
      <c r="ODL49" s="683"/>
      <c r="ODM49" s="683"/>
      <c r="ODN49" s="683"/>
      <c r="ODO49" s="683"/>
      <c r="ODP49" s="683"/>
      <c r="ODQ49" s="683"/>
      <c r="ODR49" s="683"/>
      <c r="ODS49" s="683"/>
      <c r="ODT49" s="683"/>
      <c r="ODU49" s="683"/>
      <c r="ODV49" s="683"/>
      <c r="ODW49" s="683"/>
      <c r="ODX49" s="683"/>
      <c r="ODY49" s="683"/>
      <c r="ODZ49" s="683"/>
      <c r="OEA49" s="683"/>
      <c r="OEB49" s="683"/>
      <c r="OEC49" s="683"/>
      <c r="OED49" s="683"/>
      <c r="OEE49" s="683"/>
      <c r="OEF49" s="683"/>
      <c r="OEG49" s="683"/>
      <c r="OEH49" s="683"/>
      <c r="OEI49" s="683"/>
      <c r="OEJ49" s="683"/>
      <c r="OEK49" s="683"/>
      <c r="OEL49" s="683"/>
      <c r="OEM49" s="683"/>
      <c r="OEN49" s="683"/>
      <c r="OEO49" s="683"/>
      <c r="OEP49" s="683"/>
      <c r="OEQ49" s="683"/>
      <c r="OER49" s="683"/>
      <c r="OES49" s="683"/>
      <c r="OET49" s="683"/>
      <c r="OEU49" s="683"/>
      <c r="OEV49" s="683"/>
      <c r="OEW49" s="683"/>
      <c r="OEX49" s="683"/>
      <c r="OEY49" s="683"/>
      <c r="OEZ49" s="683"/>
      <c r="OFA49" s="683"/>
      <c r="OFB49" s="683"/>
      <c r="OFC49" s="683"/>
      <c r="OFD49" s="683"/>
      <c r="OFE49" s="683"/>
      <c r="OFF49" s="683"/>
      <c r="OFG49" s="683"/>
      <c r="OFH49" s="683"/>
      <c r="OFI49" s="683"/>
      <c r="OFJ49" s="683"/>
      <c r="OFK49" s="683"/>
      <c r="OFL49" s="683"/>
      <c r="OFM49" s="683"/>
      <c r="OFN49" s="683"/>
      <c r="OFO49" s="683"/>
      <c r="OFP49" s="683"/>
      <c r="OFQ49" s="683"/>
      <c r="OFR49" s="683"/>
      <c r="OFS49" s="683"/>
      <c r="OFT49" s="683"/>
      <c r="OFU49" s="683"/>
      <c r="OFV49" s="683"/>
      <c r="OFW49" s="683"/>
      <c r="OFX49" s="683"/>
      <c r="OFY49" s="683"/>
      <c r="OFZ49" s="683"/>
      <c r="OGA49" s="683"/>
      <c r="OGB49" s="683"/>
      <c r="OGC49" s="683"/>
      <c r="OGD49" s="683"/>
      <c r="OGE49" s="683"/>
      <c r="OGF49" s="683"/>
      <c r="OGG49" s="683"/>
      <c r="OGH49" s="683"/>
      <c r="OGI49" s="683"/>
      <c r="OGJ49" s="683"/>
      <c r="OGK49" s="683"/>
      <c r="OGL49" s="683"/>
      <c r="OGM49" s="683"/>
      <c r="OGN49" s="683"/>
      <c r="OGO49" s="683"/>
      <c r="OGP49" s="683"/>
      <c r="OGQ49" s="683"/>
      <c r="OGR49" s="683"/>
      <c r="OGS49" s="683"/>
      <c r="OGT49" s="683"/>
      <c r="OGU49" s="683"/>
      <c r="OGV49" s="683"/>
      <c r="OGW49" s="683"/>
      <c r="OGX49" s="683"/>
      <c r="OGY49" s="683"/>
      <c r="OGZ49" s="683"/>
      <c r="OHA49" s="683"/>
      <c r="OHB49" s="683"/>
      <c r="OHC49" s="683"/>
      <c r="OHD49" s="683"/>
      <c r="OHE49" s="683"/>
      <c r="OHF49" s="683"/>
      <c r="OHG49" s="683"/>
      <c r="OHH49" s="683"/>
      <c r="OHI49" s="683"/>
      <c r="OHJ49" s="683"/>
      <c r="OHK49" s="683"/>
      <c r="OHL49" s="683"/>
      <c r="OHM49" s="683"/>
      <c r="OHN49" s="683"/>
      <c r="OHO49" s="683"/>
      <c r="OHP49" s="683"/>
      <c r="OHQ49" s="683"/>
      <c r="OHR49" s="683"/>
      <c r="OHS49" s="683"/>
      <c r="OHT49" s="683"/>
      <c r="OHU49" s="683"/>
      <c r="OHV49" s="683"/>
      <c r="OHW49" s="683"/>
      <c r="OHX49" s="683"/>
      <c r="OHY49" s="683"/>
      <c r="OHZ49" s="683"/>
      <c r="OIA49" s="683"/>
      <c r="OIB49" s="683"/>
      <c r="OIC49" s="683"/>
      <c r="OID49" s="683"/>
      <c r="OIE49" s="683"/>
      <c r="OIF49" s="683"/>
      <c r="OIG49" s="683"/>
      <c r="OIH49" s="683"/>
      <c r="OII49" s="683"/>
      <c r="OIJ49" s="683"/>
      <c r="OIK49" s="683"/>
      <c r="OIL49" s="683"/>
      <c r="OIM49" s="683"/>
      <c r="OIN49" s="683"/>
      <c r="OIO49" s="683"/>
      <c r="OIP49" s="683"/>
      <c r="OIQ49" s="683"/>
      <c r="OIR49" s="683"/>
      <c r="OIS49" s="683"/>
      <c r="OIT49" s="683"/>
      <c r="OIU49" s="683"/>
      <c r="OIV49" s="683"/>
      <c r="OIW49" s="683"/>
      <c r="OIX49" s="683"/>
      <c r="OIY49" s="683"/>
      <c r="OIZ49" s="683"/>
      <c r="OJA49" s="683"/>
      <c r="OJB49" s="683"/>
      <c r="OJC49" s="683"/>
      <c r="OJD49" s="683"/>
      <c r="OJE49" s="683"/>
      <c r="OJF49" s="683"/>
      <c r="OJG49" s="683"/>
      <c r="OJH49" s="683"/>
      <c r="OJI49" s="683"/>
      <c r="OJJ49" s="683"/>
      <c r="OJK49" s="683"/>
      <c r="OJL49" s="683"/>
      <c r="OJM49" s="683"/>
      <c r="OJN49" s="683"/>
      <c r="OJO49" s="683"/>
      <c r="OJP49" s="683"/>
      <c r="OJQ49" s="683"/>
      <c r="OJR49" s="683"/>
      <c r="OJS49" s="683"/>
      <c r="OJT49" s="683"/>
      <c r="OJU49" s="683"/>
      <c r="OJV49" s="683"/>
      <c r="OJW49" s="683"/>
      <c r="OJX49" s="683"/>
      <c r="OJY49" s="683"/>
      <c r="OJZ49" s="683"/>
      <c r="OKA49" s="683"/>
      <c r="OKB49" s="683"/>
      <c r="OKC49" s="683"/>
      <c r="OKD49" s="683"/>
      <c r="OKE49" s="683"/>
      <c r="OKF49" s="683"/>
      <c r="OKG49" s="683"/>
      <c r="OKH49" s="683"/>
      <c r="OKI49" s="683"/>
      <c r="OKJ49" s="683"/>
      <c r="OKK49" s="683"/>
      <c r="OKL49" s="683"/>
      <c r="OKM49" s="683"/>
      <c r="OKN49" s="683"/>
      <c r="OKO49" s="683"/>
      <c r="OKP49" s="683"/>
      <c r="OKQ49" s="683"/>
      <c r="OKR49" s="683"/>
      <c r="OKS49" s="683"/>
      <c r="OKT49" s="683"/>
      <c r="OKU49" s="683"/>
      <c r="OKV49" s="683"/>
      <c r="OKW49" s="683"/>
      <c r="OKX49" s="683"/>
      <c r="OKY49" s="683"/>
      <c r="OKZ49" s="683"/>
      <c r="OLA49" s="683"/>
      <c r="OLB49" s="683"/>
      <c r="OLC49" s="683"/>
      <c r="OLD49" s="683"/>
      <c r="OLE49" s="683"/>
      <c r="OLF49" s="683"/>
      <c r="OLG49" s="683"/>
      <c r="OLH49" s="683"/>
      <c r="OLI49" s="683"/>
      <c r="OLJ49" s="683"/>
      <c r="OLK49" s="683"/>
      <c r="OLL49" s="683"/>
      <c r="OLM49" s="683"/>
      <c r="OLN49" s="683"/>
      <c r="OLO49" s="683"/>
      <c r="OLP49" s="683"/>
      <c r="OLQ49" s="683"/>
      <c r="OLR49" s="683"/>
      <c r="OLS49" s="683"/>
      <c r="OLT49" s="683"/>
      <c r="OLU49" s="683"/>
      <c r="OLV49" s="683"/>
      <c r="OLW49" s="683"/>
      <c r="OLX49" s="683"/>
      <c r="OLY49" s="683"/>
      <c r="OLZ49" s="683"/>
      <c r="OMA49" s="683"/>
      <c r="OMB49" s="683"/>
      <c r="OMC49" s="683"/>
      <c r="OMD49" s="683"/>
      <c r="OME49" s="683"/>
      <c r="OMF49" s="683"/>
      <c r="OMG49" s="683"/>
      <c r="OMH49" s="683"/>
      <c r="OMI49" s="683"/>
      <c r="OMJ49" s="683"/>
      <c r="OMK49" s="683"/>
      <c r="OML49" s="683"/>
      <c r="OMM49" s="683"/>
      <c r="OMN49" s="683"/>
      <c r="OMO49" s="683"/>
      <c r="OMP49" s="683"/>
      <c r="OMQ49" s="683"/>
      <c r="OMR49" s="683"/>
      <c r="OMS49" s="683"/>
      <c r="OMT49" s="683"/>
      <c r="OMU49" s="683"/>
      <c r="OMV49" s="683"/>
      <c r="OMW49" s="683"/>
      <c r="OMX49" s="683"/>
      <c r="OMY49" s="683"/>
      <c r="OMZ49" s="683"/>
      <c r="ONA49" s="683"/>
      <c r="ONB49" s="683"/>
      <c r="ONC49" s="683"/>
      <c r="OND49" s="683"/>
      <c r="ONE49" s="683"/>
      <c r="ONF49" s="683"/>
      <c r="ONG49" s="683"/>
      <c r="ONH49" s="683"/>
      <c r="ONI49" s="683"/>
      <c r="ONJ49" s="683"/>
      <c r="ONK49" s="683"/>
      <c r="ONL49" s="683"/>
      <c r="ONM49" s="683"/>
      <c r="ONN49" s="683"/>
      <c r="ONO49" s="683"/>
      <c r="ONP49" s="683"/>
      <c r="ONQ49" s="683"/>
      <c r="ONR49" s="683"/>
      <c r="ONS49" s="683"/>
      <c r="ONT49" s="683"/>
      <c r="ONU49" s="683"/>
      <c r="ONV49" s="683"/>
      <c r="ONW49" s="683"/>
      <c r="ONX49" s="683"/>
      <c r="ONY49" s="683"/>
      <c r="ONZ49" s="683"/>
      <c r="OOA49" s="683"/>
      <c r="OOB49" s="683"/>
      <c r="OOC49" s="683"/>
      <c r="OOD49" s="683"/>
      <c r="OOE49" s="683"/>
      <c r="OOF49" s="683"/>
      <c r="OOG49" s="683"/>
      <c r="OOH49" s="683"/>
      <c r="OOI49" s="683"/>
      <c r="OOJ49" s="683"/>
      <c r="OOK49" s="683"/>
      <c r="OOL49" s="683"/>
      <c r="OOM49" s="683"/>
      <c r="OON49" s="683"/>
      <c r="OOO49" s="683"/>
      <c r="OOP49" s="683"/>
      <c r="OOQ49" s="683"/>
      <c r="OOR49" s="683"/>
      <c r="OOS49" s="683"/>
      <c r="OOT49" s="683"/>
      <c r="OOU49" s="683"/>
      <c r="OOV49" s="683"/>
      <c r="OOW49" s="683"/>
      <c r="OOX49" s="683"/>
      <c r="OOY49" s="683"/>
      <c r="OOZ49" s="683"/>
      <c r="OPA49" s="683"/>
      <c r="OPB49" s="683"/>
      <c r="OPC49" s="683"/>
      <c r="OPD49" s="683"/>
      <c r="OPE49" s="683"/>
      <c r="OPF49" s="683"/>
      <c r="OPG49" s="683"/>
      <c r="OPH49" s="683"/>
      <c r="OPI49" s="683"/>
      <c r="OPJ49" s="683"/>
      <c r="OPK49" s="683"/>
      <c r="OPL49" s="683"/>
      <c r="OPM49" s="683"/>
      <c r="OPN49" s="683"/>
      <c r="OPO49" s="683"/>
      <c r="OPP49" s="683"/>
      <c r="OPQ49" s="683"/>
      <c r="OPR49" s="683"/>
      <c r="OPS49" s="683"/>
      <c r="OPT49" s="683"/>
      <c r="OPU49" s="683"/>
      <c r="OPV49" s="683"/>
      <c r="OPW49" s="683"/>
      <c r="OPX49" s="683"/>
      <c r="OPY49" s="683"/>
      <c r="OPZ49" s="683"/>
      <c r="OQA49" s="683"/>
      <c r="OQB49" s="683"/>
      <c r="OQC49" s="683"/>
      <c r="OQD49" s="683"/>
      <c r="OQE49" s="683"/>
      <c r="OQF49" s="683"/>
      <c r="OQG49" s="683"/>
      <c r="OQH49" s="683"/>
      <c r="OQI49" s="683"/>
      <c r="OQJ49" s="683"/>
      <c r="OQK49" s="683"/>
      <c r="OQL49" s="683"/>
      <c r="OQM49" s="683"/>
      <c r="OQN49" s="683"/>
      <c r="OQO49" s="683"/>
      <c r="OQP49" s="683"/>
      <c r="OQQ49" s="683"/>
      <c r="OQR49" s="683"/>
      <c r="OQS49" s="683"/>
      <c r="OQT49" s="683"/>
      <c r="OQU49" s="683"/>
      <c r="OQV49" s="683"/>
      <c r="OQW49" s="683"/>
      <c r="OQX49" s="683"/>
      <c r="OQY49" s="683"/>
      <c r="OQZ49" s="683"/>
      <c r="ORA49" s="683"/>
      <c r="ORB49" s="683"/>
      <c r="ORC49" s="683"/>
      <c r="ORD49" s="683"/>
      <c r="ORE49" s="683"/>
      <c r="ORF49" s="683"/>
      <c r="ORG49" s="683"/>
      <c r="ORH49" s="683"/>
      <c r="ORI49" s="683"/>
      <c r="ORJ49" s="683"/>
      <c r="ORK49" s="683"/>
      <c r="ORL49" s="683"/>
      <c r="ORM49" s="683"/>
      <c r="ORN49" s="683"/>
      <c r="ORO49" s="683"/>
      <c r="ORP49" s="683"/>
      <c r="ORQ49" s="683"/>
      <c r="ORR49" s="683"/>
      <c r="ORS49" s="683"/>
      <c r="ORT49" s="683"/>
      <c r="ORU49" s="683"/>
      <c r="ORV49" s="683"/>
      <c r="ORW49" s="683"/>
      <c r="ORX49" s="683"/>
      <c r="ORY49" s="683"/>
      <c r="ORZ49" s="683"/>
      <c r="OSA49" s="683"/>
      <c r="OSB49" s="683"/>
      <c r="OSC49" s="683"/>
      <c r="OSD49" s="683"/>
      <c r="OSE49" s="683"/>
      <c r="OSF49" s="683"/>
      <c r="OSG49" s="683"/>
      <c r="OSH49" s="683"/>
      <c r="OSI49" s="683"/>
      <c r="OSJ49" s="683"/>
      <c r="OSK49" s="683"/>
      <c r="OSL49" s="683"/>
      <c r="OSM49" s="683"/>
      <c r="OSN49" s="683"/>
      <c r="OSO49" s="683"/>
      <c r="OSP49" s="683"/>
      <c r="OSQ49" s="683"/>
      <c r="OSR49" s="683"/>
      <c r="OSS49" s="683"/>
      <c r="OST49" s="683"/>
      <c r="OSU49" s="683"/>
      <c r="OSV49" s="683"/>
      <c r="OSW49" s="683"/>
      <c r="OSX49" s="683"/>
      <c r="OSY49" s="683"/>
      <c r="OSZ49" s="683"/>
      <c r="OTA49" s="683"/>
      <c r="OTB49" s="683"/>
      <c r="OTC49" s="683"/>
      <c r="OTD49" s="683"/>
      <c r="OTE49" s="683"/>
      <c r="OTF49" s="683"/>
      <c r="OTG49" s="683"/>
      <c r="OTH49" s="683"/>
      <c r="OTI49" s="683"/>
      <c r="OTJ49" s="683"/>
      <c r="OTK49" s="683"/>
      <c r="OTL49" s="683"/>
      <c r="OTM49" s="683"/>
      <c r="OTN49" s="683"/>
      <c r="OTO49" s="683"/>
      <c r="OTP49" s="683"/>
      <c r="OTQ49" s="683"/>
      <c r="OTR49" s="683"/>
      <c r="OTS49" s="683"/>
      <c r="OTT49" s="683"/>
      <c r="OTU49" s="683"/>
      <c r="OTV49" s="683"/>
      <c r="OTW49" s="683"/>
      <c r="OTX49" s="683"/>
      <c r="OTY49" s="683"/>
      <c r="OTZ49" s="683"/>
      <c r="OUA49" s="683"/>
      <c r="OUB49" s="683"/>
      <c r="OUC49" s="683"/>
      <c r="OUD49" s="683"/>
      <c r="OUE49" s="683"/>
      <c r="OUF49" s="683"/>
      <c r="OUG49" s="683"/>
      <c r="OUH49" s="683"/>
      <c r="OUI49" s="683"/>
      <c r="OUJ49" s="683"/>
      <c r="OUK49" s="683"/>
      <c r="OUL49" s="683"/>
      <c r="OUM49" s="683"/>
      <c r="OUN49" s="683"/>
      <c r="OUO49" s="683"/>
      <c r="OUP49" s="683"/>
      <c r="OUQ49" s="683"/>
      <c r="OUR49" s="683"/>
      <c r="OUS49" s="683"/>
      <c r="OUT49" s="683"/>
      <c r="OUU49" s="683"/>
      <c r="OUV49" s="683"/>
      <c r="OUW49" s="683"/>
      <c r="OUX49" s="683"/>
      <c r="OUY49" s="683"/>
      <c r="OUZ49" s="683"/>
      <c r="OVA49" s="683"/>
      <c r="OVB49" s="683"/>
      <c r="OVC49" s="683"/>
      <c r="OVD49" s="683"/>
      <c r="OVE49" s="683"/>
      <c r="OVF49" s="683"/>
      <c r="OVG49" s="683"/>
      <c r="OVH49" s="683"/>
      <c r="OVI49" s="683"/>
      <c r="OVJ49" s="683"/>
      <c r="OVK49" s="683"/>
      <c r="OVL49" s="683"/>
      <c r="OVM49" s="683"/>
      <c r="OVN49" s="683"/>
      <c r="OVO49" s="683"/>
      <c r="OVP49" s="683"/>
      <c r="OVQ49" s="683"/>
      <c r="OVR49" s="683"/>
      <c r="OVS49" s="683"/>
      <c r="OVT49" s="683"/>
      <c r="OVU49" s="683"/>
      <c r="OVV49" s="683"/>
      <c r="OVW49" s="683"/>
      <c r="OVX49" s="683"/>
      <c r="OVY49" s="683"/>
      <c r="OVZ49" s="683"/>
      <c r="OWA49" s="683"/>
      <c r="OWB49" s="683"/>
      <c r="OWC49" s="683"/>
      <c r="OWD49" s="683"/>
      <c r="OWE49" s="683"/>
      <c r="OWF49" s="683"/>
      <c r="OWG49" s="683"/>
      <c r="OWH49" s="683"/>
      <c r="OWI49" s="683"/>
      <c r="OWJ49" s="683"/>
      <c r="OWK49" s="683"/>
      <c r="OWL49" s="683"/>
      <c r="OWM49" s="683"/>
      <c r="OWN49" s="683"/>
      <c r="OWO49" s="683"/>
      <c r="OWP49" s="683"/>
      <c r="OWQ49" s="683"/>
      <c r="OWR49" s="683"/>
      <c r="OWS49" s="683"/>
      <c r="OWT49" s="683"/>
      <c r="OWU49" s="683"/>
      <c r="OWV49" s="683"/>
      <c r="OWW49" s="683"/>
      <c r="OWX49" s="683"/>
      <c r="OWY49" s="683"/>
      <c r="OWZ49" s="683"/>
      <c r="OXA49" s="683"/>
      <c r="OXB49" s="683"/>
      <c r="OXC49" s="683"/>
      <c r="OXD49" s="683"/>
      <c r="OXE49" s="683"/>
      <c r="OXF49" s="683"/>
      <c r="OXG49" s="683"/>
      <c r="OXH49" s="683"/>
      <c r="OXI49" s="683"/>
      <c r="OXJ49" s="683"/>
      <c r="OXK49" s="683"/>
      <c r="OXL49" s="683"/>
      <c r="OXM49" s="683"/>
      <c r="OXN49" s="683"/>
      <c r="OXO49" s="683"/>
      <c r="OXP49" s="683"/>
      <c r="OXQ49" s="683"/>
      <c r="OXR49" s="683"/>
      <c r="OXS49" s="683"/>
      <c r="OXT49" s="683"/>
      <c r="OXU49" s="683"/>
      <c r="OXV49" s="683"/>
      <c r="OXW49" s="683"/>
      <c r="OXX49" s="683"/>
      <c r="OXY49" s="683"/>
      <c r="OXZ49" s="683"/>
      <c r="OYA49" s="683"/>
      <c r="OYB49" s="683"/>
      <c r="OYC49" s="683"/>
      <c r="OYD49" s="683"/>
      <c r="OYE49" s="683"/>
      <c r="OYF49" s="683"/>
      <c r="OYG49" s="683"/>
      <c r="OYH49" s="683"/>
      <c r="OYI49" s="683"/>
      <c r="OYJ49" s="683"/>
      <c r="OYK49" s="683"/>
      <c r="OYL49" s="683"/>
      <c r="OYM49" s="683"/>
      <c r="OYN49" s="683"/>
      <c r="OYO49" s="683"/>
      <c r="OYP49" s="683"/>
      <c r="OYQ49" s="683"/>
      <c r="OYR49" s="683"/>
      <c r="OYS49" s="683"/>
      <c r="OYT49" s="683"/>
      <c r="OYU49" s="683"/>
      <c r="OYV49" s="683"/>
      <c r="OYW49" s="683"/>
      <c r="OYX49" s="683"/>
      <c r="OYY49" s="683"/>
      <c r="OYZ49" s="683"/>
      <c r="OZA49" s="683"/>
      <c r="OZB49" s="683"/>
      <c r="OZC49" s="683"/>
      <c r="OZD49" s="683"/>
      <c r="OZE49" s="683"/>
      <c r="OZF49" s="683"/>
      <c r="OZG49" s="683"/>
      <c r="OZH49" s="683"/>
      <c r="OZI49" s="683"/>
      <c r="OZJ49" s="683"/>
      <c r="OZK49" s="683"/>
      <c r="OZL49" s="683"/>
      <c r="OZM49" s="683"/>
      <c r="OZN49" s="683"/>
      <c r="OZO49" s="683"/>
      <c r="OZP49" s="683"/>
      <c r="OZQ49" s="683"/>
      <c r="OZR49" s="683"/>
      <c r="OZS49" s="683"/>
      <c r="OZT49" s="683"/>
      <c r="OZU49" s="683"/>
      <c r="OZV49" s="683"/>
      <c r="OZW49" s="683"/>
      <c r="OZX49" s="683"/>
      <c r="OZY49" s="683"/>
      <c r="OZZ49" s="683"/>
      <c r="PAA49" s="683"/>
      <c r="PAB49" s="683"/>
      <c r="PAC49" s="683"/>
      <c r="PAD49" s="683"/>
      <c r="PAE49" s="683"/>
      <c r="PAF49" s="683"/>
      <c r="PAG49" s="683"/>
      <c r="PAH49" s="683"/>
      <c r="PAI49" s="683"/>
      <c r="PAJ49" s="683"/>
      <c r="PAK49" s="683"/>
      <c r="PAL49" s="683"/>
      <c r="PAM49" s="683"/>
      <c r="PAN49" s="683"/>
      <c r="PAO49" s="683"/>
      <c r="PAP49" s="683"/>
      <c r="PAQ49" s="683"/>
      <c r="PAR49" s="683"/>
      <c r="PAS49" s="683"/>
      <c r="PAT49" s="683"/>
      <c r="PAU49" s="683"/>
      <c r="PAV49" s="683"/>
      <c r="PAW49" s="683"/>
      <c r="PAX49" s="683"/>
      <c r="PAY49" s="683"/>
      <c r="PAZ49" s="683"/>
      <c r="PBA49" s="683"/>
      <c r="PBB49" s="683"/>
      <c r="PBC49" s="683"/>
      <c r="PBD49" s="683"/>
      <c r="PBE49" s="683"/>
      <c r="PBF49" s="683"/>
      <c r="PBG49" s="683"/>
      <c r="PBH49" s="683"/>
      <c r="PBI49" s="683"/>
      <c r="PBJ49" s="683"/>
      <c r="PBK49" s="683"/>
      <c r="PBL49" s="683"/>
      <c r="PBM49" s="683"/>
      <c r="PBN49" s="683"/>
      <c r="PBO49" s="683"/>
      <c r="PBP49" s="683"/>
      <c r="PBQ49" s="683"/>
      <c r="PBR49" s="683"/>
      <c r="PBS49" s="683"/>
      <c r="PBT49" s="683"/>
      <c r="PBU49" s="683"/>
      <c r="PBV49" s="683"/>
      <c r="PBW49" s="683"/>
      <c r="PBX49" s="683"/>
      <c r="PBY49" s="683"/>
      <c r="PBZ49" s="683"/>
      <c r="PCA49" s="683"/>
      <c r="PCB49" s="683"/>
      <c r="PCC49" s="683"/>
      <c r="PCD49" s="683"/>
      <c r="PCE49" s="683"/>
      <c r="PCF49" s="683"/>
      <c r="PCG49" s="683"/>
      <c r="PCH49" s="683"/>
      <c r="PCI49" s="683"/>
      <c r="PCJ49" s="683"/>
      <c r="PCK49" s="683"/>
      <c r="PCL49" s="683"/>
      <c r="PCM49" s="683"/>
      <c r="PCN49" s="683"/>
      <c r="PCO49" s="683"/>
      <c r="PCP49" s="683"/>
      <c r="PCQ49" s="683"/>
      <c r="PCR49" s="683"/>
      <c r="PCS49" s="683"/>
      <c r="PCT49" s="683"/>
      <c r="PCU49" s="683"/>
      <c r="PCV49" s="683"/>
      <c r="PCW49" s="683"/>
      <c r="PCX49" s="683"/>
      <c r="PCY49" s="683"/>
      <c r="PCZ49" s="683"/>
      <c r="PDA49" s="683"/>
      <c r="PDB49" s="683"/>
      <c r="PDC49" s="683"/>
      <c r="PDD49" s="683"/>
      <c r="PDE49" s="683"/>
      <c r="PDF49" s="683"/>
      <c r="PDG49" s="683"/>
      <c r="PDH49" s="683"/>
      <c r="PDI49" s="683"/>
      <c r="PDJ49" s="683"/>
      <c r="PDK49" s="683"/>
      <c r="PDL49" s="683"/>
      <c r="PDM49" s="683"/>
      <c r="PDN49" s="683"/>
      <c r="PDO49" s="683"/>
      <c r="PDP49" s="683"/>
      <c r="PDQ49" s="683"/>
      <c r="PDR49" s="683"/>
      <c r="PDS49" s="683"/>
      <c r="PDT49" s="683"/>
      <c r="PDU49" s="683"/>
      <c r="PDV49" s="683"/>
      <c r="PDW49" s="683"/>
      <c r="PDX49" s="683"/>
      <c r="PDY49" s="683"/>
      <c r="PDZ49" s="683"/>
      <c r="PEA49" s="683"/>
      <c r="PEB49" s="683"/>
      <c r="PEC49" s="683"/>
      <c r="PED49" s="683"/>
      <c r="PEE49" s="683"/>
      <c r="PEF49" s="683"/>
      <c r="PEG49" s="683"/>
      <c r="PEH49" s="683"/>
      <c r="PEI49" s="683"/>
      <c r="PEJ49" s="683"/>
      <c r="PEK49" s="683"/>
      <c r="PEL49" s="683"/>
      <c r="PEM49" s="683"/>
      <c r="PEN49" s="683"/>
      <c r="PEO49" s="683"/>
      <c r="PEP49" s="683"/>
      <c r="PEQ49" s="683"/>
      <c r="PER49" s="683"/>
      <c r="PES49" s="683"/>
      <c r="PET49" s="683"/>
      <c r="PEU49" s="683"/>
      <c r="PEV49" s="683"/>
      <c r="PEW49" s="683"/>
      <c r="PEX49" s="683"/>
      <c r="PEY49" s="683"/>
      <c r="PEZ49" s="683"/>
      <c r="PFA49" s="683"/>
      <c r="PFB49" s="683"/>
      <c r="PFC49" s="683"/>
      <c r="PFD49" s="683"/>
      <c r="PFE49" s="683"/>
      <c r="PFF49" s="683"/>
      <c r="PFG49" s="683"/>
      <c r="PFH49" s="683"/>
      <c r="PFI49" s="683"/>
      <c r="PFJ49" s="683"/>
      <c r="PFK49" s="683"/>
      <c r="PFL49" s="683"/>
      <c r="PFM49" s="683"/>
      <c r="PFN49" s="683"/>
      <c r="PFO49" s="683"/>
      <c r="PFP49" s="683"/>
      <c r="PFQ49" s="683"/>
      <c r="PFR49" s="683"/>
      <c r="PFS49" s="683"/>
      <c r="PFT49" s="683"/>
      <c r="PFU49" s="683"/>
      <c r="PFV49" s="683"/>
      <c r="PFW49" s="683"/>
      <c r="PFX49" s="683"/>
      <c r="PFY49" s="683"/>
      <c r="PFZ49" s="683"/>
      <c r="PGA49" s="683"/>
      <c r="PGB49" s="683"/>
      <c r="PGC49" s="683"/>
      <c r="PGD49" s="683"/>
      <c r="PGE49" s="683"/>
      <c r="PGF49" s="683"/>
      <c r="PGG49" s="683"/>
      <c r="PGH49" s="683"/>
      <c r="PGI49" s="683"/>
      <c r="PGJ49" s="683"/>
      <c r="PGK49" s="683"/>
      <c r="PGL49" s="683"/>
      <c r="PGM49" s="683"/>
      <c r="PGN49" s="683"/>
      <c r="PGO49" s="683"/>
      <c r="PGP49" s="683"/>
      <c r="PGQ49" s="683"/>
      <c r="PGR49" s="683"/>
      <c r="PGS49" s="683"/>
      <c r="PGT49" s="683"/>
      <c r="PGU49" s="683"/>
      <c r="PGV49" s="683"/>
      <c r="PGW49" s="683"/>
      <c r="PGX49" s="683"/>
      <c r="PGY49" s="683"/>
      <c r="PGZ49" s="683"/>
      <c r="PHA49" s="683"/>
      <c r="PHB49" s="683"/>
      <c r="PHC49" s="683"/>
      <c r="PHD49" s="683"/>
      <c r="PHE49" s="683"/>
      <c r="PHF49" s="683"/>
      <c r="PHG49" s="683"/>
      <c r="PHH49" s="683"/>
      <c r="PHI49" s="683"/>
      <c r="PHJ49" s="683"/>
      <c r="PHK49" s="683"/>
      <c r="PHL49" s="683"/>
      <c r="PHM49" s="683"/>
      <c r="PHN49" s="683"/>
      <c r="PHO49" s="683"/>
      <c r="PHP49" s="683"/>
      <c r="PHQ49" s="683"/>
      <c r="PHR49" s="683"/>
      <c r="PHS49" s="683"/>
      <c r="PHT49" s="683"/>
      <c r="PHU49" s="683"/>
      <c r="PHV49" s="683"/>
      <c r="PHW49" s="683"/>
      <c r="PHX49" s="683"/>
      <c r="PHY49" s="683"/>
      <c r="PHZ49" s="683"/>
      <c r="PIA49" s="683"/>
      <c r="PIB49" s="683"/>
      <c r="PIC49" s="683"/>
      <c r="PID49" s="683"/>
      <c r="PIE49" s="683"/>
      <c r="PIF49" s="683"/>
      <c r="PIG49" s="683"/>
      <c r="PIH49" s="683"/>
      <c r="PII49" s="683"/>
      <c r="PIJ49" s="683"/>
      <c r="PIK49" s="683"/>
      <c r="PIL49" s="683"/>
      <c r="PIM49" s="683"/>
      <c r="PIN49" s="683"/>
      <c r="PIO49" s="683"/>
      <c r="PIP49" s="683"/>
      <c r="PIQ49" s="683"/>
      <c r="PIR49" s="683"/>
      <c r="PIS49" s="683"/>
      <c r="PIT49" s="683"/>
      <c r="PIU49" s="683"/>
      <c r="PIV49" s="683"/>
      <c r="PIW49" s="683"/>
      <c r="PIX49" s="683"/>
      <c r="PIY49" s="683"/>
      <c r="PIZ49" s="683"/>
      <c r="PJA49" s="683"/>
      <c r="PJB49" s="683"/>
      <c r="PJC49" s="683"/>
      <c r="PJD49" s="683"/>
      <c r="PJE49" s="683"/>
      <c r="PJF49" s="683"/>
      <c r="PJG49" s="683"/>
      <c r="PJH49" s="683"/>
      <c r="PJI49" s="683"/>
      <c r="PJJ49" s="683"/>
      <c r="PJK49" s="683"/>
      <c r="PJL49" s="683"/>
      <c r="PJM49" s="683"/>
      <c r="PJN49" s="683"/>
      <c r="PJO49" s="683"/>
      <c r="PJP49" s="683"/>
      <c r="PJQ49" s="683"/>
      <c r="PJR49" s="683"/>
      <c r="PJS49" s="683"/>
      <c r="PJT49" s="683"/>
      <c r="PJU49" s="683"/>
      <c r="PJV49" s="683"/>
      <c r="PJW49" s="683"/>
      <c r="PJX49" s="683"/>
      <c r="PJY49" s="683"/>
      <c r="PJZ49" s="683"/>
      <c r="PKA49" s="683"/>
      <c r="PKB49" s="683"/>
      <c r="PKC49" s="683"/>
      <c r="PKD49" s="683"/>
      <c r="PKE49" s="683"/>
      <c r="PKF49" s="683"/>
      <c r="PKG49" s="683"/>
      <c r="PKH49" s="683"/>
      <c r="PKI49" s="683"/>
      <c r="PKJ49" s="683"/>
      <c r="PKK49" s="683"/>
      <c r="PKL49" s="683"/>
      <c r="PKM49" s="683"/>
      <c r="PKN49" s="683"/>
      <c r="PKO49" s="683"/>
      <c r="PKP49" s="683"/>
      <c r="PKQ49" s="683"/>
      <c r="PKR49" s="683"/>
      <c r="PKS49" s="683"/>
      <c r="PKT49" s="683"/>
      <c r="PKU49" s="683"/>
      <c r="PKV49" s="683"/>
      <c r="PKW49" s="683"/>
      <c r="PKX49" s="683"/>
      <c r="PKY49" s="683"/>
      <c r="PKZ49" s="683"/>
      <c r="PLA49" s="683"/>
      <c r="PLB49" s="683"/>
      <c r="PLC49" s="683"/>
      <c r="PLD49" s="683"/>
      <c r="PLE49" s="683"/>
      <c r="PLF49" s="683"/>
      <c r="PLG49" s="683"/>
      <c r="PLH49" s="683"/>
      <c r="PLI49" s="683"/>
      <c r="PLJ49" s="683"/>
      <c r="PLK49" s="683"/>
      <c r="PLL49" s="683"/>
      <c r="PLM49" s="683"/>
      <c r="PLN49" s="683"/>
      <c r="PLO49" s="683"/>
      <c r="PLP49" s="683"/>
      <c r="PLQ49" s="683"/>
      <c r="PLR49" s="683"/>
      <c r="PLS49" s="683"/>
      <c r="PLT49" s="683"/>
      <c r="PLU49" s="683"/>
      <c r="PLV49" s="683"/>
      <c r="PLW49" s="683"/>
      <c r="PLX49" s="683"/>
      <c r="PLY49" s="683"/>
      <c r="PLZ49" s="683"/>
      <c r="PMA49" s="683"/>
      <c r="PMB49" s="683"/>
      <c r="PMC49" s="683"/>
      <c r="PMD49" s="683"/>
      <c r="PME49" s="683"/>
      <c r="PMF49" s="683"/>
      <c r="PMG49" s="683"/>
      <c r="PMH49" s="683"/>
      <c r="PMI49" s="683"/>
      <c r="PMJ49" s="683"/>
      <c r="PMK49" s="683"/>
      <c r="PML49" s="683"/>
      <c r="PMM49" s="683"/>
      <c r="PMN49" s="683"/>
      <c r="PMO49" s="683"/>
      <c r="PMP49" s="683"/>
      <c r="PMQ49" s="683"/>
      <c r="PMR49" s="683"/>
      <c r="PMS49" s="683"/>
      <c r="PMT49" s="683"/>
      <c r="PMU49" s="683"/>
      <c r="PMV49" s="683"/>
      <c r="PMW49" s="683"/>
      <c r="PMX49" s="683"/>
      <c r="PMY49" s="683"/>
      <c r="PMZ49" s="683"/>
      <c r="PNA49" s="683"/>
      <c r="PNB49" s="683"/>
      <c r="PNC49" s="683"/>
      <c r="PND49" s="683"/>
      <c r="PNE49" s="683"/>
      <c r="PNF49" s="683"/>
      <c r="PNG49" s="683"/>
      <c r="PNH49" s="683"/>
      <c r="PNI49" s="683"/>
      <c r="PNJ49" s="683"/>
      <c r="PNK49" s="683"/>
      <c r="PNL49" s="683"/>
      <c r="PNM49" s="683"/>
      <c r="PNN49" s="683"/>
      <c r="PNO49" s="683"/>
      <c r="PNP49" s="683"/>
      <c r="PNQ49" s="683"/>
      <c r="PNR49" s="683"/>
      <c r="PNS49" s="683"/>
      <c r="PNT49" s="683"/>
      <c r="PNU49" s="683"/>
      <c r="PNV49" s="683"/>
      <c r="PNW49" s="683"/>
      <c r="PNX49" s="683"/>
      <c r="PNY49" s="683"/>
      <c r="PNZ49" s="683"/>
      <c r="POA49" s="683"/>
      <c r="POB49" s="683"/>
      <c r="POC49" s="683"/>
      <c r="POD49" s="683"/>
      <c r="POE49" s="683"/>
      <c r="POF49" s="683"/>
      <c r="POG49" s="683"/>
      <c r="POH49" s="683"/>
      <c r="POI49" s="683"/>
      <c r="POJ49" s="683"/>
      <c r="POK49" s="683"/>
      <c r="POL49" s="683"/>
      <c r="POM49" s="683"/>
      <c r="PON49" s="683"/>
      <c r="POO49" s="683"/>
      <c r="POP49" s="683"/>
      <c r="POQ49" s="683"/>
      <c r="POR49" s="683"/>
      <c r="POS49" s="683"/>
      <c r="POT49" s="683"/>
      <c r="POU49" s="683"/>
      <c r="POV49" s="683"/>
      <c r="POW49" s="683"/>
      <c r="POX49" s="683"/>
      <c r="POY49" s="683"/>
      <c r="POZ49" s="683"/>
      <c r="PPA49" s="683"/>
      <c r="PPB49" s="683"/>
      <c r="PPC49" s="683"/>
      <c r="PPD49" s="683"/>
      <c r="PPE49" s="683"/>
      <c r="PPF49" s="683"/>
      <c r="PPG49" s="683"/>
      <c r="PPH49" s="683"/>
      <c r="PPI49" s="683"/>
      <c r="PPJ49" s="683"/>
      <c r="PPK49" s="683"/>
      <c r="PPL49" s="683"/>
      <c r="PPM49" s="683"/>
      <c r="PPN49" s="683"/>
      <c r="PPO49" s="683"/>
      <c r="PPP49" s="683"/>
      <c r="PPQ49" s="683"/>
      <c r="PPR49" s="683"/>
      <c r="PPS49" s="683"/>
      <c r="PPT49" s="683"/>
      <c r="PPU49" s="683"/>
      <c r="PPV49" s="683"/>
      <c r="PPW49" s="683"/>
      <c r="PPX49" s="683"/>
      <c r="PPY49" s="683"/>
      <c r="PPZ49" s="683"/>
      <c r="PQA49" s="683"/>
      <c r="PQB49" s="683"/>
      <c r="PQC49" s="683"/>
      <c r="PQD49" s="683"/>
      <c r="PQE49" s="683"/>
      <c r="PQF49" s="683"/>
      <c r="PQG49" s="683"/>
      <c r="PQH49" s="683"/>
      <c r="PQI49" s="683"/>
      <c r="PQJ49" s="683"/>
      <c r="PQK49" s="683"/>
      <c r="PQL49" s="683"/>
      <c r="PQM49" s="683"/>
      <c r="PQN49" s="683"/>
      <c r="PQO49" s="683"/>
      <c r="PQP49" s="683"/>
      <c r="PQQ49" s="683"/>
      <c r="PQR49" s="683"/>
      <c r="PQS49" s="683"/>
      <c r="PQT49" s="683"/>
      <c r="PQU49" s="683"/>
      <c r="PQV49" s="683"/>
      <c r="PQW49" s="683"/>
      <c r="PQX49" s="683"/>
      <c r="PQY49" s="683"/>
      <c r="PQZ49" s="683"/>
      <c r="PRA49" s="683"/>
      <c r="PRB49" s="683"/>
      <c r="PRC49" s="683"/>
      <c r="PRD49" s="683"/>
      <c r="PRE49" s="683"/>
      <c r="PRF49" s="683"/>
      <c r="PRG49" s="683"/>
      <c r="PRH49" s="683"/>
      <c r="PRI49" s="683"/>
      <c r="PRJ49" s="683"/>
      <c r="PRK49" s="683"/>
      <c r="PRL49" s="683"/>
      <c r="PRM49" s="683"/>
      <c r="PRN49" s="683"/>
      <c r="PRO49" s="683"/>
      <c r="PRP49" s="683"/>
      <c r="PRQ49" s="683"/>
      <c r="PRR49" s="683"/>
      <c r="PRS49" s="683"/>
      <c r="PRT49" s="683"/>
      <c r="PRU49" s="683"/>
      <c r="PRV49" s="683"/>
      <c r="PRW49" s="683"/>
      <c r="PRX49" s="683"/>
      <c r="PRY49" s="683"/>
      <c r="PRZ49" s="683"/>
      <c r="PSA49" s="683"/>
      <c r="PSB49" s="683"/>
      <c r="PSC49" s="683"/>
      <c r="PSD49" s="683"/>
      <c r="PSE49" s="683"/>
      <c r="PSF49" s="683"/>
      <c r="PSG49" s="683"/>
      <c r="PSH49" s="683"/>
      <c r="PSI49" s="683"/>
      <c r="PSJ49" s="683"/>
      <c r="PSK49" s="683"/>
      <c r="PSL49" s="683"/>
      <c r="PSM49" s="683"/>
      <c r="PSN49" s="683"/>
      <c r="PSO49" s="683"/>
      <c r="PSP49" s="683"/>
      <c r="PSQ49" s="683"/>
      <c r="PSR49" s="683"/>
      <c r="PSS49" s="683"/>
      <c r="PST49" s="683"/>
      <c r="PSU49" s="683"/>
      <c r="PSV49" s="683"/>
      <c r="PSW49" s="683"/>
      <c r="PSX49" s="683"/>
      <c r="PSY49" s="683"/>
      <c r="PSZ49" s="683"/>
      <c r="PTA49" s="683"/>
      <c r="PTB49" s="683"/>
      <c r="PTC49" s="683"/>
      <c r="PTD49" s="683"/>
      <c r="PTE49" s="683"/>
      <c r="PTF49" s="683"/>
      <c r="PTG49" s="683"/>
      <c r="PTH49" s="683"/>
      <c r="PTI49" s="683"/>
      <c r="PTJ49" s="683"/>
      <c r="PTK49" s="683"/>
      <c r="PTL49" s="683"/>
      <c r="PTM49" s="683"/>
      <c r="PTN49" s="683"/>
      <c r="PTO49" s="683"/>
      <c r="PTP49" s="683"/>
      <c r="PTQ49" s="683"/>
      <c r="PTR49" s="683"/>
      <c r="PTS49" s="683"/>
      <c r="PTT49" s="683"/>
      <c r="PTU49" s="683"/>
      <c r="PTV49" s="683"/>
      <c r="PTW49" s="683"/>
      <c r="PTX49" s="683"/>
      <c r="PTY49" s="683"/>
      <c r="PTZ49" s="683"/>
      <c r="PUA49" s="683"/>
      <c r="PUB49" s="683"/>
      <c r="PUC49" s="683"/>
      <c r="PUD49" s="683"/>
      <c r="PUE49" s="683"/>
      <c r="PUF49" s="683"/>
      <c r="PUG49" s="683"/>
      <c r="PUH49" s="683"/>
      <c r="PUI49" s="683"/>
      <c r="PUJ49" s="683"/>
      <c r="PUK49" s="683"/>
      <c r="PUL49" s="683"/>
      <c r="PUM49" s="683"/>
      <c r="PUN49" s="683"/>
      <c r="PUO49" s="683"/>
      <c r="PUP49" s="683"/>
      <c r="PUQ49" s="683"/>
      <c r="PUR49" s="683"/>
      <c r="PUS49" s="683"/>
      <c r="PUT49" s="683"/>
      <c r="PUU49" s="683"/>
      <c r="PUV49" s="683"/>
      <c r="PUW49" s="683"/>
      <c r="PUX49" s="683"/>
      <c r="PUY49" s="683"/>
      <c r="PUZ49" s="683"/>
      <c r="PVA49" s="683"/>
      <c r="PVB49" s="683"/>
      <c r="PVC49" s="683"/>
      <c r="PVD49" s="683"/>
      <c r="PVE49" s="683"/>
      <c r="PVF49" s="683"/>
      <c r="PVG49" s="683"/>
      <c r="PVH49" s="683"/>
      <c r="PVI49" s="683"/>
      <c r="PVJ49" s="683"/>
      <c r="PVK49" s="683"/>
      <c r="PVL49" s="683"/>
      <c r="PVM49" s="683"/>
      <c r="PVN49" s="683"/>
      <c r="PVO49" s="683"/>
      <c r="PVP49" s="683"/>
      <c r="PVQ49" s="683"/>
      <c r="PVR49" s="683"/>
      <c r="PVS49" s="683"/>
      <c r="PVT49" s="683"/>
      <c r="PVU49" s="683"/>
      <c r="PVV49" s="683"/>
      <c r="PVW49" s="683"/>
      <c r="PVX49" s="683"/>
      <c r="PVY49" s="683"/>
      <c r="PVZ49" s="683"/>
      <c r="PWA49" s="683"/>
      <c r="PWB49" s="683"/>
      <c r="PWC49" s="683"/>
      <c r="PWD49" s="683"/>
      <c r="PWE49" s="683"/>
      <c r="PWF49" s="683"/>
      <c r="PWG49" s="683"/>
      <c r="PWH49" s="683"/>
      <c r="PWI49" s="683"/>
      <c r="PWJ49" s="683"/>
      <c r="PWK49" s="683"/>
      <c r="PWL49" s="683"/>
      <c r="PWM49" s="683"/>
      <c r="PWN49" s="683"/>
      <c r="PWO49" s="683"/>
      <c r="PWP49" s="683"/>
      <c r="PWQ49" s="683"/>
      <c r="PWR49" s="683"/>
      <c r="PWS49" s="683"/>
      <c r="PWT49" s="683"/>
      <c r="PWU49" s="683"/>
      <c r="PWV49" s="683"/>
      <c r="PWW49" s="683"/>
      <c r="PWX49" s="683"/>
      <c r="PWY49" s="683"/>
      <c r="PWZ49" s="683"/>
      <c r="PXA49" s="683"/>
      <c r="PXB49" s="683"/>
      <c r="PXC49" s="683"/>
      <c r="PXD49" s="683"/>
      <c r="PXE49" s="683"/>
      <c r="PXF49" s="683"/>
      <c r="PXG49" s="683"/>
      <c r="PXH49" s="683"/>
      <c r="PXI49" s="683"/>
      <c r="PXJ49" s="683"/>
      <c r="PXK49" s="683"/>
      <c r="PXL49" s="683"/>
      <c r="PXM49" s="683"/>
      <c r="PXN49" s="683"/>
      <c r="PXO49" s="683"/>
      <c r="PXP49" s="683"/>
      <c r="PXQ49" s="683"/>
      <c r="PXR49" s="683"/>
      <c r="PXS49" s="683"/>
      <c r="PXT49" s="683"/>
      <c r="PXU49" s="683"/>
      <c r="PXV49" s="683"/>
      <c r="PXW49" s="683"/>
      <c r="PXX49" s="683"/>
      <c r="PXY49" s="683"/>
      <c r="PXZ49" s="683"/>
      <c r="PYA49" s="683"/>
      <c r="PYB49" s="683"/>
      <c r="PYC49" s="683"/>
      <c r="PYD49" s="683"/>
      <c r="PYE49" s="683"/>
      <c r="PYF49" s="683"/>
      <c r="PYG49" s="683"/>
      <c r="PYH49" s="683"/>
      <c r="PYI49" s="683"/>
      <c r="PYJ49" s="683"/>
      <c r="PYK49" s="683"/>
      <c r="PYL49" s="683"/>
      <c r="PYM49" s="683"/>
      <c r="PYN49" s="683"/>
      <c r="PYO49" s="683"/>
      <c r="PYP49" s="683"/>
      <c r="PYQ49" s="683"/>
      <c r="PYR49" s="683"/>
      <c r="PYS49" s="683"/>
      <c r="PYT49" s="683"/>
      <c r="PYU49" s="683"/>
      <c r="PYV49" s="683"/>
      <c r="PYW49" s="683"/>
      <c r="PYX49" s="683"/>
      <c r="PYY49" s="683"/>
      <c r="PYZ49" s="683"/>
      <c r="PZA49" s="683"/>
      <c r="PZB49" s="683"/>
      <c r="PZC49" s="683"/>
      <c r="PZD49" s="683"/>
      <c r="PZE49" s="683"/>
      <c r="PZF49" s="683"/>
      <c r="PZG49" s="683"/>
      <c r="PZH49" s="683"/>
      <c r="PZI49" s="683"/>
      <c r="PZJ49" s="683"/>
      <c r="PZK49" s="683"/>
      <c r="PZL49" s="683"/>
      <c r="PZM49" s="683"/>
      <c r="PZN49" s="683"/>
      <c r="PZO49" s="683"/>
      <c r="PZP49" s="683"/>
      <c r="PZQ49" s="683"/>
      <c r="PZR49" s="683"/>
      <c r="PZS49" s="683"/>
      <c r="PZT49" s="683"/>
      <c r="PZU49" s="683"/>
      <c r="PZV49" s="683"/>
      <c r="PZW49" s="683"/>
      <c r="PZX49" s="683"/>
      <c r="PZY49" s="683"/>
      <c r="PZZ49" s="683"/>
      <c r="QAA49" s="683"/>
      <c r="QAB49" s="683"/>
      <c r="QAC49" s="683"/>
      <c r="QAD49" s="683"/>
      <c r="QAE49" s="683"/>
      <c r="QAF49" s="683"/>
      <c r="QAG49" s="683"/>
      <c r="QAH49" s="683"/>
      <c r="QAI49" s="683"/>
      <c r="QAJ49" s="683"/>
      <c r="QAK49" s="683"/>
      <c r="QAL49" s="683"/>
      <c r="QAM49" s="683"/>
      <c r="QAN49" s="683"/>
      <c r="QAO49" s="683"/>
      <c r="QAP49" s="683"/>
      <c r="QAQ49" s="683"/>
      <c r="QAR49" s="683"/>
      <c r="QAS49" s="683"/>
      <c r="QAT49" s="683"/>
      <c r="QAU49" s="683"/>
      <c r="QAV49" s="683"/>
      <c r="QAW49" s="683"/>
      <c r="QAX49" s="683"/>
      <c r="QAY49" s="683"/>
      <c r="QAZ49" s="683"/>
      <c r="QBA49" s="683"/>
      <c r="QBB49" s="683"/>
      <c r="QBC49" s="683"/>
      <c r="QBD49" s="683"/>
      <c r="QBE49" s="683"/>
      <c r="QBF49" s="683"/>
      <c r="QBG49" s="683"/>
      <c r="QBH49" s="683"/>
      <c r="QBI49" s="683"/>
      <c r="QBJ49" s="683"/>
      <c r="QBK49" s="683"/>
      <c r="QBL49" s="683"/>
      <c r="QBM49" s="683"/>
      <c r="QBN49" s="683"/>
      <c r="QBO49" s="683"/>
      <c r="QBP49" s="683"/>
      <c r="QBQ49" s="683"/>
      <c r="QBR49" s="683"/>
      <c r="QBS49" s="683"/>
      <c r="QBT49" s="683"/>
      <c r="QBU49" s="683"/>
      <c r="QBV49" s="683"/>
      <c r="QBW49" s="683"/>
      <c r="QBX49" s="683"/>
      <c r="QBY49" s="683"/>
      <c r="QBZ49" s="683"/>
      <c r="QCA49" s="683"/>
      <c r="QCB49" s="683"/>
      <c r="QCC49" s="683"/>
      <c r="QCD49" s="683"/>
      <c r="QCE49" s="683"/>
      <c r="QCF49" s="683"/>
      <c r="QCG49" s="683"/>
      <c r="QCH49" s="683"/>
      <c r="QCI49" s="683"/>
      <c r="QCJ49" s="683"/>
      <c r="QCK49" s="683"/>
      <c r="QCL49" s="683"/>
      <c r="QCM49" s="683"/>
      <c r="QCN49" s="683"/>
      <c r="QCO49" s="683"/>
      <c r="QCP49" s="683"/>
      <c r="QCQ49" s="683"/>
      <c r="QCR49" s="683"/>
      <c r="QCS49" s="683"/>
      <c r="QCT49" s="683"/>
      <c r="QCU49" s="683"/>
      <c r="QCV49" s="683"/>
      <c r="QCW49" s="683"/>
      <c r="QCX49" s="683"/>
      <c r="QCY49" s="683"/>
      <c r="QCZ49" s="683"/>
      <c r="QDA49" s="683"/>
      <c r="QDB49" s="683"/>
      <c r="QDC49" s="683"/>
      <c r="QDD49" s="683"/>
      <c r="QDE49" s="683"/>
      <c r="QDF49" s="683"/>
      <c r="QDG49" s="683"/>
      <c r="QDH49" s="683"/>
      <c r="QDI49" s="683"/>
      <c r="QDJ49" s="683"/>
      <c r="QDK49" s="683"/>
      <c r="QDL49" s="683"/>
      <c r="QDM49" s="683"/>
      <c r="QDN49" s="683"/>
      <c r="QDO49" s="683"/>
      <c r="QDP49" s="683"/>
      <c r="QDQ49" s="683"/>
      <c r="QDR49" s="683"/>
      <c r="QDS49" s="683"/>
      <c r="QDT49" s="683"/>
      <c r="QDU49" s="683"/>
      <c r="QDV49" s="683"/>
      <c r="QDW49" s="683"/>
      <c r="QDX49" s="683"/>
      <c r="QDY49" s="683"/>
      <c r="QDZ49" s="683"/>
      <c r="QEA49" s="683"/>
      <c r="QEB49" s="683"/>
      <c r="QEC49" s="683"/>
      <c r="QED49" s="683"/>
      <c r="QEE49" s="683"/>
      <c r="QEF49" s="683"/>
      <c r="QEG49" s="683"/>
      <c r="QEH49" s="683"/>
      <c r="QEI49" s="683"/>
      <c r="QEJ49" s="683"/>
      <c r="QEK49" s="683"/>
      <c r="QEL49" s="683"/>
      <c r="QEM49" s="683"/>
      <c r="QEN49" s="683"/>
      <c r="QEO49" s="683"/>
      <c r="QEP49" s="683"/>
      <c r="QEQ49" s="683"/>
      <c r="QER49" s="683"/>
      <c r="QES49" s="683"/>
      <c r="QET49" s="683"/>
      <c r="QEU49" s="683"/>
      <c r="QEV49" s="683"/>
      <c r="QEW49" s="683"/>
      <c r="QEX49" s="683"/>
      <c r="QEY49" s="683"/>
      <c r="QEZ49" s="683"/>
      <c r="QFA49" s="683"/>
      <c r="QFB49" s="683"/>
      <c r="QFC49" s="683"/>
      <c r="QFD49" s="683"/>
      <c r="QFE49" s="683"/>
      <c r="QFF49" s="683"/>
      <c r="QFG49" s="683"/>
      <c r="QFH49" s="683"/>
      <c r="QFI49" s="683"/>
      <c r="QFJ49" s="683"/>
      <c r="QFK49" s="683"/>
      <c r="QFL49" s="683"/>
      <c r="QFM49" s="683"/>
      <c r="QFN49" s="683"/>
      <c r="QFO49" s="683"/>
      <c r="QFP49" s="683"/>
      <c r="QFQ49" s="683"/>
      <c r="QFR49" s="683"/>
      <c r="QFS49" s="683"/>
      <c r="QFT49" s="683"/>
      <c r="QFU49" s="683"/>
      <c r="QFV49" s="683"/>
      <c r="QFW49" s="683"/>
      <c r="QFX49" s="683"/>
      <c r="QFY49" s="683"/>
      <c r="QFZ49" s="683"/>
      <c r="QGA49" s="683"/>
      <c r="QGB49" s="683"/>
      <c r="QGC49" s="683"/>
      <c r="QGD49" s="683"/>
      <c r="QGE49" s="683"/>
      <c r="QGF49" s="683"/>
      <c r="QGG49" s="683"/>
      <c r="QGH49" s="683"/>
      <c r="QGI49" s="683"/>
      <c r="QGJ49" s="683"/>
      <c r="QGK49" s="683"/>
      <c r="QGL49" s="683"/>
      <c r="QGM49" s="683"/>
      <c r="QGN49" s="683"/>
      <c r="QGO49" s="683"/>
      <c r="QGP49" s="683"/>
      <c r="QGQ49" s="683"/>
      <c r="QGR49" s="683"/>
      <c r="QGS49" s="683"/>
      <c r="QGT49" s="683"/>
      <c r="QGU49" s="683"/>
      <c r="QGV49" s="683"/>
      <c r="QGW49" s="683"/>
      <c r="QGX49" s="683"/>
      <c r="QGY49" s="683"/>
      <c r="QGZ49" s="683"/>
      <c r="QHA49" s="683"/>
      <c r="QHB49" s="683"/>
      <c r="QHC49" s="683"/>
      <c r="QHD49" s="683"/>
      <c r="QHE49" s="683"/>
      <c r="QHF49" s="683"/>
      <c r="QHG49" s="683"/>
      <c r="QHH49" s="683"/>
      <c r="QHI49" s="683"/>
      <c r="QHJ49" s="683"/>
      <c r="QHK49" s="683"/>
      <c r="QHL49" s="683"/>
      <c r="QHM49" s="683"/>
      <c r="QHN49" s="683"/>
      <c r="QHO49" s="683"/>
      <c r="QHP49" s="683"/>
      <c r="QHQ49" s="683"/>
      <c r="QHR49" s="683"/>
      <c r="QHS49" s="683"/>
      <c r="QHT49" s="683"/>
      <c r="QHU49" s="683"/>
      <c r="QHV49" s="683"/>
      <c r="QHW49" s="683"/>
      <c r="QHX49" s="683"/>
      <c r="QHY49" s="683"/>
      <c r="QHZ49" s="683"/>
      <c r="QIA49" s="683"/>
      <c r="QIB49" s="683"/>
      <c r="QIC49" s="683"/>
      <c r="QID49" s="683"/>
      <c r="QIE49" s="683"/>
      <c r="QIF49" s="683"/>
      <c r="QIG49" s="683"/>
      <c r="QIH49" s="683"/>
      <c r="QII49" s="683"/>
      <c r="QIJ49" s="683"/>
      <c r="QIK49" s="683"/>
      <c r="QIL49" s="683"/>
      <c r="QIM49" s="683"/>
      <c r="QIN49" s="683"/>
      <c r="QIO49" s="683"/>
      <c r="QIP49" s="683"/>
      <c r="QIQ49" s="683"/>
      <c r="QIR49" s="683"/>
      <c r="QIS49" s="683"/>
      <c r="QIT49" s="683"/>
      <c r="QIU49" s="683"/>
      <c r="QIV49" s="683"/>
      <c r="QIW49" s="683"/>
      <c r="QIX49" s="683"/>
      <c r="QIY49" s="683"/>
      <c r="QIZ49" s="683"/>
      <c r="QJA49" s="683"/>
      <c r="QJB49" s="683"/>
      <c r="QJC49" s="683"/>
      <c r="QJD49" s="683"/>
      <c r="QJE49" s="683"/>
      <c r="QJF49" s="683"/>
      <c r="QJG49" s="683"/>
      <c r="QJH49" s="683"/>
      <c r="QJI49" s="683"/>
      <c r="QJJ49" s="683"/>
      <c r="QJK49" s="683"/>
      <c r="QJL49" s="683"/>
      <c r="QJM49" s="683"/>
      <c r="QJN49" s="683"/>
      <c r="QJO49" s="683"/>
      <c r="QJP49" s="683"/>
      <c r="QJQ49" s="683"/>
      <c r="QJR49" s="683"/>
      <c r="QJS49" s="683"/>
      <c r="QJT49" s="683"/>
      <c r="QJU49" s="683"/>
      <c r="QJV49" s="683"/>
      <c r="QJW49" s="683"/>
      <c r="QJX49" s="683"/>
      <c r="QJY49" s="683"/>
      <c r="QJZ49" s="683"/>
      <c r="QKA49" s="683"/>
      <c r="QKB49" s="683"/>
      <c r="QKC49" s="683"/>
      <c r="QKD49" s="683"/>
      <c r="QKE49" s="683"/>
      <c r="QKF49" s="683"/>
      <c r="QKG49" s="683"/>
      <c r="QKH49" s="683"/>
      <c r="QKI49" s="683"/>
      <c r="QKJ49" s="683"/>
      <c r="QKK49" s="683"/>
      <c r="QKL49" s="683"/>
      <c r="QKM49" s="683"/>
      <c r="QKN49" s="683"/>
      <c r="QKO49" s="683"/>
      <c r="QKP49" s="683"/>
      <c r="QKQ49" s="683"/>
      <c r="QKR49" s="683"/>
      <c r="QKS49" s="683"/>
      <c r="QKT49" s="683"/>
      <c r="QKU49" s="683"/>
      <c r="QKV49" s="683"/>
      <c r="QKW49" s="683"/>
      <c r="QKX49" s="683"/>
      <c r="QKY49" s="683"/>
      <c r="QKZ49" s="683"/>
      <c r="QLA49" s="683"/>
      <c r="QLB49" s="683"/>
      <c r="QLC49" s="683"/>
      <c r="QLD49" s="683"/>
      <c r="QLE49" s="683"/>
      <c r="QLF49" s="683"/>
      <c r="QLG49" s="683"/>
      <c r="QLH49" s="683"/>
      <c r="QLI49" s="683"/>
      <c r="QLJ49" s="683"/>
      <c r="QLK49" s="683"/>
      <c r="QLL49" s="683"/>
      <c r="QLM49" s="683"/>
      <c r="QLN49" s="683"/>
      <c r="QLO49" s="683"/>
      <c r="QLP49" s="683"/>
      <c r="QLQ49" s="683"/>
      <c r="QLR49" s="683"/>
      <c r="QLS49" s="683"/>
      <c r="QLT49" s="683"/>
      <c r="QLU49" s="683"/>
      <c r="QLV49" s="683"/>
      <c r="QLW49" s="683"/>
      <c r="QLX49" s="683"/>
      <c r="QLY49" s="683"/>
      <c r="QLZ49" s="683"/>
      <c r="QMA49" s="683"/>
      <c r="QMB49" s="683"/>
      <c r="QMC49" s="683"/>
      <c r="QMD49" s="683"/>
      <c r="QME49" s="683"/>
      <c r="QMF49" s="683"/>
      <c r="QMG49" s="683"/>
      <c r="QMH49" s="683"/>
      <c r="QMI49" s="683"/>
      <c r="QMJ49" s="683"/>
      <c r="QMK49" s="683"/>
      <c r="QML49" s="683"/>
      <c r="QMM49" s="683"/>
      <c r="QMN49" s="683"/>
      <c r="QMO49" s="683"/>
      <c r="QMP49" s="683"/>
      <c r="QMQ49" s="683"/>
      <c r="QMR49" s="683"/>
      <c r="QMS49" s="683"/>
      <c r="QMT49" s="683"/>
      <c r="QMU49" s="683"/>
      <c r="QMV49" s="683"/>
      <c r="QMW49" s="683"/>
      <c r="QMX49" s="683"/>
      <c r="QMY49" s="683"/>
      <c r="QMZ49" s="683"/>
      <c r="QNA49" s="683"/>
      <c r="QNB49" s="683"/>
      <c r="QNC49" s="683"/>
      <c r="QND49" s="683"/>
      <c r="QNE49" s="683"/>
      <c r="QNF49" s="683"/>
      <c r="QNG49" s="683"/>
      <c r="QNH49" s="683"/>
      <c r="QNI49" s="683"/>
      <c r="QNJ49" s="683"/>
      <c r="QNK49" s="683"/>
      <c r="QNL49" s="683"/>
      <c r="QNM49" s="683"/>
      <c r="QNN49" s="683"/>
      <c r="QNO49" s="683"/>
      <c r="QNP49" s="683"/>
      <c r="QNQ49" s="683"/>
      <c r="QNR49" s="683"/>
      <c r="QNS49" s="683"/>
      <c r="QNT49" s="683"/>
      <c r="QNU49" s="683"/>
      <c r="QNV49" s="683"/>
      <c r="QNW49" s="683"/>
      <c r="QNX49" s="683"/>
      <c r="QNY49" s="683"/>
      <c r="QNZ49" s="683"/>
      <c r="QOA49" s="683"/>
      <c r="QOB49" s="683"/>
      <c r="QOC49" s="683"/>
      <c r="QOD49" s="683"/>
      <c r="QOE49" s="683"/>
      <c r="QOF49" s="683"/>
      <c r="QOG49" s="683"/>
      <c r="QOH49" s="683"/>
      <c r="QOI49" s="683"/>
      <c r="QOJ49" s="683"/>
      <c r="QOK49" s="683"/>
      <c r="QOL49" s="683"/>
      <c r="QOM49" s="683"/>
      <c r="QON49" s="683"/>
      <c r="QOO49" s="683"/>
      <c r="QOP49" s="683"/>
      <c r="QOQ49" s="683"/>
      <c r="QOR49" s="683"/>
      <c r="QOS49" s="683"/>
      <c r="QOT49" s="683"/>
      <c r="QOU49" s="683"/>
      <c r="QOV49" s="683"/>
      <c r="QOW49" s="683"/>
      <c r="QOX49" s="683"/>
      <c r="QOY49" s="683"/>
      <c r="QOZ49" s="683"/>
      <c r="QPA49" s="683"/>
      <c r="QPB49" s="683"/>
      <c r="QPC49" s="683"/>
      <c r="QPD49" s="683"/>
      <c r="QPE49" s="683"/>
      <c r="QPF49" s="683"/>
      <c r="QPG49" s="683"/>
      <c r="QPH49" s="683"/>
      <c r="QPI49" s="683"/>
      <c r="QPJ49" s="683"/>
      <c r="QPK49" s="683"/>
      <c r="QPL49" s="683"/>
      <c r="QPM49" s="683"/>
      <c r="QPN49" s="683"/>
      <c r="QPO49" s="683"/>
      <c r="QPP49" s="683"/>
      <c r="QPQ49" s="683"/>
      <c r="QPR49" s="683"/>
      <c r="QPS49" s="683"/>
      <c r="QPT49" s="683"/>
      <c r="QPU49" s="683"/>
      <c r="QPV49" s="683"/>
      <c r="QPW49" s="683"/>
      <c r="QPX49" s="683"/>
      <c r="QPY49" s="683"/>
      <c r="QPZ49" s="683"/>
      <c r="QQA49" s="683"/>
      <c r="QQB49" s="683"/>
      <c r="QQC49" s="683"/>
      <c r="QQD49" s="683"/>
      <c r="QQE49" s="683"/>
      <c r="QQF49" s="683"/>
      <c r="QQG49" s="683"/>
      <c r="QQH49" s="683"/>
      <c r="QQI49" s="683"/>
      <c r="QQJ49" s="683"/>
      <c r="QQK49" s="683"/>
      <c r="QQL49" s="683"/>
      <c r="QQM49" s="683"/>
      <c r="QQN49" s="683"/>
      <c r="QQO49" s="683"/>
      <c r="QQP49" s="683"/>
      <c r="QQQ49" s="683"/>
      <c r="QQR49" s="683"/>
      <c r="QQS49" s="683"/>
      <c r="QQT49" s="683"/>
      <c r="QQU49" s="683"/>
      <c r="QQV49" s="683"/>
      <c r="QQW49" s="683"/>
      <c r="QQX49" s="683"/>
      <c r="QQY49" s="683"/>
      <c r="QQZ49" s="683"/>
      <c r="QRA49" s="683"/>
      <c r="QRB49" s="683"/>
      <c r="QRC49" s="683"/>
      <c r="QRD49" s="683"/>
      <c r="QRE49" s="683"/>
      <c r="QRF49" s="683"/>
      <c r="QRG49" s="683"/>
      <c r="QRH49" s="683"/>
      <c r="QRI49" s="683"/>
      <c r="QRJ49" s="683"/>
      <c r="QRK49" s="683"/>
      <c r="QRL49" s="683"/>
      <c r="QRM49" s="683"/>
      <c r="QRN49" s="683"/>
      <c r="QRO49" s="683"/>
      <c r="QRP49" s="683"/>
      <c r="QRQ49" s="683"/>
      <c r="QRR49" s="683"/>
      <c r="QRS49" s="683"/>
      <c r="QRT49" s="683"/>
      <c r="QRU49" s="683"/>
      <c r="QRV49" s="683"/>
      <c r="QRW49" s="683"/>
      <c r="QRX49" s="683"/>
      <c r="QRY49" s="683"/>
      <c r="QRZ49" s="683"/>
      <c r="QSA49" s="683"/>
      <c r="QSB49" s="683"/>
      <c r="QSC49" s="683"/>
      <c r="QSD49" s="683"/>
      <c r="QSE49" s="683"/>
      <c r="QSF49" s="683"/>
      <c r="QSG49" s="683"/>
      <c r="QSH49" s="683"/>
      <c r="QSI49" s="683"/>
      <c r="QSJ49" s="683"/>
      <c r="QSK49" s="683"/>
      <c r="QSL49" s="683"/>
      <c r="QSM49" s="683"/>
      <c r="QSN49" s="683"/>
      <c r="QSO49" s="683"/>
      <c r="QSP49" s="683"/>
      <c r="QSQ49" s="683"/>
      <c r="QSR49" s="683"/>
      <c r="QSS49" s="683"/>
      <c r="QST49" s="683"/>
      <c r="QSU49" s="683"/>
      <c r="QSV49" s="683"/>
      <c r="QSW49" s="683"/>
      <c r="QSX49" s="683"/>
      <c r="QSY49" s="683"/>
      <c r="QSZ49" s="683"/>
      <c r="QTA49" s="683"/>
      <c r="QTB49" s="683"/>
      <c r="QTC49" s="683"/>
      <c r="QTD49" s="683"/>
      <c r="QTE49" s="683"/>
      <c r="QTF49" s="683"/>
      <c r="QTG49" s="683"/>
      <c r="QTH49" s="683"/>
      <c r="QTI49" s="683"/>
      <c r="QTJ49" s="683"/>
      <c r="QTK49" s="683"/>
      <c r="QTL49" s="683"/>
      <c r="QTM49" s="683"/>
      <c r="QTN49" s="683"/>
      <c r="QTO49" s="683"/>
      <c r="QTP49" s="683"/>
      <c r="QTQ49" s="683"/>
      <c r="QTR49" s="683"/>
      <c r="QTS49" s="683"/>
      <c r="QTT49" s="683"/>
      <c r="QTU49" s="683"/>
      <c r="QTV49" s="683"/>
      <c r="QTW49" s="683"/>
      <c r="QTX49" s="683"/>
      <c r="QTY49" s="683"/>
      <c r="QTZ49" s="683"/>
      <c r="QUA49" s="683"/>
      <c r="QUB49" s="683"/>
      <c r="QUC49" s="683"/>
      <c r="QUD49" s="683"/>
      <c r="QUE49" s="683"/>
      <c r="QUF49" s="683"/>
      <c r="QUG49" s="683"/>
      <c r="QUH49" s="683"/>
      <c r="QUI49" s="683"/>
      <c r="QUJ49" s="683"/>
      <c r="QUK49" s="683"/>
      <c r="QUL49" s="683"/>
      <c r="QUM49" s="683"/>
      <c r="QUN49" s="683"/>
      <c r="QUO49" s="683"/>
      <c r="QUP49" s="683"/>
      <c r="QUQ49" s="683"/>
      <c r="QUR49" s="683"/>
      <c r="QUS49" s="683"/>
      <c r="QUT49" s="683"/>
      <c r="QUU49" s="683"/>
      <c r="QUV49" s="683"/>
      <c r="QUW49" s="683"/>
      <c r="QUX49" s="683"/>
      <c r="QUY49" s="683"/>
      <c r="QUZ49" s="683"/>
      <c r="QVA49" s="683"/>
      <c r="QVB49" s="683"/>
      <c r="QVC49" s="683"/>
      <c r="QVD49" s="683"/>
      <c r="QVE49" s="683"/>
      <c r="QVF49" s="683"/>
      <c r="QVG49" s="683"/>
      <c r="QVH49" s="683"/>
      <c r="QVI49" s="683"/>
      <c r="QVJ49" s="683"/>
      <c r="QVK49" s="683"/>
      <c r="QVL49" s="683"/>
      <c r="QVM49" s="683"/>
      <c r="QVN49" s="683"/>
      <c r="QVO49" s="683"/>
      <c r="QVP49" s="683"/>
      <c r="QVQ49" s="683"/>
      <c r="QVR49" s="683"/>
      <c r="QVS49" s="683"/>
      <c r="QVT49" s="683"/>
      <c r="QVU49" s="683"/>
      <c r="QVV49" s="683"/>
      <c r="QVW49" s="683"/>
      <c r="QVX49" s="683"/>
      <c r="QVY49" s="683"/>
      <c r="QVZ49" s="683"/>
      <c r="QWA49" s="683"/>
      <c r="QWB49" s="683"/>
      <c r="QWC49" s="683"/>
      <c r="QWD49" s="683"/>
      <c r="QWE49" s="683"/>
      <c r="QWF49" s="683"/>
      <c r="QWG49" s="683"/>
      <c r="QWH49" s="683"/>
      <c r="QWI49" s="683"/>
      <c r="QWJ49" s="683"/>
      <c r="QWK49" s="683"/>
      <c r="QWL49" s="683"/>
      <c r="QWM49" s="683"/>
      <c r="QWN49" s="683"/>
      <c r="QWO49" s="683"/>
      <c r="QWP49" s="683"/>
      <c r="QWQ49" s="683"/>
      <c r="QWR49" s="683"/>
      <c r="QWS49" s="683"/>
      <c r="QWT49" s="683"/>
      <c r="QWU49" s="683"/>
      <c r="QWV49" s="683"/>
      <c r="QWW49" s="683"/>
      <c r="QWX49" s="683"/>
      <c r="QWY49" s="683"/>
      <c r="QWZ49" s="683"/>
      <c r="QXA49" s="683"/>
      <c r="QXB49" s="683"/>
      <c r="QXC49" s="683"/>
      <c r="QXD49" s="683"/>
      <c r="QXE49" s="683"/>
      <c r="QXF49" s="683"/>
      <c r="QXG49" s="683"/>
      <c r="QXH49" s="683"/>
      <c r="QXI49" s="683"/>
      <c r="QXJ49" s="683"/>
      <c r="QXK49" s="683"/>
      <c r="QXL49" s="683"/>
      <c r="QXM49" s="683"/>
      <c r="QXN49" s="683"/>
      <c r="QXO49" s="683"/>
      <c r="QXP49" s="683"/>
      <c r="QXQ49" s="683"/>
      <c r="QXR49" s="683"/>
      <c r="QXS49" s="683"/>
      <c r="QXT49" s="683"/>
      <c r="QXU49" s="683"/>
      <c r="QXV49" s="683"/>
      <c r="QXW49" s="683"/>
      <c r="QXX49" s="683"/>
      <c r="QXY49" s="683"/>
      <c r="QXZ49" s="683"/>
      <c r="QYA49" s="683"/>
      <c r="QYB49" s="683"/>
      <c r="QYC49" s="683"/>
      <c r="QYD49" s="683"/>
      <c r="QYE49" s="683"/>
      <c r="QYF49" s="683"/>
      <c r="QYG49" s="683"/>
      <c r="QYH49" s="683"/>
      <c r="QYI49" s="683"/>
      <c r="QYJ49" s="683"/>
      <c r="QYK49" s="683"/>
      <c r="QYL49" s="683"/>
      <c r="QYM49" s="683"/>
      <c r="QYN49" s="683"/>
      <c r="QYO49" s="683"/>
      <c r="QYP49" s="683"/>
      <c r="QYQ49" s="683"/>
      <c r="QYR49" s="683"/>
      <c r="QYS49" s="683"/>
      <c r="QYT49" s="683"/>
      <c r="QYU49" s="683"/>
      <c r="QYV49" s="683"/>
      <c r="QYW49" s="683"/>
      <c r="QYX49" s="683"/>
      <c r="QYY49" s="683"/>
      <c r="QYZ49" s="683"/>
      <c r="QZA49" s="683"/>
      <c r="QZB49" s="683"/>
      <c r="QZC49" s="683"/>
      <c r="QZD49" s="683"/>
      <c r="QZE49" s="683"/>
      <c r="QZF49" s="683"/>
      <c r="QZG49" s="683"/>
      <c r="QZH49" s="683"/>
      <c r="QZI49" s="683"/>
      <c r="QZJ49" s="683"/>
      <c r="QZK49" s="683"/>
      <c r="QZL49" s="683"/>
      <c r="QZM49" s="683"/>
      <c r="QZN49" s="683"/>
      <c r="QZO49" s="683"/>
      <c r="QZP49" s="683"/>
      <c r="QZQ49" s="683"/>
      <c r="QZR49" s="683"/>
      <c r="QZS49" s="683"/>
      <c r="QZT49" s="683"/>
      <c r="QZU49" s="683"/>
      <c r="QZV49" s="683"/>
      <c r="QZW49" s="683"/>
      <c r="QZX49" s="683"/>
      <c r="QZY49" s="683"/>
      <c r="QZZ49" s="683"/>
      <c r="RAA49" s="683"/>
      <c r="RAB49" s="683"/>
      <c r="RAC49" s="683"/>
      <c r="RAD49" s="683"/>
      <c r="RAE49" s="683"/>
      <c r="RAF49" s="683"/>
      <c r="RAG49" s="683"/>
      <c r="RAH49" s="683"/>
      <c r="RAI49" s="683"/>
      <c r="RAJ49" s="683"/>
      <c r="RAK49" s="683"/>
      <c r="RAL49" s="683"/>
      <c r="RAM49" s="683"/>
      <c r="RAN49" s="683"/>
      <c r="RAO49" s="683"/>
      <c r="RAP49" s="683"/>
      <c r="RAQ49" s="683"/>
      <c r="RAR49" s="683"/>
      <c r="RAS49" s="683"/>
      <c r="RAT49" s="683"/>
      <c r="RAU49" s="683"/>
      <c r="RAV49" s="683"/>
      <c r="RAW49" s="683"/>
      <c r="RAX49" s="683"/>
      <c r="RAY49" s="683"/>
      <c r="RAZ49" s="683"/>
      <c r="RBA49" s="683"/>
      <c r="RBB49" s="683"/>
      <c r="RBC49" s="683"/>
      <c r="RBD49" s="683"/>
      <c r="RBE49" s="683"/>
      <c r="RBF49" s="683"/>
      <c r="RBG49" s="683"/>
      <c r="RBH49" s="683"/>
      <c r="RBI49" s="683"/>
      <c r="RBJ49" s="683"/>
      <c r="RBK49" s="683"/>
      <c r="RBL49" s="683"/>
      <c r="RBM49" s="683"/>
      <c r="RBN49" s="683"/>
      <c r="RBO49" s="683"/>
      <c r="RBP49" s="683"/>
      <c r="RBQ49" s="683"/>
      <c r="RBR49" s="683"/>
      <c r="RBS49" s="683"/>
      <c r="RBT49" s="683"/>
      <c r="RBU49" s="683"/>
      <c r="RBV49" s="683"/>
      <c r="RBW49" s="683"/>
      <c r="RBX49" s="683"/>
      <c r="RBY49" s="683"/>
      <c r="RBZ49" s="683"/>
      <c r="RCA49" s="683"/>
      <c r="RCB49" s="683"/>
      <c r="RCC49" s="683"/>
      <c r="RCD49" s="683"/>
      <c r="RCE49" s="683"/>
      <c r="RCF49" s="683"/>
      <c r="RCG49" s="683"/>
      <c r="RCH49" s="683"/>
      <c r="RCI49" s="683"/>
      <c r="RCJ49" s="683"/>
      <c r="RCK49" s="683"/>
      <c r="RCL49" s="683"/>
      <c r="RCM49" s="683"/>
      <c r="RCN49" s="683"/>
      <c r="RCO49" s="683"/>
      <c r="RCP49" s="683"/>
      <c r="RCQ49" s="683"/>
      <c r="RCR49" s="683"/>
      <c r="RCS49" s="683"/>
      <c r="RCT49" s="683"/>
      <c r="RCU49" s="683"/>
      <c r="RCV49" s="683"/>
      <c r="RCW49" s="683"/>
      <c r="RCX49" s="683"/>
      <c r="RCY49" s="683"/>
      <c r="RCZ49" s="683"/>
      <c r="RDA49" s="683"/>
      <c r="RDB49" s="683"/>
      <c r="RDC49" s="683"/>
      <c r="RDD49" s="683"/>
      <c r="RDE49" s="683"/>
      <c r="RDF49" s="683"/>
      <c r="RDG49" s="683"/>
      <c r="RDH49" s="683"/>
      <c r="RDI49" s="683"/>
      <c r="RDJ49" s="683"/>
      <c r="RDK49" s="683"/>
      <c r="RDL49" s="683"/>
      <c r="RDM49" s="683"/>
      <c r="RDN49" s="683"/>
      <c r="RDO49" s="683"/>
      <c r="RDP49" s="683"/>
      <c r="RDQ49" s="683"/>
      <c r="RDR49" s="683"/>
      <c r="RDS49" s="683"/>
      <c r="RDT49" s="683"/>
      <c r="RDU49" s="683"/>
      <c r="RDV49" s="683"/>
      <c r="RDW49" s="683"/>
      <c r="RDX49" s="683"/>
      <c r="RDY49" s="683"/>
      <c r="RDZ49" s="683"/>
      <c r="REA49" s="683"/>
      <c r="REB49" s="683"/>
      <c r="REC49" s="683"/>
      <c r="RED49" s="683"/>
      <c r="REE49" s="683"/>
      <c r="REF49" s="683"/>
      <c r="REG49" s="683"/>
      <c r="REH49" s="683"/>
      <c r="REI49" s="683"/>
      <c r="REJ49" s="683"/>
      <c r="REK49" s="683"/>
      <c r="REL49" s="683"/>
      <c r="REM49" s="683"/>
      <c r="REN49" s="683"/>
      <c r="REO49" s="683"/>
      <c r="REP49" s="683"/>
      <c r="REQ49" s="683"/>
      <c r="RER49" s="683"/>
      <c r="RES49" s="683"/>
      <c r="RET49" s="683"/>
      <c r="REU49" s="683"/>
      <c r="REV49" s="683"/>
      <c r="REW49" s="683"/>
      <c r="REX49" s="683"/>
      <c r="REY49" s="683"/>
      <c r="REZ49" s="683"/>
      <c r="RFA49" s="683"/>
      <c r="RFB49" s="683"/>
      <c r="RFC49" s="683"/>
      <c r="RFD49" s="683"/>
      <c r="RFE49" s="683"/>
      <c r="RFF49" s="683"/>
      <c r="RFG49" s="683"/>
      <c r="RFH49" s="683"/>
      <c r="RFI49" s="683"/>
      <c r="RFJ49" s="683"/>
      <c r="RFK49" s="683"/>
      <c r="RFL49" s="683"/>
      <c r="RFM49" s="683"/>
      <c r="RFN49" s="683"/>
      <c r="RFO49" s="683"/>
      <c r="RFP49" s="683"/>
      <c r="RFQ49" s="683"/>
      <c r="RFR49" s="683"/>
      <c r="RFS49" s="683"/>
      <c r="RFT49" s="683"/>
      <c r="RFU49" s="683"/>
      <c r="RFV49" s="683"/>
      <c r="RFW49" s="683"/>
      <c r="RFX49" s="683"/>
      <c r="RFY49" s="683"/>
      <c r="RFZ49" s="683"/>
      <c r="RGA49" s="683"/>
      <c r="RGB49" s="683"/>
      <c r="RGC49" s="683"/>
      <c r="RGD49" s="683"/>
      <c r="RGE49" s="683"/>
      <c r="RGF49" s="683"/>
      <c r="RGG49" s="683"/>
      <c r="RGH49" s="683"/>
      <c r="RGI49" s="683"/>
      <c r="RGJ49" s="683"/>
      <c r="RGK49" s="683"/>
      <c r="RGL49" s="683"/>
      <c r="RGM49" s="683"/>
      <c r="RGN49" s="683"/>
      <c r="RGO49" s="683"/>
      <c r="RGP49" s="683"/>
      <c r="RGQ49" s="683"/>
      <c r="RGR49" s="683"/>
      <c r="RGS49" s="683"/>
      <c r="RGT49" s="683"/>
      <c r="RGU49" s="683"/>
      <c r="RGV49" s="683"/>
      <c r="RGW49" s="683"/>
      <c r="RGX49" s="683"/>
      <c r="RGY49" s="683"/>
      <c r="RGZ49" s="683"/>
      <c r="RHA49" s="683"/>
      <c r="RHB49" s="683"/>
      <c r="RHC49" s="683"/>
      <c r="RHD49" s="683"/>
      <c r="RHE49" s="683"/>
      <c r="RHF49" s="683"/>
      <c r="RHG49" s="683"/>
      <c r="RHH49" s="683"/>
      <c r="RHI49" s="683"/>
      <c r="RHJ49" s="683"/>
      <c r="RHK49" s="683"/>
      <c r="RHL49" s="683"/>
      <c r="RHM49" s="683"/>
      <c r="RHN49" s="683"/>
      <c r="RHO49" s="683"/>
      <c r="RHP49" s="683"/>
      <c r="RHQ49" s="683"/>
      <c r="RHR49" s="683"/>
      <c r="RHS49" s="683"/>
      <c r="RHT49" s="683"/>
      <c r="RHU49" s="683"/>
      <c r="RHV49" s="683"/>
      <c r="RHW49" s="683"/>
      <c r="RHX49" s="683"/>
      <c r="RHY49" s="683"/>
      <c r="RHZ49" s="683"/>
      <c r="RIA49" s="683"/>
      <c r="RIB49" s="683"/>
      <c r="RIC49" s="683"/>
      <c r="RID49" s="683"/>
      <c r="RIE49" s="683"/>
      <c r="RIF49" s="683"/>
      <c r="RIG49" s="683"/>
      <c r="RIH49" s="683"/>
      <c r="RII49" s="683"/>
      <c r="RIJ49" s="683"/>
      <c r="RIK49" s="683"/>
      <c r="RIL49" s="683"/>
      <c r="RIM49" s="683"/>
      <c r="RIN49" s="683"/>
      <c r="RIO49" s="683"/>
      <c r="RIP49" s="683"/>
      <c r="RIQ49" s="683"/>
      <c r="RIR49" s="683"/>
      <c r="RIS49" s="683"/>
      <c r="RIT49" s="683"/>
      <c r="RIU49" s="683"/>
      <c r="RIV49" s="683"/>
      <c r="RIW49" s="683"/>
      <c r="RIX49" s="683"/>
      <c r="RIY49" s="683"/>
      <c r="RIZ49" s="683"/>
      <c r="RJA49" s="683"/>
      <c r="RJB49" s="683"/>
      <c r="RJC49" s="683"/>
      <c r="RJD49" s="683"/>
      <c r="RJE49" s="683"/>
      <c r="RJF49" s="683"/>
      <c r="RJG49" s="683"/>
      <c r="RJH49" s="683"/>
      <c r="RJI49" s="683"/>
      <c r="RJJ49" s="683"/>
      <c r="RJK49" s="683"/>
      <c r="RJL49" s="683"/>
      <c r="RJM49" s="683"/>
      <c r="RJN49" s="683"/>
      <c r="RJO49" s="683"/>
      <c r="RJP49" s="683"/>
      <c r="RJQ49" s="683"/>
      <c r="RJR49" s="683"/>
      <c r="RJS49" s="683"/>
      <c r="RJT49" s="683"/>
      <c r="RJU49" s="683"/>
      <c r="RJV49" s="683"/>
      <c r="RJW49" s="683"/>
      <c r="RJX49" s="683"/>
      <c r="RJY49" s="683"/>
      <c r="RJZ49" s="683"/>
      <c r="RKA49" s="683"/>
      <c r="RKB49" s="683"/>
      <c r="RKC49" s="683"/>
      <c r="RKD49" s="683"/>
      <c r="RKE49" s="683"/>
      <c r="RKF49" s="683"/>
      <c r="RKG49" s="683"/>
      <c r="RKH49" s="683"/>
      <c r="RKI49" s="683"/>
      <c r="RKJ49" s="683"/>
      <c r="RKK49" s="683"/>
      <c r="RKL49" s="683"/>
      <c r="RKM49" s="683"/>
      <c r="RKN49" s="683"/>
      <c r="RKO49" s="683"/>
      <c r="RKP49" s="683"/>
      <c r="RKQ49" s="683"/>
      <c r="RKR49" s="683"/>
      <c r="RKS49" s="683"/>
      <c r="RKT49" s="683"/>
      <c r="RKU49" s="683"/>
      <c r="RKV49" s="683"/>
      <c r="RKW49" s="683"/>
      <c r="RKX49" s="683"/>
      <c r="RKY49" s="683"/>
      <c r="RKZ49" s="683"/>
      <c r="RLA49" s="683"/>
      <c r="RLB49" s="683"/>
      <c r="RLC49" s="683"/>
      <c r="RLD49" s="683"/>
      <c r="RLE49" s="683"/>
      <c r="RLF49" s="683"/>
      <c r="RLG49" s="683"/>
      <c r="RLH49" s="683"/>
      <c r="RLI49" s="683"/>
      <c r="RLJ49" s="683"/>
      <c r="RLK49" s="683"/>
      <c r="RLL49" s="683"/>
      <c r="RLM49" s="683"/>
      <c r="RLN49" s="683"/>
      <c r="RLO49" s="683"/>
      <c r="RLP49" s="683"/>
      <c r="RLQ49" s="683"/>
      <c r="RLR49" s="683"/>
      <c r="RLS49" s="683"/>
      <c r="RLT49" s="683"/>
      <c r="RLU49" s="683"/>
      <c r="RLV49" s="683"/>
      <c r="RLW49" s="683"/>
      <c r="RLX49" s="683"/>
      <c r="RLY49" s="683"/>
      <c r="RLZ49" s="683"/>
      <c r="RMA49" s="683"/>
      <c r="RMB49" s="683"/>
      <c r="RMC49" s="683"/>
      <c r="RMD49" s="683"/>
      <c r="RME49" s="683"/>
      <c r="RMF49" s="683"/>
      <c r="RMG49" s="683"/>
      <c r="RMH49" s="683"/>
      <c r="RMI49" s="683"/>
      <c r="RMJ49" s="683"/>
      <c r="RMK49" s="683"/>
      <c r="RML49" s="683"/>
      <c r="RMM49" s="683"/>
      <c r="RMN49" s="683"/>
      <c r="RMO49" s="683"/>
      <c r="RMP49" s="683"/>
      <c r="RMQ49" s="683"/>
      <c r="RMR49" s="683"/>
      <c r="RMS49" s="683"/>
      <c r="RMT49" s="683"/>
      <c r="RMU49" s="683"/>
      <c r="RMV49" s="683"/>
      <c r="RMW49" s="683"/>
      <c r="RMX49" s="683"/>
      <c r="RMY49" s="683"/>
      <c r="RMZ49" s="683"/>
      <c r="RNA49" s="683"/>
      <c r="RNB49" s="683"/>
      <c r="RNC49" s="683"/>
      <c r="RND49" s="683"/>
      <c r="RNE49" s="683"/>
      <c r="RNF49" s="683"/>
      <c r="RNG49" s="683"/>
      <c r="RNH49" s="683"/>
      <c r="RNI49" s="683"/>
      <c r="RNJ49" s="683"/>
      <c r="RNK49" s="683"/>
      <c r="RNL49" s="683"/>
      <c r="RNM49" s="683"/>
      <c r="RNN49" s="683"/>
      <c r="RNO49" s="683"/>
      <c r="RNP49" s="683"/>
      <c r="RNQ49" s="683"/>
      <c r="RNR49" s="683"/>
      <c r="RNS49" s="683"/>
      <c r="RNT49" s="683"/>
      <c r="RNU49" s="683"/>
      <c r="RNV49" s="683"/>
      <c r="RNW49" s="683"/>
      <c r="RNX49" s="683"/>
      <c r="RNY49" s="683"/>
      <c r="RNZ49" s="683"/>
      <c r="ROA49" s="683"/>
      <c r="ROB49" s="683"/>
      <c r="ROC49" s="683"/>
      <c r="ROD49" s="683"/>
      <c r="ROE49" s="683"/>
      <c r="ROF49" s="683"/>
      <c r="ROG49" s="683"/>
      <c r="ROH49" s="683"/>
      <c r="ROI49" s="683"/>
      <c r="ROJ49" s="683"/>
      <c r="ROK49" s="683"/>
      <c r="ROL49" s="683"/>
      <c r="ROM49" s="683"/>
      <c r="RON49" s="683"/>
      <c r="ROO49" s="683"/>
      <c r="ROP49" s="683"/>
      <c r="ROQ49" s="683"/>
      <c r="ROR49" s="683"/>
      <c r="ROS49" s="683"/>
      <c r="ROT49" s="683"/>
      <c r="ROU49" s="683"/>
      <c r="ROV49" s="683"/>
      <c r="ROW49" s="683"/>
      <c r="ROX49" s="683"/>
      <c r="ROY49" s="683"/>
      <c r="ROZ49" s="683"/>
      <c r="RPA49" s="683"/>
      <c r="RPB49" s="683"/>
      <c r="RPC49" s="683"/>
      <c r="RPD49" s="683"/>
      <c r="RPE49" s="683"/>
      <c r="RPF49" s="683"/>
      <c r="RPG49" s="683"/>
      <c r="RPH49" s="683"/>
      <c r="RPI49" s="683"/>
      <c r="RPJ49" s="683"/>
      <c r="RPK49" s="683"/>
      <c r="RPL49" s="683"/>
      <c r="RPM49" s="683"/>
      <c r="RPN49" s="683"/>
      <c r="RPO49" s="683"/>
      <c r="RPP49" s="683"/>
      <c r="RPQ49" s="683"/>
      <c r="RPR49" s="683"/>
      <c r="RPS49" s="683"/>
      <c r="RPT49" s="683"/>
      <c r="RPU49" s="683"/>
      <c r="RPV49" s="683"/>
      <c r="RPW49" s="683"/>
      <c r="RPX49" s="683"/>
      <c r="RPY49" s="683"/>
      <c r="RPZ49" s="683"/>
      <c r="RQA49" s="683"/>
      <c r="RQB49" s="683"/>
      <c r="RQC49" s="683"/>
      <c r="RQD49" s="683"/>
      <c r="RQE49" s="683"/>
      <c r="RQF49" s="683"/>
      <c r="RQG49" s="683"/>
      <c r="RQH49" s="683"/>
      <c r="RQI49" s="683"/>
      <c r="RQJ49" s="683"/>
      <c r="RQK49" s="683"/>
      <c r="RQL49" s="683"/>
      <c r="RQM49" s="683"/>
      <c r="RQN49" s="683"/>
      <c r="RQO49" s="683"/>
      <c r="RQP49" s="683"/>
      <c r="RQQ49" s="683"/>
      <c r="RQR49" s="683"/>
      <c r="RQS49" s="683"/>
      <c r="RQT49" s="683"/>
      <c r="RQU49" s="683"/>
      <c r="RQV49" s="683"/>
      <c r="RQW49" s="683"/>
      <c r="RQX49" s="683"/>
      <c r="RQY49" s="683"/>
      <c r="RQZ49" s="683"/>
      <c r="RRA49" s="683"/>
      <c r="RRB49" s="683"/>
      <c r="RRC49" s="683"/>
      <c r="RRD49" s="683"/>
      <c r="RRE49" s="683"/>
      <c r="RRF49" s="683"/>
      <c r="RRG49" s="683"/>
      <c r="RRH49" s="683"/>
      <c r="RRI49" s="683"/>
      <c r="RRJ49" s="683"/>
      <c r="RRK49" s="683"/>
      <c r="RRL49" s="683"/>
      <c r="RRM49" s="683"/>
      <c r="RRN49" s="683"/>
      <c r="RRO49" s="683"/>
      <c r="RRP49" s="683"/>
      <c r="RRQ49" s="683"/>
      <c r="RRR49" s="683"/>
      <c r="RRS49" s="683"/>
      <c r="RRT49" s="683"/>
      <c r="RRU49" s="683"/>
      <c r="RRV49" s="683"/>
      <c r="RRW49" s="683"/>
      <c r="RRX49" s="683"/>
      <c r="RRY49" s="683"/>
      <c r="RRZ49" s="683"/>
      <c r="RSA49" s="683"/>
      <c r="RSB49" s="683"/>
      <c r="RSC49" s="683"/>
      <c r="RSD49" s="683"/>
      <c r="RSE49" s="683"/>
      <c r="RSF49" s="683"/>
      <c r="RSG49" s="683"/>
      <c r="RSH49" s="683"/>
      <c r="RSI49" s="683"/>
      <c r="RSJ49" s="683"/>
      <c r="RSK49" s="683"/>
      <c r="RSL49" s="683"/>
      <c r="RSM49" s="683"/>
      <c r="RSN49" s="683"/>
      <c r="RSO49" s="683"/>
      <c r="RSP49" s="683"/>
      <c r="RSQ49" s="683"/>
      <c r="RSR49" s="683"/>
      <c r="RSS49" s="683"/>
      <c r="RST49" s="683"/>
      <c r="RSU49" s="683"/>
      <c r="RSV49" s="683"/>
      <c r="RSW49" s="683"/>
      <c r="RSX49" s="683"/>
      <c r="RSY49" s="683"/>
      <c r="RSZ49" s="683"/>
      <c r="RTA49" s="683"/>
      <c r="RTB49" s="683"/>
      <c r="RTC49" s="683"/>
      <c r="RTD49" s="683"/>
      <c r="RTE49" s="683"/>
      <c r="RTF49" s="683"/>
      <c r="RTG49" s="683"/>
      <c r="RTH49" s="683"/>
      <c r="RTI49" s="683"/>
      <c r="RTJ49" s="683"/>
      <c r="RTK49" s="683"/>
      <c r="RTL49" s="683"/>
      <c r="RTM49" s="683"/>
      <c r="RTN49" s="683"/>
      <c r="RTO49" s="683"/>
      <c r="RTP49" s="683"/>
      <c r="RTQ49" s="683"/>
      <c r="RTR49" s="683"/>
      <c r="RTS49" s="683"/>
      <c r="RTT49" s="683"/>
      <c r="RTU49" s="683"/>
      <c r="RTV49" s="683"/>
      <c r="RTW49" s="683"/>
      <c r="RTX49" s="683"/>
      <c r="RTY49" s="683"/>
      <c r="RTZ49" s="683"/>
      <c r="RUA49" s="683"/>
      <c r="RUB49" s="683"/>
      <c r="RUC49" s="683"/>
      <c r="RUD49" s="683"/>
      <c r="RUE49" s="683"/>
      <c r="RUF49" s="683"/>
      <c r="RUG49" s="683"/>
      <c r="RUH49" s="683"/>
      <c r="RUI49" s="683"/>
      <c r="RUJ49" s="683"/>
      <c r="RUK49" s="683"/>
      <c r="RUL49" s="683"/>
      <c r="RUM49" s="683"/>
      <c r="RUN49" s="683"/>
      <c r="RUO49" s="683"/>
      <c r="RUP49" s="683"/>
      <c r="RUQ49" s="683"/>
      <c r="RUR49" s="683"/>
      <c r="RUS49" s="683"/>
      <c r="RUT49" s="683"/>
      <c r="RUU49" s="683"/>
      <c r="RUV49" s="683"/>
      <c r="RUW49" s="683"/>
      <c r="RUX49" s="683"/>
      <c r="RUY49" s="683"/>
      <c r="RUZ49" s="683"/>
      <c r="RVA49" s="683"/>
      <c r="RVB49" s="683"/>
      <c r="RVC49" s="683"/>
      <c r="RVD49" s="683"/>
      <c r="RVE49" s="683"/>
      <c r="RVF49" s="683"/>
      <c r="RVG49" s="683"/>
      <c r="RVH49" s="683"/>
      <c r="RVI49" s="683"/>
      <c r="RVJ49" s="683"/>
      <c r="RVK49" s="683"/>
      <c r="RVL49" s="683"/>
      <c r="RVM49" s="683"/>
      <c r="RVN49" s="683"/>
      <c r="RVO49" s="683"/>
      <c r="RVP49" s="683"/>
      <c r="RVQ49" s="683"/>
      <c r="RVR49" s="683"/>
      <c r="RVS49" s="683"/>
      <c r="RVT49" s="683"/>
      <c r="RVU49" s="683"/>
      <c r="RVV49" s="683"/>
      <c r="RVW49" s="683"/>
      <c r="RVX49" s="683"/>
      <c r="RVY49" s="683"/>
      <c r="RVZ49" s="683"/>
      <c r="RWA49" s="683"/>
      <c r="RWB49" s="683"/>
      <c r="RWC49" s="683"/>
      <c r="RWD49" s="683"/>
      <c r="RWE49" s="683"/>
      <c r="RWF49" s="683"/>
      <c r="RWG49" s="683"/>
      <c r="RWH49" s="683"/>
      <c r="RWI49" s="683"/>
      <c r="RWJ49" s="683"/>
      <c r="RWK49" s="683"/>
      <c r="RWL49" s="683"/>
      <c r="RWM49" s="683"/>
      <c r="RWN49" s="683"/>
      <c r="RWO49" s="683"/>
      <c r="RWP49" s="683"/>
      <c r="RWQ49" s="683"/>
      <c r="RWR49" s="683"/>
      <c r="RWS49" s="683"/>
      <c r="RWT49" s="683"/>
      <c r="RWU49" s="683"/>
      <c r="RWV49" s="683"/>
      <c r="RWW49" s="683"/>
      <c r="RWX49" s="683"/>
      <c r="RWY49" s="683"/>
      <c r="RWZ49" s="683"/>
      <c r="RXA49" s="683"/>
      <c r="RXB49" s="683"/>
      <c r="RXC49" s="683"/>
      <c r="RXD49" s="683"/>
      <c r="RXE49" s="683"/>
      <c r="RXF49" s="683"/>
      <c r="RXG49" s="683"/>
      <c r="RXH49" s="683"/>
      <c r="RXI49" s="683"/>
      <c r="RXJ49" s="683"/>
      <c r="RXK49" s="683"/>
      <c r="RXL49" s="683"/>
      <c r="RXM49" s="683"/>
      <c r="RXN49" s="683"/>
      <c r="RXO49" s="683"/>
      <c r="RXP49" s="683"/>
      <c r="RXQ49" s="683"/>
      <c r="RXR49" s="683"/>
      <c r="RXS49" s="683"/>
      <c r="RXT49" s="683"/>
      <c r="RXU49" s="683"/>
      <c r="RXV49" s="683"/>
      <c r="RXW49" s="683"/>
      <c r="RXX49" s="683"/>
      <c r="RXY49" s="683"/>
      <c r="RXZ49" s="683"/>
      <c r="RYA49" s="683"/>
      <c r="RYB49" s="683"/>
      <c r="RYC49" s="683"/>
      <c r="RYD49" s="683"/>
      <c r="RYE49" s="683"/>
      <c r="RYF49" s="683"/>
      <c r="RYG49" s="683"/>
      <c r="RYH49" s="683"/>
      <c r="RYI49" s="683"/>
      <c r="RYJ49" s="683"/>
      <c r="RYK49" s="683"/>
      <c r="RYL49" s="683"/>
      <c r="RYM49" s="683"/>
      <c r="RYN49" s="683"/>
      <c r="RYO49" s="683"/>
      <c r="RYP49" s="683"/>
      <c r="RYQ49" s="683"/>
      <c r="RYR49" s="683"/>
      <c r="RYS49" s="683"/>
      <c r="RYT49" s="683"/>
      <c r="RYU49" s="683"/>
      <c r="RYV49" s="683"/>
      <c r="RYW49" s="683"/>
      <c r="RYX49" s="683"/>
      <c r="RYY49" s="683"/>
      <c r="RYZ49" s="683"/>
      <c r="RZA49" s="683"/>
      <c r="RZB49" s="683"/>
      <c r="RZC49" s="683"/>
      <c r="RZD49" s="683"/>
      <c r="RZE49" s="683"/>
      <c r="RZF49" s="683"/>
      <c r="RZG49" s="683"/>
      <c r="RZH49" s="683"/>
      <c r="RZI49" s="683"/>
      <c r="RZJ49" s="683"/>
      <c r="RZK49" s="683"/>
      <c r="RZL49" s="683"/>
      <c r="RZM49" s="683"/>
      <c r="RZN49" s="683"/>
      <c r="RZO49" s="683"/>
      <c r="RZP49" s="683"/>
      <c r="RZQ49" s="683"/>
      <c r="RZR49" s="683"/>
      <c r="RZS49" s="683"/>
      <c r="RZT49" s="683"/>
      <c r="RZU49" s="683"/>
      <c r="RZV49" s="683"/>
      <c r="RZW49" s="683"/>
      <c r="RZX49" s="683"/>
      <c r="RZY49" s="683"/>
      <c r="RZZ49" s="683"/>
      <c r="SAA49" s="683"/>
      <c r="SAB49" s="683"/>
      <c r="SAC49" s="683"/>
      <c r="SAD49" s="683"/>
      <c r="SAE49" s="683"/>
      <c r="SAF49" s="683"/>
      <c r="SAG49" s="683"/>
      <c r="SAH49" s="683"/>
      <c r="SAI49" s="683"/>
      <c r="SAJ49" s="683"/>
      <c r="SAK49" s="683"/>
      <c r="SAL49" s="683"/>
      <c r="SAM49" s="683"/>
      <c r="SAN49" s="683"/>
      <c r="SAO49" s="683"/>
      <c r="SAP49" s="683"/>
      <c r="SAQ49" s="683"/>
      <c r="SAR49" s="683"/>
      <c r="SAS49" s="683"/>
      <c r="SAT49" s="683"/>
      <c r="SAU49" s="683"/>
      <c r="SAV49" s="683"/>
      <c r="SAW49" s="683"/>
      <c r="SAX49" s="683"/>
      <c r="SAY49" s="683"/>
      <c r="SAZ49" s="683"/>
      <c r="SBA49" s="683"/>
      <c r="SBB49" s="683"/>
      <c r="SBC49" s="683"/>
      <c r="SBD49" s="683"/>
      <c r="SBE49" s="683"/>
      <c r="SBF49" s="683"/>
      <c r="SBG49" s="683"/>
      <c r="SBH49" s="683"/>
      <c r="SBI49" s="683"/>
      <c r="SBJ49" s="683"/>
      <c r="SBK49" s="683"/>
      <c r="SBL49" s="683"/>
      <c r="SBM49" s="683"/>
      <c r="SBN49" s="683"/>
      <c r="SBO49" s="683"/>
      <c r="SBP49" s="683"/>
      <c r="SBQ49" s="683"/>
      <c r="SBR49" s="683"/>
      <c r="SBS49" s="683"/>
      <c r="SBT49" s="683"/>
      <c r="SBU49" s="683"/>
      <c r="SBV49" s="683"/>
      <c r="SBW49" s="683"/>
      <c r="SBX49" s="683"/>
      <c r="SBY49" s="683"/>
      <c r="SBZ49" s="683"/>
      <c r="SCA49" s="683"/>
      <c r="SCB49" s="683"/>
      <c r="SCC49" s="683"/>
      <c r="SCD49" s="683"/>
      <c r="SCE49" s="683"/>
      <c r="SCF49" s="683"/>
      <c r="SCG49" s="683"/>
      <c r="SCH49" s="683"/>
      <c r="SCI49" s="683"/>
      <c r="SCJ49" s="683"/>
      <c r="SCK49" s="683"/>
      <c r="SCL49" s="683"/>
      <c r="SCM49" s="683"/>
      <c r="SCN49" s="683"/>
      <c r="SCO49" s="683"/>
      <c r="SCP49" s="683"/>
      <c r="SCQ49" s="683"/>
      <c r="SCR49" s="683"/>
      <c r="SCS49" s="683"/>
      <c r="SCT49" s="683"/>
      <c r="SCU49" s="683"/>
      <c r="SCV49" s="683"/>
      <c r="SCW49" s="683"/>
      <c r="SCX49" s="683"/>
      <c r="SCY49" s="683"/>
      <c r="SCZ49" s="683"/>
      <c r="SDA49" s="683"/>
      <c r="SDB49" s="683"/>
      <c r="SDC49" s="683"/>
      <c r="SDD49" s="683"/>
      <c r="SDE49" s="683"/>
      <c r="SDF49" s="683"/>
      <c r="SDG49" s="683"/>
      <c r="SDH49" s="683"/>
      <c r="SDI49" s="683"/>
      <c r="SDJ49" s="683"/>
      <c r="SDK49" s="683"/>
      <c r="SDL49" s="683"/>
      <c r="SDM49" s="683"/>
      <c r="SDN49" s="683"/>
      <c r="SDO49" s="683"/>
      <c r="SDP49" s="683"/>
      <c r="SDQ49" s="683"/>
      <c r="SDR49" s="683"/>
      <c r="SDS49" s="683"/>
      <c r="SDT49" s="683"/>
      <c r="SDU49" s="683"/>
      <c r="SDV49" s="683"/>
      <c r="SDW49" s="683"/>
      <c r="SDX49" s="683"/>
      <c r="SDY49" s="683"/>
      <c r="SDZ49" s="683"/>
      <c r="SEA49" s="683"/>
      <c r="SEB49" s="683"/>
      <c r="SEC49" s="683"/>
      <c r="SED49" s="683"/>
      <c r="SEE49" s="683"/>
      <c r="SEF49" s="683"/>
      <c r="SEG49" s="683"/>
      <c r="SEH49" s="683"/>
      <c r="SEI49" s="683"/>
      <c r="SEJ49" s="683"/>
      <c r="SEK49" s="683"/>
      <c r="SEL49" s="683"/>
      <c r="SEM49" s="683"/>
      <c r="SEN49" s="683"/>
      <c r="SEO49" s="683"/>
      <c r="SEP49" s="683"/>
      <c r="SEQ49" s="683"/>
      <c r="SER49" s="683"/>
      <c r="SES49" s="683"/>
      <c r="SET49" s="683"/>
      <c r="SEU49" s="683"/>
      <c r="SEV49" s="683"/>
      <c r="SEW49" s="683"/>
      <c r="SEX49" s="683"/>
      <c r="SEY49" s="683"/>
      <c r="SEZ49" s="683"/>
      <c r="SFA49" s="683"/>
      <c r="SFB49" s="683"/>
      <c r="SFC49" s="683"/>
      <c r="SFD49" s="683"/>
      <c r="SFE49" s="683"/>
      <c r="SFF49" s="683"/>
      <c r="SFG49" s="683"/>
      <c r="SFH49" s="683"/>
      <c r="SFI49" s="683"/>
      <c r="SFJ49" s="683"/>
      <c r="SFK49" s="683"/>
      <c r="SFL49" s="683"/>
      <c r="SFM49" s="683"/>
      <c r="SFN49" s="683"/>
      <c r="SFO49" s="683"/>
      <c r="SFP49" s="683"/>
      <c r="SFQ49" s="683"/>
      <c r="SFR49" s="683"/>
      <c r="SFS49" s="683"/>
      <c r="SFT49" s="683"/>
      <c r="SFU49" s="683"/>
      <c r="SFV49" s="683"/>
      <c r="SFW49" s="683"/>
      <c r="SFX49" s="683"/>
      <c r="SFY49" s="683"/>
      <c r="SFZ49" s="683"/>
      <c r="SGA49" s="683"/>
      <c r="SGB49" s="683"/>
      <c r="SGC49" s="683"/>
      <c r="SGD49" s="683"/>
      <c r="SGE49" s="683"/>
      <c r="SGF49" s="683"/>
      <c r="SGG49" s="683"/>
      <c r="SGH49" s="683"/>
      <c r="SGI49" s="683"/>
      <c r="SGJ49" s="683"/>
      <c r="SGK49" s="683"/>
      <c r="SGL49" s="683"/>
      <c r="SGM49" s="683"/>
      <c r="SGN49" s="683"/>
      <c r="SGO49" s="683"/>
      <c r="SGP49" s="683"/>
      <c r="SGQ49" s="683"/>
      <c r="SGR49" s="683"/>
      <c r="SGS49" s="683"/>
      <c r="SGT49" s="683"/>
      <c r="SGU49" s="683"/>
      <c r="SGV49" s="683"/>
      <c r="SGW49" s="683"/>
      <c r="SGX49" s="683"/>
      <c r="SGY49" s="683"/>
      <c r="SGZ49" s="683"/>
      <c r="SHA49" s="683"/>
      <c r="SHB49" s="683"/>
      <c r="SHC49" s="683"/>
      <c r="SHD49" s="683"/>
      <c r="SHE49" s="683"/>
      <c r="SHF49" s="683"/>
      <c r="SHG49" s="683"/>
      <c r="SHH49" s="683"/>
      <c r="SHI49" s="683"/>
      <c r="SHJ49" s="683"/>
      <c r="SHK49" s="683"/>
      <c r="SHL49" s="683"/>
      <c r="SHM49" s="683"/>
      <c r="SHN49" s="683"/>
      <c r="SHO49" s="683"/>
      <c r="SHP49" s="683"/>
      <c r="SHQ49" s="683"/>
      <c r="SHR49" s="683"/>
      <c r="SHS49" s="683"/>
      <c r="SHT49" s="683"/>
      <c r="SHU49" s="683"/>
      <c r="SHV49" s="683"/>
      <c r="SHW49" s="683"/>
      <c r="SHX49" s="683"/>
      <c r="SHY49" s="683"/>
      <c r="SHZ49" s="683"/>
      <c r="SIA49" s="683"/>
      <c r="SIB49" s="683"/>
      <c r="SIC49" s="683"/>
      <c r="SID49" s="683"/>
      <c r="SIE49" s="683"/>
      <c r="SIF49" s="683"/>
      <c r="SIG49" s="683"/>
      <c r="SIH49" s="683"/>
      <c r="SII49" s="683"/>
      <c r="SIJ49" s="683"/>
      <c r="SIK49" s="683"/>
      <c r="SIL49" s="683"/>
      <c r="SIM49" s="683"/>
      <c r="SIN49" s="683"/>
      <c r="SIO49" s="683"/>
      <c r="SIP49" s="683"/>
      <c r="SIQ49" s="683"/>
      <c r="SIR49" s="683"/>
      <c r="SIS49" s="683"/>
      <c r="SIT49" s="683"/>
      <c r="SIU49" s="683"/>
      <c r="SIV49" s="683"/>
      <c r="SIW49" s="683"/>
      <c r="SIX49" s="683"/>
      <c r="SIY49" s="683"/>
      <c r="SIZ49" s="683"/>
      <c r="SJA49" s="683"/>
      <c r="SJB49" s="683"/>
      <c r="SJC49" s="683"/>
      <c r="SJD49" s="683"/>
      <c r="SJE49" s="683"/>
      <c r="SJF49" s="683"/>
      <c r="SJG49" s="683"/>
      <c r="SJH49" s="683"/>
      <c r="SJI49" s="683"/>
      <c r="SJJ49" s="683"/>
      <c r="SJK49" s="683"/>
      <c r="SJL49" s="683"/>
      <c r="SJM49" s="683"/>
      <c r="SJN49" s="683"/>
      <c r="SJO49" s="683"/>
      <c r="SJP49" s="683"/>
      <c r="SJQ49" s="683"/>
      <c r="SJR49" s="683"/>
      <c r="SJS49" s="683"/>
      <c r="SJT49" s="683"/>
      <c r="SJU49" s="683"/>
      <c r="SJV49" s="683"/>
      <c r="SJW49" s="683"/>
      <c r="SJX49" s="683"/>
      <c r="SJY49" s="683"/>
      <c r="SJZ49" s="683"/>
      <c r="SKA49" s="683"/>
      <c r="SKB49" s="683"/>
      <c r="SKC49" s="683"/>
      <c r="SKD49" s="683"/>
      <c r="SKE49" s="683"/>
      <c r="SKF49" s="683"/>
      <c r="SKG49" s="683"/>
      <c r="SKH49" s="683"/>
      <c r="SKI49" s="683"/>
      <c r="SKJ49" s="683"/>
      <c r="SKK49" s="683"/>
      <c r="SKL49" s="683"/>
      <c r="SKM49" s="683"/>
      <c r="SKN49" s="683"/>
      <c r="SKO49" s="683"/>
      <c r="SKP49" s="683"/>
      <c r="SKQ49" s="683"/>
      <c r="SKR49" s="683"/>
      <c r="SKS49" s="683"/>
      <c r="SKT49" s="683"/>
      <c r="SKU49" s="683"/>
      <c r="SKV49" s="683"/>
      <c r="SKW49" s="683"/>
      <c r="SKX49" s="683"/>
      <c r="SKY49" s="683"/>
      <c r="SKZ49" s="683"/>
      <c r="SLA49" s="683"/>
      <c r="SLB49" s="683"/>
      <c r="SLC49" s="683"/>
      <c r="SLD49" s="683"/>
      <c r="SLE49" s="683"/>
      <c r="SLF49" s="683"/>
      <c r="SLG49" s="683"/>
      <c r="SLH49" s="683"/>
      <c r="SLI49" s="683"/>
      <c r="SLJ49" s="683"/>
      <c r="SLK49" s="683"/>
      <c r="SLL49" s="683"/>
      <c r="SLM49" s="683"/>
      <c r="SLN49" s="683"/>
      <c r="SLO49" s="683"/>
      <c r="SLP49" s="683"/>
      <c r="SLQ49" s="683"/>
      <c r="SLR49" s="683"/>
      <c r="SLS49" s="683"/>
      <c r="SLT49" s="683"/>
      <c r="SLU49" s="683"/>
      <c r="SLV49" s="683"/>
      <c r="SLW49" s="683"/>
      <c r="SLX49" s="683"/>
      <c r="SLY49" s="683"/>
      <c r="SLZ49" s="683"/>
      <c r="SMA49" s="683"/>
      <c r="SMB49" s="683"/>
      <c r="SMC49" s="683"/>
      <c r="SMD49" s="683"/>
      <c r="SME49" s="683"/>
      <c r="SMF49" s="683"/>
      <c r="SMG49" s="683"/>
      <c r="SMH49" s="683"/>
      <c r="SMI49" s="683"/>
      <c r="SMJ49" s="683"/>
      <c r="SMK49" s="683"/>
      <c r="SML49" s="683"/>
      <c r="SMM49" s="683"/>
      <c r="SMN49" s="683"/>
      <c r="SMO49" s="683"/>
      <c r="SMP49" s="683"/>
      <c r="SMQ49" s="683"/>
      <c r="SMR49" s="683"/>
      <c r="SMS49" s="683"/>
      <c r="SMT49" s="683"/>
      <c r="SMU49" s="683"/>
      <c r="SMV49" s="683"/>
      <c r="SMW49" s="683"/>
      <c r="SMX49" s="683"/>
      <c r="SMY49" s="683"/>
      <c r="SMZ49" s="683"/>
      <c r="SNA49" s="683"/>
      <c r="SNB49" s="683"/>
      <c r="SNC49" s="683"/>
      <c r="SND49" s="683"/>
      <c r="SNE49" s="683"/>
      <c r="SNF49" s="683"/>
      <c r="SNG49" s="683"/>
      <c r="SNH49" s="683"/>
      <c r="SNI49" s="683"/>
      <c r="SNJ49" s="683"/>
      <c r="SNK49" s="683"/>
      <c r="SNL49" s="683"/>
      <c r="SNM49" s="683"/>
      <c r="SNN49" s="683"/>
      <c r="SNO49" s="683"/>
      <c r="SNP49" s="683"/>
      <c r="SNQ49" s="683"/>
      <c r="SNR49" s="683"/>
      <c r="SNS49" s="683"/>
      <c r="SNT49" s="683"/>
      <c r="SNU49" s="683"/>
      <c r="SNV49" s="683"/>
      <c r="SNW49" s="683"/>
      <c r="SNX49" s="683"/>
      <c r="SNY49" s="683"/>
      <c r="SNZ49" s="683"/>
      <c r="SOA49" s="683"/>
      <c r="SOB49" s="683"/>
      <c r="SOC49" s="683"/>
      <c r="SOD49" s="683"/>
      <c r="SOE49" s="683"/>
      <c r="SOF49" s="683"/>
      <c r="SOG49" s="683"/>
      <c r="SOH49" s="683"/>
      <c r="SOI49" s="683"/>
      <c r="SOJ49" s="683"/>
      <c r="SOK49" s="683"/>
      <c r="SOL49" s="683"/>
      <c r="SOM49" s="683"/>
      <c r="SON49" s="683"/>
      <c r="SOO49" s="683"/>
      <c r="SOP49" s="683"/>
      <c r="SOQ49" s="683"/>
      <c r="SOR49" s="683"/>
      <c r="SOS49" s="683"/>
      <c r="SOT49" s="683"/>
      <c r="SOU49" s="683"/>
      <c r="SOV49" s="683"/>
      <c r="SOW49" s="683"/>
      <c r="SOX49" s="683"/>
      <c r="SOY49" s="683"/>
      <c r="SOZ49" s="683"/>
      <c r="SPA49" s="683"/>
      <c r="SPB49" s="683"/>
      <c r="SPC49" s="683"/>
      <c r="SPD49" s="683"/>
      <c r="SPE49" s="683"/>
      <c r="SPF49" s="683"/>
      <c r="SPG49" s="683"/>
      <c r="SPH49" s="683"/>
      <c r="SPI49" s="683"/>
      <c r="SPJ49" s="683"/>
      <c r="SPK49" s="683"/>
      <c r="SPL49" s="683"/>
      <c r="SPM49" s="683"/>
      <c r="SPN49" s="683"/>
      <c r="SPO49" s="683"/>
      <c r="SPP49" s="683"/>
      <c r="SPQ49" s="683"/>
      <c r="SPR49" s="683"/>
      <c r="SPS49" s="683"/>
      <c r="SPT49" s="683"/>
      <c r="SPU49" s="683"/>
      <c r="SPV49" s="683"/>
      <c r="SPW49" s="683"/>
      <c r="SPX49" s="683"/>
      <c r="SPY49" s="683"/>
      <c r="SPZ49" s="683"/>
      <c r="SQA49" s="683"/>
      <c r="SQB49" s="683"/>
      <c r="SQC49" s="683"/>
      <c r="SQD49" s="683"/>
      <c r="SQE49" s="683"/>
      <c r="SQF49" s="683"/>
      <c r="SQG49" s="683"/>
      <c r="SQH49" s="683"/>
      <c r="SQI49" s="683"/>
      <c r="SQJ49" s="683"/>
      <c r="SQK49" s="683"/>
      <c r="SQL49" s="683"/>
      <c r="SQM49" s="683"/>
      <c r="SQN49" s="683"/>
      <c r="SQO49" s="683"/>
      <c r="SQP49" s="683"/>
      <c r="SQQ49" s="683"/>
      <c r="SQR49" s="683"/>
      <c r="SQS49" s="683"/>
      <c r="SQT49" s="683"/>
      <c r="SQU49" s="683"/>
      <c r="SQV49" s="683"/>
      <c r="SQW49" s="683"/>
      <c r="SQX49" s="683"/>
      <c r="SQY49" s="683"/>
      <c r="SQZ49" s="683"/>
      <c r="SRA49" s="683"/>
      <c r="SRB49" s="683"/>
      <c r="SRC49" s="683"/>
      <c r="SRD49" s="683"/>
      <c r="SRE49" s="683"/>
      <c r="SRF49" s="683"/>
      <c r="SRG49" s="683"/>
      <c r="SRH49" s="683"/>
      <c r="SRI49" s="683"/>
      <c r="SRJ49" s="683"/>
      <c r="SRK49" s="683"/>
      <c r="SRL49" s="683"/>
      <c r="SRM49" s="683"/>
      <c r="SRN49" s="683"/>
      <c r="SRO49" s="683"/>
      <c r="SRP49" s="683"/>
      <c r="SRQ49" s="683"/>
      <c r="SRR49" s="683"/>
      <c r="SRS49" s="683"/>
      <c r="SRT49" s="683"/>
      <c r="SRU49" s="683"/>
      <c r="SRV49" s="683"/>
      <c r="SRW49" s="683"/>
      <c r="SRX49" s="683"/>
      <c r="SRY49" s="683"/>
      <c r="SRZ49" s="683"/>
      <c r="SSA49" s="683"/>
      <c r="SSB49" s="683"/>
      <c r="SSC49" s="683"/>
      <c r="SSD49" s="683"/>
      <c r="SSE49" s="683"/>
      <c r="SSF49" s="683"/>
      <c r="SSG49" s="683"/>
      <c r="SSH49" s="683"/>
      <c r="SSI49" s="683"/>
      <c r="SSJ49" s="683"/>
      <c r="SSK49" s="683"/>
      <c r="SSL49" s="683"/>
      <c r="SSM49" s="683"/>
      <c r="SSN49" s="683"/>
      <c r="SSO49" s="683"/>
      <c r="SSP49" s="683"/>
      <c r="SSQ49" s="683"/>
      <c r="SSR49" s="683"/>
      <c r="SSS49" s="683"/>
      <c r="SST49" s="683"/>
      <c r="SSU49" s="683"/>
      <c r="SSV49" s="683"/>
      <c r="SSW49" s="683"/>
      <c r="SSX49" s="683"/>
      <c r="SSY49" s="683"/>
      <c r="SSZ49" s="683"/>
      <c r="STA49" s="683"/>
      <c r="STB49" s="683"/>
      <c r="STC49" s="683"/>
      <c r="STD49" s="683"/>
      <c r="STE49" s="683"/>
      <c r="STF49" s="683"/>
      <c r="STG49" s="683"/>
      <c r="STH49" s="683"/>
      <c r="STI49" s="683"/>
      <c r="STJ49" s="683"/>
      <c r="STK49" s="683"/>
      <c r="STL49" s="683"/>
      <c r="STM49" s="683"/>
      <c r="STN49" s="683"/>
      <c r="STO49" s="683"/>
      <c r="STP49" s="683"/>
      <c r="STQ49" s="683"/>
      <c r="STR49" s="683"/>
      <c r="STS49" s="683"/>
      <c r="STT49" s="683"/>
      <c r="STU49" s="683"/>
      <c r="STV49" s="683"/>
      <c r="STW49" s="683"/>
      <c r="STX49" s="683"/>
      <c r="STY49" s="683"/>
      <c r="STZ49" s="683"/>
      <c r="SUA49" s="683"/>
      <c r="SUB49" s="683"/>
      <c r="SUC49" s="683"/>
      <c r="SUD49" s="683"/>
      <c r="SUE49" s="683"/>
      <c r="SUF49" s="683"/>
      <c r="SUG49" s="683"/>
      <c r="SUH49" s="683"/>
      <c r="SUI49" s="683"/>
      <c r="SUJ49" s="683"/>
      <c r="SUK49" s="683"/>
      <c r="SUL49" s="683"/>
      <c r="SUM49" s="683"/>
      <c r="SUN49" s="683"/>
      <c r="SUO49" s="683"/>
      <c r="SUP49" s="683"/>
      <c r="SUQ49" s="683"/>
      <c r="SUR49" s="683"/>
      <c r="SUS49" s="683"/>
      <c r="SUT49" s="683"/>
      <c r="SUU49" s="683"/>
      <c r="SUV49" s="683"/>
      <c r="SUW49" s="683"/>
      <c r="SUX49" s="683"/>
      <c r="SUY49" s="683"/>
      <c r="SUZ49" s="683"/>
      <c r="SVA49" s="683"/>
      <c r="SVB49" s="683"/>
      <c r="SVC49" s="683"/>
      <c r="SVD49" s="683"/>
      <c r="SVE49" s="683"/>
      <c r="SVF49" s="683"/>
      <c r="SVG49" s="683"/>
      <c r="SVH49" s="683"/>
      <c r="SVI49" s="683"/>
      <c r="SVJ49" s="683"/>
      <c r="SVK49" s="683"/>
      <c r="SVL49" s="683"/>
      <c r="SVM49" s="683"/>
      <c r="SVN49" s="683"/>
      <c r="SVO49" s="683"/>
      <c r="SVP49" s="683"/>
      <c r="SVQ49" s="683"/>
      <c r="SVR49" s="683"/>
      <c r="SVS49" s="683"/>
      <c r="SVT49" s="683"/>
      <c r="SVU49" s="683"/>
      <c r="SVV49" s="683"/>
      <c r="SVW49" s="683"/>
      <c r="SVX49" s="683"/>
      <c r="SVY49" s="683"/>
      <c r="SVZ49" s="683"/>
      <c r="SWA49" s="683"/>
      <c r="SWB49" s="683"/>
      <c r="SWC49" s="683"/>
      <c r="SWD49" s="683"/>
      <c r="SWE49" s="683"/>
      <c r="SWF49" s="683"/>
      <c r="SWG49" s="683"/>
      <c r="SWH49" s="683"/>
      <c r="SWI49" s="683"/>
      <c r="SWJ49" s="683"/>
      <c r="SWK49" s="683"/>
      <c r="SWL49" s="683"/>
      <c r="SWM49" s="683"/>
      <c r="SWN49" s="683"/>
      <c r="SWO49" s="683"/>
      <c r="SWP49" s="683"/>
      <c r="SWQ49" s="683"/>
      <c r="SWR49" s="683"/>
      <c r="SWS49" s="683"/>
      <c r="SWT49" s="683"/>
      <c r="SWU49" s="683"/>
      <c r="SWV49" s="683"/>
      <c r="SWW49" s="683"/>
      <c r="SWX49" s="683"/>
      <c r="SWY49" s="683"/>
      <c r="SWZ49" s="683"/>
      <c r="SXA49" s="683"/>
      <c r="SXB49" s="683"/>
      <c r="SXC49" s="683"/>
      <c r="SXD49" s="683"/>
      <c r="SXE49" s="683"/>
      <c r="SXF49" s="683"/>
      <c r="SXG49" s="683"/>
      <c r="SXH49" s="683"/>
      <c r="SXI49" s="683"/>
      <c r="SXJ49" s="683"/>
      <c r="SXK49" s="683"/>
      <c r="SXL49" s="683"/>
      <c r="SXM49" s="683"/>
      <c r="SXN49" s="683"/>
      <c r="SXO49" s="683"/>
      <c r="SXP49" s="683"/>
      <c r="SXQ49" s="683"/>
      <c r="SXR49" s="683"/>
      <c r="SXS49" s="683"/>
      <c r="SXT49" s="683"/>
      <c r="SXU49" s="683"/>
      <c r="SXV49" s="683"/>
      <c r="SXW49" s="683"/>
      <c r="SXX49" s="683"/>
      <c r="SXY49" s="683"/>
      <c r="SXZ49" s="683"/>
      <c r="SYA49" s="683"/>
      <c r="SYB49" s="683"/>
      <c r="SYC49" s="683"/>
      <c r="SYD49" s="683"/>
      <c r="SYE49" s="683"/>
      <c r="SYF49" s="683"/>
      <c r="SYG49" s="683"/>
      <c r="SYH49" s="683"/>
      <c r="SYI49" s="683"/>
      <c r="SYJ49" s="683"/>
      <c r="SYK49" s="683"/>
      <c r="SYL49" s="683"/>
      <c r="SYM49" s="683"/>
      <c r="SYN49" s="683"/>
      <c r="SYO49" s="683"/>
      <c r="SYP49" s="683"/>
      <c r="SYQ49" s="683"/>
      <c r="SYR49" s="683"/>
      <c r="SYS49" s="683"/>
      <c r="SYT49" s="683"/>
      <c r="SYU49" s="683"/>
      <c r="SYV49" s="683"/>
      <c r="SYW49" s="683"/>
      <c r="SYX49" s="683"/>
      <c r="SYY49" s="683"/>
      <c r="SYZ49" s="683"/>
      <c r="SZA49" s="683"/>
      <c r="SZB49" s="683"/>
      <c r="SZC49" s="683"/>
      <c r="SZD49" s="683"/>
      <c r="SZE49" s="683"/>
      <c r="SZF49" s="683"/>
      <c r="SZG49" s="683"/>
      <c r="SZH49" s="683"/>
      <c r="SZI49" s="683"/>
      <c r="SZJ49" s="683"/>
      <c r="SZK49" s="683"/>
      <c r="SZL49" s="683"/>
      <c r="SZM49" s="683"/>
      <c r="SZN49" s="683"/>
      <c r="SZO49" s="683"/>
      <c r="SZP49" s="683"/>
      <c r="SZQ49" s="683"/>
      <c r="SZR49" s="683"/>
      <c r="SZS49" s="683"/>
      <c r="SZT49" s="683"/>
      <c r="SZU49" s="683"/>
      <c r="SZV49" s="683"/>
      <c r="SZW49" s="683"/>
      <c r="SZX49" s="683"/>
      <c r="SZY49" s="683"/>
      <c r="SZZ49" s="683"/>
      <c r="TAA49" s="683"/>
      <c r="TAB49" s="683"/>
      <c r="TAC49" s="683"/>
      <c r="TAD49" s="683"/>
      <c r="TAE49" s="683"/>
      <c r="TAF49" s="683"/>
      <c r="TAG49" s="683"/>
      <c r="TAH49" s="683"/>
      <c r="TAI49" s="683"/>
      <c r="TAJ49" s="683"/>
      <c r="TAK49" s="683"/>
      <c r="TAL49" s="683"/>
      <c r="TAM49" s="683"/>
      <c r="TAN49" s="683"/>
      <c r="TAO49" s="683"/>
      <c r="TAP49" s="683"/>
      <c r="TAQ49" s="683"/>
      <c r="TAR49" s="683"/>
      <c r="TAS49" s="683"/>
      <c r="TAT49" s="683"/>
      <c r="TAU49" s="683"/>
      <c r="TAV49" s="683"/>
      <c r="TAW49" s="683"/>
      <c r="TAX49" s="683"/>
      <c r="TAY49" s="683"/>
      <c r="TAZ49" s="683"/>
      <c r="TBA49" s="683"/>
      <c r="TBB49" s="683"/>
      <c r="TBC49" s="683"/>
      <c r="TBD49" s="683"/>
      <c r="TBE49" s="683"/>
      <c r="TBF49" s="683"/>
      <c r="TBG49" s="683"/>
      <c r="TBH49" s="683"/>
      <c r="TBI49" s="683"/>
      <c r="TBJ49" s="683"/>
      <c r="TBK49" s="683"/>
      <c r="TBL49" s="683"/>
      <c r="TBM49" s="683"/>
      <c r="TBN49" s="683"/>
      <c r="TBO49" s="683"/>
      <c r="TBP49" s="683"/>
      <c r="TBQ49" s="683"/>
      <c r="TBR49" s="683"/>
      <c r="TBS49" s="683"/>
      <c r="TBT49" s="683"/>
      <c r="TBU49" s="683"/>
      <c r="TBV49" s="683"/>
      <c r="TBW49" s="683"/>
      <c r="TBX49" s="683"/>
      <c r="TBY49" s="683"/>
      <c r="TBZ49" s="683"/>
      <c r="TCA49" s="683"/>
      <c r="TCB49" s="683"/>
      <c r="TCC49" s="683"/>
      <c r="TCD49" s="683"/>
      <c r="TCE49" s="683"/>
      <c r="TCF49" s="683"/>
      <c r="TCG49" s="683"/>
      <c r="TCH49" s="683"/>
      <c r="TCI49" s="683"/>
      <c r="TCJ49" s="683"/>
      <c r="TCK49" s="683"/>
      <c r="TCL49" s="683"/>
      <c r="TCM49" s="683"/>
      <c r="TCN49" s="683"/>
      <c r="TCO49" s="683"/>
      <c r="TCP49" s="683"/>
      <c r="TCQ49" s="683"/>
      <c r="TCR49" s="683"/>
      <c r="TCS49" s="683"/>
      <c r="TCT49" s="683"/>
      <c r="TCU49" s="683"/>
      <c r="TCV49" s="683"/>
      <c r="TCW49" s="683"/>
      <c r="TCX49" s="683"/>
      <c r="TCY49" s="683"/>
      <c r="TCZ49" s="683"/>
      <c r="TDA49" s="683"/>
      <c r="TDB49" s="683"/>
      <c r="TDC49" s="683"/>
      <c r="TDD49" s="683"/>
      <c r="TDE49" s="683"/>
      <c r="TDF49" s="683"/>
      <c r="TDG49" s="683"/>
      <c r="TDH49" s="683"/>
      <c r="TDI49" s="683"/>
      <c r="TDJ49" s="683"/>
      <c r="TDK49" s="683"/>
      <c r="TDL49" s="683"/>
      <c r="TDM49" s="683"/>
      <c r="TDN49" s="683"/>
      <c r="TDO49" s="683"/>
      <c r="TDP49" s="683"/>
      <c r="TDQ49" s="683"/>
      <c r="TDR49" s="683"/>
      <c r="TDS49" s="683"/>
      <c r="TDT49" s="683"/>
      <c r="TDU49" s="683"/>
      <c r="TDV49" s="683"/>
      <c r="TDW49" s="683"/>
      <c r="TDX49" s="683"/>
      <c r="TDY49" s="683"/>
      <c r="TDZ49" s="683"/>
      <c r="TEA49" s="683"/>
      <c r="TEB49" s="683"/>
      <c r="TEC49" s="683"/>
      <c r="TED49" s="683"/>
      <c r="TEE49" s="683"/>
      <c r="TEF49" s="683"/>
      <c r="TEG49" s="683"/>
      <c r="TEH49" s="683"/>
      <c r="TEI49" s="683"/>
      <c r="TEJ49" s="683"/>
      <c r="TEK49" s="683"/>
      <c r="TEL49" s="683"/>
      <c r="TEM49" s="683"/>
      <c r="TEN49" s="683"/>
      <c r="TEO49" s="683"/>
      <c r="TEP49" s="683"/>
      <c r="TEQ49" s="683"/>
      <c r="TER49" s="683"/>
      <c r="TES49" s="683"/>
      <c r="TET49" s="683"/>
      <c r="TEU49" s="683"/>
      <c r="TEV49" s="683"/>
      <c r="TEW49" s="683"/>
      <c r="TEX49" s="683"/>
      <c r="TEY49" s="683"/>
      <c r="TEZ49" s="683"/>
      <c r="TFA49" s="683"/>
      <c r="TFB49" s="683"/>
      <c r="TFC49" s="683"/>
      <c r="TFD49" s="683"/>
      <c r="TFE49" s="683"/>
      <c r="TFF49" s="683"/>
      <c r="TFG49" s="683"/>
      <c r="TFH49" s="683"/>
      <c r="TFI49" s="683"/>
      <c r="TFJ49" s="683"/>
      <c r="TFK49" s="683"/>
      <c r="TFL49" s="683"/>
      <c r="TFM49" s="683"/>
      <c r="TFN49" s="683"/>
      <c r="TFO49" s="683"/>
      <c r="TFP49" s="683"/>
      <c r="TFQ49" s="683"/>
      <c r="TFR49" s="683"/>
      <c r="TFS49" s="683"/>
      <c r="TFT49" s="683"/>
      <c r="TFU49" s="683"/>
      <c r="TFV49" s="683"/>
      <c r="TFW49" s="683"/>
      <c r="TFX49" s="683"/>
      <c r="TFY49" s="683"/>
      <c r="TFZ49" s="683"/>
      <c r="TGA49" s="683"/>
      <c r="TGB49" s="683"/>
      <c r="TGC49" s="683"/>
      <c r="TGD49" s="683"/>
      <c r="TGE49" s="683"/>
      <c r="TGF49" s="683"/>
      <c r="TGG49" s="683"/>
      <c r="TGH49" s="683"/>
      <c r="TGI49" s="683"/>
      <c r="TGJ49" s="683"/>
      <c r="TGK49" s="683"/>
      <c r="TGL49" s="683"/>
      <c r="TGM49" s="683"/>
      <c r="TGN49" s="683"/>
      <c r="TGO49" s="683"/>
      <c r="TGP49" s="683"/>
      <c r="TGQ49" s="683"/>
      <c r="TGR49" s="683"/>
      <c r="TGS49" s="683"/>
      <c r="TGT49" s="683"/>
      <c r="TGU49" s="683"/>
      <c r="TGV49" s="683"/>
      <c r="TGW49" s="683"/>
      <c r="TGX49" s="683"/>
      <c r="TGY49" s="683"/>
      <c r="TGZ49" s="683"/>
      <c r="THA49" s="683"/>
      <c r="THB49" s="683"/>
      <c r="THC49" s="683"/>
      <c r="THD49" s="683"/>
      <c r="THE49" s="683"/>
      <c r="THF49" s="683"/>
      <c r="THG49" s="683"/>
      <c r="THH49" s="683"/>
      <c r="THI49" s="683"/>
      <c r="THJ49" s="683"/>
      <c r="THK49" s="683"/>
      <c r="THL49" s="683"/>
      <c r="THM49" s="683"/>
      <c r="THN49" s="683"/>
      <c r="THO49" s="683"/>
      <c r="THP49" s="683"/>
      <c r="THQ49" s="683"/>
      <c r="THR49" s="683"/>
      <c r="THS49" s="683"/>
      <c r="THT49" s="683"/>
      <c r="THU49" s="683"/>
      <c r="THV49" s="683"/>
      <c r="THW49" s="683"/>
      <c r="THX49" s="683"/>
      <c r="THY49" s="683"/>
      <c r="THZ49" s="683"/>
      <c r="TIA49" s="683"/>
      <c r="TIB49" s="683"/>
      <c r="TIC49" s="683"/>
      <c r="TID49" s="683"/>
      <c r="TIE49" s="683"/>
      <c r="TIF49" s="683"/>
      <c r="TIG49" s="683"/>
      <c r="TIH49" s="683"/>
      <c r="TII49" s="683"/>
      <c r="TIJ49" s="683"/>
      <c r="TIK49" s="683"/>
      <c r="TIL49" s="683"/>
      <c r="TIM49" s="683"/>
      <c r="TIN49" s="683"/>
      <c r="TIO49" s="683"/>
      <c r="TIP49" s="683"/>
      <c r="TIQ49" s="683"/>
      <c r="TIR49" s="683"/>
      <c r="TIS49" s="683"/>
      <c r="TIT49" s="683"/>
      <c r="TIU49" s="683"/>
      <c r="TIV49" s="683"/>
      <c r="TIW49" s="683"/>
      <c r="TIX49" s="683"/>
      <c r="TIY49" s="683"/>
      <c r="TIZ49" s="683"/>
      <c r="TJA49" s="683"/>
      <c r="TJB49" s="683"/>
      <c r="TJC49" s="683"/>
      <c r="TJD49" s="683"/>
      <c r="TJE49" s="683"/>
      <c r="TJF49" s="683"/>
      <c r="TJG49" s="683"/>
      <c r="TJH49" s="683"/>
      <c r="TJI49" s="683"/>
      <c r="TJJ49" s="683"/>
      <c r="TJK49" s="683"/>
      <c r="TJL49" s="683"/>
      <c r="TJM49" s="683"/>
      <c r="TJN49" s="683"/>
      <c r="TJO49" s="683"/>
      <c r="TJP49" s="683"/>
      <c r="TJQ49" s="683"/>
      <c r="TJR49" s="683"/>
      <c r="TJS49" s="683"/>
      <c r="TJT49" s="683"/>
      <c r="TJU49" s="683"/>
      <c r="TJV49" s="683"/>
      <c r="TJW49" s="683"/>
      <c r="TJX49" s="683"/>
      <c r="TJY49" s="683"/>
      <c r="TJZ49" s="683"/>
      <c r="TKA49" s="683"/>
      <c r="TKB49" s="683"/>
      <c r="TKC49" s="683"/>
      <c r="TKD49" s="683"/>
      <c r="TKE49" s="683"/>
      <c r="TKF49" s="683"/>
      <c r="TKG49" s="683"/>
      <c r="TKH49" s="683"/>
      <c r="TKI49" s="683"/>
      <c r="TKJ49" s="683"/>
      <c r="TKK49" s="683"/>
      <c r="TKL49" s="683"/>
      <c r="TKM49" s="683"/>
      <c r="TKN49" s="683"/>
      <c r="TKO49" s="683"/>
      <c r="TKP49" s="683"/>
      <c r="TKQ49" s="683"/>
      <c r="TKR49" s="683"/>
      <c r="TKS49" s="683"/>
      <c r="TKT49" s="683"/>
      <c r="TKU49" s="683"/>
      <c r="TKV49" s="683"/>
      <c r="TKW49" s="683"/>
      <c r="TKX49" s="683"/>
      <c r="TKY49" s="683"/>
      <c r="TKZ49" s="683"/>
      <c r="TLA49" s="683"/>
      <c r="TLB49" s="683"/>
      <c r="TLC49" s="683"/>
      <c r="TLD49" s="683"/>
      <c r="TLE49" s="683"/>
      <c r="TLF49" s="683"/>
      <c r="TLG49" s="683"/>
      <c r="TLH49" s="683"/>
      <c r="TLI49" s="683"/>
      <c r="TLJ49" s="683"/>
      <c r="TLK49" s="683"/>
      <c r="TLL49" s="683"/>
      <c r="TLM49" s="683"/>
      <c r="TLN49" s="683"/>
      <c r="TLO49" s="683"/>
      <c r="TLP49" s="683"/>
      <c r="TLQ49" s="683"/>
      <c r="TLR49" s="683"/>
      <c r="TLS49" s="683"/>
      <c r="TLT49" s="683"/>
      <c r="TLU49" s="683"/>
      <c r="TLV49" s="683"/>
      <c r="TLW49" s="683"/>
      <c r="TLX49" s="683"/>
      <c r="TLY49" s="683"/>
      <c r="TLZ49" s="683"/>
      <c r="TMA49" s="683"/>
      <c r="TMB49" s="683"/>
      <c r="TMC49" s="683"/>
      <c r="TMD49" s="683"/>
      <c r="TME49" s="683"/>
      <c r="TMF49" s="683"/>
      <c r="TMG49" s="683"/>
      <c r="TMH49" s="683"/>
      <c r="TMI49" s="683"/>
      <c r="TMJ49" s="683"/>
      <c r="TMK49" s="683"/>
      <c r="TML49" s="683"/>
      <c r="TMM49" s="683"/>
      <c r="TMN49" s="683"/>
      <c r="TMO49" s="683"/>
      <c r="TMP49" s="683"/>
      <c r="TMQ49" s="683"/>
      <c r="TMR49" s="683"/>
      <c r="TMS49" s="683"/>
      <c r="TMT49" s="683"/>
      <c r="TMU49" s="683"/>
      <c r="TMV49" s="683"/>
      <c r="TMW49" s="683"/>
      <c r="TMX49" s="683"/>
      <c r="TMY49" s="683"/>
      <c r="TMZ49" s="683"/>
      <c r="TNA49" s="683"/>
      <c r="TNB49" s="683"/>
      <c r="TNC49" s="683"/>
      <c r="TND49" s="683"/>
      <c r="TNE49" s="683"/>
      <c r="TNF49" s="683"/>
      <c r="TNG49" s="683"/>
      <c r="TNH49" s="683"/>
      <c r="TNI49" s="683"/>
      <c r="TNJ49" s="683"/>
      <c r="TNK49" s="683"/>
      <c r="TNL49" s="683"/>
      <c r="TNM49" s="683"/>
      <c r="TNN49" s="683"/>
      <c r="TNO49" s="683"/>
      <c r="TNP49" s="683"/>
      <c r="TNQ49" s="683"/>
      <c r="TNR49" s="683"/>
      <c r="TNS49" s="683"/>
      <c r="TNT49" s="683"/>
      <c r="TNU49" s="683"/>
      <c r="TNV49" s="683"/>
      <c r="TNW49" s="683"/>
      <c r="TNX49" s="683"/>
      <c r="TNY49" s="683"/>
      <c r="TNZ49" s="683"/>
      <c r="TOA49" s="683"/>
      <c r="TOB49" s="683"/>
      <c r="TOC49" s="683"/>
      <c r="TOD49" s="683"/>
      <c r="TOE49" s="683"/>
      <c r="TOF49" s="683"/>
      <c r="TOG49" s="683"/>
      <c r="TOH49" s="683"/>
      <c r="TOI49" s="683"/>
      <c r="TOJ49" s="683"/>
      <c r="TOK49" s="683"/>
      <c r="TOL49" s="683"/>
      <c r="TOM49" s="683"/>
      <c r="TON49" s="683"/>
      <c r="TOO49" s="683"/>
      <c r="TOP49" s="683"/>
      <c r="TOQ49" s="683"/>
      <c r="TOR49" s="683"/>
      <c r="TOS49" s="683"/>
      <c r="TOT49" s="683"/>
      <c r="TOU49" s="683"/>
      <c r="TOV49" s="683"/>
      <c r="TOW49" s="683"/>
      <c r="TOX49" s="683"/>
      <c r="TOY49" s="683"/>
      <c r="TOZ49" s="683"/>
      <c r="TPA49" s="683"/>
      <c r="TPB49" s="683"/>
      <c r="TPC49" s="683"/>
      <c r="TPD49" s="683"/>
      <c r="TPE49" s="683"/>
      <c r="TPF49" s="683"/>
      <c r="TPG49" s="683"/>
      <c r="TPH49" s="683"/>
      <c r="TPI49" s="683"/>
      <c r="TPJ49" s="683"/>
      <c r="TPK49" s="683"/>
      <c r="TPL49" s="683"/>
      <c r="TPM49" s="683"/>
      <c r="TPN49" s="683"/>
      <c r="TPO49" s="683"/>
      <c r="TPP49" s="683"/>
      <c r="TPQ49" s="683"/>
      <c r="TPR49" s="683"/>
      <c r="TPS49" s="683"/>
      <c r="TPT49" s="683"/>
      <c r="TPU49" s="683"/>
      <c r="TPV49" s="683"/>
      <c r="TPW49" s="683"/>
      <c r="TPX49" s="683"/>
      <c r="TPY49" s="683"/>
      <c r="TPZ49" s="683"/>
      <c r="TQA49" s="683"/>
      <c r="TQB49" s="683"/>
      <c r="TQC49" s="683"/>
      <c r="TQD49" s="683"/>
      <c r="TQE49" s="683"/>
      <c r="TQF49" s="683"/>
      <c r="TQG49" s="683"/>
      <c r="TQH49" s="683"/>
      <c r="TQI49" s="683"/>
      <c r="TQJ49" s="683"/>
      <c r="TQK49" s="683"/>
      <c r="TQL49" s="683"/>
      <c r="TQM49" s="683"/>
      <c r="TQN49" s="683"/>
      <c r="TQO49" s="683"/>
      <c r="TQP49" s="683"/>
      <c r="TQQ49" s="683"/>
      <c r="TQR49" s="683"/>
      <c r="TQS49" s="683"/>
      <c r="TQT49" s="683"/>
      <c r="TQU49" s="683"/>
      <c r="TQV49" s="683"/>
      <c r="TQW49" s="683"/>
      <c r="TQX49" s="683"/>
      <c r="TQY49" s="683"/>
      <c r="TQZ49" s="683"/>
      <c r="TRA49" s="683"/>
      <c r="TRB49" s="683"/>
      <c r="TRC49" s="683"/>
      <c r="TRD49" s="683"/>
      <c r="TRE49" s="683"/>
      <c r="TRF49" s="683"/>
      <c r="TRG49" s="683"/>
      <c r="TRH49" s="683"/>
      <c r="TRI49" s="683"/>
      <c r="TRJ49" s="683"/>
      <c r="TRK49" s="683"/>
      <c r="TRL49" s="683"/>
      <c r="TRM49" s="683"/>
      <c r="TRN49" s="683"/>
      <c r="TRO49" s="683"/>
      <c r="TRP49" s="683"/>
      <c r="TRQ49" s="683"/>
      <c r="TRR49" s="683"/>
      <c r="TRS49" s="683"/>
      <c r="TRT49" s="683"/>
      <c r="TRU49" s="683"/>
      <c r="TRV49" s="683"/>
      <c r="TRW49" s="683"/>
      <c r="TRX49" s="683"/>
      <c r="TRY49" s="683"/>
      <c r="TRZ49" s="683"/>
      <c r="TSA49" s="683"/>
      <c r="TSB49" s="683"/>
      <c r="TSC49" s="683"/>
      <c r="TSD49" s="683"/>
      <c r="TSE49" s="683"/>
      <c r="TSF49" s="683"/>
      <c r="TSG49" s="683"/>
      <c r="TSH49" s="683"/>
      <c r="TSI49" s="683"/>
      <c r="TSJ49" s="683"/>
      <c r="TSK49" s="683"/>
      <c r="TSL49" s="683"/>
      <c r="TSM49" s="683"/>
      <c r="TSN49" s="683"/>
      <c r="TSO49" s="683"/>
      <c r="TSP49" s="683"/>
      <c r="TSQ49" s="683"/>
      <c r="TSR49" s="683"/>
      <c r="TSS49" s="683"/>
      <c r="TST49" s="683"/>
      <c r="TSU49" s="683"/>
      <c r="TSV49" s="683"/>
      <c r="TSW49" s="683"/>
      <c r="TSX49" s="683"/>
      <c r="TSY49" s="683"/>
      <c r="TSZ49" s="683"/>
      <c r="TTA49" s="683"/>
      <c r="TTB49" s="683"/>
      <c r="TTC49" s="683"/>
      <c r="TTD49" s="683"/>
      <c r="TTE49" s="683"/>
      <c r="TTF49" s="683"/>
      <c r="TTG49" s="683"/>
      <c r="TTH49" s="683"/>
      <c r="TTI49" s="683"/>
      <c r="TTJ49" s="683"/>
      <c r="TTK49" s="683"/>
      <c r="TTL49" s="683"/>
      <c r="TTM49" s="683"/>
      <c r="TTN49" s="683"/>
      <c r="TTO49" s="683"/>
      <c r="TTP49" s="683"/>
      <c r="TTQ49" s="683"/>
      <c r="TTR49" s="683"/>
      <c r="TTS49" s="683"/>
      <c r="TTT49" s="683"/>
      <c r="TTU49" s="683"/>
      <c r="TTV49" s="683"/>
      <c r="TTW49" s="683"/>
      <c r="TTX49" s="683"/>
      <c r="TTY49" s="683"/>
      <c r="TTZ49" s="683"/>
      <c r="TUA49" s="683"/>
      <c r="TUB49" s="683"/>
      <c r="TUC49" s="683"/>
      <c r="TUD49" s="683"/>
      <c r="TUE49" s="683"/>
      <c r="TUF49" s="683"/>
      <c r="TUG49" s="683"/>
      <c r="TUH49" s="683"/>
      <c r="TUI49" s="683"/>
      <c r="TUJ49" s="683"/>
      <c r="TUK49" s="683"/>
      <c r="TUL49" s="683"/>
      <c r="TUM49" s="683"/>
      <c r="TUN49" s="683"/>
      <c r="TUO49" s="683"/>
      <c r="TUP49" s="683"/>
      <c r="TUQ49" s="683"/>
      <c r="TUR49" s="683"/>
      <c r="TUS49" s="683"/>
      <c r="TUT49" s="683"/>
      <c r="TUU49" s="683"/>
      <c r="TUV49" s="683"/>
      <c r="TUW49" s="683"/>
      <c r="TUX49" s="683"/>
      <c r="TUY49" s="683"/>
      <c r="TUZ49" s="683"/>
      <c r="TVA49" s="683"/>
      <c r="TVB49" s="683"/>
      <c r="TVC49" s="683"/>
      <c r="TVD49" s="683"/>
      <c r="TVE49" s="683"/>
      <c r="TVF49" s="683"/>
      <c r="TVG49" s="683"/>
      <c r="TVH49" s="683"/>
      <c r="TVI49" s="683"/>
      <c r="TVJ49" s="683"/>
      <c r="TVK49" s="683"/>
      <c r="TVL49" s="683"/>
      <c r="TVM49" s="683"/>
      <c r="TVN49" s="683"/>
      <c r="TVO49" s="683"/>
      <c r="TVP49" s="683"/>
      <c r="TVQ49" s="683"/>
      <c r="TVR49" s="683"/>
      <c r="TVS49" s="683"/>
      <c r="TVT49" s="683"/>
      <c r="TVU49" s="683"/>
      <c r="TVV49" s="683"/>
      <c r="TVW49" s="683"/>
      <c r="TVX49" s="683"/>
      <c r="TVY49" s="683"/>
      <c r="TVZ49" s="683"/>
      <c r="TWA49" s="683"/>
      <c r="TWB49" s="683"/>
      <c r="TWC49" s="683"/>
      <c r="TWD49" s="683"/>
      <c r="TWE49" s="683"/>
      <c r="TWF49" s="683"/>
      <c r="TWG49" s="683"/>
      <c r="TWH49" s="683"/>
      <c r="TWI49" s="683"/>
      <c r="TWJ49" s="683"/>
      <c r="TWK49" s="683"/>
      <c r="TWL49" s="683"/>
      <c r="TWM49" s="683"/>
      <c r="TWN49" s="683"/>
      <c r="TWO49" s="683"/>
      <c r="TWP49" s="683"/>
      <c r="TWQ49" s="683"/>
      <c r="TWR49" s="683"/>
      <c r="TWS49" s="683"/>
      <c r="TWT49" s="683"/>
      <c r="TWU49" s="683"/>
      <c r="TWV49" s="683"/>
      <c r="TWW49" s="683"/>
      <c r="TWX49" s="683"/>
      <c r="TWY49" s="683"/>
      <c r="TWZ49" s="683"/>
      <c r="TXA49" s="683"/>
      <c r="TXB49" s="683"/>
      <c r="TXC49" s="683"/>
      <c r="TXD49" s="683"/>
      <c r="TXE49" s="683"/>
      <c r="TXF49" s="683"/>
      <c r="TXG49" s="683"/>
      <c r="TXH49" s="683"/>
      <c r="TXI49" s="683"/>
      <c r="TXJ49" s="683"/>
      <c r="TXK49" s="683"/>
      <c r="TXL49" s="683"/>
      <c r="TXM49" s="683"/>
      <c r="TXN49" s="683"/>
      <c r="TXO49" s="683"/>
      <c r="TXP49" s="683"/>
      <c r="TXQ49" s="683"/>
      <c r="TXR49" s="683"/>
      <c r="TXS49" s="683"/>
      <c r="TXT49" s="683"/>
      <c r="TXU49" s="683"/>
      <c r="TXV49" s="683"/>
      <c r="TXW49" s="683"/>
      <c r="TXX49" s="683"/>
      <c r="TXY49" s="683"/>
      <c r="TXZ49" s="683"/>
      <c r="TYA49" s="683"/>
      <c r="TYB49" s="683"/>
      <c r="TYC49" s="683"/>
      <c r="TYD49" s="683"/>
      <c r="TYE49" s="683"/>
      <c r="TYF49" s="683"/>
      <c r="TYG49" s="683"/>
      <c r="TYH49" s="683"/>
      <c r="TYI49" s="683"/>
      <c r="TYJ49" s="683"/>
      <c r="TYK49" s="683"/>
      <c r="TYL49" s="683"/>
      <c r="TYM49" s="683"/>
      <c r="TYN49" s="683"/>
      <c r="TYO49" s="683"/>
      <c r="TYP49" s="683"/>
      <c r="TYQ49" s="683"/>
      <c r="TYR49" s="683"/>
      <c r="TYS49" s="683"/>
      <c r="TYT49" s="683"/>
      <c r="TYU49" s="683"/>
      <c r="TYV49" s="683"/>
      <c r="TYW49" s="683"/>
      <c r="TYX49" s="683"/>
      <c r="TYY49" s="683"/>
      <c r="TYZ49" s="683"/>
      <c r="TZA49" s="683"/>
      <c r="TZB49" s="683"/>
      <c r="TZC49" s="683"/>
      <c r="TZD49" s="683"/>
      <c r="TZE49" s="683"/>
      <c r="TZF49" s="683"/>
      <c r="TZG49" s="683"/>
      <c r="TZH49" s="683"/>
      <c r="TZI49" s="683"/>
      <c r="TZJ49" s="683"/>
      <c r="TZK49" s="683"/>
      <c r="TZL49" s="683"/>
      <c r="TZM49" s="683"/>
      <c r="TZN49" s="683"/>
      <c r="TZO49" s="683"/>
      <c r="TZP49" s="683"/>
      <c r="TZQ49" s="683"/>
      <c r="TZR49" s="683"/>
      <c r="TZS49" s="683"/>
      <c r="TZT49" s="683"/>
      <c r="TZU49" s="683"/>
      <c r="TZV49" s="683"/>
      <c r="TZW49" s="683"/>
      <c r="TZX49" s="683"/>
      <c r="TZY49" s="683"/>
      <c r="TZZ49" s="683"/>
      <c r="UAA49" s="683"/>
      <c r="UAB49" s="683"/>
      <c r="UAC49" s="683"/>
      <c r="UAD49" s="683"/>
      <c r="UAE49" s="683"/>
      <c r="UAF49" s="683"/>
      <c r="UAG49" s="683"/>
      <c r="UAH49" s="683"/>
      <c r="UAI49" s="683"/>
      <c r="UAJ49" s="683"/>
      <c r="UAK49" s="683"/>
      <c r="UAL49" s="683"/>
      <c r="UAM49" s="683"/>
      <c r="UAN49" s="683"/>
      <c r="UAO49" s="683"/>
      <c r="UAP49" s="683"/>
      <c r="UAQ49" s="683"/>
      <c r="UAR49" s="683"/>
      <c r="UAS49" s="683"/>
      <c r="UAT49" s="683"/>
      <c r="UAU49" s="683"/>
      <c r="UAV49" s="683"/>
      <c r="UAW49" s="683"/>
      <c r="UAX49" s="683"/>
      <c r="UAY49" s="683"/>
      <c r="UAZ49" s="683"/>
      <c r="UBA49" s="683"/>
      <c r="UBB49" s="683"/>
      <c r="UBC49" s="683"/>
      <c r="UBD49" s="683"/>
      <c r="UBE49" s="683"/>
      <c r="UBF49" s="683"/>
      <c r="UBG49" s="683"/>
      <c r="UBH49" s="683"/>
      <c r="UBI49" s="683"/>
      <c r="UBJ49" s="683"/>
      <c r="UBK49" s="683"/>
      <c r="UBL49" s="683"/>
      <c r="UBM49" s="683"/>
      <c r="UBN49" s="683"/>
      <c r="UBO49" s="683"/>
      <c r="UBP49" s="683"/>
      <c r="UBQ49" s="683"/>
      <c r="UBR49" s="683"/>
      <c r="UBS49" s="683"/>
      <c r="UBT49" s="683"/>
      <c r="UBU49" s="683"/>
      <c r="UBV49" s="683"/>
      <c r="UBW49" s="683"/>
      <c r="UBX49" s="683"/>
      <c r="UBY49" s="683"/>
      <c r="UBZ49" s="683"/>
      <c r="UCA49" s="683"/>
      <c r="UCB49" s="683"/>
      <c r="UCC49" s="683"/>
      <c r="UCD49" s="683"/>
      <c r="UCE49" s="683"/>
      <c r="UCF49" s="683"/>
      <c r="UCG49" s="683"/>
      <c r="UCH49" s="683"/>
      <c r="UCI49" s="683"/>
      <c r="UCJ49" s="683"/>
      <c r="UCK49" s="683"/>
      <c r="UCL49" s="683"/>
      <c r="UCM49" s="683"/>
      <c r="UCN49" s="683"/>
      <c r="UCO49" s="683"/>
      <c r="UCP49" s="683"/>
      <c r="UCQ49" s="683"/>
      <c r="UCR49" s="683"/>
      <c r="UCS49" s="683"/>
      <c r="UCT49" s="683"/>
      <c r="UCU49" s="683"/>
      <c r="UCV49" s="683"/>
      <c r="UCW49" s="683"/>
      <c r="UCX49" s="683"/>
      <c r="UCY49" s="683"/>
      <c r="UCZ49" s="683"/>
      <c r="UDA49" s="683"/>
      <c r="UDB49" s="683"/>
      <c r="UDC49" s="683"/>
      <c r="UDD49" s="683"/>
      <c r="UDE49" s="683"/>
      <c r="UDF49" s="683"/>
      <c r="UDG49" s="683"/>
      <c r="UDH49" s="683"/>
      <c r="UDI49" s="683"/>
      <c r="UDJ49" s="683"/>
      <c r="UDK49" s="683"/>
      <c r="UDL49" s="683"/>
      <c r="UDM49" s="683"/>
      <c r="UDN49" s="683"/>
      <c r="UDO49" s="683"/>
      <c r="UDP49" s="683"/>
      <c r="UDQ49" s="683"/>
      <c r="UDR49" s="683"/>
      <c r="UDS49" s="683"/>
      <c r="UDT49" s="683"/>
      <c r="UDU49" s="683"/>
      <c r="UDV49" s="683"/>
      <c r="UDW49" s="683"/>
      <c r="UDX49" s="683"/>
      <c r="UDY49" s="683"/>
      <c r="UDZ49" s="683"/>
      <c r="UEA49" s="683"/>
      <c r="UEB49" s="683"/>
      <c r="UEC49" s="683"/>
      <c r="UED49" s="683"/>
      <c r="UEE49" s="683"/>
      <c r="UEF49" s="683"/>
      <c r="UEG49" s="683"/>
      <c r="UEH49" s="683"/>
      <c r="UEI49" s="683"/>
      <c r="UEJ49" s="683"/>
      <c r="UEK49" s="683"/>
      <c r="UEL49" s="683"/>
      <c r="UEM49" s="683"/>
      <c r="UEN49" s="683"/>
      <c r="UEO49" s="683"/>
      <c r="UEP49" s="683"/>
      <c r="UEQ49" s="683"/>
      <c r="UER49" s="683"/>
      <c r="UES49" s="683"/>
      <c r="UET49" s="683"/>
      <c r="UEU49" s="683"/>
      <c r="UEV49" s="683"/>
      <c r="UEW49" s="683"/>
      <c r="UEX49" s="683"/>
      <c r="UEY49" s="683"/>
      <c r="UEZ49" s="683"/>
      <c r="UFA49" s="683"/>
      <c r="UFB49" s="683"/>
      <c r="UFC49" s="683"/>
      <c r="UFD49" s="683"/>
      <c r="UFE49" s="683"/>
      <c r="UFF49" s="683"/>
      <c r="UFG49" s="683"/>
      <c r="UFH49" s="683"/>
      <c r="UFI49" s="683"/>
      <c r="UFJ49" s="683"/>
      <c r="UFK49" s="683"/>
      <c r="UFL49" s="683"/>
      <c r="UFM49" s="683"/>
      <c r="UFN49" s="683"/>
      <c r="UFO49" s="683"/>
      <c r="UFP49" s="683"/>
      <c r="UFQ49" s="683"/>
      <c r="UFR49" s="683"/>
      <c r="UFS49" s="683"/>
      <c r="UFT49" s="683"/>
      <c r="UFU49" s="683"/>
      <c r="UFV49" s="683"/>
      <c r="UFW49" s="683"/>
      <c r="UFX49" s="683"/>
      <c r="UFY49" s="683"/>
      <c r="UFZ49" s="683"/>
      <c r="UGA49" s="683"/>
      <c r="UGB49" s="683"/>
      <c r="UGC49" s="683"/>
      <c r="UGD49" s="683"/>
      <c r="UGE49" s="683"/>
      <c r="UGF49" s="683"/>
      <c r="UGG49" s="683"/>
      <c r="UGH49" s="683"/>
      <c r="UGI49" s="683"/>
      <c r="UGJ49" s="683"/>
      <c r="UGK49" s="683"/>
      <c r="UGL49" s="683"/>
      <c r="UGM49" s="683"/>
      <c r="UGN49" s="683"/>
      <c r="UGO49" s="683"/>
      <c r="UGP49" s="683"/>
      <c r="UGQ49" s="683"/>
      <c r="UGR49" s="683"/>
      <c r="UGS49" s="683"/>
      <c r="UGT49" s="683"/>
      <c r="UGU49" s="683"/>
      <c r="UGV49" s="683"/>
      <c r="UGW49" s="683"/>
      <c r="UGX49" s="683"/>
      <c r="UGY49" s="683"/>
      <c r="UGZ49" s="683"/>
      <c r="UHA49" s="683"/>
      <c r="UHB49" s="683"/>
      <c r="UHC49" s="683"/>
      <c r="UHD49" s="683"/>
      <c r="UHE49" s="683"/>
      <c r="UHF49" s="683"/>
      <c r="UHG49" s="683"/>
      <c r="UHH49" s="683"/>
      <c r="UHI49" s="683"/>
      <c r="UHJ49" s="683"/>
      <c r="UHK49" s="683"/>
      <c r="UHL49" s="683"/>
      <c r="UHM49" s="683"/>
      <c r="UHN49" s="683"/>
      <c r="UHO49" s="683"/>
      <c r="UHP49" s="683"/>
      <c r="UHQ49" s="683"/>
      <c r="UHR49" s="683"/>
      <c r="UHS49" s="683"/>
      <c r="UHT49" s="683"/>
      <c r="UHU49" s="683"/>
      <c r="UHV49" s="683"/>
      <c r="UHW49" s="683"/>
      <c r="UHX49" s="683"/>
      <c r="UHY49" s="683"/>
      <c r="UHZ49" s="683"/>
      <c r="UIA49" s="683"/>
      <c r="UIB49" s="683"/>
      <c r="UIC49" s="683"/>
      <c r="UID49" s="683"/>
      <c r="UIE49" s="683"/>
      <c r="UIF49" s="683"/>
      <c r="UIG49" s="683"/>
      <c r="UIH49" s="683"/>
      <c r="UII49" s="683"/>
      <c r="UIJ49" s="683"/>
      <c r="UIK49" s="683"/>
      <c r="UIL49" s="683"/>
      <c r="UIM49" s="683"/>
      <c r="UIN49" s="683"/>
      <c r="UIO49" s="683"/>
      <c r="UIP49" s="683"/>
      <c r="UIQ49" s="683"/>
      <c r="UIR49" s="683"/>
      <c r="UIS49" s="683"/>
      <c r="UIT49" s="683"/>
      <c r="UIU49" s="683"/>
      <c r="UIV49" s="683"/>
      <c r="UIW49" s="683"/>
      <c r="UIX49" s="683"/>
      <c r="UIY49" s="683"/>
      <c r="UIZ49" s="683"/>
      <c r="UJA49" s="683"/>
      <c r="UJB49" s="683"/>
      <c r="UJC49" s="683"/>
      <c r="UJD49" s="683"/>
      <c r="UJE49" s="683"/>
      <c r="UJF49" s="683"/>
      <c r="UJG49" s="683"/>
      <c r="UJH49" s="683"/>
      <c r="UJI49" s="683"/>
      <c r="UJJ49" s="683"/>
      <c r="UJK49" s="683"/>
      <c r="UJL49" s="683"/>
      <c r="UJM49" s="683"/>
      <c r="UJN49" s="683"/>
      <c r="UJO49" s="683"/>
      <c r="UJP49" s="683"/>
      <c r="UJQ49" s="683"/>
      <c r="UJR49" s="683"/>
      <c r="UJS49" s="683"/>
      <c r="UJT49" s="683"/>
      <c r="UJU49" s="683"/>
      <c r="UJV49" s="683"/>
      <c r="UJW49" s="683"/>
      <c r="UJX49" s="683"/>
      <c r="UJY49" s="683"/>
      <c r="UJZ49" s="683"/>
      <c r="UKA49" s="683"/>
      <c r="UKB49" s="683"/>
      <c r="UKC49" s="683"/>
      <c r="UKD49" s="683"/>
      <c r="UKE49" s="683"/>
      <c r="UKF49" s="683"/>
      <c r="UKG49" s="683"/>
      <c r="UKH49" s="683"/>
      <c r="UKI49" s="683"/>
      <c r="UKJ49" s="683"/>
      <c r="UKK49" s="683"/>
      <c r="UKL49" s="683"/>
      <c r="UKM49" s="683"/>
      <c r="UKN49" s="683"/>
      <c r="UKO49" s="683"/>
      <c r="UKP49" s="683"/>
      <c r="UKQ49" s="683"/>
      <c r="UKR49" s="683"/>
      <c r="UKS49" s="683"/>
      <c r="UKT49" s="683"/>
      <c r="UKU49" s="683"/>
      <c r="UKV49" s="683"/>
      <c r="UKW49" s="683"/>
      <c r="UKX49" s="683"/>
      <c r="UKY49" s="683"/>
      <c r="UKZ49" s="683"/>
      <c r="ULA49" s="683"/>
      <c r="ULB49" s="683"/>
      <c r="ULC49" s="683"/>
      <c r="ULD49" s="683"/>
      <c r="ULE49" s="683"/>
      <c r="ULF49" s="683"/>
      <c r="ULG49" s="683"/>
      <c r="ULH49" s="683"/>
      <c r="ULI49" s="683"/>
      <c r="ULJ49" s="683"/>
      <c r="ULK49" s="683"/>
      <c r="ULL49" s="683"/>
      <c r="ULM49" s="683"/>
      <c r="ULN49" s="683"/>
      <c r="ULO49" s="683"/>
      <c r="ULP49" s="683"/>
      <c r="ULQ49" s="683"/>
      <c r="ULR49" s="683"/>
      <c r="ULS49" s="683"/>
      <c r="ULT49" s="683"/>
      <c r="ULU49" s="683"/>
      <c r="ULV49" s="683"/>
      <c r="ULW49" s="683"/>
      <c r="ULX49" s="683"/>
      <c r="ULY49" s="683"/>
      <c r="ULZ49" s="683"/>
      <c r="UMA49" s="683"/>
      <c r="UMB49" s="683"/>
      <c r="UMC49" s="683"/>
      <c r="UMD49" s="683"/>
      <c r="UME49" s="683"/>
      <c r="UMF49" s="683"/>
      <c r="UMG49" s="683"/>
      <c r="UMH49" s="683"/>
      <c r="UMI49" s="683"/>
      <c r="UMJ49" s="683"/>
      <c r="UMK49" s="683"/>
      <c r="UML49" s="683"/>
      <c r="UMM49" s="683"/>
      <c r="UMN49" s="683"/>
      <c r="UMO49" s="683"/>
      <c r="UMP49" s="683"/>
      <c r="UMQ49" s="683"/>
      <c r="UMR49" s="683"/>
      <c r="UMS49" s="683"/>
      <c r="UMT49" s="683"/>
      <c r="UMU49" s="683"/>
      <c r="UMV49" s="683"/>
      <c r="UMW49" s="683"/>
      <c r="UMX49" s="683"/>
      <c r="UMY49" s="683"/>
      <c r="UMZ49" s="683"/>
      <c r="UNA49" s="683"/>
      <c r="UNB49" s="683"/>
      <c r="UNC49" s="683"/>
      <c r="UND49" s="683"/>
      <c r="UNE49" s="683"/>
      <c r="UNF49" s="683"/>
      <c r="UNG49" s="683"/>
      <c r="UNH49" s="683"/>
      <c r="UNI49" s="683"/>
      <c r="UNJ49" s="683"/>
      <c r="UNK49" s="683"/>
      <c r="UNL49" s="683"/>
      <c r="UNM49" s="683"/>
      <c r="UNN49" s="683"/>
      <c r="UNO49" s="683"/>
      <c r="UNP49" s="683"/>
      <c r="UNQ49" s="683"/>
      <c r="UNR49" s="683"/>
      <c r="UNS49" s="683"/>
      <c r="UNT49" s="683"/>
      <c r="UNU49" s="683"/>
      <c r="UNV49" s="683"/>
      <c r="UNW49" s="683"/>
      <c r="UNX49" s="683"/>
      <c r="UNY49" s="683"/>
      <c r="UNZ49" s="683"/>
      <c r="UOA49" s="683"/>
      <c r="UOB49" s="683"/>
      <c r="UOC49" s="683"/>
      <c r="UOD49" s="683"/>
      <c r="UOE49" s="683"/>
      <c r="UOF49" s="683"/>
      <c r="UOG49" s="683"/>
      <c r="UOH49" s="683"/>
      <c r="UOI49" s="683"/>
      <c r="UOJ49" s="683"/>
      <c r="UOK49" s="683"/>
      <c r="UOL49" s="683"/>
      <c r="UOM49" s="683"/>
      <c r="UON49" s="683"/>
      <c r="UOO49" s="683"/>
      <c r="UOP49" s="683"/>
      <c r="UOQ49" s="683"/>
      <c r="UOR49" s="683"/>
      <c r="UOS49" s="683"/>
      <c r="UOT49" s="683"/>
      <c r="UOU49" s="683"/>
      <c r="UOV49" s="683"/>
      <c r="UOW49" s="683"/>
      <c r="UOX49" s="683"/>
      <c r="UOY49" s="683"/>
      <c r="UOZ49" s="683"/>
      <c r="UPA49" s="683"/>
      <c r="UPB49" s="683"/>
      <c r="UPC49" s="683"/>
      <c r="UPD49" s="683"/>
      <c r="UPE49" s="683"/>
      <c r="UPF49" s="683"/>
      <c r="UPG49" s="683"/>
      <c r="UPH49" s="683"/>
      <c r="UPI49" s="683"/>
      <c r="UPJ49" s="683"/>
      <c r="UPK49" s="683"/>
      <c r="UPL49" s="683"/>
      <c r="UPM49" s="683"/>
      <c r="UPN49" s="683"/>
      <c r="UPO49" s="683"/>
      <c r="UPP49" s="683"/>
      <c r="UPQ49" s="683"/>
      <c r="UPR49" s="683"/>
      <c r="UPS49" s="683"/>
      <c r="UPT49" s="683"/>
      <c r="UPU49" s="683"/>
      <c r="UPV49" s="683"/>
      <c r="UPW49" s="683"/>
      <c r="UPX49" s="683"/>
      <c r="UPY49" s="683"/>
      <c r="UPZ49" s="683"/>
      <c r="UQA49" s="683"/>
      <c r="UQB49" s="683"/>
      <c r="UQC49" s="683"/>
      <c r="UQD49" s="683"/>
      <c r="UQE49" s="683"/>
      <c r="UQF49" s="683"/>
      <c r="UQG49" s="683"/>
      <c r="UQH49" s="683"/>
      <c r="UQI49" s="683"/>
      <c r="UQJ49" s="683"/>
      <c r="UQK49" s="683"/>
      <c r="UQL49" s="683"/>
      <c r="UQM49" s="683"/>
      <c r="UQN49" s="683"/>
      <c r="UQO49" s="683"/>
      <c r="UQP49" s="683"/>
      <c r="UQQ49" s="683"/>
      <c r="UQR49" s="683"/>
      <c r="UQS49" s="683"/>
      <c r="UQT49" s="683"/>
      <c r="UQU49" s="683"/>
      <c r="UQV49" s="683"/>
      <c r="UQW49" s="683"/>
      <c r="UQX49" s="683"/>
      <c r="UQY49" s="683"/>
      <c r="UQZ49" s="683"/>
      <c r="URA49" s="683"/>
      <c r="URB49" s="683"/>
      <c r="URC49" s="683"/>
      <c r="URD49" s="683"/>
      <c r="URE49" s="683"/>
      <c r="URF49" s="683"/>
      <c r="URG49" s="683"/>
      <c r="URH49" s="683"/>
      <c r="URI49" s="683"/>
      <c r="URJ49" s="683"/>
      <c r="URK49" s="683"/>
      <c r="URL49" s="683"/>
      <c r="URM49" s="683"/>
      <c r="URN49" s="683"/>
      <c r="URO49" s="683"/>
      <c r="URP49" s="683"/>
      <c r="URQ49" s="683"/>
      <c r="URR49" s="683"/>
      <c r="URS49" s="683"/>
      <c r="URT49" s="683"/>
      <c r="URU49" s="683"/>
      <c r="URV49" s="683"/>
      <c r="URW49" s="683"/>
      <c r="URX49" s="683"/>
      <c r="URY49" s="683"/>
      <c r="URZ49" s="683"/>
      <c r="USA49" s="683"/>
      <c r="USB49" s="683"/>
      <c r="USC49" s="683"/>
      <c r="USD49" s="683"/>
      <c r="USE49" s="683"/>
      <c r="USF49" s="683"/>
      <c r="USG49" s="683"/>
      <c r="USH49" s="683"/>
      <c r="USI49" s="683"/>
      <c r="USJ49" s="683"/>
      <c r="USK49" s="683"/>
      <c r="USL49" s="683"/>
      <c r="USM49" s="683"/>
      <c r="USN49" s="683"/>
      <c r="USO49" s="683"/>
      <c r="USP49" s="683"/>
      <c r="USQ49" s="683"/>
      <c r="USR49" s="683"/>
      <c r="USS49" s="683"/>
      <c r="UST49" s="683"/>
      <c r="USU49" s="683"/>
      <c r="USV49" s="683"/>
      <c r="USW49" s="683"/>
      <c r="USX49" s="683"/>
      <c r="USY49" s="683"/>
      <c r="USZ49" s="683"/>
      <c r="UTA49" s="683"/>
      <c r="UTB49" s="683"/>
      <c r="UTC49" s="683"/>
      <c r="UTD49" s="683"/>
      <c r="UTE49" s="683"/>
      <c r="UTF49" s="683"/>
      <c r="UTG49" s="683"/>
      <c r="UTH49" s="683"/>
      <c r="UTI49" s="683"/>
      <c r="UTJ49" s="683"/>
      <c r="UTK49" s="683"/>
      <c r="UTL49" s="683"/>
      <c r="UTM49" s="683"/>
      <c r="UTN49" s="683"/>
      <c r="UTO49" s="683"/>
      <c r="UTP49" s="683"/>
      <c r="UTQ49" s="683"/>
      <c r="UTR49" s="683"/>
      <c r="UTS49" s="683"/>
      <c r="UTT49" s="683"/>
      <c r="UTU49" s="683"/>
      <c r="UTV49" s="683"/>
      <c r="UTW49" s="683"/>
      <c r="UTX49" s="683"/>
      <c r="UTY49" s="683"/>
      <c r="UTZ49" s="683"/>
      <c r="UUA49" s="683"/>
      <c r="UUB49" s="683"/>
      <c r="UUC49" s="683"/>
      <c r="UUD49" s="683"/>
      <c r="UUE49" s="683"/>
      <c r="UUF49" s="683"/>
      <c r="UUG49" s="683"/>
      <c r="UUH49" s="683"/>
      <c r="UUI49" s="683"/>
      <c r="UUJ49" s="683"/>
      <c r="UUK49" s="683"/>
      <c r="UUL49" s="683"/>
      <c r="UUM49" s="683"/>
      <c r="UUN49" s="683"/>
      <c r="UUO49" s="683"/>
      <c r="UUP49" s="683"/>
      <c r="UUQ49" s="683"/>
      <c r="UUR49" s="683"/>
      <c r="UUS49" s="683"/>
      <c r="UUT49" s="683"/>
      <c r="UUU49" s="683"/>
      <c r="UUV49" s="683"/>
      <c r="UUW49" s="683"/>
      <c r="UUX49" s="683"/>
      <c r="UUY49" s="683"/>
      <c r="UUZ49" s="683"/>
      <c r="UVA49" s="683"/>
      <c r="UVB49" s="683"/>
      <c r="UVC49" s="683"/>
      <c r="UVD49" s="683"/>
      <c r="UVE49" s="683"/>
      <c r="UVF49" s="683"/>
      <c r="UVG49" s="683"/>
      <c r="UVH49" s="683"/>
      <c r="UVI49" s="683"/>
      <c r="UVJ49" s="683"/>
      <c r="UVK49" s="683"/>
      <c r="UVL49" s="683"/>
      <c r="UVM49" s="683"/>
      <c r="UVN49" s="683"/>
      <c r="UVO49" s="683"/>
      <c r="UVP49" s="683"/>
      <c r="UVQ49" s="683"/>
      <c r="UVR49" s="683"/>
      <c r="UVS49" s="683"/>
      <c r="UVT49" s="683"/>
      <c r="UVU49" s="683"/>
      <c r="UVV49" s="683"/>
      <c r="UVW49" s="683"/>
      <c r="UVX49" s="683"/>
      <c r="UVY49" s="683"/>
      <c r="UVZ49" s="683"/>
      <c r="UWA49" s="683"/>
      <c r="UWB49" s="683"/>
      <c r="UWC49" s="683"/>
      <c r="UWD49" s="683"/>
      <c r="UWE49" s="683"/>
      <c r="UWF49" s="683"/>
      <c r="UWG49" s="683"/>
      <c r="UWH49" s="683"/>
      <c r="UWI49" s="683"/>
      <c r="UWJ49" s="683"/>
      <c r="UWK49" s="683"/>
      <c r="UWL49" s="683"/>
      <c r="UWM49" s="683"/>
      <c r="UWN49" s="683"/>
      <c r="UWO49" s="683"/>
      <c r="UWP49" s="683"/>
      <c r="UWQ49" s="683"/>
      <c r="UWR49" s="683"/>
      <c r="UWS49" s="683"/>
      <c r="UWT49" s="683"/>
      <c r="UWU49" s="683"/>
      <c r="UWV49" s="683"/>
      <c r="UWW49" s="683"/>
      <c r="UWX49" s="683"/>
      <c r="UWY49" s="683"/>
      <c r="UWZ49" s="683"/>
      <c r="UXA49" s="683"/>
      <c r="UXB49" s="683"/>
      <c r="UXC49" s="683"/>
      <c r="UXD49" s="683"/>
      <c r="UXE49" s="683"/>
      <c r="UXF49" s="683"/>
      <c r="UXG49" s="683"/>
      <c r="UXH49" s="683"/>
      <c r="UXI49" s="683"/>
      <c r="UXJ49" s="683"/>
      <c r="UXK49" s="683"/>
      <c r="UXL49" s="683"/>
      <c r="UXM49" s="683"/>
      <c r="UXN49" s="683"/>
      <c r="UXO49" s="683"/>
      <c r="UXP49" s="683"/>
      <c r="UXQ49" s="683"/>
      <c r="UXR49" s="683"/>
      <c r="UXS49" s="683"/>
      <c r="UXT49" s="683"/>
      <c r="UXU49" s="683"/>
      <c r="UXV49" s="683"/>
      <c r="UXW49" s="683"/>
      <c r="UXX49" s="683"/>
      <c r="UXY49" s="683"/>
      <c r="UXZ49" s="683"/>
      <c r="UYA49" s="683"/>
      <c r="UYB49" s="683"/>
      <c r="UYC49" s="683"/>
      <c r="UYD49" s="683"/>
      <c r="UYE49" s="683"/>
      <c r="UYF49" s="683"/>
      <c r="UYG49" s="683"/>
      <c r="UYH49" s="683"/>
      <c r="UYI49" s="683"/>
      <c r="UYJ49" s="683"/>
      <c r="UYK49" s="683"/>
      <c r="UYL49" s="683"/>
      <c r="UYM49" s="683"/>
      <c r="UYN49" s="683"/>
      <c r="UYO49" s="683"/>
      <c r="UYP49" s="683"/>
      <c r="UYQ49" s="683"/>
      <c r="UYR49" s="683"/>
      <c r="UYS49" s="683"/>
      <c r="UYT49" s="683"/>
      <c r="UYU49" s="683"/>
      <c r="UYV49" s="683"/>
      <c r="UYW49" s="683"/>
      <c r="UYX49" s="683"/>
      <c r="UYY49" s="683"/>
      <c r="UYZ49" s="683"/>
      <c r="UZA49" s="683"/>
      <c r="UZB49" s="683"/>
      <c r="UZC49" s="683"/>
      <c r="UZD49" s="683"/>
      <c r="UZE49" s="683"/>
      <c r="UZF49" s="683"/>
      <c r="UZG49" s="683"/>
      <c r="UZH49" s="683"/>
      <c r="UZI49" s="683"/>
      <c r="UZJ49" s="683"/>
      <c r="UZK49" s="683"/>
      <c r="UZL49" s="683"/>
      <c r="UZM49" s="683"/>
      <c r="UZN49" s="683"/>
      <c r="UZO49" s="683"/>
      <c r="UZP49" s="683"/>
      <c r="UZQ49" s="683"/>
      <c r="UZR49" s="683"/>
      <c r="UZS49" s="683"/>
      <c r="UZT49" s="683"/>
      <c r="UZU49" s="683"/>
      <c r="UZV49" s="683"/>
      <c r="UZW49" s="683"/>
      <c r="UZX49" s="683"/>
      <c r="UZY49" s="683"/>
      <c r="UZZ49" s="683"/>
      <c r="VAA49" s="683"/>
      <c r="VAB49" s="683"/>
      <c r="VAC49" s="683"/>
      <c r="VAD49" s="683"/>
      <c r="VAE49" s="683"/>
      <c r="VAF49" s="683"/>
      <c r="VAG49" s="683"/>
      <c r="VAH49" s="683"/>
      <c r="VAI49" s="683"/>
      <c r="VAJ49" s="683"/>
      <c r="VAK49" s="683"/>
      <c r="VAL49" s="683"/>
      <c r="VAM49" s="683"/>
      <c r="VAN49" s="683"/>
      <c r="VAO49" s="683"/>
      <c r="VAP49" s="683"/>
      <c r="VAQ49" s="683"/>
      <c r="VAR49" s="683"/>
      <c r="VAS49" s="683"/>
      <c r="VAT49" s="683"/>
      <c r="VAU49" s="683"/>
      <c r="VAV49" s="683"/>
      <c r="VAW49" s="683"/>
      <c r="VAX49" s="683"/>
      <c r="VAY49" s="683"/>
      <c r="VAZ49" s="683"/>
      <c r="VBA49" s="683"/>
      <c r="VBB49" s="683"/>
      <c r="VBC49" s="683"/>
      <c r="VBD49" s="683"/>
      <c r="VBE49" s="683"/>
      <c r="VBF49" s="683"/>
      <c r="VBG49" s="683"/>
      <c r="VBH49" s="683"/>
      <c r="VBI49" s="683"/>
      <c r="VBJ49" s="683"/>
      <c r="VBK49" s="683"/>
      <c r="VBL49" s="683"/>
      <c r="VBM49" s="683"/>
      <c r="VBN49" s="683"/>
      <c r="VBO49" s="683"/>
      <c r="VBP49" s="683"/>
      <c r="VBQ49" s="683"/>
      <c r="VBR49" s="683"/>
      <c r="VBS49" s="683"/>
      <c r="VBT49" s="683"/>
      <c r="VBU49" s="683"/>
      <c r="VBV49" s="683"/>
      <c r="VBW49" s="683"/>
      <c r="VBX49" s="683"/>
      <c r="VBY49" s="683"/>
      <c r="VBZ49" s="683"/>
      <c r="VCA49" s="683"/>
      <c r="VCB49" s="683"/>
      <c r="VCC49" s="683"/>
      <c r="VCD49" s="683"/>
      <c r="VCE49" s="683"/>
      <c r="VCF49" s="683"/>
      <c r="VCG49" s="683"/>
      <c r="VCH49" s="683"/>
      <c r="VCI49" s="683"/>
      <c r="VCJ49" s="683"/>
      <c r="VCK49" s="683"/>
      <c r="VCL49" s="683"/>
      <c r="VCM49" s="683"/>
      <c r="VCN49" s="683"/>
      <c r="VCO49" s="683"/>
      <c r="VCP49" s="683"/>
      <c r="VCQ49" s="683"/>
      <c r="VCR49" s="683"/>
      <c r="VCS49" s="683"/>
      <c r="VCT49" s="683"/>
      <c r="VCU49" s="683"/>
      <c r="VCV49" s="683"/>
      <c r="VCW49" s="683"/>
      <c r="VCX49" s="683"/>
      <c r="VCY49" s="683"/>
      <c r="VCZ49" s="683"/>
      <c r="VDA49" s="683"/>
      <c r="VDB49" s="683"/>
      <c r="VDC49" s="683"/>
      <c r="VDD49" s="683"/>
      <c r="VDE49" s="683"/>
      <c r="VDF49" s="683"/>
      <c r="VDG49" s="683"/>
      <c r="VDH49" s="683"/>
      <c r="VDI49" s="683"/>
      <c r="VDJ49" s="683"/>
      <c r="VDK49" s="683"/>
      <c r="VDL49" s="683"/>
      <c r="VDM49" s="683"/>
      <c r="VDN49" s="683"/>
      <c r="VDO49" s="683"/>
      <c r="VDP49" s="683"/>
      <c r="VDQ49" s="683"/>
      <c r="VDR49" s="683"/>
      <c r="VDS49" s="683"/>
      <c r="VDT49" s="683"/>
      <c r="VDU49" s="683"/>
      <c r="VDV49" s="683"/>
      <c r="VDW49" s="683"/>
      <c r="VDX49" s="683"/>
      <c r="VDY49" s="683"/>
      <c r="VDZ49" s="683"/>
      <c r="VEA49" s="683"/>
      <c r="VEB49" s="683"/>
      <c r="VEC49" s="683"/>
      <c r="VED49" s="683"/>
      <c r="VEE49" s="683"/>
      <c r="VEF49" s="683"/>
      <c r="VEG49" s="683"/>
      <c r="VEH49" s="683"/>
      <c r="VEI49" s="683"/>
      <c r="VEJ49" s="683"/>
      <c r="VEK49" s="683"/>
      <c r="VEL49" s="683"/>
      <c r="VEM49" s="683"/>
      <c r="VEN49" s="683"/>
      <c r="VEO49" s="683"/>
      <c r="VEP49" s="683"/>
      <c r="VEQ49" s="683"/>
      <c r="VER49" s="683"/>
      <c r="VES49" s="683"/>
      <c r="VET49" s="683"/>
      <c r="VEU49" s="683"/>
      <c r="VEV49" s="683"/>
      <c r="VEW49" s="683"/>
      <c r="VEX49" s="683"/>
      <c r="VEY49" s="683"/>
      <c r="VEZ49" s="683"/>
      <c r="VFA49" s="683"/>
      <c r="VFB49" s="683"/>
      <c r="VFC49" s="683"/>
      <c r="VFD49" s="683"/>
      <c r="VFE49" s="683"/>
      <c r="VFF49" s="683"/>
      <c r="VFG49" s="683"/>
      <c r="VFH49" s="683"/>
      <c r="VFI49" s="683"/>
      <c r="VFJ49" s="683"/>
      <c r="VFK49" s="683"/>
      <c r="VFL49" s="683"/>
      <c r="VFM49" s="683"/>
      <c r="VFN49" s="683"/>
      <c r="VFO49" s="683"/>
      <c r="VFP49" s="683"/>
      <c r="VFQ49" s="683"/>
      <c r="VFR49" s="683"/>
      <c r="VFS49" s="683"/>
      <c r="VFT49" s="683"/>
      <c r="VFU49" s="683"/>
      <c r="VFV49" s="683"/>
      <c r="VFW49" s="683"/>
      <c r="VFX49" s="683"/>
      <c r="VFY49" s="683"/>
      <c r="VFZ49" s="683"/>
      <c r="VGA49" s="683"/>
      <c r="VGB49" s="683"/>
      <c r="VGC49" s="683"/>
      <c r="VGD49" s="683"/>
      <c r="VGE49" s="683"/>
      <c r="VGF49" s="683"/>
      <c r="VGG49" s="683"/>
      <c r="VGH49" s="683"/>
      <c r="VGI49" s="683"/>
      <c r="VGJ49" s="683"/>
      <c r="VGK49" s="683"/>
      <c r="VGL49" s="683"/>
      <c r="VGM49" s="683"/>
      <c r="VGN49" s="683"/>
      <c r="VGO49" s="683"/>
      <c r="VGP49" s="683"/>
      <c r="VGQ49" s="683"/>
      <c r="VGR49" s="683"/>
      <c r="VGS49" s="683"/>
      <c r="VGT49" s="683"/>
      <c r="VGU49" s="683"/>
      <c r="VGV49" s="683"/>
      <c r="VGW49" s="683"/>
      <c r="VGX49" s="683"/>
      <c r="VGY49" s="683"/>
      <c r="VGZ49" s="683"/>
      <c r="VHA49" s="683"/>
      <c r="VHB49" s="683"/>
      <c r="VHC49" s="683"/>
      <c r="VHD49" s="683"/>
      <c r="VHE49" s="683"/>
      <c r="VHF49" s="683"/>
      <c r="VHG49" s="683"/>
      <c r="VHH49" s="683"/>
      <c r="VHI49" s="683"/>
      <c r="VHJ49" s="683"/>
      <c r="VHK49" s="683"/>
      <c r="VHL49" s="683"/>
      <c r="VHM49" s="683"/>
      <c r="VHN49" s="683"/>
      <c r="VHO49" s="683"/>
      <c r="VHP49" s="683"/>
      <c r="VHQ49" s="683"/>
      <c r="VHR49" s="683"/>
      <c r="VHS49" s="683"/>
      <c r="VHT49" s="683"/>
      <c r="VHU49" s="683"/>
      <c r="VHV49" s="683"/>
      <c r="VHW49" s="683"/>
      <c r="VHX49" s="683"/>
      <c r="VHY49" s="683"/>
      <c r="VHZ49" s="683"/>
      <c r="VIA49" s="683"/>
      <c r="VIB49" s="683"/>
      <c r="VIC49" s="683"/>
      <c r="VID49" s="683"/>
      <c r="VIE49" s="683"/>
      <c r="VIF49" s="683"/>
      <c r="VIG49" s="683"/>
      <c r="VIH49" s="683"/>
      <c r="VII49" s="683"/>
      <c r="VIJ49" s="683"/>
      <c r="VIK49" s="683"/>
      <c r="VIL49" s="683"/>
      <c r="VIM49" s="683"/>
      <c r="VIN49" s="683"/>
      <c r="VIO49" s="683"/>
      <c r="VIP49" s="683"/>
      <c r="VIQ49" s="683"/>
      <c r="VIR49" s="683"/>
      <c r="VIS49" s="683"/>
      <c r="VIT49" s="683"/>
      <c r="VIU49" s="683"/>
      <c r="VIV49" s="683"/>
      <c r="VIW49" s="683"/>
      <c r="VIX49" s="683"/>
      <c r="VIY49" s="683"/>
      <c r="VIZ49" s="683"/>
      <c r="VJA49" s="683"/>
      <c r="VJB49" s="683"/>
      <c r="VJC49" s="683"/>
      <c r="VJD49" s="683"/>
      <c r="VJE49" s="683"/>
      <c r="VJF49" s="683"/>
      <c r="VJG49" s="683"/>
      <c r="VJH49" s="683"/>
      <c r="VJI49" s="683"/>
      <c r="VJJ49" s="683"/>
      <c r="VJK49" s="683"/>
      <c r="VJL49" s="683"/>
      <c r="VJM49" s="683"/>
      <c r="VJN49" s="683"/>
      <c r="VJO49" s="683"/>
      <c r="VJP49" s="683"/>
      <c r="VJQ49" s="683"/>
      <c r="VJR49" s="683"/>
      <c r="VJS49" s="683"/>
      <c r="VJT49" s="683"/>
      <c r="VJU49" s="683"/>
      <c r="VJV49" s="683"/>
      <c r="VJW49" s="683"/>
      <c r="VJX49" s="683"/>
      <c r="VJY49" s="683"/>
      <c r="VJZ49" s="683"/>
      <c r="VKA49" s="683"/>
      <c r="VKB49" s="683"/>
      <c r="VKC49" s="683"/>
      <c r="VKD49" s="683"/>
      <c r="VKE49" s="683"/>
      <c r="VKF49" s="683"/>
      <c r="VKG49" s="683"/>
      <c r="VKH49" s="683"/>
      <c r="VKI49" s="683"/>
      <c r="VKJ49" s="683"/>
      <c r="VKK49" s="683"/>
      <c r="VKL49" s="683"/>
      <c r="VKM49" s="683"/>
      <c r="VKN49" s="683"/>
      <c r="VKO49" s="683"/>
      <c r="VKP49" s="683"/>
      <c r="VKQ49" s="683"/>
      <c r="VKR49" s="683"/>
      <c r="VKS49" s="683"/>
      <c r="VKT49" s="683"/>
      <c r="VKU49" s="683"/>
      <c r="VKV49" s="683"/>
      <c r="VKW49" s="683"/>
      <c r="VKX49" s="683"/>
      <c r="VKY49" s="683"/>
      <c r="VKZ49" s="683"/>
      <c r="VLA49" s="683"/>
      <c r="VLB49" s="683"/>
      <c r="VLC49" s="683"/>
      <c r="VLD49" s="683"/>
      <c r="VLE49" s="683"/>
      <c r="VLF49" s="683"/>
      <c r="VLG49" s="683"/>
      <c r="VLH49" s="683"/>
      <c r="VLI49" s="683"/>
      <c r="VLJ49" s="683"/>
      <c r="VLK49" s="683"/>
      <c r="VLL49" s="683"/>
      <c r="VLM49" s="683"/>
      <c r="VLN49" s="683"/>
      <c r="VLO49" s="683"/>
      <c r="VLP49" s="683"/>
      <c r="VLQ49" s="683"/>
      <c r="VLR49" s="683"/>
      <c r="VLS49" s="683"/>
      <c r="VLT49" s="683"/>
      <c r="VLU49" s="683"/>
      <c r="VLV49" s="683"/>
      <c r="VLW49" s="683"/>
      <c r="VLX49" s="683"/>
      <c r="VLY49" s="683"/>
      <c r="VLZ49" s="683"/>
      <c r="VMA49" s="683"/>
      <c r="VMB49" s="683"/>
      <c r="VMC49" s="683"/>
      <c r="VMD49" s="683"/>
      <c r="VME49" s="683"/>
      <c r="VMF49" s="683"/>
      <c r="VMG49" s="683"/>
      <c r="VMH49" s="683"/>
      <c r="VMI49" s="683"/>
      <c r="VMJ49" s="683"/>
      <c r="VMK49" s="683"/>
      <c r="VML49" s="683"/>
      <c r="VMM49" s="683"/>
      <c r="VMN49" s="683"/>
      <c r="VMO49" s="683"/>
      <c r="VMP49" s="683"/>
      <c r="VMQ49" s="683"/>
      <c r="VMR49" s="683"/>
      <c r="VMS49" s="683"/>
      <c r="VMT49" s="683"/>
      <c r="VMU49" s="683"/>
      <c r="VMV49" s="683"/>
      <c r="VMW49" s="683"/>
      <c r="VMX49" s="683"/>
      <c r="VMY49" s="683"/>
      <c r="VMZ49" s="683"/>
      <c r="VNA49" s="683"/>
      <c r="VNB49" s="683"/>
      <c r="VNC49" s="683"/>
      <c r="VND49" s="683"/>
      <c r="VNE49" s="683"/>
      <c r="VNF49" s="683"/>
      <c r="VNG49" s="683"/>
      <c r="VNH49" s="683"/>
      <c r="VNI49" s="683"/>
      <c r="VNJ49" s="683"/>
      <c r="VNK49" s="683"/>
      <c r="VNL49" s="683"/>
      <c r="VNM49" s="683"/>
      <c r="VNN49" s="683"/>
      <c r="VNO49" s="683"/>
      <c r="VNP49" s="683"/>
      <c r="VNQ49" s="683"/>
      <c r="VNR49" s="683"/>
      <c r="VNS49" s="683"/>
      <c r="VNT49" s="683"/>
      <c r="VNU49" s="683"/>
      <c r="VNV49" s="683"/>
      <c r="VNW49" s="683"/>
      <c r="VNX49" s="683"/>
      <c r="VNY49" s="683"/>
      <c r="VNZ49" s="683"/>
      <c r="VOA49" s="683"/>
      <c r="VOB49" s="683"/>
      <c r="VOC49" s="683"/>
      <c r="VOD49" s="683"/>
      <c r="VOE49" s="683"/>
      <c r="VOF49" s="683"/>
      <c r="VOG49" s="683"/>
      <c r="VOH49" s="683"/>
      <c r="VOI49" s="683"/>
      <c r="VOJ49" s="683"/>
      <c r="VOK49" s="683"/>
      <c r="VOL49" s="683"/>
      <c r="VOM49" s="683"/>
      <c r="VON49" s="683"/>
      <c r="VOO49" s="683"/>
      <c r="VOP49" s="683"/>
      <c r="VOQ49" s="683"/>
      <c r="VOR49" s="683"/>
      <c r="VOS49" s="683"/>
      <c r="VOT49" s="683"/>
      <c r="VOU49" s="683"/>
      <c r="VOV49" s="683"/>
      <c r="VOW49" s="683"/>
      <c r="VOX49" s="683"/>
      <c r="VOY49" s="683"/>
      <c r="VOZ49" s="683"/>
      <c r="VPA49" s="683"/>
      <c r="VPB49" s="683"/>
      <c r="VPC49" s="683"/>
      <c r="VPD49" s="683"/>
      <c r="VPE49" s="683"/>
      <c r="VPF49" s="683"/>
      <c r="VPG49" s="683"/>
      <c r="VPH49" s="683"/>
      <c r="VPI49" s="683"/>
      <c r="VPJ49" s="683"/>
      <c r="VPK49" s="683"/>
      <c r="VPL49" s="683"/>
      <c r="VPM49" s="683"/>
      <c r="VPN49" s="683"/>
      <c r="VPO49" s="683"/>
      <c r="VPP49" s="683"/>
      <c r="VPQ49" s="683"/>
      <c r="VPR49" s="683"/>
      <c r="VPS49" s="683"/>
      <c r="VPT49" s="683"/>
      <c r="VPU49" s="683"/>
      <c r="VPV49" s="683"/>
      <c r="VPW49" s="683"/>
      <c r="VPX49" s="683"/>
      <c r="VPY49" s="683"/>
      <c r="VPZ49" s="683"/>
      <c r="VQA49" s="683"/>
      <c r="VQB49" s="683"/>
      <c r="VQC49" s="683"/>
      <c r="VQD49" s="683"/>
      <c r="VQE49" s="683"/>
      <c r="VQF49" s="683"/>
      <c r="VQG49" s="683"/>
      <c r="VQH49" s="683"/>
      <c r="VQI49" s="683"/>
      <c r="VQJ49" s="683"/>
      <c r="VQK49" s="683"/>
      <c r="VQL49" s="683"/>
      <c r="VQM49" s="683"/>
      <c r="VQN49" s="683"/>
      <c r="VQO49" s="683"/>
      <c r="VQP49" s="683"/>
      <c r="VQQ49" s="683"/>
      <c r="VQR49" s="683"/>
      <c r="VQS49" s="683"/>
      <c r="VQT49" s="683"/>
      <c r="VQU49" s="683"/>
      <c r="VQV49" s="683"/>
      <c r="VQW49" s="683"/>
      <c r="VQX49" s="683"/>
      <c r="VQY49" s="683"/>
      <c r="VQZ49" s="683"/>
      <c r="VRA49" s="683"/>
      <c r="VRB49" s="683"/>
      <c r="VRC49" s="683"/>
      <c r="VRD49" s="683"/>
      <c r="VRE49" s="683"/>
      <c r="VRF49" s="683"/>
      <c r="VRG49" s="683"/>
      <c r="VRH49" s="683"/>
      <c r="VRI49" s="683"/>
      <c r="VRJ49" s="683"/>
      <c r="VRK49" s="683"/>
      <c r="VRL49" s="683"/>
      <c r="VRM49" s="683"/>
      <c r="VRN49" s="683"/>
      <c r="VRO49" s="683"/>
      <c r="VRP49" s="683"/>
      <c r="VRQ49" s="683"/>
      <c r="VRR49" s="683"/>
      <c r="VRS49" s="683"/>
      <c r="VRT49" s="683"/>
      <c r="VRU49" s="683"/>
      <c r="VRV49" s="683"/>
      <c r="VRW49" s="683"/>
      <c r="VRX49" s="683"/>
      <c r="VRY49" s="683"/>
      <c r="VRZ49" s="683"/>
      <c r="VSA49" s="683"/>
      <c r="VSB49" s="683"/>
      <c r="VSC49" s="683"/>
      <c r="VSD49" s="683"/>
      <c r="VSE49" s="683"/>
      <c r="VSF49" s="683"/>
      <c r="VSG49" s="683"/>
      <c r="VSH49" s="683"/>
      <c r="VSI49" s="683"/>
      <c r="VSJ49" s="683"/>
      <c r="VSK49" s="683"/>
      <c r="VSL49" s="683"/>
      <c r="VSM49" s="683"/>
      <c r="VSN49" s="683"/>
      <c r="VSO49" s="683"/>
      <c r="VSP49" s="683"/>
      <c r="VSQ49" s="683"/>
      <c r="VSR49" s="683"/>
      <c r="VSS49" s="683"/>
      <c r="VST49" s="683"/>
      <c r="VSU49" s="683"/>
      <c r="VSV49" s="683"/>
      <c r="VSW49" s="683"/>
      <c r="VSX49" s="683"/>
      <c r="VSY49" s="683"/>
      <c r="VSZ49" s="683"/>
      <c r="VTA49" s="683"/>
      <c r="VTB49" s="683"/>
      <c r="VTC49" s="683"/>
      <c r="VTD49" s="683"/>
      <c r="VTE49" s="683"/>
      <c r="VTF49" s="683"/>
      <c r="VTG49" s="683"/>
      <c r="VTH49" s="683"/>
      <c r="VTI49" s="683"/>
      <c r="VTJ49" s="683"/>
      <c r="VTK49" s="683"/>
      <c r="VTL49" s="683"/>
      <c r="VTM49" s="683"/>
      <c r="VTN49" s="683"/>
      <c r="VTO49" s="683"/>
      <c r="VTP49" s="683"/>
      <c r="VTQ49" s="683"/>
      <c r="VTR49" s="683"/>
      <c r="VTS49" s="683"/>
      <c r="VTT49" s="683"/>
      <c r="VTU49" s="683"/>
      <c r="VTV49" s="683"/>
      <c r="VTW49" s="683"/>
      <c r="VTX49" s="683"/>
      <c r="VTY49" s="683"/>
      <c r="VTZ49" s="683"/>
      <c r="VUA49" s="683"/>
      <c r="VUB49" s="683"/>
      <c r="VUC49" s="683"/>
      <c r="VUD49" s="683"/>
      <c r="VUE49" s="683"/>
      <c r="VUF49" s="683"/>
      <c r="VUG49" s="683"/>
      <c r="VUH49" s="683"/>
      <c r="VUI49" s="683"/>
      <c r="VUJ49" s="683"/>
      <c r="VUK49" s="683"/>
      <c r="VUL49" s="683"/>
      <c r="VUM49" s="683"/>
      <c r="VUN49" s="683"/>
      <c r="VUO49" s="683"/>
      <c r="VUP49" s="683"/>
      <c r="VUQ49" s="683"/>
      <c r="VUR49" s="683"/>
      <c r="VUS49" s="683"/>
      <c r="VUT49" s="683"/>
      <c r="VUU49" s="683"/>
      <c r="VUV49" s="683"/>
      <c r="VUW49" s="683"/>
      <c r="VUX49" s="683"/>
      <c r="VUY49" s="683"/>
      <c r="VUZ49" s="683"/>
      <c r="VVA49" s="683"/>
      <c r="VVB49" s="683"/>
      <c r="VVC49" s="683"/>
      <c r="VVD49" s="683"/>
      <c r="VVE49" s="683"/>
      <c r="VVF49" s="683"/>
      <c r="VVG49" s="683"/>
      <c r="VVH49" s="683"/>
      <c r="VVI49" s="683"/>
      <c r="VVJ49" s="683"/>
      <c r="VVK49" s="683"/>
      <c r="VVL49" s="683"/>
      <c r="VVM49" s="683"/>
      <c r="VVN49" s="683"/>
      <c r="VVO49" s="683"/>
      <c r="VVP49" s="683"/>
      <c r="VVQ49" s="683"/>
      <c r="VVR49" s="683"/>
      <c r="VVS49" s="683"/>
      <c r="VVT49" s="683"/>
      <c r="VVU49" s="683"/>
      <c r="VVV49" s="683"/>
      <c r="VVW49" s="683"/>
      <c r="VVX49" s="683"/>
      <c r="VVY49" s="683"/>
      <c r="VVZ49" s="683"/>
      <c r="VWA49" s="683"/>
      <c r="VWB49" s="683"/>
      <c r="VWC49" s="683"/>
      <c r="VWD49" s="683"/>
      <c r="VWE49" s="683"/>
      <c r="VWF49" s="683"/>
      <c r="VWG49" s="683"/>
      <c r="VWH49" s="683"/>
      <c r="VWI49" s="683"/>
      <c r="VWJ49" s="683"/>
      <c r="VWK49" s="683"/>
      <c r="VWL49" s="683"/>
      <c r="VWM49" s="683"/>
      <c r="VWN49" s="683"/>
      <c r="VWO49" s="683"/>
      <c r="VWP49" s="683"/>
      <c r="VWQ49" s="683"/>
      <c r="VWR49" s="683"/>
      <c r="VWS49" s="683"/>
      <c r="VWT49" s="683"/>
      <c r="VWU49" s="683"/>
      <c r="VWV49" s="683"/>
      <c r="VWW49" s="683"/>
      <c r="VWX49" s="683"/>
      <c r="VWY49" s="683"/>
      <c r="VWZ49" s="683"/>
      <c r="VXA49" s="683"/>
      <c r="VXB49" s="683"/>
      <c r="VXC49" s="683"/>
      <c r="VXD49" s="683"/>
      <c r="VXE49" s="683"/>
      <c r="VXF49" s="683"/>
      <c r="VXG49" s="683"/>
      <c r="VXH49" s="683"/>
      <c r="VXI49" s="683"/>
      <c r="VXJ49" s="683"/>
      <c r="VXK49" s="683"/>
      <c r="VXL49" s="683"/>
      <c r="VXM49" s="683"/>
      <c r="VXN49" s="683"/>
      <c r="VXO49" s="683"/>
      <c r="VXP49" s="683"/>
      <c r="VXQ49" s="683"/>
      <c r="VXR49" s="683"/>
      <c r="VXS49" s="683"/>
      <c r="VXT49" s="683"/>
      <c r="VXU49" s="683"/>
      <c r="VXV49" s="683"/>
      <c r="VXW49" s="683"/>
      <c r="VXX49" s="683"/>
      <c r="VXY49" s="683"/>
      <c r="VXZ49" s="683"/>
      <c r="VYA49" s="683"/>
      <c r="VYB49" s="683"/>
      <c r="VYC49" s="683"/>
      <c r="VYD49" s="683"/>
      <c r="VYE49" s="683"/>
      <c r="VYF49" s="683"/>
      <c r="VYG49" s="683"/>
      <c r="VYH49" s="683"/>
      <c r="VYI49" s="683"/>
      <c r="VYJ49" s="683"/>
      <c r="VYK49" s="683"/>
      <c r="VYL49" s="683"/>
      <c r="VYM49" s="683"/>
      <c r="VYN49" s="683"/>
      <c r="VYO49" s="683"/>
      <c r="VYP49" s="683"/>
      <c r="VYQ49" s="683"/>
      <c r="VYR49" s="683"/>
      <c r="VYS49" s="683"/>
      <c r="VYT49" s="683"/>
      <c r="VYU49" s="683"/>
      <c r="VYV49" s="683"/>
      <c r="VYW49" s="683"/>
      <c r="VYX49" s="683"/>
      <c r="VYY49" s="683"/>
      <c r="VYZ49" s="683"/>
      <c r="VZA49" s="683"/>
      <c r="VZB49" s="683"/>
      <c r="VZC49" s="683"/>
      <c r="VZD49" s="683"/>
      <c r="VZE49" s="683"/>
      <c r="VZF49" s="683"/>
      <c r="VZG49" s="683"/>
      <c r="VZH49" s="683"/>
      <c r="VZI49" s="683"/>
      <c r="VZJ49" s="683"/>
      <c r="VZK49" s="683"/>
      <c r="VZL49" s="683"/>
      <c r="VZM49" s="683"/>
      <c r="VZN49" s="683"/>
      <c r="VZO49" s="683"/>
      <c r="VZP49" s="683"/>
      <c r="VZQ49" s="683"/>
      <c r="VZR49" s="683"/>
      <c r="VZS49" s="683"/>
      <c r="VZT49" s="683"/>
      <c r="VZU49" s="683"/>
      <c r="VZV49" s="683"/>
      <c r="VZW49" s="683"/>
      <c r="VZX49" s="683"/>
      <c r="VZY49" s="683"/>
      <c r="VZZ49" s="683"/>
      <c r="WAA49" s="683"/>
      <c r="WAB49" s="683"/>
      <c r="WAC49" s="683"/>
      <c r="WAD49" s="683"/>
      <c r="WAE49" s="683"/>
      <c r="WAF49" s="683"/>
      <c r="WAG49" s="683"/>
      <c r="WAH49" s="683"/>
      <c r="WAI49" s="683"/>
      <c r="WAJ49" s="683"/>
      <c r="WAK49" s="683"/>
      <c r="WAL49" s="683"/>
      <c r="WAM49" s="683"/>
      <c r="WAN49" s="683"/>
      <c r="WAO49" s="683"/>
      <c r="WAP49" s="683"/>
      <c r="WAQ49" s="683"/>
      <c r="WAR49" s="683"/>
      <c r="WAS49" s="683"/>
      <c r="WAT49" s="683"/>
      <c r="WAU49" s="683"/>
      <c r="WAV49" s="683"/>
      <c r="WAW49" s="683"/>
      <c r="WAX49" s="683"/>
      <c r="WAY49" s="683"/>
      <c r="WAZ49" s="683"/>
      <c r="WBA49" s="683"/>
      <c r="WBB49" s="683"/>
      <c r="WBC49" s="683"/>
      <c r="WBD49" s="683"/>
      <c r="WBE49" s="683"/>
      <c r="WBF49" s="683"/>
      <c r="WBG49" s="683"/>
      <c r="WBH49" s="683"/>
      <c r="WBI49" s="683"/>
      <c r="WBJ49" s="683"/>
      <c r="WBK49" s="683"/>
      <c r="WBL49" s="683"/>
      <c r="WBM49" s="683"/>
      <c r="WBN49" s="683"/>
      <c r="WBO49" s="683"/>
      <c r="WBP49" s="683"/>
      <c r="WBQ49" s="683"/>
      <c r="WBR49" s="683"/>
      <c r="WBS49" s="683"/>
      <c r="WBT49" s="683"/>
      <c r="WBU49" s="683"/>
      <c r="WBV49" s="683"/>
      <c r="WBW49" s="683"/>
      <c r="WBX49" s="683"/>
      <c r="WBY49" s="683"/>
      <c r="WBZ49" s="683"/>
      <c r="WCA49" s="683"/>
      <c r="WCB49" s="683"/>
      <c r="WCC49" s="683"/>
      <c r="WCD49" s="683"/>
      <c r="WCE49" s="683"/>
      <c r="WCF49" s="683"/>
      <c r="WCG49" s="683"/>
      <c r="WCH49" s="683"/>
      <c r="WCI49" s="683"/>
      <c r="WCJ49" s="683"/>
      <c r="WCK49" s="683"/>
      <c r="WCL49" s="683"/>
      <c r="WCM49" s="683"/>
      <c r="WCN49" s="683"/>
      <c r="WCO49" s="683"/>
      <c r="WCP49" s="683"/>
      <c r="WCQ49" s="683"/>
      <c r="WCR49" s="683"/>
      <c r="WCS49" s="683"/>
      <c r="WCT49" s="683"/>
      <c r="WCU49" s="683"/>
      <c r="WCV49" s="683"/>
      <c r="WCW49" s="683"/>
      <c r="WCX49" s="683"/>
      <c r="WCY49" s="683"/>
      <c r="WCZ49" s="683"/>
      <c r="WDA49" s="683"/>
      <c r="WDB49" s="683"/>
      <c r="WDC49" s="683"/>
      <c r="WDD49" s="683"/>
      <c r="WDE49" s="683"/>
      <c r="WDF49" s="683"/>
      <c r="WDG49" s="683"/>
      <c r="WDH49" s="683"/>
      <c r="WDI49" s="683"/>
      <c r="WDJ49" s="683"/>
      <c r="WDK49" s="683"/>
      <c r="WDL49" s="683"/>
      <c r="WDM49" s="683"/>
      <c r="WDN49" s="683"/>
      <c r="WDO49" s="683"/>
      <c r="WDP49" s="683"/>
      <c r="WDQ49" s="683"/>
      <c r="WDR49" s="683"/>
      <c r="WDS49" s="683"/>
      <c r="WDT49" s="683"/>
      <c r="WDU49" s="683"/>
      <c r="WDV49" s="683"/>
      <c r="WDW49" s="683"/>
      <c r="WDX49" s="683"/>
      <c r="WDY49" s="683"/>
      <c r="WDZ49" s="683"/>
      <c r="WEA49" s="683"/>
      <c r="WEB49" s="683"/>
      <c r="WEC49" s="683"/>
      <c r="WED49" s="683"/>
      <c r="WEE49" s="683"/>
      <c r="WEF49" s="683"/>
      <c r="WEG49" s="683"/>
      <c r="WEH49" s="683"/>
      <c r="WEI49" s="683"/>
      <c r="WEJ49" s="683"/>
      <c r="WEK49" s="683"/>
      <c r="WEL49" s="683"/>
      <c r="WEM49" s="683"/>
      <c r="WEN49" s="683"/>
      <c r="WEO49" s="683"/>
      <c r="WEP49" s="683"/>
      <c r="WEQ49" s="683"/>
      <c r="WER49" s="683"/>
      <c r="WES49" s="683"/>
      <c r="WET49" s="683"/>
      <c r="WEU49" s="683"/>
      <c r="WEV49" s="683"/>
      <c r="WEW49" s="683"/>
      <c r="WEX49" s="683"/>
      <c r="WEY49" s="683"/>
      <c r="WEZ49" s="683"/>
      <c r="WFA49" s="683"/>
      <c r="WFB49" s="683"/>
      <c r="WFC49" s="683"/>
      <c r="WFD49" s="683"/>
      <c r="WFE49" s="683"/>
      <c r="WFF49" s="683"/>
      <c r="WFG49" s="683"/>
      <c r="WFH49" s="683"/>
      <c r="WFI49" s="683"/>
      <c r="WFJ49" s="683"/>
      <c r="WFK49" s="683"/>
      <c r="WFL49" s="683"/>
      <c r="WFM49" s="683"/>
      <c r="WFN49" s="683"/>
      <c r="WFO49" s="683"/>
      <c r="WFP49" s="683"/>
      <c r="WFQ49" s="683"/>
      <c r="WFR49" s="683"/>
      <c r="WFS49" s="683"/>
      <c r="WFT49" s="683"/>
      <c r="WFU49" s="683"/>
      <c r="WFV49" s="683"/>
      <c r="WFW49" s="683"/>
      <c r="WFX49" s="683"/>
      <c r="WFY49" s="683"/>
      <c r="WFZ49" s="683"/>
      <c r="WGA49" s="683"/>
      <c r="WGB49" s="683"/>
      <c r="WGC49" s="683"/>
      <c r="WGD49" s="683"/>
      <c r="WGE49" s="683"/>
      <c r="WGF49" s="683"/>
      <c r="WGG49" s="683"/>
      <c r="WGH49" s="683"/>
      <c r="WGI49" s="683"/>
      <c r="WGJ49" s="683"/>
      <c r="WGK49" s="683"/>
      <c r="WGL49" s="683"/>
      <c r="WGM49" s="683"/>
      <c r="WGN49" s="683"/>
      <c r="WGO49" s="683"/>
      <c r="WGP49" s="683"/>
      <c r="WGQ49" s="683"/>
      <c r="WGR49" s="683"/>
      <c r="WGS49" s="683"/>
      <c r="WGT49" s="683"/>
      <c r="WGU49" s="683"/>
      <c r="WGV49" s="683"/>
      <c r="WGW49" s="683"/>
      <c r="WGX49" s="683"/>
      <c r="WGY49" s="683"/>
      <c r="WGZ49" s="683"/>
      <c r="WHA49" s="683"/>
      <c r="WHB49" s="683"/>
      <c r="WHC49" s="683"/>
      <c r="WHD49" s="683"/>
      <c r="WHE49" s="683"/>
      <c r="WHF49" s="683"/>
      <c r="WHG49" s="683"/>
      <c r="WHH49" s="683"/>
      <c r="WHI49" s="683"/>
      <c r="WHJ49" s="683"/>
      <c r="WHK49" s="683"/>
      <c r="WHL49" s="683"/>
      <c r="WHM49" s="683"/>
      <c r="WHN49" s="683"/>
      <c r="WHO49" s="683"/>
      <c r="WHP49" s="683"/>
      <c r="WHQ49" s="683"/>
      <c r="WHR49" s="683"/>
      <c r="WHS49" s="683"/>
      <c r="WHT49" s="683"/>
      <c r="WHU49" s="683"/>
      <c r="WHV49" s="683"/>
      <c r="WHW49" s="683"/>
      <c r="WHX49" s="683"/>
      <c r="WHY49" s="683"/>
      <c r="WHZ49" s="683"/>
      <c r="WIA49" s="683"/>
      <c r="WIB49" s="683"/>
      <c r="WIC49" s="683"/>
      <c r="WID49" s="683"/>
      <c r="WIE49" s="683"/>
      <c r="WIF49" s="683"/>
      <c r="WIG49" s="683"/>
      <c r="WIH49" s="683"/>
      <c r="WII49" s="683"/>
      <c r="WIJ49" s="683"/>
      <c r="WIK49" s="683"/>
      <c r="WIL49" s="683"/>
      <c r="WIM49" s="683"/>
      <c r="WIN49" s="683"/>
      <c r="WIO49" s="683"/>
      <c r="WIP49" s="683"/>
      <c r="WIQ49" s="683"/>
      <c r="WIR49" s="683"/>
      <c r="WIS49" s="683"/>
      <c r="WIT49" s="683"/>
      <c r="WIU49" s="683"/>
      <c r="WIV49" s="683"/>
      <c r="WIW49" s="683"/>
      <c r="WIX49" s="683"/>
      <c r="WIY49" s="683"/>
      <c r="WIZ49" s="683"/>
      <c r="WJA49" s="683"/>
      <c r="WJB49" s="683"/>
      <c r="WJC49" s="683"/>
      <c r="WJD49" s="683"/>
      <c r="WJE49" s="683"/>
      <c r="WJF49" s="683"/>
      <c r="WJG49" s="683"/>
      <c r="WJH49" s="683"/>
      <c r="WJI49" s="683"/>
      <c r="WJJ49" s="683"/>
      <c r="WJK49" s="683"/>
      <c r="WJL49" s="683"/>
      <c r="WJM49" s="683"/>
      <c r="WJN49" s="683"/>
      <c r="WJO49" s="683"/>
      <c r="WJP49" s="683"/>
      <c r="WJQ49" s="683"/>
      <c r="WJR49" s="683"/>
      <c r="WJS49" s="683"/>
      <c r="WJT49" s="683"/>
      <c r="WJU49" s="683"/>
      <c r="WJV49" s="683"/>
      <c r="WJW49" s="683"/>
      <c r="WJX49" s="683"/>
      <c r="WJY49" s="683"/>
      <c r="WJZ49" s="683"/>
      <c r="WKA49" s="683"/>
      <c r="WKB49" s="683"/>
      <c r="WKC49" s="683"/>
      <c r="WKD49" s="683"/>
      <c r="WKE49" s="683"/>
      <c r="WKF49" s="683"/>
      <c r="WKG49" s="683"/>
      <c r="WKH49" s="683"/>
      <c r="WKI49" s="683"/>
      <c r="WKJ49" s="683"/>
      <c r="WKK49" s="683"/>
      <c r="WKL49" s="683"/>
      <c r="WKM49" s="683"/>
      <c r="WKN49" s="683"/>
      <c r="WKO49" s="683"/>
      <c r="WKP49" s="683"/>
      <c r="WKQ49" s="683"/>
      <c r="WKR49" s="683"/>
      <c r="WKS49" s="683"/>
      <c r="WKT49" s="683"/>
      <c r="WKU49" s="683"/>
      <c r="WKV49" s="683"/>
      <c r="WKW49" s="683"/>
      <c r="WKX49" s="683"/>
      <c r="WKY49" s="683"/>
      <c r="WKZ49" s="683"/>
      <c r="WLA49" s="683"/>
      <c r="WLB49" s="683"/>
      <c r="WLC49" s="683"/>
      <c r="WLD49" s="683"/>
      <c r="WLE49" s="683"/>
      <c r="WLF49" s="683"/>
      <c r="WLG49" s="683"/>
      <c r="WLH49" s="683"/>
      <c r="WLI49" s="683"/>
      <c r="WLJ49" s="683"/>
      <c r="WLK49" s="683"/>
      <c r="WLL49" s="683"/>
      <c r="WLM49" s="683"/>
      <c r="WLN49" s="683"/>
      <c r="WLO49" s="683"/>
      <c r="WLP49" s="683"/>
      <c r="WLQ49" s="683"/>
      <c r="WLR49" s="683"/>
      <c r="WLS49" s="683"/>
      <c r="WLT49" s="683"/>
      <c r="WLU49" s="683"/>
      <c r="WLV49" s="683"/>
      <c r="WLW49" s="683"/>
      <c r="WLX49" s="683"/>
      <c r="WLY49" s="683"/>
      <c r="WLZ49" s="683"/>
      <c r="WMA49" s="683"/>
      <c r="WMB49" s="683"/>
      <c r="WMC49" s="683"/>
      <c r="WMD49" s="683"/>
      <c r="WME49" s="683"/>
      <c r="WMF49" s="683"/>
      <c r="WMG49" s="683"/>
      <c r="WMH49" s="683"/>
      <c r="WMI49" s="683"/>
      <c r="WMJ49" s="683"/>
      <c r="WMK49" s="683"/>
      <c r="WML49" s="683"/>
      <c r="WMM49" s="683"/>
      <c r="WMN49" s="683"/>
      <c r="WMO49" s="683"/>
      <c r="WMP49" s="683"/>
      <c r="WMQ49" s="683"/>
      <c r="WMR49" s="683"/>
      <c r="WMS49" s="683"/>
      <c r="WMT49" s="683"/>
      <c r="WMU49" s="683"/>
      <c r="WMV49" s="683"/>
      <c r="WMW49" s="683"/>
      <c r="WMX49" s="683"/>
      <c r="WMY49" s="683"/>
      <c r="WMZ49" s="683"/>
      <c r="WNA49" s="683"/>
      <c r="WNB49" s="683"/>
      <c r="WNC49" s="683"/>
      <c r="WND49" s="683"/>
      <c r="WNE49" s="683"/>
      <c r="WNF49" s="683"/>
      <c r="WNG49" s="683"/>
      <c r="WNH49" s="683"/>
      <c r="WNI49" s="683"/>
      <c r="WNJ49" s="683"/>
      <c r="WNK49" s="683"/>
      <c r="WNL49" s="683"/>
      <c r="WNM49" s="683"/>
      <c r="WNN49" s="683"/>
      <c r="WNO49" s="683"/>
      <c r="WNP49" s="683"/>
      <c r="WNQ49" s="683"/>
      <c r="WNR49" s="683"/>
      <c r="WNS49" s="683"/>
      <c r="WNT49" s="683"/>
      <c r="WNU49" s="683"/>
      <c r="WNV49" s="683"/>
      <c r="WNW49" s="683"/>
      <c r="WNX49" s="683"/>
      <c r="WNY49" s="683"/>
      <c r="WNZ49" s="683"/>
      <c r="WOA49" s="683"/>
      <c r="WOB49" s="683"/>
      <c r="WOC49" s="683"/>
      <c r="WOD49" s="683"/>
      <c r="WOE49" s="683"/>
      <c r="WOF49" s="683"/>
      <c r="WOG49" s="683"/>
      <c r="WOH49" s="683"/>
      <c r="WOI49" s="683"/>
      <c r="WOJ49" s="683"/>
      <c r="WOK49" s="683"/>
      <c r="WOL49" s="683"/>
      <c r="WOM49" s="683"/>
      <c r="WON49" s="683"/>
      <c r="WOO49" s="683"/>
      <c r="WOP49" s="683"/>
      <c r="WOQ49" s="683"/>
      <c r="WOR49" s="683"/>
      <c r="WOS49" s="683"/>
      <c r="WOT49" s="683"/>
      <c r="WOU49" s="683"/>
      <c r="WOV49" s="683"/>
      <c r="WOW49" s="683"/>
      <c r="WOX49" s="683"/>
      <c r="WOY49" s="683"/>
      <c r="WOZ49" s="683"/>
      <c r="WPA49" s="683"/>
      <c r="WPB49" s="683"/>
      <c r="WPC49" s="683"/>
      <c r="WPD49" s="683"/>
      <c r="WPE49" s="683"/>
      <c r="WPF49" s="683"/>
      <c r="WPG49" s="683"/>
      <c r="WPH49" s="683"/>
      <c r="WPI49" s="683"/>
      <c r="WPJ49" s="683"/>
      <c r="WPK49" s="683"/>
      <c r="WPL49" s="683"/>
      <c r="WPM49" s="683"/>
      <c r="WPN49" s="683"/>
      <c r="WPO49" s="683"/>
      <c r="WPP49" s="683"/>
      <c r="WPQ49" s="683"/>
      <c r="WPR49" s="683"/>
      <c r="WPS49" s="683"/>
      <c r="WPT49" s="683"/>
      <c r="WPU49" s="683"/>
      <c r="WPV49" s="683"/>
      <c r="WPW49" s="683"/>
      <c r="WPX49" s="683"/>
      <c r="WPY49" s="683"/>
      <c r="WPZ49" s="683"/>
      <c r="WQA49" s="683"/>
      <c r="WQB49" s="683"/>
      <c r="WQC49" s="683"/>
      <c r="WQD49" s="683"/>
      <c r="WQE49" s="683"/>
      <c r="WQF49" s="683"/>
      <c r="WQG49" s="683"/>
      <c r="WQH49" s="683"/>
      <c r="WQI49" s="683"/>
      <c r="WQJ49" s="683"/>
      <c r="WQK49" s="683"/>
      <c r="WQL49" s="683"/>
      <c r="WQM49" s="683"/>
      <c r="WQN49" s="683"/>
      <c r="WQO49" s="683"/>
      <c r="WQP49" s="683"/>
      <c r="WQQ49" s="683"/>
      <c r="WQR49" s="683"/>
      <c r="WQS49" s="683"/>
      <c r="WQT49" s="683"/>
      <c r="WQU49" s="683"/>
      <c r="WQV49" s="683"/>
      <c r="WQW49" s="683"/>
      <c r="WQX49" s="683"/>
      <c r="WQY49" s="683"/>
      <c r="WQZ49" s="683"/>
      <c r="WRA49" s="683"/>
      <c r="WRB49" s="683"/>
      <c r="WRC49" s="683"/>
      <c r="WRD49" s="683"/>
      <c r="WRE49" s="683"/>
      <c r="WRF49" s="683"/>
      <c r="WRG49" s="683"/>
      <c r="WRH49" s="683"/>
      <c r="WRI49" s="683"/>
      <c r="WRJ49" s="683"/>
      <c r="WRK49" s="683"/>
      <c r="WRL49" s="683"/>
      <c r="WRM49" s="683"/>
      <c r="WRN49" s="683"/>
      <c r="WRO49" s="683"/>
      <c r="WRP49" s="683"/>
      <c r="WRQ49" s="683"/>
      <c r="WRR49" s="683"/>
      <c r="WRS49" s="683"/>
      <c r="WRT49" s="683"/>
      <c r="WRU49" s="683"/>
      <c r="WRV49" s="683"/>
      <c r="WRW49" s="683"/>
      <c r="WRX49" s="683"/>
      <c r="WRY49" s="683"/>
      <c r="WRZ49" s="683"/>
      <c r="WSA49" s="683"/>
      <c r="WSB49" s="683"/>
      <c r="WSC49" s="683"/>
      <c r="WSD49" s="683"/>
      <c r="WSE49" s="683"/>
      <c r="WSF49" s="683"/>
      <c r="WSG49" s="683"/>
      <c r="WSH49" s="683"/>
      <c r="WSI49" s="683"/>
      <c r="WSJ49" s="683"/>
      <c r="WSK49" s="683"/>
      <c r="WSL49" s="683"/>
      <c r="WSM49" s="683"/>
      <c r="WSN49" s="683"/>
      <c r="WSO49" s="683"/>
      <c r="WSP49" s="683"/>
      <c r="WSQ49" s="683"/>
      <c r="WSR49" s="683"/>
      <c r="WSS49" s="683"/>
      <c r="WST49" s="683"/>
      <c r="WSU49" s="683"/>
      <c r="WSV49" s="683"/>
      <c r="WSW49" s="683"/>
      <c r="WSX49" s="683"/>
      <c r="WSY49" s="683"/>
      <c r="WSZ49" s="683"/>
      <c r="WTA49" s="683"/>
      <c r="WTB49" s="683"/>
      <c r="WTC49" s="683"/>
      <c r="WTD49" s="683"/>
      <c r="WTE49" s="683"/>
      <c r="WTF49" s="683"/>
      <c r="WTG49" s="683"/>
      <c r="WTH49" s="683"/>
      <c r="WTI49" s="683"/>
      <c r="WTJ49" s="683"/>
      <c r="WTK49" s="683"/>
      <c r="WTL49" s="683"/>
      <c r="WTM49" s="683"/>
      <c r="WTN49" s="683"/>
      <c r="WTO49" s="683"/>
      <c r="WTP49" s="683"/>
      <c r="WTQ49" s="683"/>
      <c r="WTR49" s="683"/>
      <c r="WTS49" s="683"/>
      <c r="WTT49" s="683"/>
      <c r="WTU49" s="683"/>
      <c r="WTV49" s="683"/>
      <c r="WTW49" s="683"/>
      <c r="WTX49" s="683"/>
      <c r="WTY49" s="683"/>
      <c r="WTZ49" s="683"/>
      <c r="WUA49" s="683"/>
      <c r="WUB49" s="683"/>
      <c r="WUC49" s="683"/>
      <c r="WUD49" s="683"/>
      <c r="WUE49" s="683"/>
      <c r="WUF49" s="683"/>
      <c r="WUG49" s="683"/>
      <c r="WUH49" s="683"/>
      <c r="WUI49" s="683"/>
      <c r="WUJ49" s="683"/>
      <c r="WUK49" s="683"/>
      <c r="WUL49" s="683"/>
      <c r="WUM49" s="683"/>
      <c r="WUN49" s="683"/>
      <c r="WUO49" s="683"/>
      <c r="WUP49" s="683"/>
      <c r="WUQ49" s="683"/>
      <c r="WUR49" s="683"/>
      <c r="WUS49" s="683"/>
      <c r="WUT49" s="683"/>
      <c r="WUU49" s="683"/>
      <c r="WUV49" s="683"/>
      <c r="WUW49" s="683"/>
      <c r="WUX49" s="683"/>
      <c r="WUY49" s="683"/>
      <c r="WUZ49" s="683"/>
      <c r="WVA49" s="683"/>
      <c r="WVB49" s="683"/>
      <c r="WVC49" s="683"/>
      <c r="WVD49" s="683"/>
      <c r="WVE49" s="683"/>
      <c r="WVF49" s="683"/>
      <c r="WVG49" s="683"/>
      <c r="WVH49" s="683"/>
      <c r="WVI49" s="683"/>
      <c r="WVJ49" s="683"/>
      <c r="WVK49" s="683"/>
      <c r="WVL49" s="683"/>
      <c r="WVM49" s="683"/>
      <c r="WVN49" s="683"/>
      <c r="WVO49" s="683"/>
      <c r="WVP49" s="683"/>
      <c r="WVQ49" s="683"/>
      <c r="WVR49" s="683"/>
      <c r="WVS49" s="683"/>
      <c r="WVT49" s="683"/>
    </row>
    <row r="50" spans="1:16140" s="1249" customFormat="1" x14ac:dyDescent="0.2">
      <c r="A50" s="683"/>
      <c r="B50" s="683"/>
      <c r="C50" s="1577"/>
      <c r="D50" s="1577"/>
      <c r="E50" s="1577"/>
      <c r="F50" s="1248"/>
      <c r="G50" s="1577"/>
      <c r="H50" s="1577"/>
      <c r="I50" s="1577"/>
      <c r="K50" s="1577"/>
      <c r="L50" s="1577"/>
      <c r="M50" s="1577"/>
      <c r="O50" s="683"/>
      <c r="P50" s="683"/>
      <c r="Q50" s="683"/>
      <c r="R50" s="683"/>
      <c r="S50" s="683"/>
      <c r="T50" s="683"/>
      <c r="U50" s="683"/>
      <c r="V50" s="683"/>
      <c r="W50" s="683"/>
      <c r="X50" s="683"/>
      <c r="Y50" s="683"/>
      <c r="Z50" s="683"/>
      <c r="AA50" s="683"/>
      <c r="AB50" s="683"/>
      <c r="AC50" s="683"/>
      <c r="AD50" s="683"/>
      <c r="AE50" s="683"/>
      <c r="AF50" s="683"/>
      <c r="AG50" s="683"/>
      <c r="AH50" s="683"/>
      <c r="AI50" s="683"/>
      <c r="AJ50" s="683"/>
      <c r="AK50" s="683"/>
      <c r="AL50" s="683"/>
      <c r="AM50" s="683"/>
      <c r="AN50" s="683"/>
      <c r="AO50" s="683"/>
      <c r="AP50" s="683"/>
      <c r="AQ50" s="683"/>
      <c r="AR50" s="683"/>
      <c r="AS50" s="683"/>
      <c r="AT50" s="683"/>
      <c r="AU50" s="683"/>
      <c r="AV50" s="683"/>
      <c r="AW50" s="683"/>
      <c r="AX50" s="683"/>
      <c r="AY50" s="683"/>
      <c r="AZ50" s="683"/>
      <c r="BA50" s="683"/>
      <c r="BB50" s="683"/>
      <c r="BC50" s="683"/>
      <c r="BD50" s="683"/>
      <c r="BE50" s="683"/>
      <c r="BF50" s="683"/>
      <c r="BG50" s="683"/>
      <c r="BH50" s="683"/>
      <c r="BI50" s="683"/>
      <c r="BJ50" s="683"/>
      <c r="BK50" s="683"/>
      <c r="BL50" s="683"/>
      <c r="BM50" s="683"/>
      <c r="BN50" s="683"/>
      <c r="BO50" s="683"/>
      <c r="BP50" s="683"/>
      <c r="BQ50" s="683"/>
      <c r="BR50" s="683"/>
      <c r="BS50" s="683"/>
      <c r="BT50" s="683"/>
      <c r="BU50" s="683"/>
      <c r="BV50" s="683"/>
      <c r="BW50" s="683"/>
      <c r="BX50" s="683"/>
      <c r="BY50" s="683"/>
      <c r="BZ50" s="683"/>
      <c r="CA50" s="683"/>
      <c r="CB50" s="683"/>
      <c r="CC50" s="683"/>
      <c r="CD50" s="683"/>
      <c r="CE50" s="683"/>
      <c r="CF50" s="683"/>
      <c r="CG50" s="683"/>
      <c r="CH50" s="683"/>
      <c r="CI50" s="683"/>
      <c r="CJ50" s="683"/>
      <c r="CK50" s="683"/>
      <c r="CL50" s="683"/>
      <c r="CM50" s="683"/>
      <c r="CN50" s="683"/>
      <c r="CO50" s="683"/>
      <c r="CP50" s="683"/>
      <c r="CQ50" s="683"/>
      <c r="CR50" s="683"/>
      <c r="CS50" s="683"/>
      <c r="CT50" s="683"/>
      <c r="CU50" s="683"/>
      <c r="CV50" s="683"/>
      <c r="CW50" s="683"/>
      <c r="CX50" s="683"/>
      <c r="CY50" s="683"/>
      <c r="CZ50" s="683"/>
      <c r="DA50" s="683"/>
      <c r="DB50" s="683"/>
      <c r="DC50" s="683"/>
      <c r="DD50" s="683"/>
      <c r="DE50" s="683"/>
      <c r="DF50" s="683"/>
      <c r="DG50" s="683"/>
      <c r="DH50" s="683"/>
      <c r="DI50" s="683"/>
      <c r="DJ50" s="683"/>
      <c r="DK50" s="683"/>
      <c r="DL50" s="683"/>
      <c r="DM50" s="683"/>
      <c r="DN50" s="683"/>
      <c r="DO50" s="683"/>
      <c r="DP50" s="683"/>
      <c r="DQ50" s="683"/>
      <c r="DR50" s="683"/>
      <c r="DS50" s="683"/>
      <c r="DT50" s="683"/>
      <c r="DU50" s="683"/>
      <c r="DV50" s="683"/>
      <c r="DW50" s="683"/>
      <c r="DX50" s="683"/>
      <c r="DY50" s="683"/>
      <c r="DZ50" s="683"/>
      <c r="EA50" s="683"/>
      <c r="EB50" s="683"/>
      <c r="EC50" s="683"/>
      <c r="ED50" s="683"/>
      <c r="EE50" s="683"/>
      <c r="EF50" s="683"/>
      <c r="EG50" s="683"/>
      <c r="EH50" s="683"/>
      <c r="EI50" s="683"/>
      <c r="EJ50" s="683"/>
      <c r="EK50" s="683"/>
      <c r="EL50" s="683"/>
      <c r="EM50" s="683"/>
      <c r="EN50" s="683"/>
      <c r="EO50" s="683"/>
      <c r="EP50" s="683"/>
      <c r="EQ50" s="683"/>
      <c r="ER50" s="683"/>
      <c r="ES50" s="683"/>
      <c r="ET50" s="683"/>
      <c r="EU50" s="683"/>
      <c r="EV50" s="683"/>
      <c r="EW50" s="683"/>
      <c r="EX50" s="683"/>
      <c r="EY50" s="683"/>
      <c r="EZ50" s="683"/>
      <c r="FA50" s="683"/>
      <c r="FB50" s="683"/>
      <c r="FC50" s="683"/>
      <c r="FD50" s="683"/>
      <c r="FE50" s="683"/>
      <c r="FF50" s="683"/>
      <c r="FG50" s="683"/>
      <c r="FH50" s="683"/>
      <c r="FI50" s="683"/>
      <c r="FJ50" s="683"/>
      <c r="FK50" s="683"/>
      <c r="FL50" s="683"/>
      <c r="FM50" s="683"/>
      <c r="FN50" s="683"/>
      <c r="FO50" s="683"/>
      <c r="FP50" s="683"/>
      <c r="FQ50" s="683"/>
      <c r="FR50" s="683"/>
      <c r="FS50" s="683"/>
      <c r="FT50" s="683"/>
      <c r="FU50" s="683"/>
      <c r="FV50" s="683"/>
      <c r="FW50" s="683"/>
      <c r="FX50" s="683"/>
      <c r="FY50" s="683"/>
      <c r="FZ50" s="683"/>
      <c r="GA50" s="683"/>
      <c r="GB50" s="683"/>
      <c r="GC50" s="683"/>
      <c r="GD50" s="683"/>
      <c r="GE50" s="683"/>
      <c r="GF50" s="683"/>
      <c r="GG50" s="683"/>
      <c r="GH50" s="683"/>
      <c r="GI50" s="683"/>
      <c r="GJ50" s="683"/>
      <c r="GK50" s="683"/>
      <c r="GL50" s="683"/>
      <c r="GM50" s="683"/>
      <c r="GN50" s="683"/>
      <c r="GO50" s="683"/>
      <c r="GP50" s="683"/>
      <c r="GQ50" s="683"/>
      <c r="GR50" s="683"/>
      <c r="GS50" s="683"/>
      <c r="GT50" s="683"/>
      <c r="GU50" s="683"/>
      <c r="GV50" s="683"/>
      <c r="GW50" s="683"/>
      <c r="GX50" s="683"/>
      <c r="GY50" s="683"/>
      <c r="GZ50" s="683"/>
      <c r="HA50" s="683"/>
      <c r="HB50" s="683"/>
      <c r="HC50" s="683"/>
      <c r="HD50" s="683"/>
      <c r="HE50" s="683"/>
      <c r="HF50" s="683"/>
      <c r="HG50" s="683"/>
      <c r="HH50" s="683"/>
      <c r="HI50" s="683"/>
      <c r="HJ50" s="683"/>
      <c r="HK50" s="683"/>
      <c r="HL50" s="683"/>
      <c r="HM50" s="683"/>
      <c r="HN50" s="683"/>
      <c r="HO50" s="683"/>
      <c r="HP50" s="683"/>
      <c r="HQ50" s="683"/>
      <c r="HR50" s="683"/>
      <c r="HS50" s="683"/>
      <c r="HT50" s="683"/>
      <c r="HU50" s="683"/>
      <c r="HV50" s="683"/>
      <c r="HW50" s="683"/>
      <c r="HX50" s="683"/>
      <c r="HY50" s="683"/>
      <c r="HZ50" s="683"/>
      <c r="IA50" s="683"/>
      <c r="IB50" s="683"/>
      <c r="IC50" s="683"/>
      <c r="ID50" s="683"/>
      <c r="IE50" s="683"/>
      <c r="IF50" s="683"/>
      <c r="IG50" s="683"/>
      <c r="IH50" s="683"/>
      <c r="II50" s="683"/>
      <c r="IJ50" s="683"/>
      <c r="IK50" s="683"/>
      <c r="IL50" s="683"/>
      <c r="IM50" s="683"/>
      <c r="IN50" s="683"/>
      <c r="IO50" s="683"/>
      <c r="IP50" s="683"/>
      <c r="IQ50" s="683"/>
      <c r="IR50" s="683"/>
      <c r="IS50" s="683"/>
      <c r="IT50" s="683"/>
      <c r="IU50" s="683"/>
      <c r="IV50" s="683"/>
      <c r="IW50" s="683"/>
      <c r="IX50" s="683"/>
      <c r="IY50" s="683"/>
      <c r="IZ50" s="683"/>
      <c r="JA50" s="683"/>
      <c r="JB50" s="683"/>
      <c r="JC50" s="683"/>
      <c r="JD50" s="683"/>
      <c r="JE50" s="683"/>
      <c r="JF50" s="683"/>
      <c r="JG50" s="683"/>
      <c r="JH50" s="683"/>
      <c r="JI50" s="683"/>
      <c r="JJ50" s="683"/>
      <c r="JK50" s="683"/>
      <c r="JL50" s="683"/>
      <c r="JM50" s="683"/>
      <c r="JN50" s="683"/>
      <c r="JO50" s="683"/>
      <c r="JP50" s="683"/>
      <c r="JQ50" s="683"/>
      <c r="JR50" s="683"/>
      <c r="JS50" s="683"/>
      <c r="JT50" s="683"/>
      <c r="JU50" s="683"/>
      <c r="JV50" s="683"/>
      <c r="JW50" s="683"/>
      <c r="JX50" s="683"/>
      <c r="JY50" s="683"/>
      <c r="JZ50" s="683"/>
      <c r="KA50" s="683"/>
      <c r="KB50" s="683"/>
      <c r="KC50" s="683"/>
      <c r="KD50" s="683"/>
      <c r="KE50" s="683"/>
      <c r="KF50" s="683"/>
      <c r="KG50" s="683"/>
      <c r="KH50" s="683"/>
      <c r="KI50" s="683"/>
      <c r="KJ50" s="683"/>
      <c r="KK50" s="683"/>
      <c r="KL50" s="683"/>
      <c r="KM50" s="683"/>
      <c r="KN50" s="683"/>
      <c r="KO50" s="683"/>
      <c r="KP50" s="683"/>
      <c r="KQ50" s="683"/>
      <c r="KR50" s="683"/>
      <c r="KS50" s="683"/>
      <c r="KT50" s="683"/>
      <c r="KU50" s="683"/>
      <c r="KV50" s="683"/>
      <c r="KW50" s="683"/>
      <c r="KX50" s="683"/>
      <c r="KY50" s="683"/>
      <c r="KZ50" s="683"/>
      <c r="LA50" s="683"/>
      <c r="LB50" s="683"/>
      <c r="LC50" s="683"/>
      <c r="LD50" s="683"/>
      <c r="LE50" s="683"/>
      <c r="LF50" s="683"/>
      <c r="LG50" s="683"/>
      <c r="LH50" s="683"/>
      <c r="LI50" s="683"/>
      <c r="LJ50" s="683"/>
      <c r="LK50" s="683"/>
      <c r="LL50" s="683"/>
      <c r="LM50" s="683"/>
      <c r="LN50" s="683"/>
      <c r="LO50" s="683"/>
      <c r="LP50" s="683"/>
      <c r="LQ50" s="683"/>
      <c r="LR50" s="683"/>
      <c r="LS50" s="683"/>
      <c r="LT50" s="683"/>
      <c r="LU50" s="683"/>
      <c r="LV50" s="683"/>
      <c r="LW50" s="683"/>
      <c r="LX50" s="683"/>
      <c r="LY50" s="683"/>
      <c r="LZ50" s="683"/>
      <c r="MA50" s="683"/>
      <c r="MB50" s="683"/>
      <c r="MC50" s="683"/>
      <c r="MD50" s="683"/>
      <c r="ME50" s="683"/>
      <c r="MF50" s="683"/>
      <c r="MG50" s="683"/>
      <c r="MH50" s="683"/>
      <c r="MI50" s="683"/>
      <c r="MJ50" s="683"/>
      <c r="MK50" s="683"/>
      <c r="ML50" s="683"/>
      <c r="MM50" s="683"/>
      <c r="MN50" s="683"/>
      <c r="MO50" s="683"/>
      <c r="MP50" s="683"/>
      <c r="MQ50" s="683"/>
      <c r="MR50" s="683"/>
      <c r="MS50" s="683"/>
      <c r="MT50" s="683"/>
      <c r="MU50" s="683"/>
      <c r="MV50" s="683"/>
      <c r="MW50" s="683"/>
      <c r="MX50" s="683"/>
      <c r="MY50" s="683"/>
      <c r="MZ50" s="683"/>
      <c r="NA50" s="683"/>
      <c r="NB50" s="683"/>
      <c r="NC50" s="683"/>
      <c r="ND50" s="683"/>
      <c r="NE50" s="683"/>
      <c r="NF50" s="683"/>
      <c r="NG50" s="683"/>
      <c r="NH50" s="683"/>
      <c r="NI50" s="683"/>
      <c r="NJ50" s="683"/>
      <c r="NK50" s="683"/>
      <c r="NL50" s="683"/>
      <c r="NM50" s="683"/>
      <c r="NN50" s="683"/>
      <c r="NO50" s="683"/>
      <c r="NP50" s="683"/>
      <c r="NQ50" s="683"/>
      <c r="NR50" s="683"/>
      <c r="NS50" s="683"/>
      <c r="NT50" s="683"/>
      <c r="NU50" s="683"/>
      <c r="NV50" s="683"/>
      <c r="NW50" s="683"/>
      <c r="NX50" s="683"/>
      <c r="NY50" s="683"/>
      <c r="NZ50" s="683"/>
      <c r="OA50" s="683"/>
      <c r="OB50" s="683"/>
      <c r="OC50" s="683"/>
      <c r="OD50" s="683"/>
      <c r="OE50" s="683"/>
      <c r="OF50" s="683"/>
      <c r="OG50" s="683"/>
      <c r="OH50" s="683"/>
      <c r="OI50" s="683"/>
      <c r="OJ50" s="683"/>
      <c r="OK50" s="683"/>
      <c r="OL50" s="683"/>
      <c r="OM50" s="683"/>
      <c r="ON50" s="683"/>
      <c r="OO50" s="683"/>
      <c r="OP50" s="683"/>
      <c r="OQ50" s="683"/>
      <c r="OR50" s="683"/>
      <c r="OS50" s="683"/>
      <c r="OT50" s="683"/>
      <c r="OU50" s="683"/>
      <c r="OV50" s="683"/>
      <c r="OW50" s="683"/>
      <c r="OX50" s="683"/>
      <c r="OY50" s="683"/>
      <c r="OZ50" s="683"/>
      <c r="PA50" s="683"/>
      <c r="PB50" s="683"/>
      <c r="PC50" s="683"/>
      <c r="PD50" s="683"/>
      <c r="PE50" s="683"/>
      <c r="PF50" s="683"/>
      <c r="PG50" s="683"/>
      <c r="PH50" s="683"/>
      <c r="PI50" s="683"/>
      <c r="PJ50" s="683"/>
      <c r="PK50" s="683"/>
      <c r="PL50" s="683"/>
      <c r="PM50" s="683"/>
      <c r="PN50" s="683"/>
      <c r="PO50" s="683"/>
      <c r="PP50" s="683"/>
      <c r="PQ50" s="683"/>
      <c r="PR50" s="683"/>
      <c r="PS50" s="683"/>
      <c r="PT50" s="683"/>
      <c r="PU50" s="683"/>
      <c r="PV50" s="683"/>
      <c r="PW50" s="683"/>
      <c r="PX50" s="683"/>
      <c r="PY50" s="683"/>
      <c r="PZ50" s="683"/>
      <c r="QA50" s="683"/>
      <c r="QB50" s="683"/>
      <c r="QC50" s="683"/>
      <c r="QD50" s="683"/>
      <c r="QE50" s="683"/>
      <c r="QF50" s="683"/>
      <c r="QG50" s="683"/>
      <c r="QH50" s="683"/>
      <c r="QI50" s="683"/>
      <c r="QJ50" s="683"/>
      <c r="QK50" s="683"/>
      <c r="QL50" s="683"/>
      <c r="QM50" s="683"/>
      <c r="QN50" s="683"/>
      <c r="QO50" s="683"/>
      <c r="QP50" s="683"/>
      <c r="QQ50" s="683"/>
      <c r="QR50" s="683"/>
      <c r="QS50" s="683"/>
      <c r="QT50" s="683"/>
      <c r="QU50" s="683"/>
      <c r="QV50" s="683"/>
      <c r="QW50" s="683"/>
      <c r="QX50" s="683"/>
      <c r="QY50" s="683"/>
      <c r="QZ50" s="683"/>
      <c r="RA50" s="683"/>
      <c r="RB50" s="683"/>
      <c r="RC50" s="683"/>
      <c r="RD50" s="683"/>
      <c r="RE50" s="683"/>
      <c r="RF50" s="683"/>
      <c r="RG50" s="683"/>
      <c r="RH50" s="683"/>
      <c r="RI50" s="683"/>
      <c r="RJ50" s="683"/>
      <c r="RK50" s="683"/>
      <c r="RL50" s="683"/>
      <c r="RM50" s="683"/>
      <c r="RN50" s="683"/>
      <c r="RO50" s="683"/>
      <c r="RP50" s="683"/>
      <c r="RQ50" s="683"/>
      <c r="RR50" s="683"/>
      <c r="RS50" s="683"/>
      <c r="RT50" s="683"/>
      <c r="RU50" s="683"/>
      <c r="RV50" s="683"/>
      <c r="RW50" s="683"/>
      <c r="RX50" s="683"/>
      <c r="RY50" s="683"/>
      <c r="RZ50" s="683"/>
      <c r="SA50" s="683"/>
      <c r="SB50" s="683"/>
      <c r="SC50" s="683"/>
      <c r="SD50" s="683"/>
      <c r="SE50" s="683"/>
      <c r="SF50" s="683"/>
      <c r="SG50" s="683"/>
      <c r="SH50" s="683"/>
      <c r="SI50" s="683"/>
      <c r="SJ50" s="683"/>
      <c r="SK50" s="683"/>
      <c r="SL50" s="683"/>
      <c r="SM50" s="683"/>
      <c r="SN50" s="683"/>
      <c r="SO50" s="683"/>
      <c r="SP50" s="683"/>
      <c r="SQ50" s="683"/>
      <c r="SR50" s="683"/>
      <c r="SS50" s="683"/>
      <c r="ST50" s="683"/>
      <c r="SU50" s="683"/>
      <c r="SV50" s="683"/>
      <c r="SW50" s="683"/>
      <c r="SX50" s="683"/>
      <c r="SY50" s="683"/>
      <c r="SZ50" s="683"/>
      <c r="TA50" s="683"/>
      <c r="TB50" s="683"/>
      <c r="TC50" s="683"/>
      <c r="TD50" s="683"/>
      <c r="TE50" s="683"/>
      <c r="TF50" s="683"/>
      <c r="TG50" s="683"/>
      <c r="TH50" s="683"/>
      <c r="TI50" s="683"/>
      <c r="TJ50" s="683"/>
      <c r="TK50" s="683"/>
      <c r="TL50" s="683"/>
      <c r="TM50" s="683"/>
      <c r="TN50" s="683"/>
      <c r="TO50" s="683"/>
      <c r="TP50" s="683"/>
      <c r="TQ50" s="683"/>
      <c r="TR50" s="683"/>
      <c r="TS50" s="683"/>
      <c r="TT50" s="683"/>
      <c r="TU50" s="683"/>
      <c r="TV50" s="683"/>
      <c r="TW50" s="683"/>
      <c r="TX50" s="683"/>
      <c r="TY50" s="683"/>
      <c r="TZ50" s="683"/>
      <c r="UA50" s="683"/>
      <c r="UB50" s="683"/>
      <c r="UC50" s="683"/>
      <c r="UD50" s="683"/>
      <c r="UE50" s="683"/>
      <c r="UF50" s="683"/>
      <c r="UG50" s="683"/>
      <c r="UH50" s="683"/>
      <c r="UI50" s="683"/>
      <c r="UJ50" s="683"/>
      <c r="UK50" s="683"/>
      <c r="UL50" s="683"/>
      <c r="UM50" s="683"/>
      <c r="UN50" s="683"/>
      <c r="UO50" s="683"/>
      <c r="UP50" s="683"/>
      <c r="UQ50" s="683"/>
      <c r="UR50" s="683"/>
      <c r="US50" s="683"/>
      <c r="UT50" s="683"/>
      <c r="UU50" s="683"/>
      <c r="UV50" s="683"/>
      <c r="UW50" s="683"/>
      <c r="UX50" s="683"/>
      <c r="UY50" s="683"/>
      <c r="UZ50" s="683"/>
      <c r="VA50" s="683"/>
      <c r="VB50" s="683"/>
      <c r="VC50" s="683"/>
      <c r="VD50" s="683"/>
      <c r="VE50" s="683"/>
      <c r="VF50" s="683"/>
      <c r="VG50" s="683"/>
      <c r="VH50" s="683"/>
      <c r="VI50" s="683"/>
      <c r="VJ50" s="683"/>
      <c r="VK50" s="683"/>
      <c r="VL50" s="683"/>
      <c r="VM50" s="683"/>
      <c r="VN50" s="683"/>
      <c r="VO50" s="683"/>
      <c r="VP50" s="683"/>
      <c r="VQ50" s="683"/>
      <c r="VR50" s="683"/>
      <c r="VS50" s="683"/>
      <c r="VT50" s="683"/>
      <c r="VU50" s="683"/>
      <c r="VV50" s="683"/>
      <c r="VW50" s="683"/>
      <c r="VX50" s="683"/>
      <c r="VY50" s="683"/>
      <c r="VZ50" s="683"/>
      <c r="WA50" s="683"/>
      <c r="WB50" s="683"/>
      <c r="WC50" s="683"/>
      <c r="WD50" s="683"/>
      <c r="WE50" s="683"/>
      <c r="WF50" s="683"/>
      <c r="WG50" s="683"/>
      <c r="WH50" s="683"/>
      <c r="WI50" s="683"/>
      <c r="WJ50" s="683"/>
      <c r="WK50" s="683"/>
      <c r="WL50" s="683"/>
      <c r="WM50" s="683"/>
      <c r="WN50" s="683"/>
      <c r="WO50" s="683"/>
      <c r="WP50" s="683"/>
      <c r="WQ50" s="683"/>
      <c r="WR50" s="683"/>
      <c r="WS50" s="683"/>
      <c r="WT50" s="683"/>
      <c r="WU50" s="683"/>
      <c r="WV50" s="683"/>
      <c r="WW50" s="683"/>
      <c r="WX50" s="683"/>
      <c r="WY50" s="683"/>
      <c r="WZ50" s="683"/>
      <c r="XA50" s="683"/>
      <c r="XB50" s="683"/>
      <c r="XC50" s="683"/>
      <c r="XD50" s="683"/>
      <c r="XE50" s="683"/>
      <c r="XF50" s="683"/>
      <c r="XG50" s="683"/>
      <c r="XH50" s="683"/>
      <c r="XI50" s="683"/>
      <c r="XJ50" s="683"/>
      <c r="XK50" s="683"/>
      <c r="XL50" s="683"/>
      <c r="XM50" s="683"/>
      <c r="XN50" s="683"/>
      <c r="XO50" s="683"/>
      <c r="XP50" s="683"/>
      <c r="XQ50" s="683"/>
      <c r="XR50" s="683"/>
      <c r="XS50" s="683"/>
      <c r="XT50" s="683"/>
      <c r="XU50" s="683"/>
      <c r="XV50" s="683"/>
      <c r="XW50" s="683"/>
      <c r="XX50" s="683"/>
      <c r="XY50" s="683"/>
      <c r="XZ50" s="683"/>
      <c r="YA50" s="683"/>
      <c r="YB50" s="683"/>
      <c r="YC50" s="683"/>
      <c r="YD50" s="683"/>
      <c r="YE50" s="683"/>
      <c r="YF50" s="683"/>
      <c r="YG50" s="683"/>
      <c r="YH50" s="683"/>
      <c r="YI50" s="683"/>
      <c r="YJ50" s="683"/>
      <c r="YK50" s="683"/>
      <c r="YL50" s="683"/>
      <c r="YM50" s="683"/>
      <c r="YN50" s="683"/>
      <c r="YO50" s="683"/>
      <c r="YP50" s="683"/>
      <c r="YQ50" s="683"/>
      <c r="YR50" s="683"/>
      <c r="YS50" s="683"/>
      <c r="YT50" s="683"/>
      <c r="YU50" s="683"/>
      <c r="YV50" s="683"/>
      <c r="YW50" s="683"/>
      <c r="YX50" s="683"/>
      <c r="YY50" s="683"/>
      <c r="YZ50" s="683"/>
      <c r="ZA50" s="683"/>
      <c r="ZB50" s="683"/>
      <c r="ZC50" s="683"/>
      <c r="ZD50" s="683"/>
      <c r="ZE50" s="683"/>
      <c r="ZF50" s="683"/>
      <c r="ZG50" s="683"/>
      <c r="ZH50" s="683"/>
      <c r="ZI50" s="683"/>
      <c r="ZJ50" s="683"/>
      <c r="ZK50" s="683"/>
      <c r="ZL50" s="683"/>
      <c r="ZM50" s="683"/>
      <c r="ZN50" s="683"/>
      <c r="ZO50" s="683"/>
      <c r="ZP50" s="683"/>
      <c r="ZQ50" s="683"/>
      <c r="ZR50" s="683"/>
      <c r="ZS50" s="683"/>
      <c r="ZT50" s="683"/>
      <c r="ZU50" s="683"/>
      <c r="ZV50" s="683"/>
      <c r="ZW50" s="683"/>
      <c r="ZX50" s="683"/>
      <c r="ZY50" s="683"/>
      <c r="ZZ50" s="683"/>
      <c r="AAA50" s="683"/>
      <c r="AAB50" s="683"/>
      <c r="AAC50" s="683"/>
      <c r="AAD50" s="683"/>
      <c r="AAE50" s="683"/>
      <c r="AAF50" s="683"/>
      <c r="AAG50" s="683"/>
      <c r="AAH50" s="683"/>
      <c r="AAI50" s="683"/>
      <c r="AAJ50" s="683"/>
      <c r="AAK50" s="683"/>
      <c r="AAL50" s="683"/>
      <c r="AAM50" s="683"/>
      <c r="AAN50" s="683"/>
      <c r="AAO50" s="683"/>
      <c r="AAP50" s="683"/>
      <c r="AAQ50" s="683"/>
      <c r="AAR50" s="683"/>
      <c r="AAS50" s="683"/>
      <c r="AAT50" s="683"/>
      <c r="AAU50" s="683"/>
      <c r="AAV50" s="683"/>
      <c r="AAW50" s="683"/>
      <c r="AAX50" s="683"/>
      <c r="AAY50" s="683"/>
      <c r="AAZ50" s="683"/>
      <c r="ABA50" s="683"/>
      <c r="ABB50" s="683"/>
      <c r="ABC50" s="683"/>
      <c r="ABD50" s="683"/>
      <c r="ABE50" s="683"/>
      <c r="ABF50" s="683"/>
      <c r="ABG50" s="683"/>
      <c r="ABH50" s="683"/>
      <c r="ABI50" s="683"/>
      <c r="ABJ50" s="683"/>
      <c r="ABK50" s="683"/>
      <c r="ABL50" s="683"/>
      <c r="ABM50" s="683"/>
      <c r="ABN50" s="683"/>
      <c r="ABO50" s="683"/>
      <c r="ABP50" s="683"/>
      <c r="ABQ50" s="683"/>
      <c r="ABR50" s="683"/>
      <c r="ABS50" s="683"/>
      <c r="ABT50" s="683"/>
      <c r="ABU50" s="683"/>
      <c r="ABV50" s="683"/>
      <c r="ABW50" s="683"/>
      <c r="ABX50" s="683"/>
      <c r="ABY50" s="683"/>
      <c r="ABZ50" s="683"/>
      <c r="ACA50" s="683"/>
      <c r="ACB50" s="683"/>
      <c r="ACC50" s="683"/>
      <c r="ACD50" s="683"/>
      <c r="ACE50" s="683"/>
      <c r="ACF50" s="683"/>
      <c r="ACG50" s="683"/>
      <c r="ACH50" s="683"/>
      <c r="ACI50" s="683"/>
      <c r="ACJ50" s="683"/>
      <c r="ACK50" s="683"/>
      <c r="ACL50" s="683"/>
      <c r="ACM50" s="683"/>
      <c r="ACN50" s="683"/>
      <c r="ACO50" s="683"/>
      <c r="ACP50" s="683"/>
      <c r="ACQ50" s="683"/>
      <c r="ACR50" s="683"/>
      <c r="ACS50" s="683"/>
      <c r="ACT50" s="683"/>
      <c r="ACU50" s="683"/>
      <c r="ACV50" s="683"/>
      <c r="ACW50" s="683"/>
      <c r="ACX50" s="683"/>
      <c r="ACY50" s="683"/>
      <c r="ACZ50" s="683"/>
      <c r="ADA50" s="683"/>
      <c r="ADB50" s="683"/>
      <c r="ADC50" s="683"/>
      <c r="ADD50" s="683"/>
      <c r="ADE50" s="683"/>
      <c r="ADF50" s="683"/>
      <c r="ADG50" s="683"/>
      <c r="ADH50" s="683"/>
      <c r="ADI50" s="683"/>
      <c r="ADJ50" s="683"/>
      <c r="ADK50" s="683"/>
      <c r="ADL50" s="683"/>
      <c r="ADM50" s="683"/>
      <c r="ADN50" s="683"/>
      <c r="ADO50" s="683"/>
      <c r="ADP50" s="683"/>
      <c r="ADQ50" s="683"/>
      <c r="ADR50" s="683"/>
      <c r="ADS50" s="683"/>
      <c r="ADT50" s="683"/>
      <c r="ADU50" s="683"/>
      <c r="ADV50" s="683"/>
      <c r="ADW50" s="683"/>
      <c r="ADX50" s="683"/>
      <c r="ADY50" s="683"/>
      <c r="ADZ50" s="683"/>
      <c r="AEA50" s="683"/>
      <c r="AEB50" s="683"/>
      <c r="AEC50" s="683"/>
      <c r="AED50" s="683"/>
      <c r="AEE50" s="683"/>
      <c r="AEF50" s="683"/>
      <c r="AEG50" s="683"/>
      <c r="AEH50" s="683"/>
      <c r="AEI50" s="683"/>
      <c r="AEJ50" s="683"/>
      <c r="AEK50" s="683"/>
      <c r="AEL50" s="683"/>
      <c r="AEM50" s="683"/>
      <c r="AEN50" s="683"/>
      <c r="AEO50" s="683"/>
      <c r="AEP50" s="683"/>
      <c r="AEQ50" s="683"/>
      <c r="AER50" s="683"/>
      <c r="AES50" s="683"/>
      <c r="AET50" s="683"/>
      <c r="AEU50" s="683"/>
      <c r="AEV50" s="683"/>
      <c r="AEW50" s="683"/>
      <c r="AEX50" s="683"/>
      <c r="AEY50" s="683"/>
      <c r="AEZ50" s="683"/>
      <c r="AFA50" s="683"/>
      <c r="AFB50" s="683"/>
      <c r="AFC50" s="683"/>
      <c r="AFD50" s="683"/>
      <c r="AFE50" s="683"/>
      <c r="AFF50" s="683"/>
      <c r="AFG50" s="683"/>
      <c r="AFH50" s="683"/>
      <c r="AFI50" s="683"/>
      <c r="AFJ50" s="683"/>
      <c r="AFK50" s="683"/>
      <c r="AFL50" s="683"/>
      <c r="AFM50" s="683"/>
      <c r="AFN50" s="683"/>
      <c r="AFO50" s="683"/>
      <c r="AFP50" s="683"/>
      <c r="AFQ50" s="683"/>
      <c r="AFR50" s="683"/>
      <c r="AFS50" s="683"/>
      <c r="AFT50" s="683"/>
      <c r="AFU50" s="683"/>
      <c r="AFV50" s="683"/>
      <c r="AFW50" s="683"/>
      <c r="AFX50" s="683"/>
      <c r="AFY50" s="683"/>
      <c r="AFZ50" s="683"/>
      <c r="AGA50" s="683"/>
      <c r="AGB50" s="683"/>
      <c r="AGC50" s="683"/>
      <c r="AGD50" s="683"/>
      <c r="AGE50" s="683"/>
      <c r="AGF50" s="683"/>
      <c r="AGG50" s="683"/>
      <c r="AGH50" s="683"/>
      <c r="AGI50" s="683"/>
      <c r="AGJ50" s="683"/>
      <c r="AGK50" s="683"/>
      <c r="AGL50" s="683"/>
      <c r="AGM50" s="683"/>
      <c r="AGN50" s="683"/>
      <c r="AGO50" s="683"/>
      <c r="AGP50" s="683"/>
      <c r="AGQ50" s="683"/>
      <c r="AGR50" s="683"/>
      <c r="AGS50" s="683"/>
      <c r="AGT50" s="683"/>
      <c r="AGU50" s="683"/>
      <c r="AGV50" s="683"/>
      <c r="AGW50" s="683"/>
      <c r="AGX50" s="683"/>
      <c r="AGY50" s="683"/>
      <c r="AGZ50" s="683"/>
      <c r="AHA50" s="683"/>
      <c r="AHB50" s="683"/>
      <c r="AHC50" s="683"/>
      <c r="AHD50" s="683"/>
      <c r="AHE50" s="683"/>
      <c r="AHF50" s="683"/>
      <c r="AHG50" s="683"/>
      <c r="AHH50" s="683"/>
      <c r="AHI50" s="683"/>
      <c r="AHJ50" s="683"/>
      <c r="AHK50" s="683"/>
      <c r="AHL50" s="683"/>
      <c r="AHM50" s="683"/>
      <c r="AHN50" s="683"/>
      <c r="AHO50" s="683"/>
      <c r="AHP50" s="683"/>
      <c r="AHQ50" s="683"/>
      <c r="AHR50" s="683"/>
      <c r="AHS50" s="683"/>
      <c r="AHT50" s="683"/>
      <c r="AHU50" s="683"/>
      <c r="AHV50" s="683"/>
      <c r="AHW50" s="683"/>
      <c r="AHX50" s="683"/>
      <c r="AHY50" s="683"/>
      <c r="AHZ50" s="683"/>
      <c r="AIA50" s="683"/>
      <c r="AIB50" s="683"/>
      <c r="AIC50" s="683"/>
      <c r="AID50" s="683"/>
      <c r="AIE50" s="683"/>
      <c r="AIF50" s="683"/>
      <c r="AIG50" s="683"/>
      <c r="AIH50" s="683"/>
      <c r="AII50" s="683"/>
      <c r="AIJ50" s="683"/>
      <c r="AIK50" s="683"/>
      <c r="AIL50" s="683"/>
      <c r="AIM50" s="683"/>
      <c r="AIN50" s="683"/>
      <c r="AIO50" s="683"/>
      <c r="AIP50" s="683"/>
      <c r="AIQ50" s="683"/>
      <c r="AIR50" s="683"/>
      <c r="AIS50" s="683"/>
      <c r="AIT50" s="683"/>
      <c r="AIU50" s="683"/>
      <c r="AIV50" s="683"/>
      <c r="AIW50" s="683"/>
      <c r="AIX50" s="683"/>
      <c r="AIY50" s="683"/>
      <c r="AIZ50" s="683"/>
      <c r="AJA50" s="683"/>
      <c r="AJB50" s="683"/>
      <c r="AJC50" s="683"/>
      <c r="AJD50" s="683"/>
      <c r="AJE50" s="683"/>
      <c r="AJF50" s="683"/>
      <c r="AJG50" s="683"/>
      <c r="AJH50" s="683"/>
      <c r="AJI50" s="683"/>
      <c r="AJJ50" s="683"/>
      <c r="AJK50" s="683"/>
      <c r="AJL50" s="683"/>
      <c r="AJM50" s="683"/>
      <c r="AJN50" s="683"/>
      <c r="AJO50" s="683"/>
      <c r="AJP50" s="683"/>
      <c r="AJQ50" s="683"/>
      <c r="AJR50" s="683"/>
      <c r="AJS50" s="683"/>
      <c r="AJT50" s="683"/>
      <c r="AJU50" s="683"/>
      <c r="AJV50" s="683"/>
      <c r="AJW50" s="683"/>
      <c r="AJX50" s="683"/>
      <c r="AJY50" s="683"/>
      <c r="AJZ50" s="683"/>
      <c r="AKA50" s="683"/>
      <c r="AKB50" s="683"/>
      <c r="AKC50" s="683"/>
      <c r="AKD50" s="683"/>
      <c r="AKE50" s="683"/>
      <c r="AKF50" s="683"/>
      <c r="AKG50" s="683"/>
      <c r="AKH50" s="683"/>
      <c r="AKI50" s="683"/>
      <c r="AKJ50" s="683"/>
      <c r="AKK50" s="683"/>
      <c r="AKL50" s="683"/>
      <c r="AKM50" s="683"/>
      <c r="AKN50" s="683"/>
      <c r="AKO50" s="683"/>
      <c r="AKP50" s="683"/>
      <c r="AKQ50" s="683"/>
      <c r="AKR50" s="683"/>
      <c r="AKS50" s="683"/>
      <c r="AKT50" s="683"/>
      <c r="AKU50" s="683"/>
      <c r="AKV50" s="683"/>
      <c r="AKW50" s="683"/>
      <c r="AKX50" s="683"/>
      <c r="AKY50" s="683"/>
      <c r="AKZ50" s="683"/>
      <c r="ALA50" s="683"/>
      <c r="ALB50" s="683"/>
      <c r="ALC50" s="683"/>
      <c r="ALD50" s="683"/>
      <c r="ALE50" s="683"/>
      <c r="ALF50" s="683"/>
      <c r="ALG50" s="683"/>
      <c r="ALH50" s="683"/>
      <c r="ALI50" s="683"/>
      <c r="ALJ50" s="683"/>
      <c r="ALK50" s="683"/>
      <c r="ALL50" s="683"/>
      <c r="ALM50" s="683"/>
      <c r="ALN50" s="683"/>
      <c r="ALO50" s="683"/>
      <c r="ALP50" s="683"/>
      <c r="ALQ50" s="683"/>
      <c r="ALR50" s="683"/>
      <c r="ALS50" s="683"/>
      <c r="ALT50" s="683"/>
      <c r="ALU50" s="683"/>
      <c r="ALV50" s="683"/>
      <c r="ALW50" s="683"/>
      <c r="ALX50" s="683"/>
      <c r="ALY50" s="683"/>
      <c r="ALZ50" s="683"/>
      <c r="AMA50" s="683"/>
      <c r="AMB50" s="683"/>
      <c r="AMC50" s="683"/>
      <c r="AMD50" s="683"/>
      <c r="AME50" s="683"/>
      <c r="AMF50" s="683"/>
      <c r="AMG50" s="683"/>
      <c r="AMH50" s="683"/>
      <c r="AMI50" s="683"/>
      <c r="AMJ50" s="683"/>
      <c r="AMK50" s="683"/>
      <c r="AML50" s="683"/>
      <c r="AMM50" s="683"/>
      <c r="AMN50" s="683"/>
      <c r="AMO50" s="683"/>
      <c r="AMP50" s="683"/>
      <c r="AMQ50" s="683"/>
      <c r="AMR50" s="683"/>
      <c r="AMS50" s="683"/>
      <c r="AMT50" s="683"/>
      <c r="AMU50" s="683"/>
      <c r="AMV50" s="683"/>
      <c r="AMW50" s="683"/>
      <c r="AMX50" s="683"/>
      <c r="AMY50" s="683"/>
      <c r="AMZ50" s="683"/>
      <c r="ANA50" s="683"/>
      <c r="ANB50" s="683"/>
      <c r="ANC50" s="683"/>
      <c r="AND50" s="683"/>
      <c r="ANE50" s="683"/>
      <c r="ANF50" s="683"/>
      <c r="ANG50" s="683"/>
      <c r="ANH50" s="683"/>
      <c r="ANI50" s="683"/>
      <c r="ANJ50" s="683"/>
      <c r="ANK50" s="683"/>
      <c r="ANL50" s="683"/>
      <c r="ANM50" s="683"/>
      <c r="ANN50" s="683"/>
      <c r="ANO50" s="683"/>
      <c r="ANP50" s="683"/>
      <c r="ANQ50" s="683"/>
      <c r="ANR50" s="683"/>
      <c r="ANS50" s="683"/>
      <c r="ANT50" s="683"/>
      <c r="ANU50" s="683"/>
      <c r="ANV50" s="683"/>
      <c r="ANW50" s="683"/>
      <c r="ANX50" s="683"/>
      <c r="ANY50" s="683"/>
      <c r="ANZ50" s="683"/>
      <c r="AOA50" s="683"/>
      <c r="AOB50" s="683"/>
      <c r="AOC50" s="683"/>
      <c r="AOD50" s="683"/>
      <c r="AOE50" s="683"/>
      <c r="AOF50" s="683"/>
      <c r="AOG50" s="683"/>
      <c r="AOH50" s="683"/>
      <c r="AOI50" s="683"/>
      <c r="AOJ50" s="683"/>
      <c r="AOK50" s="683"/>
      <c r="AOL50" s="683"/>
      <c r="AOM50" s="683"/>
      <c r="AON50" s="683"/>
      <c r="AOO50" s="683"/>
      <c r="AOP50" s="683"/>
      <c r="AOQ50" s="683"/>
      <c r="AOR50" s="683"/>
      <c r="AOS50" s="683"/>
      <c r="AOT50" s="683"/>
      <c r="AOU50" s="683"/>
      <c r="AOV50" s="683"/>
      <c r="AOW50" s="683"/>
      <c r="AOX50" s="683"/>
      <c r="AOY50" s="683"/>
      <c r="AOZ50" s="683"/>
      <c r="APA50" s="683"/>
      <c r="APB50" s="683"/>
      <c r="APC50" s="683"/>
      <c r="APD50" s="683"/>
      <c r="APE50" s="683"/>
      <c r="APF50" s="683"/>
      <c r="APG50" s="683"/>
      <c r="APH50" s="683"/>
      <c r="API50" s="683"/>
      <c r="APJ50" s="683"/>
      <c r="APK50" s="683"/>
      <c r="APL50" s="683"/>
      <c r="APM50" s="683"/>
      <c r="APN50" s="683"/>
      <c r="APO50" s="683"/>
      <c r="APP50" s="683"/>
      <c r="APQ50" s="683"/>
      <c r="APR50" s="683"/>
      <c r="APS50" s="683"/>
      <c r="APT50" s="683"/>
      <c r="APU50" s="683"/>
      <c r="APV50" s="683"/>
      <c r="APW50" s="683"/>
      <c r="APX50" s="683"/>
      <c r="APY50" s="683"/>
      <c r="APZ50" s="683"/>
      <c r="AQA50" s="683"/>
      <c r="AQB50" s="683"/>
      <c r="AQC50" s="683"/>
      <c r="AQD50" s="683"/>
      <c r="AQE50" s="683"/>
      <c r="AQF50" s="683"/>
      <c r="AQG50" s="683"/>
      <c r="AQH50" s="683"/>
      <c r="AQI50" s="683"/>
      <c r="AQJ50" s="683"/>
      <c r="AQK50" s="683"/>
      <c r="AQL50" s="683"/>
      <c r="AQM50" s="683"/>
      <c r="AQN50" s="683"/>
      <c r="AQO50" s="683"/>
      <c r="AQP50" s="683"/>
      <c r="AQQ50" s="683"/>
      <c r="AQR50" s="683"/>
      <c r="AQS50" s="683"/>
      <c r="AQT50" s="683"/>
      <c r="AQU50" s="683"/>
      <c r="AQV50" s="683"/>
      <c r="AQW50" s="683"/>
      <c r="AQX50" s="683"/>
      <c r="AQY50" s="683"/>
      <c r="AQZ50" s="683"/>
      <c r="ARA50" s="683"/>
      <c r="ARB50" s="683"/>
      <c r="ARC50" s="683"/>
      <c r="ARD50" s="683"/>
      <c r="ARE50" s="683"/>
      <c r="ARF50" s="683"/>
      <c r="ARG50" s="683"/>
      <c r="ARH50" s="683"/>
      <c r="ARI50" s="683"/>
      <c r="ARJ50" s="683"/>
      <c r="ARK50" s="683"/>
      <c r="ARL50" s="683"/>
      <c r="ARM50" s="683"/>
      <c r="ARN50" s="683"/>
      <c r="ARO50" s="683"/>
      <c r="ARP50" s="683"/>
      <c r="ARQ50" s="683"/>
      <c r="ARR50" s="683"/>
      <c r="ARS50" s="683"/>
      <c r="ART50" s="683"/>
      <c r="ARU50" s="683"/>
      <c r="ARV50" s="683"/>
      <c r="ARW50" s="683"/>
      <c r="ARX50" s="683"/>
      <c r="ARY50" s="683"/>
      <c r="ARZ50" s="683"/>
      <c r="ASA50" s="683"/>
      <c r="ASB50" s="683"/>
      <c r="ASC50" s="683"/>
      <c r="ASD50" s="683"/>
      <c r="ASE50" s="683"/>
      <c r="ASF50" s="683"/>
      <c r="ASG50" s="683"/>
      <c r="ASH50" s="683"/>
      <c r="ASI50" s="683"/>
      <c r="ASJ50" s="683"/>
      <c r="ASK50" s="683"/>
      <c r="ASL50" s="683"/>
      <c r="ASM50" s="683"/>
      <c r="ASN50" s="683"/>
      <c r="ASO50" s="683"/>
      <c r="ASP50" s="683"/>
      <c r="ASQ50" s="683"/>
      <c r="ASR50" s="683"/>
      <c r="ASS50" s="683"/>
      <c r="AST50" s="683"/>
      <c r="ASU50" s="683"/>
      <c r="ASV50" s="683"/>
      <c r="ASW50" s="683"/>
      <c r="ASX50" s="683"/>
      <c r="ASY50" s="683"/>
      <c r="ASZ50" s="683"/>
      <c r="ATA50" s="683"/>
      <c r="ATB50" s="683"/>
      <c r="ATC50" s="683"/>
      <c r="ATD50" s="683"/>
      <c r="ATE50" s="683"/>
      <c r="ATF50" s="683"/>
      <c r="ATG50" s="683"/>
      <c r="ATH50" s="683"/>
      <c r="ATI50" s="683"/>
      <c r="ATJ50" s="683"/>
      <c r="ATK50" s="683"/>
      <c r="ATL50" s="683"/>
      <c r="ATM50" s="683"/>
      <c r="ATN50" s="683"/>
      <c r="ATO50" s="683"/>
      <c r="ATP50" s="683"/>
      <c r="ATQ50" s="683"/>
      <c r="ATR50" s="683"/>
      <c r="ATS50" s="683"/>
      <c r="ATT50" s="683"/>
      <c r="ATU50" s="683"/>
      <c r="ATV50" s="683"/>
      <c r="ATW50" s="683"/>
      <c r="ATX50" s="683"/>
      <c r="ATY50" s="683"/>
      <c r="ATZ50" s="683"/>
      <c r="AUA50" s="683"/>
      <c r="AUB50" s="683"/>
      <c r="AUC50" s="683"/>
      <c r="AUD50" s="683"/>
      <c r="AUE50" s="683"/>
      <c r="AUF50" s="683"/>
      <c r="AUG50" s="683"/>
      <c r="AUH50" s="683"/>
      <c r="AUI50" s="683"/>
      <c r="AUJ50" s="683"/>
      <c r="AUK50" s="683"/>
      <c r="AUL50" s="683"/>
      <c r="AUM50" s="683"/>
      <c r="AUN50" s="683"/>
      <c r="AUO50" s="683"/>
      <c r="AUP50" s="683"/>
      <c r="AUQ50" s="683"/>
      <c r="AUR50" s="683"/>
      <c r="AUS50" s="683"/>
      <c r="AUT50" s="683"/>
      <c r="AUU50" s="683"/>
      <c r="AUV50" s="683"/>
      <c r="AUW50" s="683"/>
      <c r="AUX50" s="683"/>
      <c r="AUY50" s="683"/>
      <c r="AUZ50" s="683"/>
      <c r="AVA50" s="683"/>
      <c r="AVB50" s="683"/>
      <c r="AVC50" s="683"/>
      <c r="AVD50" s="683"/>
      <c r="AVE50" s="683"/>
      <c r="AVF50" s="683"/>
      <c r="AVG50" s="683"/>
      <c r="AVH50" s="683"/>
      <c r="AVI50" s="683"/>
      <c r="AVJ50" s="683"/>
      <c r="AVK50" s="683"/>
      <c r="AVL50" s="683"/>
      <c r="AVM50" s="683"/>
      <c r="AVN50" s="683"/>
      <c r="AVO50" s="683"/>
      <c r="AVP50" s="683"/>
      <c r="AVQ50" s="683"/>
      <c r="AVR50" s="683"/>
      <c r="AVS50" s="683"/>
      <c r="AVT50" s="683"/>
      <c r="AVU50" s="683"/>
      <c r="AVV50" s="683"/>
      <c r="AVW50" s="683"/>
      <c r="AVX50" s="683"/>
      <c r="AVY50" s="683"/>
      <c r="AVZ50" s="683"/>
      <c r="AWA50" s="683"/>
      <c r="AWB50" s="683"/>
      <c r="AWC50" s="683"/>
      <c r="AWD50" s="683"/>
      <c r="AWE50" s="683"/>
      <c r="AWF50" s="683"/>
      <c r="AWG50" s="683"/>
      <c r="AWH50" s="683"/>
      <c r="AWI50" s="683"/>
      <c r="AWJ50" s="683"/>
      <c r="AWK50" s="683"/>
      <c r="AWL50" s="683"/>
      <c r="AWM50" s="683"/>
      <c r="AWN50" s="683"/>
      <c r="AWO50" s="683"/>
      <c r="AWP50" s="683"/>
      <c r="AWQ50" s="683"/>
      <c r="AWR50" s="683"/>
      <c r="AWS50" s="683"/>
      <c r="AWT50" s="683"/>
      <c r="AWU50" s="683"/>
      <c r="AWV50" s="683"/>
      <c r="AWW50" s="683"/>
      <c r="AWX50" s="683"/>
      <c r="AWY50" s="683"/>
      <c r="AWZ50" s="683"/>
      <c r="AXA50" s="683"/>
      <c r="AXB50" s="683"/>
      <c r="AXC50" s="683"/>
      <c r="AXD50" s="683"/>
      <c r="AXE50" s="683"/>
      <c r="AXF50" s="683"/>
      <c r="AXG50" s="683"/>
      <c r="AXH50" s="683"/>
      <c r="AXI50" s="683"/>
      <c r="AXJ50" s="683"/>
      <c r="AXK50" s="683"/>
      <c r="AXL50" s="683"/>
      <c r="AXM50" s="683"/>
      <c r="AXN50" s="683"/>
      <c r="AXO50" s="683"/>
      <c r="AXP50" s="683"/>
      <c r="AXQ50" s="683"/>
      <c r="AXR50" s="683"/>
      <c r="AXS50" s="683"/>
      <c r="AXT50" s="683"/>
      <c r="AXU50" s="683"/>
      <c r="AXV50" s="683"/>
      <c r="AXW50" s="683"/>
      <c r="AXX50" s="683"/>
      <c r="AXY50" s="683"/>
      <c r="AXZ50" s="683"/>
      <c r="AYA50" s="683"/>
      <c r="AYB50" s="683"/>
      <c r="AYC50" s="683"/>
      <c r="AYD50" s="683"/>
      <c r="AYE50" s="683"/>
      <c r="AYF50" s="683"/>
      <c r="AYG50" s="683"/>
      <c r="AYH50" s="683"/>
      <c r="AYI50" s="683"/>
      <c r="AYJ50" s="683"/>
      <c r="AYK50" s="683"/>
      <c r="AYL50" s="683"/>
      <c r="AYM50" s="683"/>
      <c r="AYN50" s="683"/>
      <c r="AYO50" s="683"/>
      <c r="AYP50" s="683"/>
      <c r="AYQ50" s="683"/>
      <c r="AYR50" s="683"/>
      <c r="AYS50" s="683"/>
      <c r="AYT50" s="683"/>
      <c r="AYU50" s="683"/>
      <c r="AYV50" s="683"/>
      <c r="AYW50" s="683"/>
      <c r="AYX50" s="683"/>
      <c r="AYY50" s="683"/>
      <c r="AYZ50" s="683"/>
      <c r="AZA50" s="683"/>
      <c r="AZB50" s="683"/>
      <c r="AZC50" s="683"/>
      <c r="AZD50" s="683"/>
      <c r="AZE50" s="683"/>
      <c r="AZF50" s="683"/>
      <c r="AZG50" s="683"/>
      <c r="AZH50" s="683"/>
      <c r="AZI50" s="683"/>
      <c r="AZJ50" s="683"/>
      <c r="AZK50" s="683"/>
      <c r="AZL50" s="683"/>
      <c r="AZM50" s="683"/>
      <c r="AZN50" s="683"/>
      <c r="AZO50" s="683"/>
      <c r="AZP50" s="683"/>
      <c r="AZQ50" s="683"/>
      <c r="AZR50" s="683"/>
      <c r="AZS50" s="683"/>
      <c r="AZT50" s="683"/>
      <c r="AZU50" s="683"/>
      <c r="AZV50" s="683"/>
      <c r="AZW50" s="683"/>
      <c r="AZX50" s="683"/>
      <c r="AZY50" s="683"/>
      <c r="AZZ50" s="683"/>
      <c r="BAA50" s="683"/>
      <c r="BAB50" s="683"/>
      <c r="BAC50" s="683"/>
      <c r="BAD50" s="683"/>
      <c r="BAE50" s="683"/>
      <c r="BAF50" s="683"/>
      <c r="BAG50" s="683"/>
      <c r="BAH50" s="683"/>
      <c r="BAI50" s="683"/>
      <c r="BAJ50" s="683"/>
      <c r="BAK50" s="683"/>
      <c r="BAL50" s="683"/>
      <c r="BAM50" s="683"/>
      <c r="BAN50" s="683"/>
      <c r="BAO50" s="683"/>
      <c r="BAP50" s="683"/>
      <c r="BAQ50" s="683"/>
      <c r="BAR50" s="683"/>
      <c r="BAS50" s="683"/>
      <c r="BAT50" s="683"/>
      <c r="BAU50" s="683"/>
      <c r="BAV50" s="683"/>
      <c r="BAW50" s="683"/>
      <c r="BAX50" s="683"/>
      <c r="BAY50" s="683"/>
      <c r="BAZ50" s="683"/>
      <c r="BBA50" s="683"/>
      <c r="BBB50" s="683"/>
      <c r="BBC50" s="683"/>
      <c r="BBD50" s="683"/>
      <c r="BBE50" s="683"/>
      <c r="BBF50" s="683"/>
      <c r="BBG50" s="683"/>
      <c r="BBH50" s="683"/>
      <c r="BBI50" s="683"/>
      <c r="BBJ50" s="683"/>
      <c r="BBK50" s="683"/>
      <c r="BBL50" s="683"/>
      <c r="BBM50" s="683"/>
      <c r="BBN50" s="683"/>
      <c r="BBO50" s="683"/>
      <c r="BBP50" s="683"/>
      <c r="BBQ50" s="683"/>
      <c r="BBR50" s="683"/>
      <c r="BBS50" s="683"/>
      <c r="BBT50" s="683"/>
      <c r="BBU50" s="683"/>
      <c r="BBV50" s="683"/>
      <c r="BBW50" s="683"/>
      <c r="BBX50" s="683"/>
      <c r="BBY50" s="683"/>
      <c r="BBZ50" s="683"/>
      <c r="BCA50" s="683"/>
      <c r="BCB50" s="683"/>
      <c r="BCC50" s="683"/>
      <c r="BCD50" s="683"/>
      <c r="BCE50" s="683"/>
      <c r="BCF50" s="683"/>
      <c r="BCG50" s="683"/>
      <c r="BCH50" s="683"/>
      <c r="BCI50" s="683"/>
      <c r="BCJ50" s="683"/>
      <c r="BCK50" s="683"/>
      <c r="BCL50" s="683"/>
      <c r="BCM50" s="683"/>
      <c r="BCN50" s="683"/>
      <c r="BCO50" s="683"/>
      <c r="BCP50" s="683"/>
      <c r="BCQ50" s="683"/>
      <c r="BCR50" s="683"/>
      <c r="BCS50" s="683"/>
      <c r="BCT50" s="683"/>
      <c r="BCU50" s="683"/>
      <c r="BCV50" s="683"/>
      <c r="BCW50" s="683"/>
      <c r="BCX50" s="683"/>
      <c r="BCY50" s="683"/>
      <c r="BCZ50" s="683"/>
      <c r="BDA50" s="683"/>
      <c r="BDB50" s="683"/>
      <c r="BDC50" s="683"/>
      <c r="BDD50" s="683"/>
      <c r="BDE50" s="683"/>
      <c r="BDF50" s="683"/>
      <c r="BDG50" s="683"/>
      <c r="BDH50" s="683"/>
      <c r="BDI50" s="683"/>
      <c r="BDJ50" s="683"/>
      <c r="BDK50" s="683"/>
      <c r="BDL50" s="683"/>
      <c r="BDM50" s="683"/>
      <c r="BDN50" s="683"/>
      <c r="BDO50" s="683"/>
      <c r="BDP50" s="683"/>
      <c r="BDQ50" s="683"/>
      <c r="BDR50" s="683"/>
      <c r="BDS50" s="683"/>
      <c r="BDT50" s="683"/>
      <c r="BDU50" s="683"/>
      <c r="BDV50" s="683"/>
      <c r="BDW50" s="683"/>
      <c r="BDX50" s="683"/>
      <c r="BDY50" s="683"/>
      <c r="BDZ50" s="683"/>
      <c r="BEA50" s="683"/>
      <c r="BEB50" s="683"/>
      <c r="BEC50" s="683"/>
      <c r="BED50" s="683"/>
      <c r="BEE50" s="683"/>
      <c r="BEF50" s="683"/>
      <c r="BEG50" s="683"/>
      <c r="BEH50" s="683"/>
      <c r="BEI50" s="683"/>
      <c r="BEJ50" s="683"/>
      <c r="BEK50" s="683"/>
      <c r="BEL50" s="683"/>
      <c r="BEM50" s="683"/>
      <c r="BEN50" s="683"/>
      <c r="BEO50" s="683"/>
      <c r="BEP50" s="683"/>
      <c r="BEQ50" s="683"/>
      <c r="BER50" s="683"/>
      <c r="BES50" s="683"/>
      <c r="BET50" s="683"/>
      <c r="BEU50" s="683"/>
      <c r="BEV50" s="683"/>
      <c r="BEW50" s="683"/>
      <c r="BEX50" s="683"/>
      <c r="BEY50" s="683"/>
      <c r="BEZ50" s="683"/>
      <c r="BFA50" s="683"/>
      <c r="BFB50" s="683"/>
      <c r="BFC50" s="683"/>
      <c r="BFD50" s="683"/>
      <c r="BFE50" s="683"/>
      <c r="BFF50" s="683"/>
      <c r="BFG50" s="683"/>
      <c r="BFH50" s="683"/>
      <c r="BFI50" s="683"/>
      <c r="BFJ50" s="683"/>
      <c r="BFK50" s="683"/>
      <c r="BFL50" s="683"/>
      <c r="BFM50" s="683"/>
      <c r="BFN50" s="683"/>
      <c r="BFO50" s="683"/>
      <c r="BFP50" s="683"/>
      <c r="BFQ50" s="683"/>
      <c r="BFR50" s="683"/>
      <c r="BFS50" s="683"/>
      <c r="BFT50" s="683"/>
      <c r="BFU50" s="683"/>
      <c r="BFV50" s="683"/>
      <c r="BFW50" s="683"/>
      <c r="BFX50" s="683"/>
      <c r="BFY50" s="683"/>
      <c r="BFZ50" s="683"/>
      <c r="BGA50" s="683"/>
      <c r="BGB50" s="683"/>
      <c r="BGC50" s="683"/>
      <c r="BGD50" s="683"/>
      <c r="BGE50" s="683"/>
      <c r="BGF50" s="683"/>
      <c r="BGG50" s="683"/>
      <c r="BGH50" s="683"/>
      <c r="BGI50" s="683"/>
      <c r="BGJ50" s="683"/>
      <c r="BGK50" s="683"/>
      <c r="BGL50" s="683"/>
      <c r="BGM50" s="683"/>
      <c r="BGN50" s="683"/>
      <c r="BGO50" s="683"/>
      <c r="BGP50" s="683"/>
      <c r="BGQ50" s="683"/>
      <c r="BGR50" s="683"/>
      <c r="BGS50" s="683"/>
      <c r="BGT50" s="683"/>
      <c r="BGU50" s="683"/>
      <c r="BGV50" s="683"/>
      <c r="BGW50" s="683"/>
      <c r="BGX50" s="683"/>
      <c r="BGY50" s="683"/>
      <c r="BGZ50" s="683"/>
      <c r="BHA50" s="683"/>
      <c r="BHB50" s="683"/>
      <c r="BHC50" s="683"/>
      <c r="BHD50" s="683"/>
      <c r="BHE50" s="683"/>
      <c r="BHF50" s="683"/>
      <c r="BHG50" s="683"/>
      <c r="BHH50" s="683"/>
      <c r="BHI50" s="683"/>
      <c r="BHJ50" s="683"/>
      <c r="BHK50" s="683"/>
      <c r="BHL50" s="683"/>
      <c r="BHM50" s="683"/>
      <c r="BHN50" s="683"/>
      <c r="BHO50" s="683"/>
      <c r="BHP50" s="683"/>
      <c r="BHQ50" s="683"/>
      <c r="BHR50" s="683"/>
      <c r="BHS50" s="683"/>
      <c r="BHT50" s="683"/>
      <c r="BHU50" s="683"/>
      <c r="BHV50" s="683"/>
      <c r="BHW50" s="683"/>
      <c r="BHX50" s="683"/>
      <c r="BHY50" s="683"/>
      <c r="BHZ50" s="683"/>
      <c r="BIA50" s="683"/>
      <c r="BIB50" s="683"/>
      <c r="BIC50" s="683"/>
      <c r="BID50" s="683"/>
      <c r="BIE50" s="683"/>
      <c r="BIF50" s="683"/>
      <c r="BIG50" s="683"/>
      <c r="BIH50" s="683"/>
      <c r="BII50" s="683"/>
      <c r="BIJ50" s="683"/>
      <c r="BIK50" s="683"/>
      <c r="BIL50" s="683"/>
      <c r="BIM50" s="683"/>
      <c r="BIN50" s="683"/>
      <c r="BIO50" s="683"/>
      <c r="BIP50" s="683"/>
      <c r="BIQ50" s="683"/>
      <c r="BIR50" s="683"/>
      <c r="BIS50" s="683"/>
      <c r="BIT50" s="683"/>
      <c r="BIU50" s="683"/>
      <c r="BIV50" s="683"/>
      <c r="BIW50" s="683"/>
      <c r="BIX50" s="683"/>
      <c r="BIY50" s="683"/>
      <c r="BIZ50" s="683"/>
      <c r="BJA50" s="683"/>
      <c r="BJB50" s="683"/>
      <c r="BJC50" s="683"/>
      <c r="BJD50" s="683"/>
      <c r="BJE50" s="683"/>
      <c r="BJF50" s="683"/>
      <c r="BJG50" s="683"/>
      <c r="BJH50" s="683"/>
      <c r="BJI50" s="683"/>
      <c r="BJJ50" s="683"/>
      <c r="BJK50" s="683"/>
      <c r="BJL50" s="683"/>
      <c r="BJM50" s="683"/>
      <c r="BJN50" s="683"/>
      <c r="BJO50" s="683"/>
      <c r="BJP50" s="683"/>
      <c r="BJQ50" s="683"/>
      <c r="BJR50" s="683"/>
      <c r="BJS50" s="683"/>
      <c r="BJT50" s="683"/>
      <c r="BJU50" s="683"/>
      <c r="BJV50" s="683"/>
      <c r="BJW50" s="683"/>
      <c r="BJX50" s="683"/>
      <c r="BJY50" s="683"/>
      <c r="BJZ50" s="683"/>
      <c r="BKA50" s="683"/>
      <c r="BKB50" s="683"/>
      <c r="BKC50" s="683"/>
      <c r="BKD50" s="683"/>
      <c r="BKE50" s="683"/>
      <c r="BKF50" s="683"/>
      <c r="BKG50" s="683"/>
      <c r="BKH50" s="683"/>
      <c r="BKI50" s="683"/>
      <c r="BKJ50" s="683"/>
      <c r="BKK50" s="683"/>
      <c r="BKL50" s="683"/>
      <c r="BKM50" s="683"/>
      <c r="BKN50" s="683"/>
      <c r="BKO50" s="683"/>
      <c r="BKP50" s="683"/>
      <c r="BKQ50" s="683"/>
      <c r="BKR50" s="683"/>
      <c r="BKS50" s="683"/>
      <c r="BKT50" s="683"/>
      <c r="BKU50" s="683"/>
      <c r="BKV50" s="683"/>
      <c r="BKW50" s="683"/>
      <c r="BKX50" s="683"/>
      <c r="BKY50" s="683"/>
      <c r="BKZ50" s="683"/>
      <c r="BLA50" s="683"/>
      <c r="BLB50" s="683"/>
      <c r="BLC50" s="683"/>
      <c r="BLD50" s="683"/>
      <c r="BLE50" s="683"/>
      <c r="BLF50" s="683"/>
      <c r="BLG50" s="683"/>
      <c r="BLH50" s="683"/>
      <c r="BLI50" s="683"/>
      <c r="BLJ50" s="683"/>
      <c r="BLK50" s="683"/>
      <c r="BLL50" s="683"/>
      <c r="BLM50" s="683"/>
      <c r="BLN50" s="683"/>
      <c r="BLO50" s="683"/>
      <c r="BLP50" s="683"/>
      <c r="BLQ50" s="683"/>
      <c r="BLR50" s="683"/>
      <c r="BLS50" s="683"/>
      <c r="BLT50" s="683"/>
      <c r="BLU50" s="683"/>
      <c r="BLV50" s="683"/>
      <c r="BLW50" s="683"/>
      <c r="BLX50" s="683"/>
      <c r="BLY50" s="683"/>
      <c r="BLZ50" s="683"/>
      <c r="BMA50" s="683"/>
      <c r="BMB50" s="683"/>
      <c r="BMC50" s="683"/>
      <c r="BMD50" s="683"/>
      <c r="BME50" s="683"/>
      <c r="BMF50" s="683"/>
      <c r="BMG50" s="683"/>
      <c r="BMH50" s="683"/>
      <c r="BMI50" s="683"/>
      <c r="BMJ50" s="683"/>
      <c r="BMK50" s="683"/>
      <c r="BML50" s="683"/>
      <c r="BMM50" s="683"/>
      <c r="BMN50" s="683"/>
      <c r="BMO50" s="683"/>
      <c r="BMP50" s="683"/>
      <c r="BMQ50" s="683"/>
      <c r="BMR50" s="683"/>
      <c r="BMS50" s="683"/>
      <c r="BMT50" s="683"/>
      <c r="BMU50" s="683"/>
      <c r="BMV50" s="683"/>
      <c r="BMW50" s="683"/>
      <c r="BMX50" s="683"/>
      <c r="BMY50" s="683"/>
      <c r="BMZ50" s="683"/>
      <c r="BNA50" s="683"/>
      <c r="BNB50" s="683"/>
      <c r="BNC50" s="683"/>
      <c r="BND50" s="683"/>
      <c r="BNE50" s="683"/>
      <c r="BNF50" s="683"/>
      <c r="BNG50" s="683"/>
      <c r="BNH50" s="683"/>
      <c r="BNI50" s="683"/>
      <c r="BNJ50" s="683"/>
      <c r="BNK50" s="683"/>
      <c r="BNL50" s="683"/>
      <c r="BNM50" s="683"/>
      <c r="BNN50" s="683"/>
      <c r="BNO50" s="683"/>
      <c r="BNP50" s="683"/>
      <c r="BNQ50" s="683"/>
      <c r="BNR50" s="683"/>
      <c r="BNS50" s="683"/>
      <c r="BNT50" s="683"/>
      <c r="BNU50" s="683"/>
      <c r="BNV50" s="683"/>
      <c r="BNW50" s="683"/>
      <c r="BNX50" s="683"/>
      <c r="BNY50" s="683"/>
      <c r="BNZ50" s="683"/>
      <c r="BOA50" s="683"/>
      <c r="BOB50" s="683"/>
      <c r="BOC50" s="683"/>
      <c r="BOD50" s="683"/>
      <c r="BOE50" s="683"/>
      <c r="BOF50" s="683"/>
      <c r="BOG50" s="683"/>
      <c r="BOH50" s="683"/>
      <c r="BOI50" s="683"/>
      <c r="BOJ50" s="683"/>
      <c r="BOK50" s="683"/>
      <c r="BOL50" s="683"/>
      <c r="BOM50" s="683"/>
      <c r="BON50" s="683"/>
      <c r="BOO50" s="683"/>
      <c r="BOP50" s="683"/>
      <c r="BOQ50" s="683"/>
      <c r="BOR50" s="683"/>
      <c r="BOS50" s="683"/>
      <c r="BOT50" s="683"/>
      <c r="BOU50" s="683"/>
      <c r="BOV50" s="683"/>
      <c r="BOW50" s="683"/>
      <c r="BOX50" s="683"/>
      <c r="BOY50" s="683"/>
      <c r="BOZ50" s="683"/>
      <c r="BPA50" s="683"/>
      <c r="BPB50" s="683"/>
      <c r="BPC50" s="683"/>
      <c r="BPD50" s="683"/>
      <c r="BPE50" s="683"/>
      <c r="BPF50" s="683"/>
      <c r="BPG50" s="683"/>
      <c r="BPH50" s="683"/>
      <c r="BPI50" s="683"/>
      <c r="BPJ50" s="683"/>
      <c r="BPK50" s="683"/>
      <c r="BPL50" s="683"/>
      <c r="BPM50" s="683"/>
      <c r="BPN50" s="683"/>
      <c r="BPO50" s="683"/>
      <c r="BPP50" s="683"/>
      <c r="BPQ50" s="683"/>
      <c r="BPR50" s="683"/>
      <c r="BPS50" s="683"/>
      <c r="BPT50" s="683"/>
      <c r="BPU50" s="683"/>
      <c r="BPV50" s="683"/>
      <c r="BPW50" s="683"/>
      <c r="BPX50" s="683"/>
      <c r="BPY50" s="683"/>
      <c r="BPZ50" s="683"/>
      <c r="BQA50" s="683"/>
      <c r="BQB50" s="683"/>
      <c r="BQC50" s="683"/>
      <c r="BQD50" s="683"/>
      <c r="BQE50" s="683"/>
      <c r="BQF50" s="683"/>
      <c r="BQG50" s="683"/>
      <c r="BQH50" s="683"/>
      <c r="BQI50" s="683"/>
      <c r="BQJ50" s="683"/>
      <c r="BQK50" s="683"/>
      <c r="BQL50" s="683"/>
      <c r="BQM50" s="683"/>
      <c r="BQN50" s="683"/>
      <c r="BQO50" s="683"/>
      <c r="BQP50" s="683"/>
      <c r="BQQ50" s="683"/>
      <c r="BQR50" s="683"/>
      <c r="BQS50" s="683"/>
      <c r="BQT50" s="683"/>
      <c r="BQU50" s="683"/>
      <c r="BQV50" s="683"/>
      <c r="BQW50" s="683"/>
      <c r="BQX50" s="683"/>
      <c r="BQY50" s="683"/>
      <c r="BQZ50" s="683"/>
      <c r="BRA50" s="683"/>
      <c r="BRB50" s="683"/>
      <c r="BRC50" s="683"/>
      <c r="BRD50" s="683"/>
      <c r="BRE50" s="683"/>
      <c r="BRF50" s="683"/>
      <c r="BRG50" s="683"/>
      <c r="BRH50" s="683"/>
      <c r="BRI50" s="683"/>
      <c r="BRJ50" s="683"/>
      <c r="BRK50" s="683"/>
      <c r="BRL50" s="683"/>
      <c r="BRM50" s="683"/>
      <c r="BRN50" s="683"/>
      <c r="BRO50" s="683"/>
      <c r="BRP50" s="683"/>
      <c r="BRQ50" s="683"/>
      <c r="BRR50" s="683"/>
      <c r="BRS50" s="683"/>
      <c r="BRT50" s="683"/>
      <c r="BRU50" s="683"/>
      <c r="BRV50" s="683"/>
      <c r="BRW50" s="683"/>
      <c r="BRX50" s="683"/>
      <c r="BRY50" s="683"/>
      <c r="BRZ50" s="683"/>
      <c r="BSA50" s="683"/>
      <c r="BSB50" s="683"/>
      <c r="BSC50" s="683"/>
      <c r="BSD50" s="683"/>
      <c r="BSE50" s="683"/>
      <c r="BSF50" s="683"/>
      <c r="BSG50" s="683"/>
      <c r="BSH50" s="683"/>
      <c r="BSI50" s="683"/>
      <c r="BSJ50" s="683"/>
      <c r="BSK50" s="683"/>
      <c r="BSL50" s="683"/>
      <c r="BSM50" s="683"/>
      <c r="BSN50" s="683"/>
      <c r="BSO50" s="683"/>
      <c r="BSP50" s="683"/>
      <c r="BSQ50" s="683"/>
      <c r="BSR50" s="683"/>
      <c r="BSS50" s="683"/>
      <c r="BST50" s="683"/>
      <c r="BSU50" s="683"/>
      <c r="BSV50" s="683"/>
      <c r="BSW50" s="683"/>
      <c r="BSX50" s="683"/>
      <c r="BSY50" s="683"/>
      <c r="BSZ50" s="683"/>
      <c r="BTA50" s="683"/>
      <c r="BTB50" s="683"/>
      <c r="BTC50" s="683"/>
      <c r="BTD50" s="683"/>
      <c r="BTE50" s="683"/>
      <c r="BTF50" s="683"/>
      <c r="BTG50" s="683"/>
      <c r="BTH50" s="683"/>
      <c r="BTI50" s="683"/>
      <c r="BTJ50" s="683"/>
      <c r="BTK50" s="683"/>
      <c r="BTL50" s="683"/>
      <c r="BTM50" s="683"/>
      <c r="BTN50" s="683"/>
      <c r="BTO50" s="683"/>
      <c r="BTP50" s="683"/>
      <c r="BTQ50" s="683"/>
      <c r="BTR50" s="683"/>
      <c r="BTS50" s="683"/>
      <c r="BTT50" s="683"/>
      <c r="BTU50" s="683"/>
      <c r="BTV50" s="683"/>
      <c r="BTW50" s="683"/>
      <c r="BTX50" s="683"/>
      <c r="BTY50" s="683"/>
      <c r="BTZ50" s="683"/>
      <c r="BUA50" s="683"/>
      <c r="BUB50" s="683"/>
      <c r="BUC50" s="683"/>
      <c r="BUD50" s="683"/>
      <c r="BUE50" s="683"/>
      <c r="BUF50" s="683"/>
      <c r="BUG50" s="683"/>
      <c r="BUH50" s="683"/>
      <c r="BUI50" s="683"/>
      <c r="BUJ50" s="683"/>
      <c r="BUK50" s="683"/>
      <c r="BUL50" s="683"/>
      <c r="BUM50" s="683"/>
      <c r="BUN50" s="683"/>
      <c r="BUO50" s="683"/>
      <c r="BUP50" s="683"/>
      <c r="BUQ50" s="683"/>
      <c r="BUR50" s="683"/>
      <c r="BUS50" s="683"/>
      <c r="BUT50" s="683"/>
      <c r="BUU50" s="683"/>
      <c r="BUV50" s="683"/>
      <c r="BUW50" s="683"/>
      <c r="BUX50" s="683"/>
      <c r="BUY50" s="683"/>
      <c r="BUZ50" s="683"/>
      <c r="BVA50" s="683"/>
      <c r="BVB50" s="683"/>
      <c r="BVC50" s="683"/>
      <c r="BVD50" s="683"/>
      <c r="BVE50" s="683"/>
      <c r="BVF50" s="683"/>
      <c r="BVG50" s="683"/>
      <c r="BVH50" s="683"/>
      <c r="BVI50" s="683"/>
      <c r="BVJ50" s="683"/>
      <c r="BVK50" s="683"/>
      <c r="BVL50" s="683"/>
      <c r="BVM50" s="683"/>
      <c r="BVN50" s="683"/>
      <c r="BVO50" s="683"/>
      <c r="BVP50" s="683"/>
      <c r="BVQ50" s="683"/>
      <c r="BVR50" s="683"/>
      <c r="BVS50" s="683"/>
      <c r="BVT50" s="683"/>
      <c r="BVU50" s="683"/>
      <c r="BVV50" s="683"/>
      <c r="BVW50" s="683"/>
      <c r="BVX50" s="683"/>
      <c r="BVY50" s="683"/>
      <c r="BVZ50" s="683"/>
      <c r="BWA50" s="683"/>
      <c r="BWB50" s="683"/>
      <c r="BWC50" s="683"/>
      <c r="BWD50" s="683"/>
      <c r="BWE50" s="683"/>
      <c r="BWF50" s="683"/>
      <c r="BWG50" s="683"/>
      <c r="BWH50" s="683"/>
      <c r="BWI50" s="683"/>
      <c r="BWJ50" s="683"/>
      <c r="BWK50" s="683"/>
      <c r="BWL50" s="683"/>
      <c r="BWM50" s="683"/>
      <c r="BWN50" s="683"/>
      <c r="BWO50" s="683"/>
      <c r="BWP50" s="683"/>
      <c r="BWQ50" s="683"/>
      <c r="BWR50" s="683"/>
      <c r="BWS50" s="683"/>
      <c r="BWT50" s="683"/>
      <c r="BWU50" s="683"/>
      <c r="BWV50" s="683"/>
      <c r="BWW50" s="683"/>
      <c r="BWX50" s="683"/>
      <c r="BWY50" s="683"/>
      <c r="BWZ50" s="683"/>
      <c r="BXA50" s="683"/>
      <c r="BXB50" s="683"/>
      <c r="BXC50" s="683"/>
      <c r="BXD50" s="683"/>
      <c r="BXE50" s="683"/>
      <c r="BXF50" s="683"/>
      <c r="BXG50" s="683"/>
      <c r="BXH50" s="683"/>
      <c r="BXI50" s="683"/>
      <c r="BXJ50" s="683"/>
      <c r="BXK50" s="683"/>
      <c r="BXL50" s="683"/>
      <c r="BXM50" s="683"/>
      <c r="BXN50" s="683"/>
      <c r="BXO50" s="683"/>
      <c r="BXP50" s="683"/>
      <c r="BXQ50" s="683"/>
      <c r="BXR50" s="683"/>
      <c r="BXS50" s="683"/>
      <c r="BXT50" s="683"/>
      <c r="BXU50" s="683"/>
      <c r="BXV50" s="683"/>
      <c r="BXW50" s="683"/>
      <c r="BXX50" s="683"/>
      <c r="BXY50" s="683"/>
      <c r="BXZ50" s="683"/>
      <c r="BYA50" s="683"/>
      <c r="BYB50" s="683"/>
      <c r="BYC50" s="683"/>
      <c r="BYD50" s="683"/>
      <c r="BYE50" s="683"/>
      <c r="BYF50" s="683"/>
      <c r="BYG50" s="683"/>
      <c r="BYH50" s="683"/>
      <c r="BYI50" s="683"/>
      <c r="BYJ50" s="683"/>
      <c r="BYK50" s="683"/>
      <c r="BYL50" s="683"/>
      <c r="BYM50" s="683"/>
      <c r="BYN50" s="683"/>
      <c r="BYO50" s="683"/>
      <c r="BYP50" s="683"/>
      <c r="BYQ50" s="683"/>
      <c r="BYR50" s="683"/>
      <c r="BYS50" s="683"/>
      <c r="BYT50" s="683"/>
      <c r="BYU50" s="683"/>
      <c r="BYV50" s="683"/>
      <c r="BYW50" s="683"/>
      <c r="BYX50" s="683"/>
      <c r="BYY50" s="683"/>
      <c r="BYZ50" s="683"/>
      <c r="BZA50" s="683"/>
      <c r="BZB50" s="683"/>
      <c r="BZC50" s="683"/>
      <c r="BZD50" s="683"/>
      <c r="BZE50" s="683"/>
      <c r="BZF50" s="683"/>
      <c r="BZG50" s="683"/>
      <c r="BZH50" s="683"/>
      <c r="BZI50" s="683"/>
      <c r="BZJ50" s="683"/>
      <c r="BZK50" s="683"/>
      <c r="BZL50" s="683"/>
      <c r="BZM50" s="683"/>
      <c r="BZN50" s="683"/>
      <c r="BZO50" s="683"/>
      <c r="BZP50" s="683"/>
      <c r="BZQ50" s="683"/>
      <c r="BZR50" s="683"/>
      <c r="BZS50" s="683"/>
      <c r="BZT50" s="683"/>
      <c r="BZU50" s="683"/>
      <c r="BZV50" s="683"/>
      <c r="BZW50" s="683"/>
      <c r="BZX50" s="683"/>
      <c r="BZY50" s="683"/>
      <c r="BZZ50" s="683"/>
      <c r="CAA50" s="683"/>
      <c r="CAB50" s="683"/>
      <c r="CAC50" s="683"/>
      <c r="CAD50" s="683"/>
      <c r="CAE50" s="683"/>
      <c r="CAF50" s="683"/>
      <c r="CAG50" s="683"/>
      <c r="CAH50" s="683"/>
      <c r="CAI50" s="683"/>
      <c r="CAJ50" s="683"/>
      <c r="CAK50" s="683"/>
      <c r="CAL50" s="683"/>
      <c r="CAM50" s="683"/>
      <c r="CAN50" s="683"/>
      <c r="CAO50" s="683"/>
      <c r="CAP50" s="683"/>
      <c r="CAQ50" s="683"/>
      <c r="CAR50" s="683"/>
      <c r="CAS50" s="683"/>
      <c r="CAT50" s="683"/>
      <c r="CAU50" s="683"/>
      <c r="CAV50" s="683"/>
      <c r="CAW50" s="683"/>
      <c r="CAX50" s="683"/>
      <c r="CAY50" s="683"/>
      <c r="CAZ50" s="683"/>
      <c r="CBA50" s="683"/>
      <c r="CBB50" s="683"/>
      <c r="CBC50" s="683"/>
      <c r="CBD50" s="683"/>
      <c r="CBE50" s="683"/>
      <c r="CBF50" s="683"/>
      <c r="CBG50" s="683"/>
      <c r="CBH50" s="683"/>
      <c r="CBI50" s="683"/>
      <c r="CBJ50" s="683"/>
      <c r="CBK50" s="683"/>
      <c r="CBL50" s="683"/>
      <c r="CBM50" s="683"/>
      <c r="CBN50" s="683"/>
      <c r="CBO50" s="683"/>
      <c r="CBP50" s="683"/>
      <c r="CBQ50" s="683"/>
      <c r="CBR50" s="683"/>
      <c r="CBS50" s="683"/>
      <c r="CBT50" s="683"/>
      <c r="CBU50" s="683"/>
      <c r="CBV50" s="683"/>
      <c r="CBW50" s="683"/>
      <c r="CBX50" s="683"/>
      <c r="CBY50" s="683"/>
      <c r="CBZ50" s="683"/>
      <c r="CCA50" s="683"/>
      <c r="CCB50" s="683"/>
      <c r="CCC50" s="683"/>
      <c r="CCD50" s="683"/>
      <c r="CCE50" s="683"/>
      <c r="CCF50" s="683"/>
      <c r="CCG50" s="683"/>
      <c r="CCH50" s="683"/>
      <c r="CCI50" s="683"/>
      <c r="CCJ50" s="683"/>
      <c r="CCK50" s="683"/>
      <c r="CCL50" s="683"/>
      <c r="CCM50" s="683"/>
      <c r="CCN50" s="683"/>
      <c r="CCO50" s="683"/>
      <c r="CCP50" s="683"/>
      <c r="CCQ50" s="683"/>
      <c r="CCR50" s="683"/>
      <c r="CCS50" s="683"/>
      <c r="CCT50" s="683"/>
      <c r="CCU50" s="683"/>
      <c r="CCV50" s="683"/>
      <c r="CCW50" s="683"/>
      <c r="CCX50" s="683"/>
      <c r="CCY50" s="683"/>
      <c r="CCZ50" s="683"/>
      <c r="CDA50" s="683"/>
      <c r="CDB50" s="683"/>
      <c r="CDC50" s="683"/>
      <c r="CDD50" s="683"/>
      <c r="CDE50" s="683"/>
      <c r="CDF50" s="683"/>
      <c r="CDG50" s="683"/>
      <c r="CDH50" s="683"/>
      <c r="CDI50" s="683"/>
      <c r="CDJ50" s="683"/>
      <c r="CDK50" s="683"/>
      <c r="CDL50" s="683"/>
      <c r="CDM50" s="683"/>
      <c r="CDN50" s="683"/>
      <c r="CDO50" s="683"/>
      <c r="CDP50" s="683"/>
      <c r="CDQ50" s="683"/>
      <c r="CDR50" s="683"/>
      <c r="CDS50" s="683"/>
      <c r="CDT50" s="683"/>
      <c r="CDU50" s="683"/>
      <c r="CDV50" s="683"/>
      <c r="CDW50" s="683"/>
      <c r="CDX50" s="683"/>
      <c r="CDY50" s="683"/>
      <c r="CDZ50" s="683"/>
      <c r="CEA50" s="683"/>
      <c r="CEB50" s="683"/>
      <c r="CEC50" s="683"/>
      <c r="CED50" s="683"/>
      <c r="CEE50" s="683"/>
      <c r="CEF50" s="683"/>
      <c r="CEG50" s="683"/>
      <c r="CEH50" s="683"/>
      <c r="CEI50" s="683"/>
      <c r="CEJ50" s="683"/>
      <c r="CEK50" s="683"/>
      <c r="CEL50" s="683"/>
      <c r="CEM50" s="683"/>
      <c r="CEN50" s="683"/>
      <c r="CEO50" s="683"/>
      <c r="CEP50" s="683"/>
      <c r="CEQ50" s="683"/>
      <c r="CER50" s="683"/>
      <c r="CES50" s="683"/>
      <c r="CET50" s="683"/>
      <c r="CEU50" s="683"/>
      <c r="CEV50" s="683"/>
      <c r="CEW50" s="683"/>
      <c r="CEX50" s="683"/>
      <c r="CEY50" s="683"/>
      <c r="CEZ50" s="683"/>
      <c r="CFA50" s="683"/>
      <c r="CFB50" s="683"/>
      <c r="CFC50" s="683"/>
      <c r="CFD50" s="683"/>
      <c r="CFE50" s="683"/>
      <c r="CFF50" s="683"/>
      <c r="CFG50" s="683"/>
      <c r="CFH50" s="683"/>
      <c r="CFI50" s="683"/>
      <c r="CFJ50" s="683"/>
      <c r="CFK50" s="683"/>
      <c r="CFL50" s="683"/>
      <c r="CFM50" s="683"/>
      <c r="CFN50" s="683"/>
      <c r="CFO50" s="683"/>
      <c r="CFP50" s="683"/>
      <c r="CFQ50" s="683"/>
      <c r="CFR50" s="683"/>
      <c r="CFS50" s="683"/>
      <c r="CFT50" s="683"/>
      <c r="CFU50" s="683"/>
      <c r="CFV50" s="683"/>
      <c r="CFW50" s="683"/>
      <c r="CFX50" s="683"/>
      <c r="CFY50" s="683"/>
      <c r="CFZ50" s="683"/>
      <c r="CGA50" s="683"/>
      <c r="CGB50" s="683"/>
      <c r="CGC50" s="683"/>
      <c r="CGD50" s="683"/>
      <c r="CGE50" s="683"/>
      <c r="CGF50" s="683"/>
      <c r="CGG50" s="683"/>
      <c r="CGH50" s="683"/>
      <c r="CGI50" s="683"/>
      <c r="CGJ50" s="683"/>
      <c r="CGK50" s="683"/>
      <c r="CGL50" s="683"/>
      <c r="CGM50" s="683"/>
      <c r="CGN50" s="683"/>
      <c r="CGO50" s="683"/>
      <c r="CGP50" s="683"/>
      <c r="CGQ50" s="683"/>
      <c r="CGR50" s="683"/>
      <c r="CGS50" s="683"/>
      <c r="CGT50" s="683"/>
      <c r="CGU50" s="683"/>
      <c r="CGV50" s="683"/>
      <c r="CGW50" s="683"/>
      <c r="CGX50" s="683"/>
      <c r="CGY50" s="683"/>
      <c r="CGZ50" s="683"/>
      <c r="CHA50" s="683"/>
      <c r="CHB50" s="683"/>
      <c r="CHC50" s="683"/>
      <c r="CHD50" s="683"/>
      <c r="CHE50" s="683"/>
      <c r="CHF50" s="683"/>
      <c r="CHG50" s="683"/>
      <c r="CHH50" s="683"/>
      <c r="CHI50" s="683"/>
      <c r="CHJ50" s="683"/>
      <c r="CHK50" s="683"/>
      <c r="CHL50" s="683"/>
      <c r="CHM50" s="683"/>
      <c r="CHN50" s="683"/>
      <c r="CHO50" s="683"/>
      <c r="CHP50" s="683"/>
      <c r="CHQ50" s="683"/>
      <c r="CHR50" s="683"/>
      <c r="CHS50" s="683"/>
      <c r="CHT50" s="683"/>
      <c r="CHU50" s="683"/>
      <c r="CHV50" s="683"/>
      <c r="CHW50" s="683"/>
      <c r="CHX50" s="683"/>
      <c r="CHY50" s="683"/>
      <c r="CHZ50" s="683"/>
      <c r="CIA50" s="683"/>
      <c r="CIB50" s="683"/>
      <c r="CIC50" s="683"/>
      <c r="CID50" s="683"/>
      <c r="CIE50" s="683"/>
      <c r="CIF50" s="683"/>
      <c r="CIG50" s="683"/>
      <c r="CIH50" s="683"/>
      <c r="CII50" s="683"/>
      <c r="CIJ50" s="683"/>
      <c r="CIK50" s="683"/>
      <c r="CIL50" s="683"/>
      <c r="CIM50" s="683"/>
      <c r="CIN50" s="683"/>
      <c r="CIO50" s="683"/>
      <c r="CIP50" s="683"/>
      <c r="CIQ50" s="683"/>
      <c r="CIR50" s="683"/>
      <c r="CIS50" s="683"/>
      <c r="CIT50" s="683"/>
      <c r="CIU50" s="683"/>
      <c r="CIV50" s="683"/>
      <c r="CIW50" s="683"/>
      <c r="CIX50" s="683"/>
      <c r="CIY50" s="683"/>
      <c r="CIZ50" s="683"/>
      <c r="CJA50" s="683"/>
      <c r="CJB50" s="683"/>
      <c r="CJC50" s="683"/>
      <c r="CJD50" s="683"/>
      <c r="CJE50" s="683"/>
      <c r="CJF50" s="683"/>
      <c r="CJG50" s="683"/>
      <c r="CJH50" s="683"/>
      <c r="CJI50" s="683"/>
      <c r="CJJ50" s="683"/>
      <c r="CJK50" s="683"/>
      <c r="CJL50" s="683"/>
      <c r="CJM50" s="683"/>
      <c r="CJN50" s="683"/>
      <c r="CJO50" s="683"/>
      <c r="CJP50" s="683"/>
      <c r="CJQ50" s="683"/>
      <c r="CJR50" s="683"/>
      <c r="CJS50" s="683"/>
      <c r="CJT50" s="683"/>
      <c r="CJU50" s="683"/>
      <c r="CJV50" s="683"/>
      <c r="CJW50" s="683"/>
      <c r="CJX50" s="683"/>
      <c r="CJY50" s="683"/>
      <c r="CJZ50" s="683"/>
      <c r="CKA50" s="683"/>
      <c r="CKB50" s="683"/>
      <c r="CKC50" s="683"/>
      <c r="CKD50" s="683"/>
      <c r="CKE50" s="683"/>
      <c r="CKF50" s="683"/>
      <c r="CKG50" s="683"/>
      <c r="CKH50" s="683"/>
      <c r="CKI50" s="683"/>
      <c r="CKJ50" s="683"/>
      <c r="CKK50" s="683"/>
      <c r="CKL50" s="683"/>
      <c r="CKM50" s="683"/>
      <c r="CKN50" s="683"/>
      <c r="CKO50" s="683"/>
      <c r="CKP50" s="683"/>
      <c r="CKQ50" s="683"/>
      <c r="CKR50" s="683"/>
      <c r="CKS50" s="683"/>
      <c r="CKT50" s="683"/>
      <c r="CKU50" s="683"/>
      <c r="CKV50" s="683"/>
      <c r="CKW50" s="683"/>
      <c r="CKX50" s="683"/>
      <c r="CKY50" s="683"/>
      <c r="CKZ50" s="683"/>
      <c r="CLA50" s="683"/>
      <c r="CLB50" s="683"/>
      <c r="CLC50" s="683"/>
      <c r="CLD50" s="683"/>
      <c r="CLE50" s="683"/>
      <c r="CLF50" s="683"/>
      <c r="CLG50" s="683"/>
      <c r="CLH50" s="683"/>
      <c r="CLI50" s="683"/>
      <c r="CLJ50" s="683"/>
      <c r="CLK50" s="683"/>
      <c r="CLL50" s="683"/>
      <c r="CLM50" s="683"/>
      <c r="CLN50" s="683"/>
      <c r="CLO50" s="683"/>
      <c r="CLP50" s="683"/>
      <c r="CLQ50" s="683"/>
      <c r="CLR50" s="683"/>
      <c r="CLS50" s="683"/>
      <c r="CLT50" s="683"/>
      <c r="CLU50" s="683"/>
      <c r="CLV50" s="683"/>
      <c r="CLW50" s="683"/>
      <c r="CLX50" s="683"/>
      <c r="CLY50" s="683"/>
      <c r="CLZ50" s="683"/>
      <c r="CMA50" s="683"/>
      <c r="CMB50" s="683"/>
      <c r="CMC50" s="683"/>
      <c r="CMD50" s="683"/>
      <c r="CME50" s="683"/>
      <c r="CMF50" s="683"/>
      <c r="CMG50" s="683"/>
      <c r="CMH50" s="683"/>
      <c r="CMI50" s="683"/>
      <c r="CMJ50" s="683"/>
      <c r="CMK50" s="683"/>
      <c r="CML50" s="683"/>
      <c r="CMM50" s="683"/>
      <c r="CMN50" s="683"/>
      <c r="CMO50" s="683"/>
      <c r="CMP50" s="683"/>
      <c r="CMQ50" s="683"/>
      <c r="CMR50" s="683"/>
      <c r="CMS50" s="683"/>
      <c r="CMT50" s="683"/>
      <c r="CMU50" s="683"/>
      <c r="CMV50" s="683"/>
      <c r="CMW50" s="683"/>
      <c r="CMX50" s="683"/>
      <c r="CMY50" s="683"/>
      <c r="CMZ50" s="683"/>
      <c r="CNA50" s="683"/>
      <c r="CNB50" s="683"/>
      <c r="CNC50" s="683"/>
      <c r="CND50" s="683"/>
      <c r="CNE50" s="683"/>
      <c r="CNF50" s="683"/>
      <c r="CNG50" s="683"/>
      <c r="CNH50" s="683"/>
      <c r="CNI50" s="683"/>
      <c r="CNJ50" s="683"/>
      <c r="CNK50" s="683"/>
      <c r="CNL50" s="683"/>
      <c r="CNM50" s="683"/>
      <c r="CNN50" s="683"/>
      <c r="CNO50" s="683"/>
      <c r="CNP50" s="683"/>
      <c r="CNQ50" s="683"/>
      <c r="CNR50" s="683"/>
      <c r="CNS50" s="683"/>
      <c r="CNT50" s="683"/>
      <c r="CNU50" s="683"/>
      <c r="CNV50" s="683"/>
      <c r="CNW50" s="683"/>
      <c r="CNX50" s="683"/>
      <c r="CNY50" s="683"/>
      <c r="CNZ50" s="683"/>
      <c r="COA50" s="683"/>
      <c r="COB50" s="683"/>
      <c r="COC50" s="683"/>
      <c r="COD50" s="683"/>
      <c r="COE50" s="683"/>
      <c r="COF50" s="683"/>
      <c r="COG50" s="683"/>
      <c r="COH50" s="683"/>
      <c r="COI50" s="683"/>
      <c r="COJ50" s="683"/>
      <c r="COK50" s="683"/>
      <c r="COL50" s="683"/>
      <c r="COM50" s="683"/>
      <c r="CON50" s="683"/>
      <c r="COO50" s="683"/>
      <c r="COP50" s="683"/>
      <c r="COQ50" s="683"/>
      <c r="COR50" s="683"/>
      <c r="COS50" s="683"/>
      <c r="COT50" s="683"/>
      <c r="COU50" s="683"/>
      <c r="COV50" s="683"/>
      <c r="COW50" s="683"/>
      <c r="COX50" s="683"/>
      <c r="COY50" s="683"/>
      <c r="COZ50" s="683"/>
      <c r="CPA50" s="683"/>
      <c r="CPB50" s="683"/>
      <c r="CPC50" s="683"/>
      <c r="CPD50" s="683"/>
      <c r="CPE50" s="683"/>
      <c r="CPF50" s="683"/>
      <c r="CPG50" s="683"/>
      <c r="CPH50" s="683"/>
      <c r="CPI50" s="683"/>
      <c r="CPJ50" s="683"/>
      <c r="CPK50" s="683"/>
      <c r="CPL50" s="683"/>
      <c r="CPM50" s="683"/>
      <c r="CPN50" s="683"/>
      <c r="CPO50" s="683"/>
      <c r="CPP50" s="683"/>
      <c r="CPQ50" s="683"/>
      <c r="CPR50" s="683"/>
      <c r="CPS50" s="683"/>
      <c r="CPT50" s="683"/>
      <c r="CPU50" s="683"/>
      <c r="CPV50" s="683"/>
      <c r="CPW50" s="683"/>
      <c r="CPX50" s="683"/>
      <c r="CPY50" s="683"/>
      <c r="CPZ50" s="683"/>
      <c r="CQA50" s="683"/>
      <c r="CQB50" s="683"/>
      <c r="CQC50" s="683"/>
      <c r="CQD50" s="683"/>
      <c r="CQE50" s="683"/>
      <c r="CQF50" s="683"/>
      <c r="CQG50" s="683"/>
      <c r="CQH50" s="683"/>
      <c r="CQI50" s="683"/>
      <c r="CQJ50" s="683"/>
      <c r="CQK50" s="683"/>
      <c r="CQL50" s="683"/>
      <c r="CQM50" s="683"/>
      <c r="CQN50" s="683"/>
      <c r="CQO50" s="683"/>
      <c r="CQP50" s="683"/>
      <c r="CQQ50" s="683"/>
      <c r="CQR50" s="683"/>
      <c r="CQS50" s="683"/>
      <c r="CQT50" s="683"/>
      <c r="CQU50" s="683"/>
      <c r="CQV50" s="683"/>
      <c r="CQW50" s="683"/>
      <c r="CQX50" s="683"/>
      <c r="CQY50" s="683"/>
      <c r="CQZ50" s="683"/>
      <c r="CRA50" s="683"/>
      <c r="CRB50" s="683"/>
      <c r="CRC50" s="683"/>
      <c r="CRD50" s="683"/>
      <c r="CRE50" s="683"/>
      <c r="CRF50" s="683"/>
      <c r="CRG50" s="683"/>
      <c r="CRH50" s="683"/>
      <c r="CRI50" s="683"/>
      <c r="CRJ50" s="683"/>
      <c r="CRK50" s="683"/>
      <c r="CRL50" s="683"/>
      <c r="CRM50" s="683"/>
      <c r="CRN50" s="683"/>
      <c r="CRO50" s="683"/>
      <c r="CRP50" s="683"/>
      <c r="CRQ50" s="683"/>
      <c r="CRR50" s="683"/>
      <c r="CRS50" s="683"/>
      <c r="CRT50" s="683"/>
      <c r="CRU50" s="683"/>
      <c r="CRV50" s="683"/>
      <c r="CRW50" s="683"/>
      <c r="CRX50" s="683"/>
      <c r="CRY50" s="683"/>
      <c r="CRZ50" s="683"/>
      <c r="CSA50" s="683"/>
      <c r="CSB50" s="683"/>
      <c r="CSC50" s="683"/>
      <c r="CSD50" s="683"/>
      <c r="CSE50" s="683"/>
      <c r="CSF50" s="683"/>
      <c r="CSG50" s="683"/>
      <c r="CSH50" s="683"/>
      <c r="CSI50" s="683"/>
      <c r="CSJ50" s="683"/>
      <c r="CSK50" s="683"/>
      <c r="CSL50" s="683"/>
      <c r="CSM50" s="683"/>
      <c r="CSN50" s="683"/>
      <c r="CSO50" s="683"/>
      <c r="CSP50" s="683"/>
      <c r="CSQ50" s="683"/>
      <c r="CSR50" s="683"/>
      <c r="CSS50" s="683"/>
      <c r="CST50" s="683"/>
      <c r="CSU50" s="683"/>
      <c r="CSV50" s="683"/>
      <c r="CSW50" s="683"/>
      <c r="CSX50" s="683"/>
      <c r="CSY50" s="683"/>
      <c r="CSZ50" s="683"/>
      <c r="CTA50" s="683"/>
      <c r="CTB50" s="683"/>
      <c r="CTC50" s="683"/>
      <c r="CTD50" s="683"/>
      <c r="CTE50" s="683"/>
      <c r="CTF50" s="683"/>
      <c r="CTG50" s="683"/>
      <c r="CTH50" s="683"/>
      <c r="CTI50" s="683"/>
      <c r="CTJ50" s="683"/>
      <c r="CTK50" s="683"/>
      <c r="CTL50" s="683"/>
      <c r="CTM50" s="683"/>
      <c r="CTN50" s="683"/>
      <c r="CTO50" s="683"/>
      <c r="CTP50" s="683"/>
      <c r="CTQ50" s="683"/>
      <c r="CTR50" s="683"/>
      <c r="CTS50" s="683"/>
      <c r="CTT50" s="683"/>
      <c r="CTU50" s="683"/>
      <c r="CTV50" s="683"/>
      <c r="CTW50" s="683"/>
      <c r="CTX50" s="683"/>
      <c r="CTY50" s="683"/>
      <c r="CTZ50" s="683"/>
      <c r="CUA50" s="683"/>
      <c r="CUB50" s="683"/>
      <c r="CUC50" s="683"/>
      <c r="CUD50" s="683"/>
      <c r="CUE50" s="683"/>
      <c r="CUF50" s="683"/>
      <c r="CUG50" s="683"/>
      <c r="CUH50" s="683"/>
      <c r="CUI50" s="683"/>
      <c r="CUJ50" s="683"/>
      <c r="CUK50" s="683"/>
      <c r="CUL50" s="683"/>
      <c r="CUM50" s="683"/>
      <c r="CUN50" s="683"/>
      <c r="CUO50" s="683"/>
      <c r="CUP50" s="683"/>
      <c r="CUQ50" s="683"/>
      <c r="CUR50" s="683"/>
      <c r="CUS50" s="683"/>
      <c r="CUT50" s="683"/>
      <c r="CUU50" s="683"/>
      <c r="CUV50" s="683"/>
      <c r="CUW50" s="683"/>
      <c r="CUX50" s="683"/>
      <c r="CUY50" s="683"/>
      <c r="CUZ50" s="683"/>
      <c r="CVA50" s="683"/>
      <c r="CVB50" s="683"/>
      <c r="CVC50" s="683"/>
      <c r="CVD50" s="683"/>
      <c r="CVE50" s="683"/>
      <c r="CVF50" s="683"/>
      <c r="CVG50" s="683"/>
      <c r="CVH50" s="683"/>
      <c r="CVI50" s="683"/>
      <c r="CVJ50" s="683"/>
      <c r="CVK50" s="683"/>
      <c r="CVL50" s="683"/>
      <c r="CVM50" s="683"/>
      <c r="CVN50" s="683"/>
      <c r="CVO50" s="683"/>
      <c r="CVP50" s="683"/>
      <c r="CVQ50" s="683"/>
      <c r="CVR50" s="683"/>
      <c r="CVS50" s="683"/>
      <c r="CVT50" s="683"/>
      <c r="CVU50" s="683"/>
      <c r="CVV50" s="683"/>
      <c r="CVW50" s="683"/>
      <c r="CVX50" s="683"/>
      <c r="CVY50" s="683"/>
      <c r="CVZ50" s="683"/>
      <c r="CWA50" s="683"/>
      <c r="CWB50" s="683"/>
      <c r="CWC50" s="683"/>
      <c r="CWD50" s="683"/>
      <c r="CWE50" s="683"/>
      <c r="CWF50" s="683"/>
      <c r="CWG50" s="683"/>
      <c r="CWH50" s="683"/>
      <c r="CWI50" s="683"/>
      <c r="CWJ50" s="683"/>
      <c r="CWK50" s="683"/>
      <c r="CWL50" s="683"/>
      <c r="CWM50" s="683"/>
      <c r="CWN50" s="683"/>
      <c r="CWO50" s="683"/>
      <c r="CWP50" s="683"/>
      <c r="CWQ50" s="683"/>
      <c r="CWR50" s="683"/>
      <c r="CWS50" s="683"/>
      <c r="CWT50" s="683"/>
      <c r="CWU50" s="683"/>
      <c r="CWV50" s="683"/>
      <c r="CWW50" s="683"/>
      <c r="CWX50" s="683"/>
      <c r="CWY50" s="683"/>
      <c r="CWZ50" s="683"/>
      <c r="CXA50" s="683"/>
      <c r="CXB50" s="683"/>
      <c r="CXC50" s="683"/>
      <c r="CXD50" s="683"/>
      <c r="CXE50" s="683"/>
      <c r="CXF50" s="683"/>
      <c r="CXG50" s="683"/>
      <c r="CXH50" s="683"/>
      <c r="CXI50" s="683"/>
      <c r="CXJ50" s="683"/>
      <c r="CXK50" s="683"/>
      <c r="CXL50" s="683"/>
      <c r="CXM50" s="683"/>
      <c r="CXN50" s="683"/>
      <c r="CXO50" s="683"/>
      <c r="CXP50" s="683"/>
      <c r="CXQ50" s="683"/>
      <c r="CXR50" s="683"/>
      <c r="CXS50" s="683"/>
      <c r="CXT50" s="683"/>
      <c r="CXU50" s="683"/>
      <c r="CXV50" s="683"/>
      <c r="CXW50" s="683"/>
      <c r="CXX50" s="683"/>
      <c r="CXY50" s="683"/>
      <c r="CXZ50" s="683"/>
      <c r="CYA50" s="683"/>
      <c r="CYB50" s="683"/>
      <c r="CYC50" s="683"/>
      <c r="CYD50" s="683"/>
      <c r="CYE50" s="683"/>
      <c r="CYF50" s="683"/>
      <c r="CYG50" s="683"/>
      <c r="CYH50" s="683"/>
      <c r="CYI50" s="683"/>
      <c r="CYJ50" s="683"/>
      <c r="CYK50" s="683"/>
      <c r="CYL50" s="683"/>
      <c r="CYM50" s="683"/>
      <c r="CYN50" s="683"/>
      <c r="CYO50" s="683"/>
      <c r="CYP50" s="683"/>
      <c r="CYQ50" s="683"/>
      <c r="CYR50" s="683"/>
      <c r="CYS50" s="683"/>
      <c r="CYT50" s="683"/>
      <c r="CYU50" s="683"/>
      <c r="CYV50" s="683"/>
      <c r="CYW50" s="683"/>
      <c r="CYX50" s="683"/>
      <c r="CYY50" s="683"/>
      <c r="CYZ50" s="683"/>
      <c r="CZA50" s="683"/>
      <c r="CZB50" s="683"/>
      <c r="CZC50" s="683"/>
      <c r="CZD50" s="683"/>
      <c r="CZE50" s="683"/>
      <c r="CZF50" s="683"/>
      <c r="CZG50" s="683"/>
      <c r="CZH50" s="683"/>
      <c r="CZI50" s="683"/>
      <c r="CZJ50" s="683"/>
      <c r="CZK50" s="683"/>
      <c r="CZL50" s="683"/>
      <c r="CZM50" s="683"/>
      <c r="CZN50" s="683"/>
      <c r="CZO50" s="683"/>
      <c r="CZP50" s="683"/>
      <c r="CZQ50" s="683"/>
      <c r="CZR50" s="683"/>
      <c r="CZS50" s="683"/>
      <c r="CZT50" s="683"/>
      <c r="CZU50" s="683"/>
      <c r="CZV50" s="683"/>
      <c r="CZW50" s="683"/>
      <c r="CZX50" s="683"/>
      <c r="CZY50" s="683"/>
      <c r="CZZ50" s="683"/>
      <c r="DAA50" s="683"/>
      <c r="DAB50" s="683"/>
      <c r="DAC50" s="683"/>
      <c r="DAD50" s="683"/>
      <c r="DAE50" s="683"/>
      <c r="DAF50" s="683"/>
      <c r="DAG50" s="683"/>
      <c r="DAH50" s="683"/>
      <c r="DAI50" s="683"/>
      <c r="DAJ50" s="683"/>
      <c r="DAK50" s="683"/>
      <c r="DAL50" s="683"/>
      <c r="DAM50" s="683"/>
      <c r="DAN50" s="683"/>
      <c r="DAO50" s="683"/>
      <c r="DAP50" s="683"/>
      <c r="DAQ50" s="683"/>
      <c r="DAR50" s="683"/>
      <c r="DAS50" s="683"/>
      <c r="DAT50" s="683"/>
      <c r="DAU50" s="683"/>
      <c r="DAV50" s="683"/>
      <c r="DAW50" s="683"/>
      <c r="DAX50" s="683"/>
      <c r="DAY50" s="683"/>
      <c r="DAZ50" s="683"/>
      <c r="DBA50" s="683"/>
      <c r="DBB50" s="683"/>
      <c r="DBC50" s="683"/>
      <c r="DBD50" s="683"/>
      <c r="DBE50" s="683"/>
      <c r="DBF50" s="683"/>
      <c r="DBG50" s="683"/>
      <c r="DBH50" s="683"/>
      <c r="DBI50" s="683"/>
      <c r="DBJ50" s="683"/>
      <c r="DBK50" s="683"/>
      <c r="DBL50" s="683"/>
      <c r="DBM50" s="683"/>
      <c r="DBN50" s="683"/>
      <c r="DBO50" s="683"/>
      <c r="DBP50" s="683"/>
      <c r="DBQ50" s="683"/>
      <c r="DBR50" s="683"/>
      <c r="DBS50" s="683"/>
      <c r="DBT50" s="683"/>
      <c r="DBU50" s="683"/>
      <c r="DBV50" s="683"/>
      <c r="DBW50" s="683"/>
      <c r="DBX50" s="683"/>
      <c r="DBY50" s="683"/>
      <c r="DBZ50" s="683"/>
      <c r="DCA50" s="683"/>
      <c r="DCB50" s="683"/>
      <c r="DCC50" s="683"/>
      <c r="DCD50" s="683"/>
      <c r="DCE50" s="683"/>
      <c r="DCF50" s="683"/>
      <c r="DCG50" s="683"/>
      <c r="DCH50" s="683"/>
      <c r="DCI50" s="683"/>
      <c r="DCJ50" s="683"/>
      <c r="DCK50" s="683"/>
      <c r="DCL50" s="683"/>
      <c r="DCM50" s="683"/>
      <c r="DCN50" s="683"/>
      <c r="DCO50" s="683"/>
      <c r="DCP50" s="683"/>
      <c r="DCQ50" s="683"/>
      <c r="DCR50" s="683"/>
      <c r="DCS50" s="683"/>
      <c r="DCT50" s="683"/>
      <c r="DCU50" s="683"/>
      <c r="DCV50" s="683"/>
      <c r="DCW50" s="683"/>
      <c r="DCX50" s="683"/>
      <c r="DCY50" s="683"/>
      <c r="DCZ50" s="683"/>
      <c r="DDA50" s="683"/>
      <c r="DDB50" s="683"/>
      <c r="DDC50" s="683"/>
      <c r="DDD50" s="683"/>
      <c r="DDE50" s="683"/>
      <c r="DDF50" s="683"/>
      <c r="DDG50" s="683"/>
      <c r="DDH50" s="683"/>
      <c r="DDI50" s="683"/>
      <c r="DDJ50" s="683"/>
      <c r="DDK50" s="683"/>
      <c r="DDL50" s="683"/>
      <c r="DDM50" s="683"/>
      <c r="DDN50" s="683"/>
      <c r="DDO50" s="683"/>
      <c r="DDP50" s="683"/>
      <c r="DDQ50" s="683"/>
      <c r="DDR50" s="683"/>
      <c r="DDS50" s="683"/>
      <c r="DDT50" s="683"/>
      <c r="DDU50" s="683"/>
      <c r="DDV50" s="683"/>
      <c r="DDW50" s="683"/>
      <c r="DDX50" s="683"/>
      <c r="DDY50" s="683"/>
      <c r="DDZ50" s="683"/>
      <c r="DEA50" s="683"/>
      <c r="DEB50" s="683"/>
      <c r="DEC50" s="683"/>
      <c r="DED50" s="683"/>
      <c r="DEE50" s="683"/>
      <c r="DEF50" s="683"/>
      <c r="DEG50" s="683"/>
      <c r="DEH50" s="683"/>
      <c r="DEI50" s="683"/>
      <c r="DEJ50" s="683"/>
      <c r="DEK50" s="683"/>
      <c r="DEL50" s="683"/>
      <c r="DEM50" s="683"/>
      <c r="DEN50" s="683"/>
      <c r="DEO50" s="683"/>
      <c r="DEP50" s="683"/>
      <c r="DEQ50" s="683"/>
      <c r="DER50" s="683"/>
      <c r="DES50" s="683"/>
      <c r="DET50" s="683"/>
      <c r="DEU50" s="683"/>
      <c r="DEV50" s="683"/>
      <c r="DEW50" s="683"/>
      <c r="DEX50" s="683"/>
      <c r="DEY50" s="683"/>
      <c r="DEZ50" s="683"/>
      <c r="DFA50" s="683"/>
      <c r="DFB50" s="683"/>
      <c r="DFC50" s="683"/>
      <c r="DFD50" s="683"/>
      <c r="DFE50" s="683"/>
      <c r="DFF50" s="683"/>
      <c r="DFG50" s="683"/>
      <c r="DFH50" s="683"/>
      <c r="DFI50" s="683"/>
      <c r="DFJ50" s="683"/>
      <c r="DFK50" s="683"/>
      <c r="DFL50" s="683"/>
      <c r="DFM50" s="683"/>
      <c r="DFN50" s="683"/>
      <c r="DFO50" s="683"/>
      <c r="DFP50" s="683"/>
      <c r="DFQ50" s="683"/>
      <c r="DFR50" s="683"/>
      <c r="DFS50" s="683"/>
      <c r="DFT50" s="683"/>
      <c r="DFU50" s="683"/>
      <c r="DFV50" s="683"/>
      <c r="DFW50" s="683"/>
      <c r="DFX50" s="683"/>
      <c r="DFY50" s="683"/>
      <c r="DFZ50" s="683"/>
      <c r="DGA50" s="683"/>
      <c r="DGB50" s="683"/>
      <c r="DGC50" s="683"/>
      <c r="DGD50" s="683"/>
      <c r="DGE50" s="683"/>
      <c r="DGF50" s="683"/>
      <c r="DGG50" s="683"/>
      <c r="DGH50" s="683"/>
      <c r="DGI50" s="683"/>
      <c r="DGJ50" s="683"/>
      <c r="DGK50" s="683"/>
      <c r="DGL50" s="683"/>
      <c r="DGM50" s="683"/>
      <c r="DGN50" s="683"/>
      <c r="DGO50" s="683"/>
      <c r="DGP50" s="683"/>
      <c r="DGQ50" s="683"/>
      <c r="DGR50" s="683"/>
      <c r="DGS50" s="683"/>
      <c r="DGT50" s="683"/>
      <c r="DGU50" s="683"/>
      <c r="DGV50" s="683"/>
      <c r="DGW50" s="683"/>
      <c r="DGX50" s="683"/>
      <c r="DGY50" s="683"/>
      <c r="DGZ50" s="683"/>
      <c r="DHA50" s="683"/>
      <c r="DHB50" s="683"/>
      <c r="DHC50" s="683"/>
      <c r="DHD50" s="683"/>
      <c r="DHE50" s="683"/>
      <c r="DHF50" s="683"/>
      <c r="DHG50" s="683"/>
      <c r="DHH50" s="683"/>
      <c r="DHI50" s="683"/>
      <c r="DHJ50" s="683"/>
      <c r="DHK50" s="683"/>
      <c r="DHL50" s="683"/>
      <c r="DHM50" s="683"/>
      <c r="DHN50" s="683"/>
      <c r="DHO50" s="683"/>
      <c r="DHP50" s="683"/>
      <c r="DHQ50" s="683"/>
      <c r="DHR50" s="683"/>
      <c r="DHS50" s="683"/>
      <c r="DHT50" s="683"/>
      <c r="DHU50" s="683"/>
      <c r="DHV50" s="683"/>
      <c r="DHW50" s="683"/>
      <c r="DHX50" s="683"/>
      <c r="DHY50" s="683"/>
      <c r="DHZ50" s="683"/>
      <c r="DIA50" s="683"/>
      <c r="DIB50" s="683"/>
      <c r="DIC50" s="683"/>
      <c r="DID50" s="683"/>
      <c r="DIE50" s="683"/>
      <c r="DIF50" s="683"/>
      <c r="DIG50" s="683"/>
      <c r="DIH50" s="683"/>
      <c r="DII50" s="683"/>
      <c r="DIJ50" s="683"/>
      <c r="DIK50" s="683"/>
      <c r="DIL50" s="683"/>
      <c r="DIM50" s="683"/>
      <c r="DIN50" s="683"/>
      <c r="DIO50" s="683"/>
      <c r="DIP50" s="683"/>
      <c r="DIQ50" s="683"/>
      <c r="DIR50" s="683"/>
      <c r="DIS50" s="683"/>
      <c r="DIT50" s="683"/>
      <c r="DIU50" s="683"/>
      <c r="DIV50" s="683"/>
      <c r="DIW50" s="683"/>
      <c r="DIX50" s="683"/>
      <c r="DIY50" s="683"/>
      <c r="DIZ50" s="683"/>
      <c r="DJA50" s="683"/>
      <c r="DJB50" s="683"/>
      <c r="DJC50" s="683"/>
      <c r="DJD50" s="683"/>
      <c r="DJE50" s="683"/>
      <c r="DJF50" s="683"/>
      <c r="DJG50" s="683"/>
      <c r="DJH50" s="683"/>
      <c r="DJI50" s="683"/>
      <c r="DJJ50" s="683"/>
      <c r="DJK50" s="683"/>
      <c r="DJL50" s="683"/>
      <c r="DJM50" s="683"/>
      <c r="DJN50" s="683"/>
      <c r="DJO50" s="683"/>
      <c r="DJP50" s="683"/>
      <c r="DJQ50" s="683"/>
      <c r="DJR50" s="683"/>
      <c r="DJS50" s="683"/>
      <c r="DJT50" s="683"/>
      <c r="DJU50" s="683"/>
      <c r="DJV50" s="683"/>
      <c r="DJW50" s="683"/>
      <c r="DJX50" s="683"/>
      <c r="DJY50" s="683"/>
      <c r="DJZ50" s="683"/>
      <c r="DKA50" s="683"/>
      <c r="DKB50" s="683"/>
      <c r="DKC50" s="683"/>
      <c r="DKD50" s="683"/>
      <c r="DKE50" s="683"/>
      <c r="DKF50" s="683"/>
      <c r="DKG50" s="683"/>
      <c r="DKH50" s="683"/>
      <c r="DKI50" s="683"/>
      <c r="DKJ50" s="683"/>
      <c r="DKK50" s="683"/>
      <c r="DKL50" s="683"/>
      <c r="DKM50" s="683"/>
      <c r="DKN50" s="683"/>
      <c r="DKO50" s="683"/>
      <c r="DKP50" s="683"/>
      <c r="DKQ50" s="683"/>
      <c r="DKR50" s="683"/>
      <c r="DKS50" s="683"/>
      <c r="DKT50" s="683"/>
      <c r="DKU50" s="683"/>
      <c r="DKV50" s="683"/>
      <c r="DKW50" s="683"/>
      <c r="DKX50" s="683"/>
      <c r="DKY50" s="683"/>
      <c r="DKZ50" s="683"/>
      <c r="DLA50" s="683"/>
      <c r="DLB50" s="683"/>
      <c r="DLC50" s="683"/>
      <c r="DLD50" s="683"/>
      <c r="DLE50" s="683"/>
      <c r="DLF50" s="683"/>
      <c r="DLG50" s="683"/>
      <c r="DLH50" s="683"/>
      <c r="DLI50" s="683"/>
      <c r="DLJ50" s="683"/>
      <c r="DLK50" s="683"/>
      <c r="DLL50" s="683"/>
      <c r="DLM50" s="683"/>
      <c r="DLN50" s="683"/>
      <c r="DLO50" s="683"/>
      <c r="DLP50" s="683"/>
      <c r="DLQ50" s="683"/>
      <c r="DLR50" s="683"/>
      <c r="DLS50" s="683"/>
      <c r="DLT50" s="683"/>
      <c r="DLU50" s="683"/>
      <c r="DLV50" s="683"/>
      <c r="DLW50" s="683"/>
      <c r="DLX50" s="683"/>
      <c r="DLY50" s="683"/>
      <c r="DLZ50" s="683"/>
      <c r="DMA50" s="683"/>
      <c r="DMB50" s="683"/>
      <c r="DMC50" s="683"/>
      <c r="DMD50" s="683"/>
      <c r="DME50" s="683"/>
      <c r="DMF50" s="683"/>
      <c r="DMG50" s="683"/>
      <c r="DMH50" s="683"/>
      <c r="DMI50" s="683"/>
      <c r="DMJ50" s="683"/>
      <c r="DMK50" s="683"/>
      <c r="DML50" s="683"/>
      <c r="DMM50" s="683"/>
      <c r="DMN50" s="683"/>
      <c r="DMO50" s="683"/>
      <c r="DMP50" s="683"/>
      <c r="DMQ50" s="683"/>
      <c r="DMR50" s="683"/>
      <c r="DMS50" s="683"/>
      <c r="DMT50" s="683"/>
      <c r="DMU50" s="683"/>
      <c r="DMV50" s="683"/>
      <c r="DMW50" s="683"/>
      <c r="DMX50" s="683"/>
      <c r="DMY50" s="683"/>
      <c r="DMZ50" s="683"/>
      <c r="DNA50" s="683"/>
      <c r="DNB50" s="683"/>
      <c r="DNC50" s="683"/>
      <c r="DND50" s="683"/>
      <c r="DNE50" s="683"/>
      <c r="DNF50" s="683"/>
      <c r="DNG50" s="683"/>
      <c r="DNH50" s="683"/>
      <c r="DNI50" s="683"/>
      <c r="DNJ50" s="683"/>
      <c r="DNK50" s="683"/>
      <c r="DNL50" s="683"/>
      <c r="DNM50" s="683"/>
      <c r="DNN50" s="683"/>
      <c r="DNO50" s="683"/>
      <c r="DNP50" s="683"/>
      <c r="DNQ50" s="683"/>
      <c r="DNR50" s="683"/>
      <c r="DNS50" s="683"/>
      <c r="DNT50" s="683"/>
      <c r="DNU50" s="683"/>
      <c r="DNV50" s="683"/>
      <c r="DNW50" s="683"/>
      <c r="DNX50" s="683"/>
      <c r="DNY50" s="683"/>
      <c r="DNZ50" s="683"/>
      <c r="DOA50" s="683"/>
      <c r="DOB50" s="683"/>
      <c r="DOC50" s="683"/>
      <c r="DOD50" s="683"/>
      <c r="DOE50" s="683"/>
      <c r="DOF50" s="683"/>
      <c r="DOG50" s="683"/>
      <c r="DOH50" s="683"/>
      <c r="DOI50" s="683"/>
      <c r="DOJ50" s="683"/>
      <c r="DOK50" s="683"/>
      <c r="DOL50" s="683"/>
      <c r="DOM50" s="683"/>
      <c r="DON50" s="683"/>
      <c r="DOO50" s="683"/>
      <c r="DOP50" s="683"/>
      <c r="DOQ50" s="683"/>
      <c r="DOR50" s="683"/>
      <c r="DOS50" s="683"/>
      <c r="DOT50" s="683"/>
      <c r="DOU50" s="683"/>
      <c r="DOV50" s="683"/>
      <c r="DOW50" s="683"/>
      <c r="DOX50" s="683"/>
      <c r="DOY50" s="683"/>
      <c r="DOZ50" s="683"/>
      <c r="DPA50" s="683"/>
      <c r="DPB50" s="683"/>
      <c r="DPC50" s="683"/>
      <c r="DPD50" s="683"/>
      <c r="DPE50" s="683"/>
      <c r="DPF50" s="683"/>
      <c r="DPG50" s="683"/>
      <c r="DPH50" s="683"/>
      <c r="DPI50" s="683"/>
      <c r="DPJ50" s="683"/>
      <c r="DPK50" s="683"/>
      <c r="DPL50" s="683"/>
      <c r="DPM50" s="683"/>
      <c r="DPN50" s="683"/>
      <c r="DPO50" s="683"/>
      <c r="DPP50" s="683"/>
      <c r="DPQ50" s="683"/>
      <c r="DPR50" s="683"/>
      <c r="DPS50" s="683"/>
      <c r="DPT50" s="683"/>
      <c r="DPU50" s="683"/>
      <c r="DPV50" s="683"/>
      <c r="DPW50" s="683"/>
      <c r="DPX50" s="683"/>
      <c r="DPY50" s="683"/>
      <c r="DPZ50" s="683"/>
      <c r="DQA50" s="683"/>
      <c r="DQB50" s="683"/>
      <c r="DQC50" s="683"/>
      <c r="DQD50" s="683"/>
      <c r="DQE50" s="683"/>
      <c r="DQF50" s="683"/>
      <c r="DQG50" s="683"/>
      <c r="DQH50" s="683"/>
      <c r="DQI50" s="683"/>
      <c r="DQJ50" s="683"/>
      <c r="DQK50" s="683"/>
      <c r="DQL50" s="683"/>
      <c r="DQM50" s="683"/>
      <c r="DQN50" s="683"/>
      <c r="DQO50" s="683"/>
      <c r="DQP50" s="683"/>
      <c r="DQQ50" s="683"/>
      <c r="DQR50" s="683"/>
      <c r="DQS50" s="683"/>
      <c r="DQT50" s="683"/>
      <c r="DQU50" s="683"/>
      <c r="DQV50" s="683"/>
      <c r="DQW50" s="683"/>
      <c r="DQX50" s="683"/>
      <c r="DQY50" s="683"/>
      <c r="DQZ50" s="683"/>
      <c r="DRA50" s="683"/>
      <c r="DRB50" s="683"/>
      <c r="DRC50" s="683"/>
      <c r="DRD50" s="683"/>
      <c r="DRE50" s="683"/>
      <c r="DRF50" s="683"/>
      <c r="DRG50" s="683"/>
      <c r="DRH50" s="683"/>
      <c r="DRI50" s="683"/>
      <c r="DRJ50" s="683"/>
      <c r="DRK50" s="683"/>
      <c r="DRL50" s="683"/>
      <c r="DRM50" s="683"/>
      <c r="DRN50" s="683"/>
      <c r="DRO50" s="683"/>
      <c r="DRP50" s="683"/>
      <c r="DRQ50" s="683"/>
      <c r="DRR50" s="683"/>
      <c r="DRS50" s="683"/>
      <c r="DRT50" s="683"/>
      <c r="DRU50" s="683"/>
      <c r="DRV50" s="683"/>
      <c r="DRW50" s="683"/>
      <c r="DRX50" s="683"/>
      <c r="DRY50" s="683"/>
      <c r="DRZ50" s="683"/>
      <c r="DSA50" s="683"/>
      <c r="DSB50" s="683"/>
      <c r="DSC50" s="683"/>
      <c r="DSD50" s="683"/>
      <c r="DSE50" s="683"/>
      <c r="DSF50" s="683"/>
      <c r="DSG50" s="683"/>
      <c r="DSH50" s="683"/>
      <c r="DSI50" s="683"/>
      <c r="DSJ50" s="683"/>
      <c r="DSK50" s="683"/>
      <c r="DSL50" s="683"/>
      <c r="DSM50" s="683"/>
      <c r="DSN50" s="683"/>
      <c r="DSO50" s="683"/>
      <c r="DSP50" s="683"/>
      <c r="DSQ50" s="683"/>
      <c r="DSR50" s="683"/>
      <c r="DSS50" s="683"/>
      <c r="DST50" s="683"/>
      <c r="DSU50" s="683"/>
      <c r="DSV50" s="683"/>
      <c r="DSW50" s="683"/>
      <c r="DSX50" s="683"/>
      <c r="DSY50" s="683"/>
      <c r="DSZ50" s="683"/>
      <c r="DTA50" s="683"/>
      <c r="DTB50" s="683"/>
      <c r="DTC50" s="683"/>
      <c r="DTD50" s="683"/>
      <c r="DTE50" s="683"/>
      <c r="DTF50" s="683"/>
      <c r="DTG50" s="683"/>
      <c r="DTH50" s="683"/>
      <c r="DTI50" s="683"/>
      <c r="DTJ50" s="683"/>
      <c r="DTK50" s="683"/>
      <c r="DTL50" s="683"/>
      <c r="DTM50" s="683"/>
      <c r="DTN50" s="683"/>
      <c r="DTO50" s="683"/>
      <c r="DTP50" s="683"/>
      <c r="DTQ50" s="683"/>
      <c r="DTR50" s="683"/>
      <c r="DTS50" s="683"/>
      <c r="DTT50" s="683"/>
      <c r="DTU50" s="683"/>
      <c r="DTV50" s="683"/>
      <c r="DTW50" s="683"/>
      <c r="DTX50" s="683"/>
      <c r="DTY50" s="683"/>
      <c r="DTZ50" s="683"/>
      <c r="DUA50" s="683"/>
      <c r="DUB50" s="683"/>
      <c r="DUC50" s="683"/>
      <c r="DUD50" s="683"/>
      <c r="DUE50" s="683"/>
      <c r="DUF50" s="683"/>
      <c r="DUG50" s="683"/>
      <c r="DUH50" s="683"/>
      <c r="DUI50" s="683"/>
      <c r="DUJ50" s="683"/>
      <c r="DUK50" s="683"/>
      <c r="DUL50" s="683"/>
      <c r="DUM50" s="683"/>
      <c r="DUN50" s="683"/>
      <c r="DUO50" s="683"/>
      <c r="DUP50" s="683"/>
      <c r="DUQ50" s="683"/>
      <c r="DUR50" s="683"/>
      <c r="DUS50" s="683"/>
      <c r="DUT50" s="683"/>
      <c r="DUU50" s="683"/>
      <c r="DUV50" s="683"/>
      <c r="DUW50" s="683"/>
      <c r="DUX50" s="683"/>
      <c r="DUY50" s="683"/>
      <c r="DUZ50" s="683"/>
      <c r="DVA50" s="683"/>
      <c r="DVB50" s="683"/>
      <c r="DVC50" s="683"/>
      <c r="DVD50" s="683"/>
      <c r="DVE50" s="683"/>
      <c r="DVF50" s="683"/>
      <c r="DVG50" s="683"/>
      <c r="DVH50" s="683"/>
      <c r="DVI50" s="683"/>
      <c r="DVJ50" s="683"/>
      <c r="DVK50" s="683"/>
      <c r="DVL50" s="683"/>
      <c r="DVM50" s="683"/>
      <c r="DVN50" s="683"/>
      <c r="DVO50" s="683"/>
      <c r="DVP50" s="683"/>
      <c r="DVQ50" s="683"/>
      <c r="DVR50" s="683"/>
      <c r="DVS50" s="683"/>
      <c r="DVT50" s="683"/>
      <c r="DVU50" s="683"/>
      <c r="DVV50" s="683"/>
      <c r="DVW50" s="683"/>
      <c r="DVX50" s="683"/>
      <c r="DVY50" s="683"/>
      <c r="DVZ50" s="683"/>
      <c r="DWA50" s="683"/>
      <c r="DWB50" s="683"/>
      <c r="DWC50" s="683"/>
      <c r="DWD50" s="683"/>
      <c r="DWE50" s="683"/>
      <c r="DWF50" s="683"/>
      <c r="DWG50" s="683"/>
      <c r="DWH50" s="683"/>
      <c r="DWI50" s="683"/>
      <c r="DWJ50" s="683"/>
      <c r="DWK50" s="683"/>
      <c r="DWL50" s="683"/>
      <c r="DWM50" s="683"/>
      <c r="DWN50" s="683"/>
      <c r="DWO50" s="683"/>
      <c r="DWP50" s="683"/>
      <c r="DWQ50" s="683"/>
      <c r="DWR50" s="683"/>
      <c r="DWS50" s="683"/>
      <c r="DWT50" s="683"/>
      <c r="DWU50" s="683"/>
      <c r="DWV50" s="683"/>
      <c r="DWW50" s="683"/>
      <c r="DWX50" s="683"/>
      <c r="DWY50" s="683"/>
      <c r="DWZ50" s="683"/>
      <c r="DXA50" s="683"/>
      <c r="DXB50" s="683"/>
      <c r="DXC50" s="683"/>
      <c r="DXD50" s="683"/>
      <c r="DXE50" s="683"/>
      <c r="DXF50" s="683"/>
      <c r="DXG50" s="683"/>
      <c r="DXH50" s="683"/>
      <c r="DXI50" s="683"/>
      <c r="DXJ50" s="683"/>
      <c r="DXK50" s="683"/>
      <c r="DXL50" s="683"/>
      <c r="DXM50" s="683"/>
      <c r="DXN50" s="683"/>
      <c r="DXO50" s="683"/>
      <c r="DXP50" s="683"/>
      <c r="DXQ50" s="683"/>
      <c r="DXR50" s="683"/>
      <c r="DXS50" s="683"/>
      <c r="DXT50" s="683"/>
      <c r="DXU50" s="683"/>
      <c r="DXV50" s="683"/>
      <c r="DXW50" s="683"/>
      <c r="DXX50" s="683"/>
      <c r="DXY50" s="683"/>
      <c r="DXZ50" s="683"/>
      <c r="DYA50" s="683"/>
      <c r="DYB50" s="683"/>
      <c r="DYC50" s="683"/>
      <c r="DYD50" s="683"/>
      <c r="DYE50" s="683"/>
      <c r="DYF50" s="683"/>
      <c r="DYG50" s="683"/>
      <c r="DYH50" s="683"/>
      <c r="DYI50" s="683"/>
      <c r="DYJ50" s="683"/>
      <c r="DYK50" s="683"/>
      <c r="DYL50" s="683"/>
      <c r="DYM50" s="683"/>
      <c r="DYN50" s="683"/>
      <c r="DYO50" s="683"/>
      <c r="DYP50" s="683"/>
      <c r="DYQ50" s="683"/>
      <c r="DYR50" s="683"/>
      <c r="DYS50" s="683"/>
      <c r="DYT50" s="683"/>
      <c r="DYU50" s="683"/>
      <c r="DYV50" s="683"/>
      <c r="DYW50" s="683"/>
      <c r="DYX50" s="683"/>
      <c r="DYY50" s="683"/>
      <c r="DYZ50" s="683"/>
      <c r="DZA50" s="683"/>
      <c r="DZB50" s="683"/>
      <c r="DZC50" s="683"/>
      <c r="DZD50" s="683"/>
      <c r="DZE50" s="683"/>
      <c r="DZF50" s="683"/>
      <c r="DZG50" s="683"/>
      <c r="DZH50" s="683"/>
      <c r="DZI50" s="683"/>
      <c r="DZJ50" s="683"/>
      <c r="DZK50" s="683"/>
      <c r="DZL50" s="683"/>
      <c r="DZM50" s="683"/>
      <c r="DZN50" s="683"/>
      <c r="DZO50" s="683"/>
      <c r="DZP50" s="683"/>
      <c r="DZQ50" s="683"/>
      <c r="DZR50" s="683"/>
      <c r="DZS50" s="683"/>
      <c r="DZT50" s="683"/>
      <c r="DZU50" s="683"/>
      <c r="DZV50" s="683"/>
      <c r="DZW50" s="683"/>
      <c r="DZX50" s="683"/>
      <c r="DZY50" s="683"/>
      <c r="DZZ50" s="683"/>
      <c r="EAA50" s="683"/>
      <c r="EAB50" s="683"/>
      <c r="EAC50" s="683"/>
      <c r="EAD50" s="683"/>
      <c r="EAE50" s="683"/>
      <c r="EAF50" s="683"/>
      <c r="EAG50" s="683"/>
      <c r="EAH50" s="683"/>
      <c r="EAI50" s="683"/>
      <c r="EAJ50" s="683"/>
      <c r="EAK50" s="683"/>
      <c r="EAL50" s="683"/>
      <c r="EAM50" s="683"/>
      <c r="EAN50" s="683"/>
      <c r="EAO50" s="683"/>
      <c r="EAP50" s="683"/>
      <c r="EAQ50" s="683"/>
      <c r="EAR50" s="683"/>
      <c r="EAS50" s="683"/>
      <c r="EAT50" s="683"/>
      <c r="EAU50" s="683"/>
      <c r="EAV50" s="683"/>
      <c r="EAW50" s="683"/>
      <c r="EAX50" s="683"/>
      <c r="EAY50" s="683"/>
      <c r="EAZ50" s="683"/>
      <c r="EBA50" s="683"/>
      <c r="EBB50" s="683"/>
      <c r="EBC50" s="683"/>
      <c r="EBD50" s="683"/>
      <c r="EBE50" s="683"/>
      <c r="EBF50" s="683"/>
      <c r="EBG50" s="683"/>
      <c r="EBH50" s="683"/>
      <c r="EBI50" s="683"/>
      <c r="EBJ50" s="683"/>
      <c r="EBK50" s="683"/>
      <c r="EBL50" s="683"/>
      <c r="EBM50" s="683"/>
      <c r="EBN50" s="683"/>
      <c r="EBO50" s="683"/>
      <c r="EBP50" s="683"/>
      <c r="EBQ50" s="683"/>
      <c r="EBR50" s="683"/>
      <c r="EBS50" s="683"/>
      <c r="EBT50" s="683"/>
      <c r="EBU50" s="683"/>
      <c r="EBV50" s="683"/>
      <c r="EBW50" s="683"/>
      <c r="EBX50" s="683"/>
      <c r="EBY50" s="683"/>
      <c r="EBZ50" s="683"/>
      <c r="ECA50" s="683"/>
      <c r="ECB50" s="683"/>
      <c r="ECC50" s="683"/>
      <c r="ECD50" s="683"/>
      <c r="ECE50" s="683"/>
      <c r="ECF50" s="683"/>
      <c r="ECG50" s="683"/>
      <c r="ECH50" s="683"/>
      <c r="ECI50" s="683"/>
      <c r="ECJ50" s="683"/>
      <c r="ECK50" s="683"/>
      <c r="ECL50" s="683"/>
      <c r="ECM50" s="683"/>
      <c r="ECN50" s="683"/>
      <c r="ECO50" s="683"/>
      <c r="ECP50" s="683"/>
      <c r="ECQ50" s="683"/>
      <c r="ECR50" s="683"/>
      <c r="ECS50" s="683"/>
      <c r="ECT50" s="683"/>
      <c r="ECU50" s="683"/>
      <c r="ECV50" s="683"/>
      <c r="ECW50" s="683"/>
      <c r="ECX50" s="683"/>
      <c r="ECY50" s="683"/>
      <c r="ECZ50" s="683"/>
      <c r="EDA50" s="683"/>
      <c r="EDB50" s="683"/>
      <c r="EDC50" s="683"/>
      <c r="EDD50" s="683"/>
      <c r="EDE50" s="683"/>
      <c r="EDF50" s="683"/>
      <c r="EDG50" s="683"/>
      <c r="EDH50" s="683"/>
      <c r="EDI50" s="683"/>
      <c r="EDJ50" s="683"/>
      <c r="EDK50" s="683"/>
      <c r="EDL50" s="683"/>
      <c r="EDM50" s="683"/>
      <c r="EDN50" s="683"/>
      <c r="EDO50" s="683"/>
      <c r="EDP50" s="683"/>
      <c r="EDQ50" s="683"/>
      <c r="EDR50" s="683"/>
      <c r="EDS50" s="683"/>
      <c r="EDT50" s="683"/>
      <c r="EDU50" s="683"/>
      <c r="EDV50" s="683"/>
      <c r="EDW50" s="683"/>
      <c r="EDX50" s="683"/>
      <c r="EDY50" s="683"/>
      <c r="EDZ50" s="683"/>
      <c r="EEA50" s="683"/>
      <c r="EEB50" s="683"/>
      <c r="EEC50" s="683"/>
      <c r="EED50" s="683"/>
      <c r="EEE50" s="683"/>
      <c r="EEF50" s="683"/>
      <c r="EEG50" s="683"/>
      <c r="EEH50" s="683"/>
      <c r="EEI50" s="683"/>
      <c r="EEJ50" s="683"/>
      <c r="EEK50" s="683"/>
      <c r="EEL50" s="683"/>
      <c r="EEM50" s="683"/>
      <c r="EEN50" s="683"/>
      <c r="EEO50" s="683"/>
      <c r="EEP50" s="683"/>
      <c r="EEQ50" s="683"/>
      <c r="EER50" s="683"/>
      <c r="EES50" s="683"/>
      <c r="EET50" s="683"/>
      <c r="EEU50" s="683"/>
      <c r="EEV50" s="683"/>
      <c r="EEW50" s="683"/>
      <c r="EEX50" s="683"/>
      <c r="EEY50" s="683"/>
      <c r="EEZ50" s="683"/>
      <c r="EFA50" s="683"/>
      <c r="EFB50" s="683"/>
      <c r="EFC50" s="683"/>
      <c r="EFD50" s="683"/>
      <c r="EFE50" s="683"/>
      <c r="EFF50" s="683"/>
      <c r="EFG50" s="683"/>
      <c r="EFH50" s="683"/>
      <c r="EFI50" s="683"/>
      <c r="EFJ50" s="683"/>
      <c r="EFK50" s="683"/>
      <c r="EFL50" s="683"/>
      <c r="EFM50" s="683"/>
      <c r="EFN50" s="683"/>
      <c r="EFO50" s="683"/>
      <c r="EFP50" s="683"/>
      <c r="EFQ50" s="683"/>
      <c r="EFR50" s="683"/>
      <c r="EFS50" s="683"/>
      <c r="EFT50" s="683"/>
      <c r="EFU50" s="683"/>
      <c r="EFV50" s="683"/>
      <c r="EFW50" s="683"/>
      <c r="EFX50" s="683"/>
      <c r="EFY50" s="683"/>
      <c r="EFZ50" s="683"/>
      <c r="EGA50" s="683"/>
      <c r="EGB50" s="683"/>
      <c r="EGC50" s="683"/>
      <c r="EGD50" s="683"/>
      <c r="EGE50" s="683"/>
      <c r="EGF50" s="683"/>
      <c r="EGG50" s="683"/>
      <c r="EGH50" s="683"/>
      <c r="EGI50" s="683"/>
      <c r="EGJ50" s="683"/>
      <c r="EGK50" s="683"/>
      <c r="EGL50" s="683"/>
      <c r="EGM50" s="683"/>
      <c r="EGN50" s="683"/>
      <c r="EGO50" s="683"/>
      <c r="EGP50" s="683"/>
      <c r="EGQ50" s="683"/>
      <c r="EGR50" s="683"/>
      <c r="EGS50" s="683"/>
      <c r="EGT50" s="683"/>
      <c r="EGU50" s="683"/>
      <c r="EGV50" s="683"/>
      <c r="EGW50" s="683"/>
      <c r="EGX50" s="683"/>
      <c r="EGY50" s="683"/>
      <c r="EGZ50" s="683"/>
      <c r="EHA50" s="683"/>
      <c r="EHB50" s="683"/>
      <c r="EHC50" s="683"/>
      <c r="EHD50" s="683"/>
      <c r="EHE50" s="683"/>
      <c r="EHF50" s="683"/>
      <c r="EHG50" s="683"/>
      <c r="EHH50" s="683"/>
      <c r="EHI50" s="683"/>
      <c r="EHJ50" s="683"/>
      <c r="EHK50" s="683"/>
      <c r="EHL50" s="683"/>
      <c r="EHM50" s="683"/>
      <c r="EHN50" s="683"/>
      <c r="EHO50" s="683"/>
      <c r="EHP50" s="683"/>
      <c r="EHQ50" s="683"/>
      <c r="EHR50" s="683"/>
      <c r="EHS50" s="683"/>
      <c r="EHT50" s="683"/>
      <c r="EHU50" s="683"/>
      <c r="EHV50" s="683"/>
      <c r="EHW50" s="683"/>
      <c r="EHX50" s="683"/>
      <c r="EHY50" s="683"/>
      <c r="EHZ50" s="683"/>
      <c r="EIA50" s="683"/>
      <c r="EIB50" s="683"/>
      <c r="EIC50" s="683"/>
      <c r="EID50" s="683"/>
      <c r="EIE50" s="683"/>
      <c r="EIF50" s="683"/>
      <c r="EIG50" s="683"/>
      <c r="EIH50" s="683"/>
      <c r="EII50" s="683"/>
      <c r="EIJ50" s="683"/>
      <c r="EIK50" s="683"/>
      <c r="EIL50" s="683"/>
      <c r="EIM50" s="683"/>
      <c r="EIN50" s="683"/>
      <c r="EIO50" s="683"/>
      <c r="EIP50" s="683"/>
      <c r="EIQ50" s="683"/>
      <c r="EIR50" s="683"/>
      <c r="EIS50" s="683"/>
      <c r="EIT50" s="683"/>
      <c r="EIU50" s="683"/>
      <c r="EIV50" s="683"/>
      <c r="EIW50" s="683"/>
      <c r="EIX50" s="683"/>
      <c r="EIY50" s="683"/>
      <c r="EIZ50" s="683"/>
      <c r="EJA50" s="683"/>
      <c r="EJB50" s="683"/>
      <c r="EJC50" s="683"/>
      <c r="EJD50" s="683"/>
      <c r="EJE50" s="683"/>
      <c r="EJF50" s="683"/>
      <c r="EJG50" s="683"/>
      <c r="EJH50" s="683"/>
      <c r="EJI50" s="683"/>
      <c r="EJJ50" s="683"/>
      <c r="EJK50" s="683"/>
      <c r="EJL50" s="683"/>
      <c r="EJM50" s="683"/>
      <c r="EJN50" s="683"/>
      <c r="EJO50" s="683"/>
      <c r="EJP50" s="683"/>
      <c r="EJQ50" s="683"/>
      <c r="EJR50" s="683"/>
      <c r="EJS50" s="683"/>
      <c r="EJT50" s="683"/>
      <c r="EJU50" s="683"/>
      <c r="EJV50" s="683"/>
      <c r="EJW50" s="683"/>
      <c r="EJX50" s="683"/>
      <c r="EJY50" s="683"/>
      <c r="EJZ50" s="683"/>
      <c r="EKA50" s="683"/>
      <c r="EKB50" s="683"/>
      <c r="EKC50" s="683"/>
      <c r="EKD50" s="683"/>
      <c r="EKE50" s="683"/>
      <c r="EKF50" s="683"/>
      <c r="EKG50" s="683"/>
      <c r="EKH50" s="683"/>
      <c r="EKI50" s="683"/>
      <c r="EKJ50" s="683"/>
      <c r="EKK50" s="683"/>
      <c r="EKL50" s="683"/>
      <c r="EKM50" s="683"/>
      <c r="EKN50" s="683"/>
      <c r="EKO50" s="683"/>
      <c r="EKP50" s="683"/>
      <c r="EKQ50" s="683"/>
      <c r="EKR50" s="683"/>
      <c r="EKS50" s="683"/>
      <c r="EKT50" s="683"/>
      <c r="EKU50" s="683"/>
      <c r="EKV50" s="683"/>
      <c r="EKW50" s="683"/>
      <c r="EKX50" s="683"/>
      <c r="EKY50" s="683"/>
      <c r="EKZ50" s="683"/>
      <c r="ELA50" s="683"/>
      <c r="ELB50" s="683"/>
      <c r="ELC50" s="683"/>
      <c r="ELD50" s="683"/>
      <c r="ELE50" s="683"/>
      <c r="ELF50" s="683"/>
      <c r="ELG50" s="683"/>
      <c r="ELH50" s="683"/>
      <c r="ELI50" s="683"/>
      <c r="ELJ50" s="683"/>
      <c r="ELK50" s="683"/>
      <c r="ELL50" s="683"/>
      <c r="ELM50" s="683"/>
      <c r="ELN50" s="683"/>
      <c r="ELO50" s="683"/>
      <c r="ELP50" s="683"/>
      <c r="ELQ50" s="683"/>
      <c r="ELR50" s="683"/>
      <c r="ELS50" s="683"/>
      <c r="ELT50" s="683"/>
      <c r="ELU50" s="683"/>
      <c r="ELV50" s="683"/>
      <c r="ELW50" s="683"/>
      <c r="ELX50" s="683"/>
      <c r="ELY50" s="683"/>
      <c r="ELZ50" s="683"/>
      <c r="EMA50" s="683"/>
      <c r="EMB50" s="683"/>
      <c r="EMC50" s="683"/>
      <c r="EMD50" s="683"/>
      <c r="EME50" s="683"/>
      <c r="EMF50" s="683"/>
      <c r="EMG50" s="683"/>
      <c r="EMH50" s="683"/>
      <c r="EMI50" s="683"/>
      <c r="EMJ50" s="683"/>
      <c r="EMK50" s="683"/>
      <c r="EML50" s="683"/>
      <c r="EMM50" s="683"/>
      <c r="EMN50" s="683"/>
      <c r="EMO50" s="683"/>
      <c r="EMP50" s="683"/>
      <c r="EMQ50" s="683"/>
      <c r="EMR50" s="683"/>
      <c r="EMS50" s="683"/>
      <c r="EMT50" s="683"/>
      <c r="EMU50" s="683"/>
      <c r="EMV50" s="683"/>
      <c r="EMW50" s="683"/>
      <c r="EMX50" s="683"/>
      <c r="EMY50" s="683"/>
      <c r="EMZ50" s="683"/>
      <c r="ENA50" s="683"/>
      <c r="ENB50" s="683"/>
      <c r="ENC50" s="683"/>
      <c r="END50" s="683"/>
      <c r="ENE50" s="683"/>
      <c r="ENF50" s="683"/>
      <c r="ENG50" s="683"/>
      <c r="ENH50" s="683"/>
      <c r="ENI50" s="683"/>
      <c r="ENJ50" s="683"/>
      <c r="ENK50" s="683"/>
      <c r="ENL50" s="683"/>
      <c r="ENM50" s="683"/>
      <c r="ENN50" s="683"/>
      <c r="ENO50" s="683"/>
      <c r="ENP50" s="683"/>
      <c r="ENQ50" s="683"/>
      <c r="ENR50" s="683"/>
      <c r="ENS50" s="683"/>
      <c r="ENT50" s="683"/>
      <c r="ENU50" s="683"/>
      <c r="ENV50" s="683"/>
      <c r="ENW50" s="683"/>
      <c r="ENX50" s="683"/>
      <c r="ENY50" s="683"/>
      <c r="ENZ50" s="683"/>
      <c r="EOA50" s="683"/>
      <c r="EOB50" s="683"/>
      <c r="EOC50" s="683"/>
      <c r="EOD50" s="683"/>
      <c r="EOE50" s="683"/>
      <c r="EOF50" s="683"/>
      <c r="EOG50" s="683"/>
      <c r="EOH50" s="683"/>
      <c r="EOI50" s="683"/>
      <c r="EOJ50" s="683"/>
      <c r="EOK50" s="683"/>
      <c r="EOL50" s="683"/>
      <c r="EOM50" s="683"/>
      <c r="EON50" s="683"/>
      <c r="EOO50" s="683"/>
      <c r="EOP50" s="683"/>
      <c r="EOQ50" s="683"/>
      <c r="EOR50" s="683"/>
      <c r="EOS50" s="683"/>
      <c r="EOT50" s="683"/>
      <c r="EOU50" s="683"/>
      <c r="EOV50" s="683"/>
      <c r="EOW50" s="683"/>
      <c r="EOX50" s="683"/>
      <c r="EOY50" s="683"/>
      <c r="EOZ50" s="683"/>
      <c r="EPA50" s="683"/>
      <c r="EPB50" s="683"/>
      <c r="EPC50" s="683"/>
      <c r="EPD50" s="683"/>
      <c r="EPE50" s="683"/>
      <c r="EPF50" s="683"/>
      <c r="EPG50" s="683"/>
      <c r="EPH50" s="683"/>
      <c r="EPI50" s="683"/>
      <c r="EPJ50" s="683"/>
      <c r="EPK50" s="683"/>
      <c r="EPL50" s="683"/>
      <c r="EPM50" s="683"/>
      <c r="EPN50" s="683"/>
      <c r="EPO50" s="683"/>
      <c r="EPP50" s="683"/>
      <c r="EPQ50" s="683"/>
      <c r="EPR50" s="683"/>
      <c r="EPS50" s="683"/>
      <c r="EPT50" s="683"/>
      <c r="EPU50" s="683"/>
      <c r="EPV50" s="683"/>
      <c r="EPW50" s="683"/>
      <c r="EPX50" s="683"/>
      <c r="EPY50" s="683"/>
      <c r="EPZ50" s="683"/>
      <c r="EQA50" s="683"/>
      <c r="EQB50" s="683"/>
      <c r="EQC50" s="683"/>
      <c r="EQD50" s="683"/>
      <c r="EQE50" s="683"/>
      <c r="EQF50" s="683"/>
      <c r="EQG50" s="683"/>
      <c r="EQH50" s="683"/>
      <c r="EQI50" s="683"/>
      <c r="EQJ50" s="683"/>
      <c r="EQK50" s="683"/>
      <c r="EQL50" s="683"/>
      <c r="EQM50" s="683"/>
      <c r="EQN50" s="683"/>
      <c r="EQO50" s="683"/>
      <c r="EQP50" s="683"/>
      <c r="EQQ50" s="683"/>
      <c r="EQR50" s="683"/>
      <c r="EQS50" s="683"/>
      <c r="EQT50" s="683"/>
      <c r="EQU50" s="683"/>
      <c r="EQV50" s="683"/>
      <c r="EQW50" s="683"/>
      <c r="EQX50" s="683"/>
      <c r="EQY50" s="683"/>
      <c r="EQZ50" s="683"/>
      <c r="ERA50" s="683"/>
      <c r="ERB50" s="683"/>
      <c r="ERC50" s="683"/>
      <c r="ERD50" s="683"/>
      <c r="ERE50" s="683"/>
      <c r="ERF50" s="683"/>
      <c r="ERG50" s="683"/>
      <c r="ERH50" s="683"/>
      <c r="ERI50" s="683"/>
      <c r="ERJ50" s="683"/>
      <c r="ERK50" s="683"/>
      <c r="ERL50" s="683"/>
      <c r="ERM50" s="683"/>
      <c r="ERN50" s="683"/>
      <c r="ERO50" s="683"/>
      <c r="ERP50" s="683"/>
      <c r="ERQ50" s="683"/>
      <c r="ERR50" s="683"/>
      <c r="ERS50" s="683"/>
      <c r="ERT50" s="683"/>
      <c r="ERU50" s="683"/>
      <c r="ERV50" s="683"/>
      <c r="ERW50" s="683"/>
      <c r="ERX50" s="683"/>
      <c r="ERY50" s="683"/>
      <c r="ERZ50" s="683"/>
      <c r="ESA50" s="683"/>
      <c r="ESB50" s="683"/>
      <c r="ESC50" s="683"/>
      <c r="ESD50" s="683"/>
      <c r="ESE50" s="683"/>
      <c r="ESF50" s="683"/>
      <c r="ESG50" s="683"/>
      <c r="ESH50" s="683"/>
      <c r="ESI50" s="683"/>
      <c r="ESJ50" s="683"/>
      <c r="ESK50" s="683"/>
      <c r="ESL50" s="683"/>
      <c r="ESM50" s="683"/>
      <c r="ESN50" s="683"/>
      <c r="ESO50" s="683"/>
      <c r="ESP50" s="683"/>
      <c r="ESQ50" s="683"/>
      <c r="ESR50" s="683"/>
      <c r="ESS50" s="683"/>
      <c r="EST50" s="683"/>
      <c r="ESU50" s="683"/>
      <c r="ESV50" s="683"/>
      <c r="ESW50" s="683"/>
      <c r="ESX50" s="683"/>
      <c r="ESY50" s="683"/>
      <c r="ESZ50" s="683"/>
      <c r="ETA50" s="683"/>
      <c r="ETB50" s="683"/>
      <c r="ETC50" s="683"/>
      <c r="ETD50" s="683"/>
      <c r="ETE50" s="683"/>
      <c r="ETF50" s="683"/>
      <c r="ETG50" s="683"/>
      <c r="ETH50" s="683"/>
      <c r="ETI50" s="683"/>
      <c r="ETJ50" s="683"/>
      <c r="ETK50" s="683"/>
      <c r="ETL50" s="683"/>
      <c r="ETM50" s="683"/>
      <c r="ETN50" s="683"/>
      <c r="ETO50" s="683"/>
      <c r="ETP50" s="683"/>
      <c r="ETQ50" s="683"/>
      <c r="ETR50" s="683"/>
      <c r="ETS50" s="683"/>
      <c r="ETT50" s="683"/>
      <c r="ETU50" s="683"/>
      <c r="ETV50" s="683"/>
      <c r="ETW50" s="683"/>
      <c r="ETX50" s="683"/>
      <c r="ETY50" s="683"/>
      <c r="ETZ50" s="683"/>
      <c r="EUA50" s="683"/>
      <c r="EUB50" s="683"/>
      <c r="EUC50" s="683"/>
      <c r="EUD50" s="683"/>
      <c r="EUE50" s="683"/>
      <c r="EUF50" s="683"/>
      <c r="EUG50" s="683"/>
      <c r="EUH50" s="683"/>
      <c r="EUI50" s="683"/>
      <c r="EUJ50" s="683"/>
      <c r="EUK50" s="683"/>
      <c r="EUL50" s="683"/>
      <c r="EUM50" s="683"/>
      <c r="EUN50" s="683"/>
      <c r="EUO50" s="683"/>
      <c r="EUP50" s="683"/>
      <c r="EUQ50" s="683"/>
      <c r="EUR50" s="683"/>
      <c r="EUS50" s="683"/>
      <c r="EUT50" s="683"/>
      <c r="EUU50" s="683"/>
      <c r="EUV50" s="683"/>
      <c r="EUW50" s="683"/>
      <c r="EUX50" s="683"/>
      <c r="EUY50" s="683"/>
      <c r="EUZ50" s="683"/>
      <c r="EVA50" s="683"/>
      <c r="EVB50" s="683"/>
      <c r="EVC50" s="683"/>
      <c r="EVD50" s="683"/>
      <c r="EVE50" s="683"/>
      <c r="EVF50" s="683"/>
      <c r="EVG50" s="683"/>
      <c r="EVH50" s="683"/>
      <c r="EVI50" s="683"/>
      <c r="EVJ50" s="683"/>
      <c r="EVK50" s="683"/>
      <c r="EVL50" s="683"/>
      <c r="EVM50" s="683"/>
      <c r="EVN50" s="683"/>
      <c r="EVO50" s="683"/>
      <c r="EVP50" s="683"/>
      <c r="EVQ50" s="683"/>
      <c r="EVR50" s="683"/>
      <c r="EVS50" s="683"/>
      <c r="EVT50" s="683"/>
      <c r="EVU50" s="683"/>
      <c r="EVV50" s="683"/>
      <c r="EVW50" s="683"/>
      <c r="EVX50" s="683"/>
      <c r="EVY50" s="683"/>
      <c r="EVZ50" s="683"/>
      <c r="EWA50" s="683"/>
      <c r="EWB50" s="683"/>
      <c r="EWC50" s="683"/>
      <c r="EWD50" s="683"/>
      <c r="EWE50" s="683"/>
      <c r="EWF50" s="683"/>
      <c r="EWG50" s="683"/>
      <c r="EWH50" s="683"/>
      <c r="EWI50" s="683"/>
      <c r="EWJ50" s="683"/>
      <c r="EWK50" s="683"/>
      <c r="EWL50" s="683"/>
      <c r="EWM50" s="683"/>
      <c r="EWN50" s="683"/>
      <c r="EWO50" s="683"/>
      <c r="EWP50" s="683"/>
      <c r="EWQ50" s="683"/>
      <c r="EWR50" s="683"/>
      <c r="EWS50" s="683"/>
      <c r="EWT50" s="683"/>
      <c r="EWU50" s="683"/>
      <c r="EWV50" s="683"/>
      <c r="EWW50" s="683"/>
      <c r="EWX50" s="683"/>
      <c r="EWY50" s="683"/>
      <c r="EWZ50" s="683"/>
      <c r="EXA50" s="683"/>
      <c r="EXB50" s="683"/>
      <c r="EXC50" s="683"/>
      <c r="EXD50" s="683"/>
      <c r="EXE50" s="683"/>
      <c r="EXF50" s="683"/>
      <c r="EXG50" s="683"/>
      <c r="EXH50" s="683"/>
      <c r="EXI50" s="683"/>
      <c r="EXJ50" s="683"/>
      <c r="EXK50" s="683"/>
      <c r="EXL50" s="683"/>
      <c r="EXM50" s="683"/>
      <c r="EXN50" s="683"/>
      <c r="EXO50" s="683"/>
      <c r="EXP50" s="683"/>
      <c r="EXQ50" s="683"/>
      <c r="EXR50" s="683"/>
      <c r="EXS50" s="683"/>
      <c r="EXT50" s="683"/>
      <c r="EXU50" s="683"/>
      <c r="EXV50" s="683"/>
      <c r="EXW50" s="683"/>
      <c r="EXX50" s="683"/>
      <c r="EXY50" s="683"/>
      <c r="EXZ50" s="683"/>
      <c r="EYA50" s="683"/>
      <c r="EYB50" s="683"/>
      <c r="EYC50" s="683"/>
      <c r="EYD50" s="683"/>
      <c r="EYE50" s="683"/>
      <c r="EYF50" s="683"/>
      <c r="EYG50" s="683"/>
      <c r="EYH50" s="683"/>
      <c r="EYI50" s="683"/>
      <c r="EYJ50" s="683"/>
      <c r="EYK50" s="683"/>
      <c r="EYL50" s="683"/>
      <c r="EYM50" s="683"/>
      <c r="EYN50" s="683"/>
      <c r="EYO50" s="683"/>
      <c r="EYP50" s="683"/>
      <c r="EYQ50" s="683"/>
      <c r="EYR50" s="683"/>
      <c r="EYS50" s="683"/>
      <c r="EYT50" s="683"/>
      <c r="EYU50" s="683"/>
      <c r="EYV50" s="683"/>
      <c r="EYW50" s="683"/>
      <c r="EYX50" s="683"/>
      <c r="EYY50" s="683"/>
      <c r="EYZ50" s="683"/>
      <c r="EZA50" s="683"/>
      <c r="EZB50" s="683"/>
      <c r="EZC50" s="683"/>
      <c r="EZD50" s="683"/>
      <c r="EZE50" s="683"/>
      <c r="EZF50" s="683"/>
      <c r="EZG50" s="683"/>
      <c r="EZH50" s="683"/>
      <c r="EZI50" s="683"/>
      <c r="EZJ50" s="683"/>
      <c r="EZK50" s="683"/>
      <c r="EZL50" s="683"/>
      <c r="EZM50" s="683"/>
      <c r="EZN50" s="683"/>
      <c r="EZO50" s="683"/>
      <c r="EZP50" s="683"/>
      <c r="EZQ50" s="683"/>
      <c r="EZR50" s="683"/>
      <c r="EZS50" s="683"/>
      <c r="EZT50" s="683"/>
      <c r="EZU50" s="683"/>
      <c r="EZV50" s="683"/>
      <c r="EZW50" s="683"/>
      <c r="EZX50" s="683"/>
      <c r="EZY50" s="683"/>
      <c r="EZZ50" s="683"/>
      <c r="FAA50" s="683"/>
      <c r="FAB50" s="683"/>
      <c r="FAC50" s="683"/>
      <c r="FAD50" s="683"/>
      <c r="FAE50" s="683"/>
      <c r="FAF50" s="683"/>
      <c r="FAG50" s="683"/>
      <c r="FAH50" s="683"/>
      <c r="FAI50" s="683"/>
      <c r="FAJ50" s="683"/>
      <c r="FAK50" s="683"/>
      <c r="FAL50" s="683"/>
      <c r="FAM50" s="683"/>
      <c r="FAN50" s="683"/>
      <c r="FAO50" s="683"/>
      <c r="FAP50" s="683"/>
      <c r="FAQ50" s="683"/>
      <c r="FAR50" s="683"/>
      <c r="FAS50" s="683"/>
      <c r="FAT50" s="683"/>
      <c r="FAU50" s="683"/>
      <c r="FAV50" s="683"/>
      <c r="FAW50" s="683"/>
      <c r="FAX50" s="683"/>
      <c r="FAY50" s="683"/>
      <c r="FAZ50" s="683"/>
      <c r="FBA50" s="683"/>
      <c r="FBB50" s="683"/>
      <c r="FBC50" s="683"/>
      <c r="FBD50" s="683"/>
      <c r="FBE50" s="683"/>
      <c r="FBF50" s="683"/>
      <c r="FBG50" s="683"/>
      <c r="FBH50" s="683"/>
      <c r="FBI50" s="683"/>
      <c r="FBJ50" s="683"/>
      <c r="FBK50" s="683"/>
      <c r="FBL50" s="683"/>
      <c r="FBM50" s="683"/>
      <c r="FBN50" s="683"/>
      <c r="FBO50" s="683"/>
      <c r="FBP50" s="683"/>
      <c r="FBQ50" s="683"/>
      <c r="FBR50" s="683"/>
      <c r="FBS50" s="683"/>
      <c r="FBT50" s="683"/>
      <c r="FBU50" s="683"/>
      <c r="FBV50" s="683"/>
      <c r="FBW50" s="683"/>
      <c r="FBX50" s="683"/>
      <c r="FBY50" s="683"/>
      <c r="FBZ50" s="683"/>
      <c r="FCA50" s="683"/>
      <c r="FCB50" s="683"/>
      <c r="FCC50" s="683"/>
      <c r="FCD50" s="683"/>
      <c r="FCE50" s="683"/>
      <c r="FCF50" s="683"/>
      <c r="FCG50" s="683"/>
      <c r="FCH50" s="683"/>
      <c r="FCI50" s="683"/>
      <c r="FCJ50" s="683"/>
      <c r="FCK50" s="683"/>
      <c r="FCL50" s="683"/>
      <c r="FCM50" s="683"/>
      <c r="FCN50" s="683"/>
      <c r="FCO50" s="683"/>
      <c r="FCP50" s="683"/>
      <c r="FCQ50" s="683"/>
      <c r="FCR50" s="683"/>
      <c r="FCS50" s="683"/>
      <c r="FCT50" s="683"/>
      <c r="FCU50" s="683"/>
      <c r="FCV50" s="683"/>
      <c r="FCW50" s="683"/>
      <c r="FCX50" s="683"/>
      <c r="FCY50" s="683"/>
      <c r="FCZ50" s="683"/>
      <c r="FDA50" s="683"/>
      <c r="FDB50" s="683"/>
      <c r="FDC50" s="683"/>
      <c r="FDD50" s="683"/>
      <c r="FDE50" s="683"/>
      <c r="FDF50" s="683"/>
      <c r="FDG50" s="683"/>
      <c r="FDH50" s="683"/>
      <c r="FDI50" s="683"/>
      <c r="FDJ50" s="683"/>
      <c r="FDK50" s="683"/>
      <c r="FDL50" s="683"/>
      <c r="FDM50" s="683"/>
      <c r="FDN50" s="683"/>
      <c r="FDO50" s="683"/>
      <c r="FDP50" s="683"/>
      <c r="FDQ50" s="683"/>
      <c r="FDR50" s="683"/>
      <c r="FDS50" s="683"/>
      <c r="FDT50" s="683"/>
      <c r="FDU50" s="683"/>
      <c r="FDV50" s="683"/>
      <c r="FDW50" s="683"/>
      <c r="FDX50" s="683"/>
      <c r="FDY50" s="683"/>
      <c r="FDZ50" s="683"/>
      <c r="FEA50" s="683"/>
      <c r="FEB50" s="683"/>
      <c r="FEC50" s="683"/>
      <c r="FED50" s="683"/>
      <c r="FEE50" s="683"/>
      <c r="FEF50" s="683"/>
      <c r="FEG50" s="683"/>
      <c r="FEH50" s="683"/>
      <c r="FEI50" s="683"/>
      <c r="FEJ50" s="683"/>
      <c r="FEK50" s="683"/>
      <c r="FEL50" s="683"/>
      <c r="FEM50" s="683"/>
      <c r="FEN50" s="683"/>
      <c r="FEO50" s="683"/>
      <c r="FEP50" s="683"/>
      <c r="FEQ50" s="683"/>
      <c r="FER50" s="683"/>
      <c r="FES50" s="683"/>
      <c r="FET50" s="683"/>
      <c r="FEU50" s="683"/>
      <c r="FEV50" s="683"/>
      <c r="FEW50" s="683"/>
      <c r="FEX50" s="683"/>
      <c r="FEY50" s="683"/>
      <c r="FEZ50" s="683"/>
      <c r="FFA50" s="683"/>
      <c r="FFB50" s="683"/>
      <c r="FFC50" s="683"/>
      <c r="FFD50" s="683"/>
      <c r="FFE50" s="683"/>
      <c r="FFF50" s="683"/>
      <c r="FFG50" s="683"/>
      <c r="FFH50" s="683"/>
      <c r="FFI50" s="683"/>
      <c r="FFJ50" s="683"/>
      <c r="FFK50" s="683"/>
      <c r="FFL50" s="683"/>
      <c r="FFM50" s="683"/>
      <c r="FFN50" s="683"/>
      <c r="FFO50" s="683"/>
      <c r="FFP50" s="683"/>
      <c r="FFQ50" s="683"/>
      <c r="FFR50" s="683"/>
      <c r="FFS50" s="683"/>
      <c r="FFT50" s="683"/>
      <c r="FFU50" s="683"/>
      <c r="FFV50" s="683"/>
      <c r="FFW50" s="683"/>
      <c r="FFX50" s="683"/>
      <c r="FFY50" s="683"/>
      <c r="FFZ50" s="683"/>
      <c r="FGA50" s="683"/>
      <c r="FGB50" s="683"/>
      <c r="FGC50" s="683"/>
      <c r="FGD50" s="683"/>
      <c r="FGE50" s="683"/>
      <c r="FGF50" s="683"/>
      <c r="FGG50" s="683"/>
      <c r="FGH50" s="683"/>
      <c r="FGI50" s="683"/>
      <c r="FGJ50" s="683"/>
      <c r="FGK50" s="683"/>
      <c r="FGL50" s="683"/>
      <c r="FGM50" s="683"/>
      <c r="FGN50" s="683"/>
      <c r="FGO50" s="683"/>
      <c r="FGP50" s="683"/>
      <c r="FGQ50" s="683"/>
      <c r="FGR50" s="683"/>
      <c r="FGS50" s="683"/>
      <c r="FGT50" s="683"/>
      <c r="FGU50" s="683"/>
      <c r="FGV50" s="683"/>
      <c r="FGW50" s="683"/>
      <c r="FGX50" s="683"/>
      <c r="FGY50" s="683"/>
      <c r="FGZ50" s="683"/>
      <c r="FHA50" s="683"/>
      <c r="FHB50" s="683"/>
      <c r="FHC50" s="683"/>
      <c r="FHD50" s="683"/>
      <c r="FHE50" s="683"/>
      <c r="FHF50" s="683"/>
      <c r="FHG50" s="683"/>
      <c r="FHH50" s="683"/>
      <c r="FHI50" s="683"/>
      <c r="FHJ50" s="683"/>
      <c r="FHK50" s="683"/>
      <c r="FHL50" s="683"/>
      <c r="FHM50" s="683"/>
      <c r="FHN50" s="683"/>
      <c r="FHO50" s="683"/>
      <c r="FHP50" s="683"/>
      <c r="FHQ50" s="683"/>
      <c r="FHR50" s="683"/>
      <c r="FHS50" s="683"/>
      <c r="FHT50" s="683"/>
      <c r="FHU50" s="683"/>
      <c r="FHV50" s="683"/>
      <c r="FHW50" s="683"/>
      <c r="FHX50" s="683"/>
      <c r="FHY50" s="683"/>
      <c r="FHZ50" s="683"/>
      <c r="FIA50" s="683"/>
      <c r="FIB50" s="683"/>
      <c r="FIC50" s="683"/>
      <c r="FID50" s="683"/>
      <c r="FIE50" s="683"/>
      <c r="FIF50" s="683"/>
      <c r="FIG50" s="683"/>
      <c r="FIH50" s="683"/>
      <c r="FII50" s="683"/>
      <c r="FIJ50" s="683"/>
      <c r="FIK50" s="683"/>
      <c r="FIL50" s="683"/>
      <c r="FIM50" s="683"/>
      <c r="FIN50" s="683"/>
      <c r="FIO50" s="683"/>
      <c r="FIP50" s="683"/>
      <c r="FIQ50" s="683"/>
      <c r="FIR50" s="683"/>
      <c r="FIS50" s="683"/>
      <c r="FIT50" s="683"/>
      <c r="FIU50" s="683"/>
      <c r="FIV50" s="683"/>
      <c r="FIW50" s="683"/>
      <c r="FIX50" s="683"/>
      <c r="FIY50" s="683"/>
      <c r="FIZ50" s="683"/>
      <c r="FJA50" s="683"/>
      <c r="FJB50" s="683"/>
      <c r="FJC50" s="683"/>
      <c r="FJD50" s="683"/>
      <c r="FJE50" s="683"/>
      <c r="FJF50" s="683"/>
      <c r="FJG50" s="683"/>
      <c r="FJH50" s="683"/>
      <c r="FJI50" s="683"/>
      <c r="FJJ50" s="683"/>
      <c r="FJK50" s="683"/>
      <c r="FJL50" s="683"/>
      <c r="FJM50" s="683"/>
      <c r="FJN50" s="683"/>
      <c r="FJO50" s="683"/>
      <c r="FJP50" s="683"/>
      <c r="FJQ50" s="683"/>
      <c r="FJR50" s="683"/>
      <c r="FJS50" s="683"/>
      <c r="FJT50" s="683"/>
      <c r="FJU50" s="683"/>
      <c r="FJV50" s="683"/>
      <c r="FJW50" s="683"/>
      <c r="FJX50" s="683"/>
      <c r="FJY50" s="683"/>
      <c r="FJZ50" s="683"/>
      <c r="FKA50" s="683"/>
      <c r="FKB50" s="683"/>
      <c r="FKC50" s="683"/>
      <c r="FKD50" s="683"/>
      <c r="FKE50" s="683"/>
      <c r="FKF50" s="683"/>
      <c r="FKG50" s="683"/>
      <c r="FKH50" s="683"/>
      <c r="FKI50" s="683"/>
      <c r="FKJ50" s="683"/>
      <c r="FKK50" s="683"/>
      <c r="FKL50" s="683"/>
      <c r="FKM50" s="683"/>
      <c r="FKN50" s="683"/>
      <c r="FKO50" s="683"/>
      <c r="FKP50" s="683"/>
      <c r="FKQ50" s="683"/>
      <c r="FKR50" s="683"/>
      <c r="FKS50" s="683"/>
      <c r="FKT50" s="683"/>
      <c r="FKU50" s="683"/>
      <c r="FKV50" s="683"/>
      <c r="FKW50" s="683"/>
      <c r="FKX50" s="683"/>
      <c r="FKY50" s="683"/>
      <c r="FKZ50" s="683"/>
      <c r="FLA50" s="683"/>
      <c r="FLB50" s="683"/>
      <c r="FLC50" s="683"/>
      <c r="FLD50" s="683"/>
      <c r="FLE50" s="683"/>
      <c r="FLF50" s="683"/>
      <c r="FLG50" s="683"/>
      <c r="FLH50" s="683"/>
      <c r="FLI50" s="683"/>
      <c r="FLJ50" s="683"/>
      <c r="FLK50" s="683"/>
      <c r="FLL50" s="683"/>
      <c r="FLM50" s="683"/>
      <c r="FLN50" s="683"/>
      <c r="FLO50" s="683"/>
      <c r="FLP50" s="683"/>
      <c r="FLQ50" s="683"/>
      <c r="FLR50" s="683"/>
      <c r="FLS50" s="683"/>
      <c r="FLT50" s="683"/>
      <c r="FLU50" s="683"/>
      <c r="FLV50" s="683"/>
      <c r="FLW50" s="683"/>
      <c r="FLX50" s="683"/>
      <c r="FLY50" s="683"/>
      <c r="FLZ50" s="683"/>
      <c r="FMA50" s="683"/>
      <c r="FMB50" s="683"/>
      <c r="FMC50" s="683"/>
      <c r="FMD50" s="683"/>
      <c r="FME50" s="683"/>
      <c r="FMF50" s="683"/>
      <c r="FMG50" s="683"/>
      <c r="FMH50" s="683"/>
      <c r="FMI50" s="683"/>
      <c r="FMJ50" s="683"/>
      <c r="FMK50" s="683"/>
      <c r="FML50" s="683"/>
      <c r="FMM50" s="683"/>
      <c r="FMN50" s="683"/>
      <c r="FMO50" s="683"/>
      <c r="FMP50" s="683"/>
      <c r="FMQ50" s="683"/>
      <c r="FMR50" s="683"/>
      <c r="FMS50" s="683"/>
      <c r="FMT50" s="683"/>
      <c r="FMU50" s="683"/>
      <c r="FMV50" s="683"/>
      <c r="FMW50" s="683"/>
      <c r="FMX50" s="683"/>
      <c r="FMY50" s="683"/>
      <c r="FMZ50" s="683"/>
      <c r="FNA50" s="683"/>
      <c r="FNB50" s="683"/>
      <c r="FNC50" s="683"/>
      <c r="FND50" s="683"/>
      <c r="FNE50" s="683"/>
      <c r="FNF50" s="683"/>
      <c r="FNG50" s="683"/>
      <c r="FNH50" s="683"/>
      <c r="FNI50" s="683"/>
      <c r="FNJ50" s="683"/>
      <c r="FNK50" s="683"/>
      <c r="FNL50" s="683"/>
      <c r="FNM50" s="683"/>
      <c r="FNN50" s="683"/>
      <c r="FNO50" s="683"/>
      <c r="FNP50" s="683"/>
      <c r="FNQ50" s="683"/>
      <c r="FNR50" s="683"/>
      <c r="FNS50" s="683"/>
      <c r="FNT50" s="683"/>
      <c r="FNU50" s="683"/>
      <c r="FNV50" s="683"/>
      <c r="FNW50" s="683"/>
      <c r="FNX50" s="683"/>
      <c r="FNY50" s="683"/>
      <c r="FNZ50" s="683"/>
      <c r="FOA50" s="683"/>
      <c r="FOB50" s="683"/>
      <c r="FOC50" s="683"/>
      <c r="FOD50" s="683"/>
      <c r="FOE50" s="683"/>
      <c r="FOF50" s="683"/>
      <c r="FOG50" s="683"/>
      <c r="FOH50" s="683"/>
      <c r="FOI50" s="683"/>
      <c r="FOJ50" s="683"/>
      <c r="FOK50" s="683"/>
      <c r="FOL50" s="683"/>
      <c r="FOM50" s="683"/>
      <c r="FON50" s="683"/>
      <c r="FOO50" s="683"/>
      <c r="FOP50" s="683"/>
      <c r="FOQ50" s="683"/>
      <c r="FOR50" s="683"/>
      <c r="FOS50" s="683"/>
      <c r="FOT50" s="683"/>
      <c r="FOU50" s="683"/>
      <c r="FOV50" s="683"/>
      <c r="FOW50" s="683"/>
      <c r="FOX50" s="683"/>
      <c r="FOY50" s="683"/>
      <c r="FOZ50" s="683"/>
      <c r="FPA50" s="683"/>
      <c r="FPB50" s="683"/>
      <c r="FPC50" s="683"/>
      <c r="FPD50" s="683"/>
      <c r="FPE50" s="683"/>
      <c r="FPF50" s="683"/>
      <c r="FPG50" s="683"/>
      <c r="FPH50" s="683"/>
      <c r="FPI50" s="683"/>
      <c r="FPJ50" s="683"/>
      <c r="FPK50" s="683"/>
      <c r="FPL50" s="683"/>
      <c r="FPM50" s="683"/>
      <c r="FPN50" s="683"/>
      <c r="FPO50" s="683"/>
      <c r="FPP50" s="683"/>
      <c r="FPQ50" s="683"/>
      <c r="FPR50" s="683"/>
      <c r="FPS50" s="683"/>
      <c r="FPT50" s="683"/>
      <c r="FPU50" s="683"/>
      <c r="FPV50" s="683"/>
      <c r="FPW50" s="683"/>
      <c r="FPX50" s="683"/>
      <c r="FPY50" s="683"/>
      <c r="FPZ50" s="683"/>
      <c r="FQA50" s="683"/>
      <c r="FQB50" s="683"/>
      <c r="FQC50" s="683"/>
      <c r="FQD50" s="683"/>
      <c r="FQE50" s="683"/>
      <c r="FQF50" s="683"/>
      <c r="FQG50" s="683"/>
      <c r="FQH50" s="683"/>
      <c r="FQI50" s="683"/>
      <c r="FQJ50" s="683"/>
      <c r="FQK50" s="683"/>
      <c r="FQL50" s="683"/>
      <c r="FQM50" s="683"/>
      <c r="FQN50" s="683"/>
      <c r="FQO50" s="683"/>
      <c r="FQP50" s="683"/>
      <c r="FQQ50" s="683"/>
      <c r="FQR50" s="683"/>
      <c r="FQS50" s="683"/>
      <c r="FQT50" s="683"/>
      <c r="FQU50" s="683"/>
      <c r="FQV50" s="683"/>
      <c r="FQW50" s="683"/>
      <c r="FQX50" s="683"/>
      <c r="FQY50" s="683"/>
      <c r="FQZ50" s="683"/>
      <c r="FRA50" s="683"/>
      <c r="FRB50" s="683"/>
      <c r="FRC50" s="683"/>
      <c r="FRD50" s="683"/>
      <c r="FRE50" s="683"/>
      <c r="FRF50" s="683"/>
      <c r="FRG50" s="683"/>
      <c r="FRH50" s="683"/>
      <c r="FRI50" s="683"/>
      <c r="FRJ50" s="683"/>
      <c r="FRK50" s="683"/>
      <c r="FRL50" s="683"/>
      <c r="FRM50" s="683"/>
      <c r="FRN50" s="683"/>
      <c r="FRO50" s="683"/>
      <c r="FRP50" s="683"/>
      <c r="FRQ50" s="683"/>
      <c r="FRR50" s="683"/>
      <c r="FRS50" s="683"/>
      <c r="FRT50" s="683"/>
      <c r="FRU50" s="683"/>
      <c r="FRV50" s="683"/>
      <c r="FRW50" s="683"/>
      <c r="FRX50" s="683"/>
      <c r="FRY50" s="683"/>
      <c r="FRZ50" s="683"/>
      <c r="FSA50" s="683"/>
      <c r="FSB50" s="683"/>
      <c r="FSC50" s="683"/>
      <c r="FSD50" s="683"/>
      <c r="FSE50" s="683"/>
      <c r="FSF50" s="683"/>
      <c r="FSG50" s="683"/>
      <c r="FSH50" s="683"/>
      <c r="FSI50" s="683"/>
      <c r="FSJ50" s="683"/>
      <c r="FSK50" s="683"/>
      <c r="FSL50" s="683"/>
      <c r="FSM50" s="683"/>
      <c r="FSN50" s="683"/>
      <c r="FSO50" s="683"/>
      <c r="FSP50" s="683"/>
      <c r="FSQ50" s="683"/>
      <c r="FSR50" s="683"/>
      <c r="FSS50" s="683"/>
      <c r="FST50" s="683"/>
      <c r="FSU50" s="683"/>
      <c r="FSV50" s="683"/>
      <c r="FSW50" s="683"/>
      <c r="FSX50" s="683"/>
      <c r="FSY50" s="683"/>
      <c r="FSZ50" s="683"/>
      <c r="FTA50" s="683"/>
      <c r="FTB50" s="683"/>
      <c r="FTC50" s="683"/>
      <c r="FTD50" s="683"/>
      <c r="FTE50" s="683"/>
      <c r="FTF50" s="683"/>
      <c r="FTG50" s="683"/>
      <c r="FTH50" s="683"/>
      <c r="FTI50" s="683"/>
      <c r="FTJ50" s="683"/>
      <c r="FTK50" s="683"/>
      <c r="FTL50" s="683"/>
      <c r="FTM50" s="683"/>
      <c r="FTN50" s="683"/>
      <c r="FTO50" s="683"/>
      <c r="FTP50" s="683"/>
      <c r="FTQ50" s="683"/>
      <c r="FTR50" s="683"/>
      <c r="FTS50" s="683"/>
      <c r="FTT50" s="683"/>
      <c r="FTU50" s="683"/>
      <c r="FTV50" s="683"/>
      <c r="FTW50" s="683"/>
      <c r="FTX50" s="683"/>
      <c r="FTY50" s="683"/>
      <c r="FTZ50" s="683"/>
      <c r="FUA50" s="683"/>
      <c r="FUB50" s="683"/>
      <c r="FUC50" s="683"/>
      <c r="FUD50" s="683"/>
      <c r="FUE50" s="683"/>
      <c r="FUF50" s="683"/>
      <c r="FUG50" s="683"/>
      <c r="FUH50" s="683"/>
      <c r="FUI50" s="683"/>
      <c r="FUJ50" s="683"/>
      <c r="FUK50" s="683"/>
      <c r="FUL50" s="683"/>
      <c r="FUM50" s="683"/>
      <c r="FUN50" s="683"/>
      <c r="FUO50" s="683"/>
      <c r="FUP50" s="683"/>
      <c r="FUQ50" s="683"/>
      <c r="FUR50" s="683"/>
      <c r="FUS50" s="683"/>
      <c r="FUT50" s="683"/>
      <c r="FUU50" s="683"/>
      <c r="FUV50" s="683"/>
      <c r="FUW50" s="683"/>
      <c r="FUX50" s="683"/>
      <c r="FUY50" s="683"/>
      <c r="FUZ50" s="683"/>
      <c r="FVA50" s="683"/>
      <c r="FVB50" s="683"/>
      <c r="FVC50" s="683"/>
      <c r="FVD50" s="683"/>
      <c r="FVE50" s="683"/>
      <c r="FVF50" s="683"/>
      <c r="FVG50" s="683"/>
      <c r="FVH50" s="683"/>
      <c r="FVI50" s="683"/>
      <c r="FVJ50" s="683"/>
      <c r="FVK50" s="683"/>
      <c r="FVL50" s="683"/>
      <c r="FVM50" s="683"/>
      <c r="FVN50" s="683"/>
      <c r="FVO50" s="683"/>
      <c r="FVP50" s="683"/>
      <c r="FVQ50" s="683"/>
      <c r="FVR50" s="683"/>
      <c r="FVS50" s="683"/>
      <c r="FVT50" s="683"/>
      <c r="FVU50" s="683"/>
      <c r="FVV50" s="683"/>
      <c r="FVW50" s="683"/>
      <c r="FVX50" s="683"/>
      <c r="FVY50" s="683"/>
      <c r="FVZ50" s="683"/>
      <c r="FWA50" s="683"/>
      <c r="FWB50" s="683"/>
      <c r="FWC50" s="683"/>
      <c r="FWD50" s="683"/>
      <c r="FWE50" s="683"/>
      <c r="FWF50" s="683"/>
      <c r="FWG50" s="683"/>
      <c r="FWH50" s="683"/>
      <c r="FWI50" s="683"/>
      <c r="FWJ50" s="683"/>
      <c r="FWK50" s="683"/>
      <c r="FWL50" s="683"/>
      <c r="FWM50" s="683"/>
      <c r="FWN50" s="683"/>
      <c r="FWO50" s="683"/>
      <c r="FWP50" s="683"/>
      <c r="FWQ50" s="683"/>
      <c r="FWR50" s="683"/>
      <c r="FWS50" s="683"/>
      <c r="FWT50" s="683"/>
      <c r="FWU50" s="683"/>
      <c r="FWV50" s="683"/>
      <c r="FWW50" s="683"/>
      <c r="FWX50" s="683"/>
      <c r="FWY50" s="683"/>
      <c r="FWZ50" s="683"/>
      <c r="FXA50" s="683"/>
      <c r="FXB50" s="683"/>
      <c r="FXC50" s="683"/>
      <c r="FXD50" s="683"/>
      <c r="FXE50" s="683"/>
      <c r="FXF50" s="683"/>
      <c r="FXG50" s="683"/>
      <c r="FXH50" s="683"/>
      <c r="FXI50" s="683"/>
      <c r="FXJ50" s="683"/>
      <c r="FXK50" s="683"/>
      <c r="FXL50" s="683"/>
      <c r="FXM50" s="683"/>
      <c r="FXN50" s="683"/>
      <c r="FXO50" s="683"/>
      <c r="FXP50" s="683"/>
      <c r="FXQ50" s="683"/>
      <c r="FXR50" s="683"/>
      <c r="FXS50" s="683"/>
      <c r="FXT50" s="683"/>
      <c r="FXU50" s="683"/>
      <c r="FXV50" s="683"/>
      <c r="FXW50" s="683"/>
      <c r="FXX50" s="683"/>
      <c r="FXY50" s="683"/>
      <c r="FXZ50" s="683"/>
      <c r="FYA50" s="683"/>
      <c r="FYB50" s="683"/>
      <c r="FYC50" s="683"/>
      <c r="FYD50" s="683"/>
      <c r="FYE50" s="683"/>
      <c r="FYF50" s="683"/>
      <c r="FYG50" s="683"/>
      <c r="FYH50" s="683"/>
      <c r="FYI50" s="683"/>
      <c r="FYJ50" s="683"/>
      <c r="FYK50" s="683"/>
      <c r="FYL50" s="683"/>
      <c r="FYM50" s="683"/>
      <c r="FYN50" s="683"/>
      <c r="FYO50" s="683"/>
      <c r="FYP50" s="683"/>
      <c r="FYQ50" s="683"/>
      <c r="FYR50" s="683"/>
      <c r="FYS50" s="683"/>
      <c r="FYT50" s="683"/>
      <c r="FYU50" s="683"/>
      <c r="FYV50" s="683"/>
      <c r="FYW50" s="683"/>
      <c r="FYX50" s="683"/>
      <c r="FYY50" s="683"/>
      <c r="FYZ50" s="683"/>
      <c r="FZA50" s="683"/>
      <c r="FZB50" s="683"/>
      <c r="FZC50" s="683"/>
      <c r="FZD50" s="683"/>
      <c r="FZE50" s="683"/>
      <c r="FZF50" s="683"/>
      <c r="FZG50" s="683"/>
      <c r="FZH50" s="683"/>
      <c r="FZI50" s="683"/>
      <c r="FZJ50" s="683"/>
      <c r="FZK50" s="683"/>
      <c r="FZL50" s="683"/>
      <c r="FZM50" s="683"/>
      <c r="FZN50" s="683"/>
      <c r="FZO50" s="683"/>
      <c r="FZP50" s="683"/>
      <c r="FZQ50" s="683"/>
      <c r="FZR50" s="683"/>
      <c r="FZS50" s="683"/>
      <c r="FZT50" s="683"/>
      <c r="FZU50" s="683"/>
      <c r="FZV50" s="683"/>
      <c r="FZW50" s="683"/>
      <c r="FZX50" s="683"/>
      <c r="FZY50" s="683"/>
      <c r="FZZ50" s="683"/>
      <c r="GAA50" s="683"/>
      <c r="GAB50" s="683"/>
      <c r="GAC50" s="683"/>
      <c r="GAD50" s="683"/>
      <c r="GAE50" s="683"/>
      <c r="GAF50" s="683"/>
      <c r="GAG50" s="683"/>
      <c r="GAH50" s="683"/>
      <c r="GAI50" s="683"/>
      <c r="GAJ50" s="683"/>
      <c r="GAK50" s="683"/>
      <c r="GAL50" s="683"/>
      <c r="GAM50" s="683"/>
      <c r="GAN50" s="683"/>
      <c r="GAO50" s="683"/>
      <c r="GAP50" s="683"/>
      <c r="GAQ50" s="683"/>
      <c r="GAR50" s="683"/>
      <c r="GAS50" s="683"/>
      <c r="GAT50" s="683"/>
      <c r="GAU50" s="683"/>
      <c r="GAV50" s="683"/>
      <c r="GAW50" s="683"/>
      <c r="GAX50" s="683"/>
      <c r="GAY50" s="683"/>
      <c r="GAZ50" s="683"/>
      <c r="GBA50" s="683"/>
      <c r="GBB50" s="683"/>
      <c r="GBC50" s="683"/>
      <c r="GBD50" s="683"/>
      <c r="GBE50" s="683"/>
      <c r="GBF50" s="683"/>
      <c r="GBG50" s="683"/>
      <c r="GBH50" s="683"/>
      <c r="GBI50" s="683"/>
      <c r="GBJ50" s="683"/>
      <c r="GBK50" s="683"/>
      <c r="GBL50" s="683"/>
      <c r="GBM50" s="683"/>
      <c r="GBN50" s="683"/>
      <c r="GBO50" s="683"/>
      <c r="GBP50" s="683"/>
      <c r="GBQ50" s="683"/>
      <c r="GBR50" s="683"/>
      <c r="GBS50" s="683"/>
      <c r="GBT50" s="683"/>
      <c r="GBU50" s="683"/>
      <c r="GBV50" s="683"/>
      <c r="GBW50" s="683"/>
      <c r="GBX50" s="683"/>
      <c r="GBY50" s="683"/>
      <c r="GBZ50" s="683"/>
      <c r="GCA50" s="683"/>
      <c r="GCB50" s="683"/>
      <c r="GCC50" s="683"/>
      <c r="GCD50" s="683"/>
      <c r="GCE50" s="683"/>
      <c r="GCF50" s="683"/>
      <c r="GCG50" s="683"/>
      <c r="GCH50" s="683"/>
      <c r="GCI50" s="683"/>
      <c r="GCJ50" s="683"/>
      <c r="GCK50" s="683"/>
      <c r="GCL50" s="683"/>
      <c r="GCM50" s="683"/>
      <c r="GCN50" s="683"/>
      <c r="GCO50" s="683"/>
      <c r="GCP50" s="683"/>
      <c r="GCQ50" s="683"/>
      <c r="GCR50" s="683"/>
      <c r="GCS50" s="683"/>
      <c r="GCT50" s="683"/>
      <c r="GCU50" s="683"/>
      <c r="GCV50" s="683"/>
      <c r="GCW50" s="683"/>
      <c r="GCX50" s="683"/>
      <c r="GCY50" s="683"/>
      <c r="GCZ50" s="683"/>
      <c r="GDA50" s="683"/>
      <c r="GDB50" s="683"/>
      <c r="GDC50" s="683"/>
      <c r="GDD50" s="683"/>
      <c r="GDE50" s="683"/>
      <c r="GDF50" s="683"/>
      <c r="GDG50" s="683"/>
      <c r="GDH50" s="683"/>
      <c r="GDI50" s="683"/>
      <c r="GDJ50" s="683"/>
      <c r="GDK50" s="683"/>
      <c r="GDL50" s="683"/>
      <c r="GDM50" s="683"/>
      <c r="GDN50" s="683"/>
      <c r="GDO50" s="683"/>
      <c r="GDP50" s="683"/>
      <c r="GDQ50" s="683"/>
      <c r="GDR50" s="683"/>
      <c r="GDS50" s="683"/>
      <c r="GDT50" s="683"/>
      <c r="GDU50" s="683"/>
      <c r="GDV50" s="683"/>
      <c r="GDW50" s="683"/>
      <c r="GDX50" s="683"/>
      <c r="GDY50" s="683"/>
      <c r="GDZ50" s="683"/>
      <c r="GEA50" s="683"/>
      <c r="GEB50" s="683"/>
      <c r="GEC50" s="683"/>
      <c r="GED50" s="683"/>
      <c r="GEE50" s="683"/>
      <c r="GEF50" s="683"/>
      <c r="GEG50" s="683"/>
      <c r="GEH50" s="683"/>
      <c r="GEI50" s="683"/>
      <c r="GEJ50" s="683"/>
      <c r="GEK50" s="683"/>
      <c r="GEL50" s="683"/>
      <c r="GEM50" s="683"/>
      <c r="GEN50" s="683"/>
      <c r="GEO50" s="683"/>
      <c r="GEP50" s="683"/>
      <c r="GEQ50" s="683"/>
      <c r="GER50" s="683"/>
      <c r="GES50" s="683"/>
      <c r="GET50" s="683"/>
      <c r="GEU50" s="683"/>
      <c r="GEV50" s="683"/>
      <c r="GEW50" s="683"/>
      <c r="GEX50" s="683"/>
      <c r="GEY50" s="683"/>
      <c r="GEZ50" s="683"/>
      <c r="GFA50" s="683"/>
      <c r="GFB50" s="683"/>
      <c r="GFC50" s="683"/>
      <c r="GFD50" s="683"/>
      <c r="GFE50" s="683"/>
      <c r="GFF50" s="683"/>
      <c r="GFG50" s="683"/>
      <c r="GFH50" s="683"/>
      <c r="GFI50" s="683"/>
      <c r="GFJ50" s="683"/>
      <c r="GFK50" s="683"/>
      <c r="GFL50" s="683"/>
      <c r="GFM50" s="683"/>
      <c r="GFN50" s="683"/>
      <c r="GFO50" s="683"/>
      <c r="GFP50" s="683"/>
      <c r="GFQ50" s="683"/>
      <c r="GFR50" s="683"/>
      <c r="GFS50" s="683"/>
      <c r="GFT50" s="683"/>
      <c r="GFU50" s="683"/>
      <c r="GFV50" s="683"/>
      <c r="GFW50" s="683"/>
      <c r="GFX50" s="683"/>
      <c r="GFY50" s="683"/>
      <c r="GFZ50" s="683"/>
      <c r="GGA50" s="683"/>
      <c r="GGB50" s="683"/>
      <c r="GGC50" s="683"/>
      <c r="GGD50" s="683"/>
      <c r="GGE50" s="683"/>
      <c r="GGF50" s="683"/>
      <c r="GGG50" s="683"/>
      <c r="GGH50" s="683"/>
      <c r="GGI50" s="683"/>
      <c r="GGJ50" s="683"/>
      <c r="GGK50" s="683"/>
      <c r="GGL50" s="683"/>
      <c r="GGM50" s="683"/>
      <c r="GGN50" s="683"/>
      <c r="GGO50" s="683"/>
      <c r="GGP50" s="683"/>
      <c r="GGQ50" s="683"/>
      <c r="GGR50" s="683"/>
      <c r="GGS50" s="683"/>
      <c r="GGT50" s="683"/>
      <c r="GGU50" s="683"/>
      <c r="GGV50" s="683"/>
      <c r="GGW50" s="683"/>
      <c r="GGX50" s="683"/>
      <c r="GGY50" s="683"/>
      <c r="GGZ50" s="683"/>
      <c r="GHA50" s="683"/>
      <c r="GHB50" s="683"/>
      <c r="GHC50" s="683"/>
      <c r="GHD50" s="683"/>
      <c r="GHE50" s="683"/>
      <c r="GHF50" s="683"/>
      <c r="GHG50" s="683"/>
      <c r="GHH50" s="683"/>
      <c r="GHI50" s="683"/>
      <c r="GHJ50" s="683"/>
      <c r="GHK50" s="683"/>
      <c r="GHL50" s="683"/>
      <c r="GHM50" s="683"/>
      <c r="GHN50" s="683"/>
      <c r="GHO50" s="683"/>
      <c r="GHP50" s="683"/>
      <c r="GHQ50" s="683"/>
      <c r="GHR50" s="683"/>
      <c r="GHS50" s="683"/>
      <c r="GHT50" s="683"/>
      <c r="GHU50" s="683"/>
      <c r="GHV50" s="683"/>
      <c r="GHW50" s="683"/>
      <c r="GHX50" s="683"/>
      <c r="GHY50" s="683"/>
      <c r="GHZ50" s="683"/>
      <c r="GIA50" s="683"/>
      <c r="GIB50" s="683"/>
      <c r="GIC50" s="683"/>
      <c r="GID50" s="683"/>
      <c r="GIE50" s="683"/>
      <c r="GIF50" s="683"/>
      <c r="GIG50" s="683"/>
      <c r="GIH50" s="683"/>
      <c r="GII50" s="683"/>
      <c r="GIJ50" s="683"/>
      <c r="GIK50" s="683"/>
      <c r="GIL50" s="683"/>
      <c r="GIM50" s="683"/>
      <c r="GIN50" s="683"/>
      <c r="GIO50" s="683"/>
      <c r="GIP50" s="683"/>
      <c r="GIQ50" s="683"/>
      <c r="GIR50" s="683"/>
      <c r="GIS50" s="683"/>
      <c r="GIT50" s="683"/>
      <c r="GIU50" s="683"/>
      <c r="GIV50" s="683"/>
      <c r="GIW50" s="683"/>
      <c r="GIX50" s="683"/>
      <c r="GIY50" s="683"/>
      <c r="GIZ50" s="683"/>
      <c r="GJA50" s="683"/>
      <c r="GJB50" s="683"/>
      <c r="GJC50" s="683"/>
      <c r="GJD50" s="683"/>
      <c r="GJE50" s="683"/>
      <c r="GJF50" s="683"/>
      <c r="GJG50" s="683"/>
      <c r="GJH50" s="683"/>
      <c r="GJI50" s="683"/>
      <c r="GJJ50" s="683"/>
      <c r="GJK50" s="683"/>
      <c r="GJL50" s="683"/>
      <c r="GJM50" s="683"/>
      <c r="GJN50" s="683"/>
      <c r="GJO50" s="683"/>
      <c r="GJP50" s="683"/>
      <c r="GJQ50" s="683"/>
      <c r="GJR50" s="683"/>
      <c r="GJS50" s="683"/>
      <c r="GJT50" s="683"/>
      <c r="GJU50" s="683"/>
      <c r="GJV50" s="683"/>
      <c r="GJW50" s="683"/>
      <c r="GJX50" s="683"/>
      <c r="GJY50" s="683"/>
      <c r="GJZ50" s="683"/>
      <c r="GKA50" s="683"/>
      <c r="GKB50" s="683"/>
      <c r="GKC50" s="683"/>
      <c r="GKD50" s="683"/>
      <c r="GKE50" s="683"/>
      <c r="GKF50" s="683"/>
      <c r="GKG50" s="683"/>
      <c r="GKH50" s="683"/>
      <c r="GKI50" s="683"/>
      <c r="GKJ50" s="683"/>
      <c r="GKK50" s="683"/>
      <c r="GKL50" s="683"/>
      <c r="GKM50" s="683"/>
      <c r="GKN50" s="683"/>
      <c r="GKO50" s="683"/>
      <c r="GKP50" s="683"/>
      <c r="GKQ50" s="683"/>
      <c r="GKR50" s="683"/>
      <c r="GKS50" s="683"/>
      <c r="GKT50" s="683"/>
      <c r="GKU50" s="683"/>
      <c r="GKV50" s="683"/>
      <c r="GKW50" s="683"/>
      <c r="GKX50" s="683"/>
      <c r="GKY50" s="683"/>
      <c r="GKZ50" s="683"/>
      <c r="GLA50" s="683"/>
      <c r="GLB50" s="683"/>
      <c r="GLC50" s="683"/>
      <c r="GLD50" s="683"/>
      <c r="GLE50" s="683"/>
      <c r="GLF50" s="683"/>
      <c r="GLG50" s="683"/>
      <c r="GLH50" s="683"/>
      <c r="GLI50" s="683"/>
      <c r="GLJ50" s="683"/>
      <c r="GLK50" s="683"/>
      <c r="GLL50" s="683"/>
      <c r="GLM50" s="683"/>
      <c r="GLN50" s="683"/>
      <c r="GLO50" s="683"/>
      <c r="GLP50" s="683"/>
      <c r="GLQ50" s="683"/>
      <c r="GLR50" s="683"/>
      <c r="GLS50" s="683"/>
      <c r="GLT50" s="683"/>
      <c r="GLU50" s="683"/>
      <c r="GLV50" s="683"/>
      <c r="GLW50" s="683"/>
      <c r="GLX50" s="683"/>
      <c r="GLY50" s="683"/>
      <c r="GLZ50" s="683"/>
      <c r="GMA50" s="683"/>
      <c r="GMB50" s="683"/>
      <c r="GMC50" s="683"/>
      <c r="GMD50" s="683"/>
      <c r="GME50" s="683"/>
      <c r="GMF50" s="683"/>
      <c r="GMG50" s="683"/>
      <c r="GMH50" s="683"/>
      <c r="GMI50" s="683"/>
      <c r="GMJ50" s="683"/>
      <c r="GMK50" s="683"/>
      <c r="GML50" s="683"/>
      <c r="GMM50" s="683"/>
      <c r="GMN50" s="683"/>
      <c r="GMO50" s="683"/>
      <c r="GMP50" s="683"/>
      <c r="GMQ50" s="683"/>
      <c r="GMR50" s="683"/>
      <c r="GMS50" s="683"/>
      <c r="GMT50" s="683"/>
      <c r="GMU50" s="683"/>
      <c r="GMV50" s="683"/>
      <c r="GMW50" s="683"/>
      <c r="GMX50" s="683"/>
      <c r="GMY50" s="683"/>
      <c r="GMZ50" s="683"/>
      <c r="GNA50" s="683"/>
      <c r="GNB50" s="683"/>
      <c r="GNC50" s="683"/>
      <c r="GND50" s="683"/>
      <c r="GNE50" s="683"/>
      <c r="GNF50" s="683"/>
      <c r="GNG50" s="683"/>
      <c r="GNH50" s="683"/>
      <c r="GNI50" s="683"/>
      <c r="GNJ50" s="683"/>
      <c r="GNK50" s="683"/>
      <c r="GNL50" s="683"/>
      <c r="GNM50" s="683"/>
      <c r="GNN50" s="683"/>
      <c r="GNO50" s="683"/>
      <c r="GNP50" s="683"/>
      <c r="GNQ50" s="683"/>
      <c r="GNR50" s="683"/>
      <c r="GNS50" s="683"/>
      <c r="GNT50" s="683"/>
      <c r="GNU50" s="683"/>
      <c r="GNV50" s="683"/>
      <c r="GNW50" s="683"/>
      <c r="GNX50" s="683"/>
      <c r="GNY50" s="683"/>
      <c r="GNZ50" s="683"/>
      <c r="GOA50" s="683"/>
      <c r="GOB50" s="683"/>
      <c r="GOC50" s="683"/>
      <c r="GOD50" s="683"/>
      <c r="GOE50" s="683"/>
      <c r="GOF50" s="683"/>
      <c r="GOG50" s="683"/>
      <c r="GOH50" s="683"/>
      <c r="GOI50" s="683"/>
      <c r="GOJ50" s="683"/>
      <c r="GOK50" s="683"/>
      <c r="GOL50" s="683"/>
      <c r="GOM50" s="683"/>
      <c r="GON50" s="683"/>
      <c r="GOO50" s="683"/>
      <c r="GOP50" s="683"/>
      <c r="GOQ50" s="683"/>
      <c r="GOR50" s="683"/>
      <c r="GOS50" s="683"/>
      <c r="GOT50" s="683"/>
      <c r="GOU50" s="683"/>
      <c r="GOV50" s="683"/>
      <c r="GOW50" s="683"/>
      <c r="GOX50" s="683"/>
      <c r="GOY50" s="683"/>
      <c r="GOZ50" s="683"/>
      <c r="GPA50" s="683"/>
      <c r="GPB50" s="683"/>
      <c r="GPC50" s="683"/>
      <c r="GPD50" s="683"/>
      <c r="GPE50" s="683"/>
      <c r="GPF50" s="683"/>
      <c r="GPG50" s="683"/>
      <c r="GPH50" s="683"/>
      <c r="GPI50" s="683"/>
      <c r="GPJ50" s="683"/>
      <c r="GPK50" s="683"/>
      <c r="GPL50" s="683"/>
      <c r="GPM50" s="683"/>
      <c r="GPN50" s="683"/>
      <c r="GPO50" s="683"/>
      <c r="GPP50" s="683"/>
      <c r="GPQ50" s="683"/>
      <c r="GPR50" s="683"/>
      <c r="GPS50" s="683"/>
      <c r="GPT50" s="683"/>
      <c r="GPU50" s="683"/>
      <c r="GPV50" s="683"/>
      <c r="GPW50" s="683"/>
      <c r="GPX50" s="683"/>
      <c r="GPY50" s="683"/>
      <c r="GPZ50" s="683"/>
      <c r="GQA50" s="683"/>
      <c r="GQB50" s="683"/>
      <c r="GQC50" s="683"/>
      <c r="GQD50" s="683"/>
      <c r="GQE50" s="683"/>
      <c r="GQF50" s="683"/>
      <c r="GQG50" s="683"/>
      <c r="GQH50" s="683"/>
      <c r="GQI50" s="683"/>
      <c r="GQJ50" s="683"/>
      <c r="GQK50" s="683"/>
      <c r="GQL50" s="683"/>
      <c r="GQM50" s="683"/>
      <c r="GQN50" s="683"/>
      <c r="GQO50" s="683"/>
      <c r="GQP50" s="683"/>
      <c r="GQQ50" s="683"/>
      <c r="GQR50" s="683"/>
      <c r="GQS50" s="683"/>
      <c r="GQT50" s="683"/>
      <c r="GQU50" s="683"/>
      <c r="GQV50" s="683"/>
      <c r="GQW50" s="683"/>
      <c r="GQX50" s="683"/>
      <c r="GQY50" s="683"/>
      <c r="GQZ50" s="683"/>
      <c r="GRA50" s="683"/>
      <c r="GRB50" s="683"/>
      <c r="GRC50" s="683"/>
      <c r="GRD50" s="683"/>
      <c r="GRE50" s="683"/>
      <c r="GRF50" s="683"/>
      <c r="GRG50" s="683"/>
      <c r="GRH50" s="683"/>
      <c r="GRI50" s="683"/>
      <c r="GRJ50" s="683"/>
      <c r="GRK50" s="683"/>
      <c r="GRL50" s="683"/>
      <c r="GRM50" s="683"/>
      <c r="GRN50" s="683"/>
      <c r="GRO50" s="683"/>
      <c r="GRP50" s="683"/>
      <c r="GRQ50" s="683"/>
      <c r="GRR50" s="683"/>
      <c r="GRS50" s="683"/>
      <c r="GRT50" s="683"/>
      <c r="GRU50" s="683"/>
      <c r="GRV50" s="683"/>
      <c r="GRW50" s="683"/>
      <c r="GRX50" s="683"/>
      <c r="GRY50" s="683"/>
      <c r="GRZ50" s="683"/>
      <c r="GSA50" s="683"/>
      <c r="GSB50" s="683"/>
      <c r="GSC50" s="683"/>
      <c r="GSD50" s="683"/>
      <c r="GSE50" s="683"/>
      <c r="GSF50" s="683"/>
      <c r="GSG50" s="683"/>
      <c r="GSH50" s="683"/>
      <c r="GSI50" s="683"/>
      <c r="GSJ50" s="683"/>
      <c r="GSK50" s="683"/>
      <c r="GSL50" s="683"/>
      <c r="GSM50" s="683"/>
      <c r="GSN50" s="683"/>
      <c r="GSO50" s="683"/>
      <c r="GSP50" s="683"/>
      <c r="GSQ50" s="683"/>
      <c r="GSR50" s="683"/>
      <c r="GSS50" s="683"/>
      <c r="GST50" s="683"/>
      <c r="GSU50" s="683"/>
      <c r="GSV50" s="683"/>
      <c r="GSW50" s="683"/>
      <c r="GSX50" s="683"/>
      <c r="GSY50" s="683"/>
      <c r="GSZ50" s="683"/>
      <c r="GTA50" s="683"/>
      <c r="GTB50" s="683"/>
      <c r="GTC50" s="683"/>
      <c r="GTD50" s="683"/>
      <c r="GTE50" s="683"/>
      <c r="GTF50" s="683"/>
      <c r="GTG50" s="683"/>
      <c r="GTH50" s="683"/>
      <c r="GTI50" s="683"/>
      <c r="GTJ50" s="683"/>
      <c r="GTK50" s="683"/>
      <c r="GTL50" s="683"/>
      <c r="GTM50" s="683"/>
      <c r="GTN50" s="683"/>
      <c r="GTO50" s="683"/>
      <c r="GTP50" s="683"/>
      <c r="GTQ50" s="683"/>
      <c r="GTR50" s="683"/>
      <c r="GTS50" s="683"/>
      <c r="GTT50" s="683"/>
      <c r="GTU50" s="683"/>
      <c r="GTV50" s="683"/>
      <c r="GTW50" s="683"/>
      <c r="GTX50" s="683"/>
      <c r="GTY50" s="683"/>
      <c r="GTZ50" s="683"/>
      <c r="GUA50" s="683"/>
      <c r="GUB50" s="683"/>
      <c r="GUC50" s="683"/>
      <c r="GUD50" s="683"/>
      <c r="GUE50" s="683"/>
      <c r="GUF50" s="683"/>
      <c r="GUG50" s="683"/>
      <c r="GUH50" s="683"/>
      <c r="GUI50" s="683"/>
      <c r="GUJ50" s="683"/>
      <c r="GUK50" s="683"/>
      <c r="GUL50" s="683"/>
      <c r="GUM50" s="683"/>
      <c r="GUN50" s="683"/>
      <c r="GUO50" s="683"/>
      <c r="GUP50" s="683"/>
      <c r="GUQ50" s="683"/>
      <c r="GUR50" s="683"/>
      <c r="GUS50" s="683"/>
      <c r="GUT50" s="683"/>
      <c r="GUU50" s="683"/>
      <c r="GUV50" s="683"/>
      <c r="GUW50" s="683"/>
      <c r="GUX50" s="683"/>
      <c r="GUY50" s="683"/>
      <c r="GUZ50" s="683"/>
      <c r="GVA50" s="683"/>
      <c r="GVB50" s="683"/>
      <c r="GVC50" s="683"/>
      <c r="GVD50" s="683"/>
      <c r="GVE50" s="683"/>
      <c r="GVF50" s="683"/>
      <c r="GVG50" s="683"/>
      <c r="GVH50" s="683"/>
      <c r="GVI50" s="683"/>
      <c r="GVJ50" s="683"/>
      <c r="GVK50" s="683"/>
      <c r="GVL50" s="683"/>
      <c r="GVM50" s="683"/>
      <c r="GVN50" s="683"/>
      <c r="GVO50" s="683"/>
      <c r="GVP50" s="683"/>
      <c r="GVQ50" s="683"/>
      <c r="GVR50" s="683"/>
      <c r="GVS50" s="683"/>
      <c r="GVT50" s="683"/>
      <c r="GVU50" s="683"/>
      <c r="GVV50" s="683"/>
      <c r="GVW50" s="683"/>
      <c r="GVX50" s="683"/>
      <c r="GVY50" s="683"/>
      <c r="GVZ50" s="683"/>
      <c r="GWA50" s="683"/>
      <c r="GWB50" s="683"/>
      <c r="GWC50" s="683"/>
      <c r="GWD50" s="683"/>
      <c r="GWE50" s="683"/>
      <c r="GWF50" s="683"/>
      <c r="GWG50" s="683"/>
      <c r="GWH50" s="683"/>
      <c r="GWI50" s="683"/>
      <c r="GWJ50" s="683"/>
      <c r="GWK50" s="683"/>
      <c r="GWL50" s="683"/>
      <c r="GWM50" s="683"/>
      <c r="GWN50" s="683"/>
      <c r="GWO50" s="683"/>
      <c r="GWP50" s="683"/>
      <c r="GWQ50" s="683"/>
      <c r="GWR50" s="683"/>
      <c r="GWS50" s="683"/>
      <c r="GWT50" s="683"/>
      <c r="GWU50" s="683"/>
      <c r="GWV50" s="683"/>
      <c r="GWW50" s="683"/>
      <c r="GWX50" s="683"/>
      <c r="GWY50" s="683"/>
      <c r="GWZ50" s="683"/>
      <c r="GXA50" s="683"/>
      <c r="GXB50" s="683"/>
      <c r="GXC50" s="683"/>
      <c r="GXD50" s="683"/>
      <c r="GXE50" s="683"/>
      <c r="GXF50" s="683"/>
      <c r="GXG50" s="683"/>
      <c r="GXH50" s="683"/>
      <c r="GXI50" s="683"/>
      <c r="GXJ50" s="683"/>
      <c r="GXK50" s="683"/>
      <c r="GXL50" s="683"/>
      <c r="GXM50" s="683"/>
      <c r="GXN50" s="683"/>
      <c r="GXO50" s="683"/>
      <c r="GXP50" s="683"/>
      <c r="GXQ50" s="683"/>
      <c r="GXR50" s="683"/>
      <c r="GXS50" s="683"/>
      <c r="GXT50" s="683"/>
      <c r="GXU50" s="683"/>
      <c r="GXV50" s="683"/>
      <c r="GXW50" s="683"/>
      <c r="GXX50" s="683"/>
      <c r="GXY50" s="683"/>
      <c r="GXZ50" s="683"/>
      <c r="GYA50" s="683"/>
      <c r="GYB50" s="683"/>
      <c r="GYC50" s="683"/>
      <c r="GYD50" s="683"/>
      <c r="GYE50" s="683"/>
      <c r="GYF50" s="683"/>
      <c r="GYG50" s="683"/>
      <c r="GYH50" s="683"/>
      <c r="GYI50" s="683"/>
      <c r="GYJ50" s="683"/>
      <c r="GYK50" s="683"/>
      <c r="GYL50" s="683"/>
      <c r="GYM50" s="683"/>
      <c r="GYN50" s="683"/>
      <c r="GYO50" s="683"/>
      <c r="GYP50" s="683"/>
      <c r="GYQ50" s="683"/>
      <c r="GYR50" s="683"/>
      <c r="GYS50" s="683"/>
      <c r="GYT50" s="683"/>
      <c r="GYU50" s="683"/>
      <c r="GYV50" s="683"/>
      <c r="GYW50" s="683"/>
      <c r="GYX50" s="683"/>
      <c r="GYY50" s="683"/>
      <c r="GYZ50" s="683"/>
      <c r="GZA50" s="683"/>
      <c r="GZB50" s="683"/>
      <c r="GZC50" s="683"/>
      <c r="GZD50" s="683"/>
      <c r="GZE50" s="683"/>
      <c r="GZF50" s="683"/>
      <c r="GZG50" s="683"/>
      <c r="GZH50" s="683"/>
      <c r="GZI50" s="683"/>
      <c r="GZJ50" s="683"/>
      <c r="GZK50" s="683"/>
      <c r="GZL50" s="683"/>
      <c r="GZM50" s="683"/>
      <c r="GZN50" s="683"/>
      <c r="GZO50" s="683"/>
      <c r="GZP50" s="683"/>
      <c r="GZQ50" s="683"/>
      <c r="GZR50" s="683"/>
      <c r="GZS50" s="683"/>
      <c r="GZT50" s="683"/>
      <c r="GZU50" s="683"/>
      <c r="GZV50" s="683"/>
      <c r="GZW50" s="683"/>
      <c r="GZX50" s="683"/>
      <c r="GZY50" s="683"/>
      <c r="GZZ50" s="683"/>
      <c r="HAA50" s="683"/>
      <c r="HAB50" s="683"/>
      <c r="HAC50" s="683"/>
      <c r="HAD50" s="683"/>
      <c r="HAE50" s="683"/>
      <c r="HAF50" s="683"/>
      <c r="HAG50" s="683"/>
      <c r="HAH50" s="683"/>
      <c r="HAI50" s="683"/>
      <c r="HAJ50" s="683"/>
      <c r="HAK50" s="683"/>
      <c r="HAL50" s="683"/>
      <c r="HAM50" s="683"/>
      <c r="HAN50" s="683"/>
      <c r="HAO50" s="683"/>
      <c r="HAP50" s="683"/>
      <c r="HAQ50" s="683"/>
      <c r="HAR50" s="683"/>
      <c r="HAS50" s="683"/>
      <c r="HAT50" s="683"/>
      <c r="HAU50" s="683"/>
      <c r="HAV50" s="683"/>
      <c r="HAW50" s="683"/>
      <c r="HAX50" s="683"/>
      <c r="HAY50" s="683"/>
      <c r="HAZ50" s="683"/>
      <c r="HBA50" s="683"/>
      <c r="HBB50" s="683"/>
      <c r="HBC50" s="683"/>
      <c r="HBD50" s="683"/>
      <c r="HBE50" s="683"/>
      <c r="HBF50" s="683"/>
      <c r="HBG50" s="683"/>
      <c r="HBH50" s="683"/>
      <c r="HBI50" s="683"/>
      <c r="HBJ50" s="683"/>
      <c r="HBK50" s="683"/>
      <c r="HBL50" s="683"/>
      <c r="HBM50" s="683"/>
      <c r="HBN50" s="683"/>
      <c r="HBO50" s="683"/>
      <c r="HBP50" s="683"/>
      <c r="HBQ50" s="683"/>
      <c r="HBR50" s="683"/>
      <c r="HBS50" s="683"/>
      <c r="HBT50" s="683"/>
      <c r="HBU50" s="683"/>
      <c r="HBV50" s="683"/>
      <c r="HBW50" s="683"/>
      <c r="HBX50" s="683"/>
      <c r="HBY50" s="683"/>
      <c r="HBZ50" s="683"/>
      <c r="HCA50" s="683"/>
      <c r="HCB50" s="683"/>
      <c r="HCC50" s="683"/>
      <c r="HCD50" s="683"/>
      <c r="HCE50" s="683"/>
      <c r="HCF50" s="683"/>
      <c r="HCG50" s="683"/>
      <c r="HCH50" s="683"/>
      <c r="HCI50" s="683"/>
      <c r="HCJ50" s="683"/>
      <c r="HCK50" s="683"/>
      <c r="HCL50" s="683"/>
      <c r="HCM50" s="683"/>
      <c r="HCN50" s="683"/>
      <c r="HCO50" s="683"/>
      <c r="HCP50" s="683"/>
      <c r="HCQ50" s="683"/>
      <c r="HCR50" s="683"/>
      <c r="HCS50" s="683"/>
      <c r="HCT50" s="683"/>
      <c r="HCU50" s="683"/>
      <c r="HCV50" s="683"/>
      <c r="HCW50" s="683"/>
      <c r="HCX50" s="683"/>
      <c r="HCY50" s="683"/>
      <c r="HCZ50" s="683"/>
      <c r="HDA50" s="683"/>
      <c r="HDB50" s="683"/>
      <c r="HDC50" s="683"/>
      <c r="HDD50" s="683"/>
      <c r="HDE50" s="683"/>
      <c r="HDF50" s="683"/>
      <c r="HDG50" s="683"/>
      <c r="HDH50" s="683"/>
      <c r="HDI50" s="683"/>
      <c r="HDJ50" s="683"/>
      <c r="HDK50" s="683"/>
      <c r="HDL50" s="683"/>
      <c r="HDM50" s="683"/>
      <c r="HDN50" s="683"/>
      <c r="HDO50" s="683"/>
      <c r="HDP50" s="683"/>
      <c r="HDQ50" s="683"/>
      <c r="HDR50" s="683"/>
      <c r="HDS50" s="683"/>
      <c r="HDT50" s="683"/>
      <c r="HDU50" s="683"/>
      <c r="HDV50" s="683"/>
      <c r="HDW50" s="683"/>
      <c r="HDX50" s="683"/>
      <c r="HDY50" s="683"/>
      <c r="HDZ50" s="683"/>
      <c r="HEA50" s="683"/>
      <c r="HEB50" s="683"/>
      <c r="HEC50" s="683"/>
      <c r="HED50" s="683"/>
      <c r="HEE50" s="683"/>
      <c r="HEF50" s="683"/>
      <c r="HEG50" s="683"/>
      <c r="HEH50" s="683"/>
      <c r="HEI50" s="683"/>
      <c r="HEJ50" s="683"/>
      <c r="HEK50" s="683"/>
      <c r="HEL50" s="683"/>
      <c r="HEM50" s="683"/>
      <c r="HEN50" s="683"/>
      <c r="HEO50" s="683"/>
      <c r="HEP50" s="683"/>
      <c r="HEQ50" s="683"/>
      <c r="HER50" s="683"/>
      <c r="HES50" s="683"/>
      <c r="HET50" s="683"/>
      <c r="HEU50" s="683"/>
      <c r="HEV50" s="683"/>
      <c r="HEW50" s="683"/>
      <c r="HEX50" s="683"/>
      <c r="HEY50" s="683"/>
      <c r="HEZ50" s="683"/>
      <c r="HFA50" s="683"/>
      <c r="HFB50" s="683"/>
      <c r="HFC50" s="683"/>
      <c r="HFD50" s="683"/>
      <c r="HFE50" s="683"/>
      <c r="HFF50" s="683"/>
      <c r="HFG50" s="683"/>
      <c r="HFH50" s="683"/>
      <c r="HFI50" s="683"/>
      <c r="HFJ50" s="683"/>
      <c r="HFK50" s="683"/>
      <c r="HFL50" s="683"/>
      <c r="HFM50" s="683"/>
      <c r="HFN50" s="683"/>
      <c r="HFO50" s="683"/>
      <c r="HFP50" s="683"/>
      <c r="HFQ50" s="683"/>
      <c r="HFR50" s="683"/>
      <c r="HFS50" s="683"/>
      <c r="HFT50" s="683"/>
      <c r="HFU50" s="683"/>
      <c r="HFV50" s="683"/>
      <c r="HFW50" s="683"/>
      <c r="HFX50" s="683"/>
      <c r="HFY50" s="683"/>
      <c r="HFZ50" s="683"/>
      <c r="HGA50" s="683"/>
      <c r="HGB50" s="683"/>
      <c r="HGC50" s="683"/>
      <c r="HGD50" s="683"/>
      <c r="HGE50" s="683"/>
      <c r="HGF50" s="683"/>
      <c r="HGG50" s="683"/>
      <c r="HGH50" s="683"/>
      <c r="HGI50" s="683"/>
      <c r="HGJ50" s="683"/>
      <c r="HGK50" s="683"/>
      <c r="HGL50" s="683"/>
      <c r="HGM50" s="683"/>
      <c r="HGN50" s="683"/>
      <c r="HGO50" s="683"/>
      <c r="HGP50" s="683"/>
      <c r="HGQ50" s="683"/>
      <c r="HGR50" s="683"/>
      <c r="HGS50" s="683"/>
      <c r="HGT50" s="683"/>
      <c r="HGU50" s="683"/>
      <c r="HGV50" s="683"/>
      <c r="HGW50" s="683"/>
      <c r="HGX50" s="683"/>
      <c r="HGY50" s="683"/>
      <c r="HGZ50" s="683"/>
      <c r="HHA50" s="683"/>
      <c r="HHB50" s="683"/>
      <c r="HHC50" s="683"/>
      <c r="HHD50" s="683"/>
      <c r="HHE50" s="683"/>
      <c r="HHF50" s="683"/>
      <c r="HHG50" s="683"/>
      <c r="HHH50" s="683"/>
      <c r="HHI50" s="683"/>
      <c r="HHJ50" s="683"/>
      <c r="HHK50" s="683"/>
      <c r="HHL50" s="683"/>
      <c r="HHM50" s="683"/>
      <c r="HHN50" s="683"/>
      <c r="HHO50" s="683"/>
      <c r="HHP50" s="683"/>
      <c r="HHQ50" s="683"/>
      <c r="HHR50" s="683"/>
      <c r="HHS50" s="683"/>
      <c r="HHT50" s="683"/>
      <c r="HHU50" s="683"/>
      <c r="HHV50" s="683"/>
      <c r="HHW50" s="683"/>
      <c r="HHX50" s="683"/>
      <c r="HHY50" s="683"/>
      <c r="HHZ50" s="683"/>
      <c r="HIA50" s="683"/>
      <c r="HIB50" s="683"/>
      <c r="HIC50" s="683"/>
      <c r="HID50" s="683"/>
      <c r="HIE50" s="683"/>
      <c r="HIF50" s="683"/>
      <c r="HIG50" s="683"/>
      <c r="HIH50" s="683"/>
      <c r="HII50" s="683"/>
      <c r="HIJ50" s="683"/>
      <c r="HIK50" s="683"/>
      <c r="HIL50" s="683"/>
      <c r="HIM50" s="683"/>
      <c r="HIN50" s="683"/>
      <c r="HIO50" s="683"/>
      <c r="HIP50" s="683"/>
      <c r="HIQ50" s="683"/>
      <c r="HIR50" s="683"/>
      <c r="HIS50" s="683"/>
      <c r="HIT50" s="683"/>
      <c r="HIU50" s="683"/>
      <c r="HIV50" s="683"/>
      <c r="HIW50" s="683"/>
      <c r="HIX50" s="683"/>
      <c r="HIY50" s="683"/>
      <c r="HIZ50" s="683"/>
      <c r="HJA50" s="683"/>
      <c r="HJB50" s="683"/>
      <c r="HJC50" s="683"/>
      <c r="HJD50" s="683"/>
      <c r="HJE50" s="683"/>
      <c r="HJF50" s="683"/>
      <c r="HJG50" s="683"/>
      <c r="HJH50" s="683"/>
      <c r="HJI50" s="683"/>
      <c r="HJJ50" s="683"/>
      <c r="HJK50" s="683"/>
      <c r="HJL50" s="683"/>
      <c r="HJM50" s="683"/>
      <c r="HJN50" s="683"/>
      <c r="HJO50" s="683"/>
      <c r="HJP50" s="683"/>
      <c r="HJQ50" s="683"/>
      <c r="HJR50" s="683"/>
      <c r="HJS50" s="683"/>
      <c r="HJT50" s="683"/>
      <c r="HJU50" s="683"/>
      <c r="HJV50" s="683"/>
      <c r="HJW50" s="683"/>
      <c r="HJX50" s="683"/>
      <c r="HJY50" s="683"/>
      <c r="HJZ50" s="683"/>
      <c r="HKA50" s="683"/>
      <c r="HKB50" s="683"/>
      <c r="HKC50" s="683"/>
      <c r="HKD50" s="683"/>
      <c r="HKE50" s="683"/>
      <c r="HKF50" s="683"/>
      <c r="HKG50" s="683"/>
      <c r="HKH50" s="683"/>
      <c r="HKI50" s="683"/>
      <c r="HKJ50" s="683"/>
      <c r="HKK50" s="683"/>
      <c r="HKL50" s="683"/>
      <c r="HKM50" s="683"/>
      <c r="HKN50" s="683"/>
      <c r="HKO50" s="683"/>
      <c r="HKP50" s="683"/>
      <c r="HKQ50" s="683"/>
      <c r="HKR50" s="683"/>
      <c r="HKS50" s="683"/>
      <c r="HKT50" s="683"/>
      <c r="HKU50" s="683"/>
      <c r="HKV50" s="683"/>
      <c r="HKW50" s="683"/>
      <c r="HKX50" s="683"/>
      <c r="HKY50" s="683"/>
      <c r="HKZ50" s="683"/>
      <c r="HLA50" s="683"/>
      <c r="HLB50" s="683"/>
      <c r="HLC50" s="683"/>
      <c r="HLD50" s="683"/>
      <c r="HLE50" s="683"/>
      <c r="HLF50" s="683"/>
      <c r="HLG50" s="683"/>
      <c r="HLH50" s="683"/>
      <c r="HLI50" s="683"/>
      <c r="HLJ50" s="683"/>
      <c r="HLK50" s="683"/>
      <c r="HLL50" s="683"/>
      <c r="HLM50" s="683"/>
      <c r="HLN50" s="683"/>
      <c r="HLO50" s="683"/>
      <c r="HLP50" s="683"/>
      <c r="HLQ50" s="683"/>
      <c r="HLR50" s="683"/>
      <c r="HLS50" s="683"/>
      <c r="HLT50" s="683"/>
      <c r="HLU50" s="683"/>
      <c r="HLV50" s="683"/>
      <c r="HLW50" s="683"/>
      <c r="HLX50" s="683"/>
      <c r="HLY50" s="683"/>
      <c r="HLZ50" s="683"/>
      <c r="HMA50" s="683"/>
      <c r="HMB50" s="683"/>
      <c r="HMC50" s="683"/>
      <c r="HMD50" s="683"/>
      <c r="HME50" s="683"/>
      <c r="HMF50" s="683"/>
      <c r="HMG50" s="683"/>
      <c r="HMH50" s="683"/>
      <c r="HMI50" s="683"/>
      <c r="HMJ50" s="683"/>
      <c r="HMK50" s="683"/>
      <c r="HML50" s="683"/>
      <c r="HMM50" s="683"/>
      <c r="HMN50" s="683"/>
      <c r="HMO50" s="683"/>
      <c r="HMP50" s="683"/>
      <c r="HMQ50" s="683"/>
      <c r="HMR50" s="683"/>
      <c r="HMS50" s="683"/>
      <c r="HMT50" s="683"/>
      <c r="HMU50" s="683"/>
      <c r="HMV50" s="683"/>
      <c r="HMW50" s="683"/>
      <c r="HMX50" s="683"/>
      <c r="HMY50" s="683"/>
      <c r="HMZ50" s="683"/>
      <c r="HNA50" s="683"/>
      <c r="HNB50" s="683"/>
      <c r="HNC50" s="683"/>
      <c r="HND50" s="683"/>
      <c r="HNE50" s="683"/>
      <c r="HNF50" s="683"/>
      <c r="HNG50" s="683"/>
      <c r="HNH50" s="683"/>
      <c r="HNI50" s="683"/>
      <c r="HNJ50" s="683"/>
      <c r="HNK50" s="683"/>
      <c r="HNL50" s="683"/>
      <c r="HNM50" s="683"/>
      <c r="HNN50" s="683"/>
      <c r="HNO50" s="683"/>
      <c r="HNP50" s="683"/>
      <c r="HNQ50" s="683"/>
      <c r="HNR50" s="683"/>
      <c r="HNS50" s="683"/>
      <c r="HNT50" s="683"/>
      <c r="HNU50" s="683"/>
      <c r="HNV50" s="683"/>
      <c r="HNW50" s="683"/>
      <c r="HNX50" s="683"/>
      <c r="HNY50" s="683"/>
      <c r="HNZ50" s="683"/>
      <c r="HOA50" s="683"/>
      <c r="HOB50" s="683"/>
      <c r="HOC50" s="683"/>
      <c r="HOD50" s="683"/>
      <c r="HOE50" s="683"/>
      <c r="HOF50" s="683"/>
      <c r="HOG50" s="683"/>
      <c r="HOH50" s="683"/>
      <c r="HOI50" s="683"/>
      <c r="HOJ50" s="683"/>
      <c r="HOK50" s="683"/>
      <c r="HOL50" s="683"/>
      <c r="HOM50" s="683"/>
      <c r="HON50" s="683"/>
      <c r="HOO50" s="683"/>
      <c r="HOP50" s="683"/>
      <c r="HOQ50" s="683"/>
      <c r="HOR50" s="683"/>
      <c r="HOS50" s="683"/>
      <c r="HOT50" s="683"/>
      <c r="HOU50" s="683"/>
      <c r="HOV50" s="683"/>
      <c r="HOW50" s="683"/>
      <c r="HOX50" s="683"/>
      <c r="HOY50" s="683"/>
      <c r="HOZ50" s="683"/>
      <c r="HPA50" s="683"/>
      <c r="HPB50" s="683"/>
      <c r="HPC50" s="683"/>
      <c r="HPD50" s="683"/>
      <c r="HPE50" s="683"/>
      <c r="HPF50" s="683"/>
      <c r="HPG50" s="683"/>
      <c r="HPH50" s="683"/>
      <c r="HPI50" s="683"/>
      <c r="HPJ50" s="683"/>
      <c r="HPK50" s="683"/>
      <c r="HPL50" s="683"/>
      <c r="HPM50" s="683"/>
      <c r="HPN50" s="683"/>
      <c r="HPO50" s="683"/>
      <c r="HPP50" s="683"/>
      <c r="HPQ50" s="683"/>
      <c r="HPR50" s="683"/>
      <c r="HPS50" s="683"/>
      <c r="HPT50" s="683"/>
      <c r="HPU50" s="683"/>
      <c r="HPV50" s="683"/>
      <c r="HPW50" s="683"/>
      <c r="HPX50" s="683"/>
      <c r="HPY50" s="683"/>
      <c r="HPZ50" s="683"/>
      <c r="HQA50" s="683"/>
      <c r="HQB50" s="683"/>
      <c r="HQC50" s="683"/>
      <c r="HQD50" s="683"/>
      <c r="HQE50" s="683"/>
      <c r="HQF50" s="683"/>
      <c r="HQG50" s="683"/>
      <c r="HQH50" s="683"/>
      <c r="HQI50" s="683"/>
      <c r="HQJ50" s="683"/>
      <c r="HQK50" s="683"/>
      <c r="HQL50" s="683"/>
      <c r="HQM50" s="683"/>
      <c r="HQN50" s="683"/>
      <c r="HQO50" s="683"/>
      <c r="HQP50" s="683"/>
      <c r="HQQ50" s="683"/>
      <c r="HQR50" s="683"/>
      <c r="HQS50" s="683"/>
      <c r="HQT50" s="683"/>
      <c r="HQU50" s="683"/>
      <c r="HQV50" s="683"/>
      <c r="HQW50" s="683"/>
      <c r="HQX50" s="683"/>
      <c r="HQY50" s="683"/>
      <c r="HQZ50" s="683"/>
      <c r="HRA50" s="683"/>
      <c r="HRB50" s="683"/>
      <c r="HRC50" s="683"/>
      <c r="HRD50" s="683"/>
      <c r="HRE50" s="683"/>
      <c r="HRF50" s="683"/>
      <c r="HRG50" s="683"/>
      <c r="HRH50" s="683"/>
      <c r="HRI50" s="683"/>
      <c r="HRJ50" s="683"/>
      <c r="HRK50" s="683"/>
      <c r="HRL50" s="683"/>
      <c r="HRM50" s="683"/>
      <c r="HRN50" s="683"/>
      <c r="HRO50" s="683"/>
      <c r="HRP50" s="683"/>
      <c r="HRQ50" s="683"/>
      <c r="HRR50" s="683"/>
      <c r="HRS50" s="683"/>
      <c r="HRT50" s="683"/>
      <c r="HRU50" s="683"/>
      <c r="HRV50" s="683"/>
      <c r="HRW50" s="683"/>
      <c r="HRX50" s="683"/>
      <c r="HRY50" s="683"/>
      <c r="HRZ50" s="683"/>
      <c r="HSA50" s="683"/>
      <c r="HSB50" s="683"/>
      <c r="HSC50" s="683"/>
      <c r="HSD50" s="683"/>
      <c r="HSE50" s="683"/>
      <c r="HSF50" s="683"/>
      <c r="HSG50" s="683"/>
      <c r="HSH50" s="683"/>
      <c r="HSI50" s="683"/>
      <c r="HSJ50" s="683"/>
      <c r="HSK50" s="683"/>
      <c r="HSL50" s="683"/>
      <c r="HSM50" s="683"/>
      <c r="HSN50" s="683"/>
      <c r="HSO50" s="683"/>
      <c r="HSP50" s="683"/>
      <c r="HSQ50" s="683"/>
      <c r="HSR50" s="683"/>
      <c r="HSS50" s="683"/>
      <c r="HST50" s="683"/>
      <c r="HSU50" s="683"/>
      <c r="HSV50" s="683"/>
      <c r="HSW50" s="683"/>
      <c r="HSX50" s="683"/>
      <c r="HSY50" s="683"/>
      <c r="HSZ50" s="683"/>
      <c r="HTA50" s="683"/>
      <c r="HTB50" s="683"/>
      <c r="HTC50" s="683"/>
      <c r="HTD50" s="683"/>
      <c r="HTE50" s="683"/>
      <c r="HTF50" s="683"/>
      <c r="HTG50" s="683"/>
      <c r="HTH50" s="683"/>
      <c r="HTI50" s="683"/>
      <c r="HTJ50" s="683"/>
      <c r="HTK50" s="683"/>
      <c r="HTL50" s="683"/>
      <c r="HTM50" s="683"/>
      <c r="HTN50" s="683"/>
      <c r="HTO50" s="683"/>
      <c r="HTP50" s="683"/>
      <c r="HTQ50" s="683"/>
      <c r="HTR50" s="683"/>
      <c r="HTS50" s="683"/>
      <c r="HTT50" s="683"/>
      <c r="HTU50" s="683"/>
      <c r="HTV50" s="683"/>
      <c r="HTW50" s="683"/>
      <c r="HTX50" s="683"/>
      <c r="HTY50" s="683"/>
      <c r="HTZ50" s="683"/>
      <c r="HUA50" s="683"/>
      <c r="HUB50" s="683"/>
      <c r="HUC50" s="683"/>
      <c r="HUD50" s="683"/>
      <c r="HUE50" s="683"/>
      <c r="HUF50" s="683"/>
      <c r="HUG50" s="683"/>
      <c r="HUH50" s="683"/>
      <c r="HUI50" s="683"/>
      <c r="HUJ50" s="683"/>
      <c r="HUK50" s="683"/>
      <c r="HUL50" s="683"/>
      <c r="HUM50" s="683"/>
      <c r="HUN50" s="683"/>
      <c r="HUO50" s="683"/>
      <c r="HUP50" s="683"/>
      <c r="HUQ50" s="683"/>
      <c r="HUR50" s="683"/>
      <c r="HUS50" s="683"/>
      <c r="HUT50" s="683"/>
      <c r="HUU50" s="683"/>
      <c r="HUV50" s="683"/>
      <c r="HUW50" s="683"/>
      <c r="HUX50" s="683"/>
      <c r="HUY50" s="683"/>
      <c r="HUZ50" s="683"/>
      <c r="HVA50" s="683"/>
      <c r="HVB50" s="683"/>
      <c r="HVC50" s="683"/>
      <c r="HVD50" s="683"/>
      <c r="HVE50" s="683"/>
      <c r="HVF50" s="683"/>
      <c r="HVG50" s="683"/>
      <c r="HVH50" s="683"/>
      <c r="HVI50" s="683"/>
      <c r="HVJ50" s="683"/>
      <c r="HVK50" s="683"/>
      <c r="HVL50" s="683"/>
      <c r="HVM50" s="683"/>
      <c r="HVN50" s="683"/>
      <c r="HVO50" s="683"/>
      <c r="HVP50" s="683"/>
      <c r="HVQ50" s="683"/>
      <c r="HVR50" s="683"/>
      <c r="HVS50" s="683"/>
      <c r="HVT50" s="683"/>
      <c r="HVU50" s="683"/>
      <c r="HVV50" s="683"/>
      <c r="HVW50" s="683"/>
      <c r="HVX50" s="683"/>
      <c r="HVY50" s="683"/>
      <c r="HVZ50" s="683"/>
      <c r="HWA50" s="683"/>
      <c r="HWB50" s="683"/>
      <c r="HWC50" s="683"/>
      <c r="HWD50" s="683"/>
      <c r="HWE50" s="683"/>
      <c r="HWF50" s="683"/>
      <c r="HWG50" s="683"/>
      <c r="HWH50" s="683"/>
      <c r="HWI50" s="683"/>
      <c r="HWJ50" s="683"/>
      <c r="HWK50" s="683"/>
      <c r="HWL50" s="683"/>
      <c r="HWM50" s="683"/>
      <c r="HWN50" s="683"/>
      <c r="HWO50" s="683"/>
      <c r="HWP50" s="683"/>
      <c r="HWQ50" s="683"/>
      <c r="HWR50" s="683"/>
      <c r="HWS50" s="683"/>
      <c r="HWT50" s="683"/>
      <c r="HWU50" s="683"/>
      <c r="HWV50" s="683"/>
      <c r="HWW50" s="683"/>
      <c r="HWX50" s="683"/>
      <c r="HWY50" s="683"/>
      <c r="HWZ50" s="683"/>
      <c r="HXA50" s="683"/>
      <c r="HXB50" s="683"/>
      <c r="HXC50" s="683"/>
      <c r="HXD50" s="683"/>
      <c r="HXE50" s="683"/>
      <c r="HXF50" s="683"/>
      <c r="HXG50" s="683"/>
      <c r="HXH50" s="683"/>
      <c r="HXI50" s="683"/>
      <c r="HXJ50" s="683"/>
      <c r="HXK50" s="683"/>
      <c r="HXL50" s="683"/>
      <c r="HXM50" s="683"/>
      <c r="HXN50" s="683"/>
      <c r="HXO50" s="683"/>
      <c r="HXP50" s="683"/>
      <c r="HXQ50" s="683"/>
      <c r="HXR50" s="683"/>
      <c r="HXS50" s="683"/>
      <c r="HXT50" s="683"/>
      <c r="HXU50" s="683"/>
      <c r="HXV50" s="683"/>
      <c r="HXW50" s="683"/>
      <c r="HXX50" s="683"/>
      <c r="HXY50" s="683"/>
      <c r="HXZ50" s="683"/>
      <c r="HYA50" s="683"/>
      <c r="HYB50" s="683"/>
      <c r="HYC50" s="683"/>
      <c r="HYD50" s="683"/>
      <c r="HYE50" s="683"/>
      <c r="HYF50" s="683"/>
      <c r="HYG50" s="683"/>
      <c r="HYH50" s="683"/>
      <c r="HYI50" s="683"/>
      <c r="HYJ50" s="683"/>
      <c r="HYK50" s="683"/>
      <c r="HYL50" s="683"/>
      <c r="HYM50" s="683"/>
      <c r="HYN50" s="683"/>
      <c r="HYO50" s="683"/>
      <c r="HYP50" s="683"/>
      <c r="HYQ50" s="683"/>
      <c r="HYR50" s="683"/>
      <c r="HYS50" s="683"/>
      <c r="HYT50" s="683"/>
      <c r="HYU50" s="683"/>
      <c r="HYV50" s="683"/>
      <c r="HYW50" s="683"/>
      <c r="HYX50" s="683"/>
      <c r="HYY50" s="683"/>
      <c r="HYZ50" s="683"/>
      <c r="HZA50" s="683"/>
      <c r="HZB50" s="683"/>
      <c r="HZC50" s="683"/>
      <c r="HZD50" s="683"/>
      <c r="HZE50" s="683"/>
      <c r="HZF50" s="683"/>
      <c r="HZG50" s="683"/>
      <c r="HZH50" s="683"/>
      <c r="HZI50" s="683"/>
      <c r="HZJ50" s="683"/>
      <c r="HZK50" s="683"/>
      <c r="HZL50" s="683"/>
      <c r="HZM50" s="683"/>
      <c r="HZN50" s="683"/>
      <c r="HZO50" s="683"/>
      <c r="HZP50" s="683"/>
      <c r="HZQ50" s="683"/>
      <c r="HZR50" s="683"/>
      <c r="HZS50" s="683"/>
      <c r="HZT50" s="683"/>
      <c r="HZU50" s="683"/>
      <c r="HZV50" s="683"/>
      <c r="HZW50" s="683"/>
      <c r="HZX50" s="683"/>
      <c r="HZY50" s="683"/>
      <c r="HZZ50" s="683"/>
      <c r="IAA50" s="683"/>
      <c r="IAB50" s="683"/>
      <c r="IAC50" s="683"/>
      <c r="IAD50" s="683"/>
      <c r="IAE50" s="683"/>
      <c r="IAF50" s="683"/>
      <c r="IAG50" s="683"/>
      <c r="IAH50" s="683"/>
      <c r="IAI50" s="683"/>
      <c r="IAJ50" s="683"/>
      <c r="IAK50" s="683"/>
      <c r="IAL50" s="683"/>
      <c r="IAM50" s="683"/>
      <c r="IAN50" s="683"/>
      <c r="IAO50" s="683"/>
      <c r="IAP50" s="683"/>
      <c r="IAQ50" s="683"/>
      <c r="IAR50" s="683"/>
      <c r="IAS50" s="683"/>
      <c r="IAT50" s="683"/>
      <c r="IAU50" s="683"/>
      <c r="IAV50" s="683"/>
      <c r="IAW50" s="683"/>
      <c r="IAX50" s="683"/>
      <c r="IAY50" s="683"/>
      <c r="IAZ50" s="683"/>
      <c r="IBA50" s="683"/>
      <c r="IBB50" s="683"/>
      <c r="IBC50" s="683"/>
      <c r="IBD50" s="683"/>
      <c r="IBE50" s="683"/>
      <c r="IBF50" s="683"/>
      <c r="IBG50" s="683"/>
      <c r="IBH50" s="683"/>
      <c r="IBI50" s="683"/>
      <c r="IBJ50" s="683"/>
      <c r="IBK50" s="683"/>
      <c r="IBL50" s="683"/>
      <c r="IBM50" s="683"/>
      <c r="IBN50" s="683"/>
      <c r="IBO50" s="683"/>
      <c r="IBP50" s="683"/>
      <c r="IBQ50" s="683"/>
      <c r="IBR50" s="683"/>
      <c r="IBS50" s="683"/>
      <c r="IBT50" s="683"/>
      <c r="IBU50" s="683"/>
      <c r="IBV50" s="683"/>
      <c r="IBW50" s="683"/>
      <c r="IBX50" s="683"/>
      <c r="IBY50" s="683"/>
      <c r="IBZ50" s="683"/>
      <c r="ICA50" s="683"/>
      <c r="ICB50" s="683"/>
      <c r="ICC50" s="683"/>
      <c r="ICD50" s="683"/>
      <c r="ICE50" s="683"/>
      <c r="ICF50" s="683"/>
      <c r="ICG50" s="683"/>
      <c r="ICH50" s="683"/>
      <c r="ICI50" s="683"/>
      <c r="ICJ50" s="683"/>
      <c r="ICK50" s="683"/>
      <c r="ICL50" s="683"/>
      <c r="ICM50" s="683"/>
      <c r="ICN50" s="683"/>
      <c r="ICO50" s="683"/>
      <c r="ICP50" s="683"/>
      <c r="ICQ50" s="683"/>
      <c r="ICR50" s="683"/>
      <c r="ICS50" s="683"/>
      <c r="ICT50" s="683"/>
      <c r="ICU50" s="683"/>
      <c r="ICV50" s="683"/>
      <c r="ICW50" s="683"/>
      <c r="ICX50" s="683"/>
      <c r="ICY50" s="683"/>
      <c r="ICZ50" s="683"/>
      <c r="IDA50" s="683"/>
      <c r="IDB50" s="683"/>
      <c r="IDC50" s="683"/>
      <c r="IDD50" s="683"/>
      <c r="IDE50" s="683"/>
      <c r="IDF50" s="683"/>
      <c r="IDG50" s="683"/>
      <c r="IDH50" s="683"/>
      <c r="IDI50" s="683"/>
      <c r="IDJ50" s="683"/>
      <c r="IDK50" s="683"/>
      <c r="IDL50" s="683"/>
      <c r="IDM50" s="683"/>
      <c r="IDN50" s="683"/>
      <c r="IDO50" s="683"/>
      <c r="IDP50" s="683"/>
      <c r="IDQ50" s="683"/>
      <c r="IDR50" s="683"/>
      <c r="IDS50" s="683"/>
      <c r="IDT50" s="683"/>
      <c r="IDU50" s="683"/>
      <c r="IDV50" s="683"/>
      <c r="IDW50" s="683"/>
      <c r="IDX50" s="683"/>
      <c r="IDY50" s="683"/>
      <c r="IDZ50" s="683"/>
      <c r="IEA50" s="683"/>
      <c r="IEB50" s="683"/>
      <c r="IEC50" s="683"/>
      <c r="IED50" s="683"/>
      <c r="IEE50" s="683"/>
      <c r="IEF50" s="683"/>
      <c r="IEG50" s="683"/>
      <c r="IEH50" s="683"/>
      <c r="IEI50" s="683"/>
      <c r="IEJ50" s="683"/>
      <c r="IEK50" s="683"/>
      <c r="IEL50" s="683"/>
      <c r="IEM50" s="683"/>
      <c r="IEN50" s="683"/>
      <c r="IEO50" s="683"/>
      <c r="IEP50" s="683"/>
      <c r="IEQ50" s="683"/>
      <c r="IER50" s="683"/>
      <c r="IES50" s="683"/>
      <c r="IET50" s="683"/>
      <c r="IEU50" s="683"/>
      <c r="IEV50" s="683"/>
      <c r="IEW50" s="683"/>
      <c r="IEX50" s="683"/>
      <c r="IEY50" s="683"/>
      <c r="IEZ50" s="683"/>
      <c r="IFA50" s="683"/>
      <c r="IFB50" s="683"/>
      <c r="IFC50" s="683"/>
      <c r="IFD50" s="683"/>
      <c r="IFE50" s="683"/>
      <c r="IFF50" s="683"/>
      <c r="IFG50" s="683"/>
      <c r="IFH50" s="683"/>
      <c r="IFI50" s="683"/>
      <c r="IFJ50" s="683"/>
      <c r="IFK50" s="683"/>
      <c r="IFL50" s="683"/>
      <c r="IFM50" s="683"/>
      <c r="IFN50" s="683"/>
      <c r="IFO50" s="683"/>
      <c r="IFP50" s="683"/>
      <c r="IFQ50" s="683"/>
      <c r="IFR50" s="683"/>
      <c r="IFS50" s="683"/>
      <c r="IFT50" s="683"/>
      <c r="IFU50" s="683"/>
      <c r="IFV50" s="683"/>
      <c r="IFW50" s="683"/>
      <c r="IFX50" s="683"/>
      <c r="IFY50" s="683"/>
      <c r="IFZ50" s="683"/>
      <c r="IGA50" s="683"/>
      <c r="IGB50" s="683"/>
      <c r="IGC50" s="683"/>
      <c r="IGD50" s="683"/>
      <c r="IGE50" s="683"/>
      <c r="IGF50" s="683"/>
      <c r="IGG50" s="683"/>
      <c r="IGH50" s="683"/>
      <c r="IGI50" s="683"/>
      <c r="IGJ50" s="683"/>
      <c r="IGK50" s="683"/>
      <c r="IGL50" s="683"/>
      <c r="IGM50" s="683"/>
      <c r="IGN50" s="683"/>
      <c r="IGO50" s="683"/>
      <c r="IGP50" s="683"/>
      <c r="IGQ50" s="683"/>
      <c r="IGR50" s="683"/>
      <c r="IGS50" s="683"/>
      <c r="IGT50" s="683"/>
      <c r="IGU50" s="683"/>
      <c r="IGV50" s="683"/>
      <c r="IGW50" s="683"/>
      <c r="IGX50" s="683"/>
      <c r="IGY50" s="683"/>
      <c r="IGZ50" s="683"/>
      <c r="IHA50" s="683"/>
      <c r="IHB50" s="683"/>
      <c r="IHC50" s="683"/>
      <c r="IHD50" s="683"/>
      <c r="IHE50" s="683"/>
      <c r="IHF50" s="683"/>
      <c r="IHG50" s="683"/>
      <c r="IHH50" s="683"/>
      <c r="IHI50" s="683"/>
      <c r="IHJ50" s="683"/>
      <c r="IHK50" s="683"/>
      <c r="IHL50" s="683"/>
      <c r="IHM50" s="683"/>
      <c r="IHN50" s="683"/>
      <c r="IHO50" s="683"/>
      <c r="IHP50" s="683"/>
      <c r="IHQ50" s="683"/>
      <c r="IHR50" s="683"/>
      <c r="IHS50" s="683"/>
      <c r="IHT50" s="683"/>
      <c r="IHU50" s="683"/>
      <c r="IHV50" s="683"/>
      <c r="IHW50" s="683"/>
      <c r="IHX50" s="683"/>
      <c r="IHY50" s="683"/>
      <c r="IHZ50" s="683"/>
      <c r="IIA50" s="683"/>
      <c r="IIB50" s="683"/>
      <c r="IIC50" s="683"/>
      <c r="IID50" s="683"/>
      <c r="IIE50" s="683"/>
      <c r="IIF50" s="683"/>
      <c r="IIG50" s="683"/>
      <c r="IIH50" s="683"/>
      <c r="III50" s="683"/>
      <c r="IIJ50" s="683"/>
      <c r="IIK50" s="683"/>
      <c r="IIL50" s="683"/>
      <c r="IIM50" s="683"/>
      <c r="IIN50" s="683"/>
      <c r="IIO50" s="683"/>
      <c r="IIP50" s="683"/>
      <c r="IIQ50" s="683"/>
      <c r="IIR50" s="683"/>
      <c r="IIS50" s="683"/>
      <c r="IIT50" s="683"/>
      <c r="IIU50" s="683"/>
      <c r="IIV50" s="683"/>
      <c r="IIW50" s="683"/>
      <c r="IIX50" s="683"/>
      <c r="IIY50" s="683"/>
      <c r="IIZ50" s="683"/>
      <c r="IJA50" s="683"/>
      <c r="IJB50" s="683"/>
      <c r="IJC50" s="683"/>
      <c r="IJD50" s="683"/>
      <c r="IJE50" s="683"/>
      <c r="IJF50" s="683"/>
      <c r="IJG50" s="683"/>
      <c r="IJH50" s="683"/>
      <c r="IJI50" s="683"/>
      <c r="IJJ50" s="683"/>
      <c r="IJK50" s="683"/>
      <c r="IJL50" s="683"/>
      <c r="IJM50" s="683"/>
      <c r="IJN50" s="683"/>
      <c r="IJO50" s="683"/>
      <c r="IJP50" s="683"/>
      <c r="IJQ50" s="683"/>
      <c r="IJR50" s="683"/>
      <c r="IJS50" s="683"/>
      <c r="IJT50" s="683"/>
      <c r="IJU50" s="683"/>
      <c r="IJV50" s="683"/>
      <c r="IJW50" s="683"/>
      <c r="IJX50" s="683"/>
      <c r="IJY50" s="683"/>
      <c r="IJZ50" s="683"/>
      <c r="IKA50" s="683"/>
      <c r="IKB50" s="683"/>
      <c r="IKC50" s="683"/>
      <c r="IKD50" s="683"/>
      <c r="IKE50" s="683"/>
      <c r="IKF50" s="683"/>
      <c r="IKG50" s="683"/>
      <c r="IKH50" s="683"/>
      <c r="IKI50" s="683"/>
      <c r="IKJ50" s="683"/>
      <c r="IKK50" s="683"/>
      <c r="IKL50" s="683"/>
      <c r="IKM50" s="683"/>
      <c r="IKN50" s="683"/>
      <c r="IKO50" s="683"/>
      <c r="IKP50" s="683"/>
      <c r="IKQ50" s="683"/>
      <c r="IKR50" s="683"/>
      <c r="IKS50" s="683"/>
      <c r="IKT50" s="683"/>
      <c r="IKU50" s="683"/>
      <c r="IKV50" s="683"/>
      <c r="IKW50" s="683"/>
      <c r="IKX50" s="683"/>
      <c r="IKY50" s="683"/>
      <c r="IKZ50" s="683"/>
      <c r="ILA50" s="683"/>
      <c r="ILB50" s="683"/>
      <c r="ILC50" s="683"/>
      <c r="ILD50" s="683"/>
      <c r="ILE50" s="683"/>
      <c r="ILF50" s="683"/>
      <c r="ILG50" s="683"/>
      <c r="ILH50" s="683"/>
      <c r="ILI50" s="683"/>
      <c r="ILJ50" s="683"/>
      <c r="ILK50" s="683"/>
      <c r="ILL50" s="683"/>
      <c r="ILM50" s="683"/>
      <c r="ILN50" s="683"/>
      <c r="ILO50" s="683"/>
      <c r="ILP50" s="683"/>
      <c r="ILQ50" s="683"/>
      <c r="ILR50" s="683"/>
      <c r="ILS50" s="683"/>
      <c r="ILT50" s="683"/>
      <c r="ILU50" s="683"/>
      <c r="ILV50" s="683"/>
      <c r="ILW50" s="683"/>
      <c r="ILX50" s="683"/>
      <c r="ILY50" s="683"/>
      <c r="ILZ50" s="683"/>
      <c r="IMA50" s="683"/>
      <c r="IMB50" s="683"/>
      <c r="IMC50" s="683"/>
      <c r="IMD50" s="683"/>
      <c r="IME50" s="683"/>
      <c r="IMF50" s="683"/>
      <c r="IMG50" s="683"/>
      <c r="IMH50" s="683"/>
      <c r="IMI50" s="683"/>
      <c r="IMJ50" s="683"/>
      <c r="IMK50" s="683"/>
      <c r="IML50" s="683"/>
      <c r="IMM50" s="683"/>
      <c r="IMN50" s="683"/>
      <c r="IMO50" s="683"/>
      <c r="IMP50" s="683"/>
      <c r="IMQ50" s="683"/>
      <c r="IMR50" s="683"/>
      <c r="IMS50" s="683"/>
      <c r="IMT50" s="683"/>
      <c r="IMU50" s="683"/>
      <c r="IMV50" s="683"/>
      <c r="IMW50" s="683"/>
      <c r="IMX50" s="683"/>
      <c r="IMY50" s="683"/>
      <c r="IMZ50" s="683"/>
      <c r="INA50" s="683"/>
      <c r="INB50" s="683"/>
      <c r="INC50" s="683"/>
      <c r="IND50" s="683"/>
      <c r="INE50" s="683"/>
      <c r="INF50" s="683"/>
      <c r="ING50" s="683"/>
      <c r="INH50" s="683"/>
      <c r="INI50" s="683"/>
      <c r="INJ50" s="683"/>
      <c r="INK50" s="683"/>
      <c r="INL50" s="683"/>
      <c r="INM50" s="683"/>
      <c r="INN50" s="683"/>
      <c r="INO50" s="683"/>
      <c r="INP50" s="683"/>
      <c r="INQ50" s="683"/>
      <c r="INR50" s="683"/>
      <c r="INS50" s="683"/>
      <c r="INT50" s="683"/>
      <c r="INU50" s="683"/>
      <c r="INV50" s="683"/>
      <c r="INW50" s="683"/>
      <c r="INX50" s="683"/>
      <c r="INY50" s="683"/>
      <c r="INZ50" s="683"/>
      <c r="IOA50" s="683"/>
      <c r="IOB50" s="683"/>
      <c r="IOC50" s="683"/>
      <c r="IOD50" s="683"/>
      <c r="IOE50" s="683"/>
      <c r="IOF50" s="683"/>
      <c r="IOG50" s="683"/>
      <c r="IOH50" s="683"/>
      <c r="IOI50" s="683"/>
      <c r="IOJ50" s="683"/>
      <c r="IOK50" s="683"/>
      <c r="IOL50" s="683"/>
      <c r="IOM50" s="683"/>
      <c r="ION50" s="683"/>
      <c r="IOO50" s="683"/>
      <c r="IOP50" s="683"/>
      <c r="IOQ50" s="683"/>
      <c r="IOR50" s="683"/>
      <c r="IOS50" s="683"/>
      <c r="IOT50" s="683"/>
      <c r="IOU50" s="683"/>
      <c r="IOV50" s="683"/>
      <c r="IOW50" s="683"/>
      <c r="IOX50" s="683"/>
      <c r="IOY50" s="683"/>
      <c r="IOZ50" s="683"/>
      <c r="IPA50" s="683"/>
      <c r="IPB50" s="683"/>
      <c r="IPC50" s="683"/>
      <c r="IPD50" s="683"/>
      <c r="IPE50" s="683"/>
      <c r="IPF50" s="683"/>
      <c r="IPG50" s="683"/>
      <c r="IPH50" s="683"/>
      <c r="IPI50" s="683"/>
      <c r="IPJ50" s="683"/>
      <c r="IPK50" s="683"/>
      <c r="IPL50" s="683"/>
      <c r="IPM50" s="683"/>
      <c r="IPN50" s="683"/>
      <c r="IPO50" s="683"/>
      <c r="IPP50" s="683"/>
      <c r="IPQ50" s="683"/>
      <c r="IPR50" s="683"/>
      <c r="IPS50" s="683"/>
      <c r="IPT50" s="683"/>
      <c r="IPU50" s="683"/>
      <c r="IPV50" s="683"/>
      <c r="IPW50" s="683"/>
      <c r="IPX50" s="683"/>
      <c r="IPY50" s="683"/>
      <c r="IPZ50" s="683"/>
      <c r="IQA50" s="683"/>
      <c r="IQB50" s="683"/>
      <c r="IQC50" s="683"/>
      <c r="IQD50" s="683"/>
      <c r="IQE50" s="683"/>
      <c r="IQF50" s="683"/>
      <c r="IQG50" s="683"/>
      <c r="IQH50" s="683"/>
      <c r="IQI50" s="683"/>
      <c r="IQJ50" s="683"/>
      <c r="IQK50" s="683"/>
      <c r="IQL50" s="683"/>
      <c r="IQM50" s="683"/>
      <c r="IQN50" s="683"/>
      <c r="IQO50" s="683"/>
      <c r="IQP50" s="683"/>
      <c r="IQQ50" s="683"/>
      <c r="IQR50" s="683"/>
      <c r="IQS50" s="683"/>
      <c r="IQT50" s="683"/>
      <c r="IQU50" s="683"/>
      <c r="IQV50" s="683"/>
      <c r="IQW50" s="683"/>
      <c r="IQX50" s="683"/>
      <c r="IQY50" s="683"/>
      <c r="IQZ50" s="683"/>
      <c r="IRA50" s="683"/>
      <c r="IRB50" s="683"/>
      <c r="IRC50" s="683"/>
      <c r="IRD50" s="683"/>
      <c r="IRE50" s="683"/>
      <c r="IRF50" s="683"/>
      <c r="IRG50" s="683"/>
      <c r="IRH50" s="683"/>
      <c r="IRI50" s="683"/>
      <c r="IRJ50" s="683"/>
      <c r="IRK50" s="683"/>
      <c r="IRL50" s="683"/>
      <c r="IRM50" s="683"/>
      <c r="IRN50" s="683"/>
      <c r="IRO50" s="683"/>
      <c r="IRP50" s="683"/>
      <c r="IRQ50" s="683"/>
      <c r="IRR50" s="683"/>
      <c r="IRS50" s="683"/>
      <c r="IRT50" s="683"/>
      <c r="IRU50" s="683"/>
      <c r="IRV50" s="683"/>
      <c r="IRW50" s="683"/>
      <c r="IRX50" s="683"/>
      <c r="IRY50" s="683"/>
      <c r="IRZ50" s="683"/>
      <c r="ISA50" s="683"/>
      <c r="ISB50" s="683"/>
      <c r="ISC50" s="683"/>
      <c r="ISD50" s="683"/>
      <c r="ISE50" s="683"/>
      <c r="ISF50" s="683"/>
      <c r="ISG50" s="683"/>
      <c r="ISH50" s="683"/>
      <c r="ISI50" s="683"/>
      <c r="ISJ50" s="683"/>
      <c r="ISK50" s="683"/>
      <c r="ISL50" s="683"/>
      <c r="ISM50" s="683"/>
      <c r="ISN50" s="683"/>
      <c r="ISO50" s="683"/>
      <c r="ISP50" s="683"/>
      <c r="ISQ50" s="683"/>
      <c r="ISR50" s="683"/>
      <c r="ISS50" s="683"/>
      <c r="IST50" s="683"/>
      <c r="ISU50" s="683"/>
      <c r="ISV50" s="683"/>
      <c r="ISW50" s="683"/>
      <c r="ISX50" s="683"/>
      <c r="ISY50" s="683"/>
      <c r="ISZ50" s="683"/>
      <c r="ITA50" s="683"/>
      <c r="ITB50" s="683"/>
      <c r="ITC50" s="683"/>
      <c r="ITD50" s="683"/>
      <c r="ITE50" s="683"/>
      <c r="ITF50" s="683"/>
      <c r="ITG50" s="683"/>
      <c r="ITH50" s="683"/>
      <c r="ITI50" s="683"/>
      <c r="ITJ50" s="683"/>
      <c r="ITK50" s="683"/>
      <c r="ITL50" s="683"/>
      <c r="ITM50" s="683"/>
      <c r="ITN50" s="683"/>
      <c r="ITO50" s="683"/>
      <c r="ITP50" s="683"/>
      <c r="ITQ50" s="683"/>
      <c r="ITR50" s="683"/>
      <c r="ITS50" s="683"/>
      <c r="ITT50" s="683"/>
      <c r="ITU50" s="683"/>
      <c r="ITV50" s="683"/>
      <c r="ITW50" s="683"/>
      <c r="ITX50" s="683"/>
      <c r="ITY50" s="683"/>
      <c r="ITZ50" s="683"/>
      <c r="IUA50" s="683"/>
      <c r="IUB50" s="683"/>
      <c r="IUC50" s="683"/>
      <c r="IUD50" s="683"/>
      <c r="IUE50" s="683"/>
      <c r="IUF50" s="683"/>
      <c r="IUG50" s="683"/>
      <c r="IUH50" s="683"/>
      <c r="IUI50" s="683"/>
      <c r="IUJ50" s="683"/>
      <c r="IUK50" s="683"/>
      <c r="IUL50" s="683"/>
      <c r="IUM50" s="683"/>
      <c r="IUN50" s="683"/>
      <c r="IUO50" s="683"/>
      <c r="IUP50" s="683"/>
      <c r="IUQ50" s="683"/>
      <c r="IUR50" s="683"/>
      <c r="IUS50" s="683"/>
      <c r="IUT50" s="683"/>
      <c r="IUU50" s="683"/>
      <c r="IUV50" s="683"/>
      <c r="IUW50" s="683"/>
      <c r="IUX50" s="683"/>
      <c r="IUY50" s="683"/>
      <c r="IUZ50" s="683"/>
      <c r="IVA50" s="683"/>
      <c r="IVB50" s="683"/>
      <c r="IVC50" s="683"/>
      <c r="IVD50" s="683"/>
      <c r="IVE50" s="683"/>
      <c r="IVF50" s="683"/>
      <c r="IVG50" s="683"/>
      <c r="IVH50" s="683"/>
      <c r="IVI50" s="683"/>
      <c r="IVJ50" s="683"/>
      <c r="IVK50" s="683"/>
      <c r="IVL50" s="683"/>
      <c r="IVM50" s="683"/>
      <c r="IVN50" s="683"/>
      <c r="IVO50" s="683"/>
      <c r="IVP50" s="683"/>
      <c r="IVQ50" s="683"/>
      <c r="IVR50" s="683"/>
      <c r="IVS50" s="683"/>
      <c r="IVT50" s="683"/>
      <c r="IVU50" s="683"/>
      <c r="IVV50" s="683"/>
      <c r="IVW50" s="683"/>
      <c r="IVX50" s="683"/>
      <c r="IVY50" s="683"/>
      <c r="IVZ50" s="683"/>
      <c r="IWA50" s="683"/>
      <c r="IWB50" s="683"/>
      <c r="IWC50" s="683"/>
      <c r="IWD50" s="683"/>
      <c r="IWE50" s="683"/>
      <c r="IWF50" s="683"/>
      <c r="IWG50" s="683"/>
      <c r="IWH50" s="683"/>
      <c r="IWI50" s="683"/>
      <c r="IWJ50" s="683"/>
      <c r="IWK50" s="683"/>
      <c r="IWL50" s="683"/>
      <c r="IWM50" s="683"/>
      <c r="IWN50" s="683"/>
      <c r="IWO50" s="683"/>
      <c r="IWP50" s="683"/>
      <c r="IWQ50" s="683"/>
      <c r="IWR50" s="683"/>
      <c r="IWS50" s="683"/>
      <c r="IWT50" s="683"/>
      <c r="IWU50" s="683"/>
      <c r="IWV50" s="683"/>
      <c r="IWW50" s="683"/>
      <c r="IWX50" s="683"/>
      <c r="IWY50" s="683"/>
      <c r="IWZ50" s="683"/>
      <c r="IXA50" s="683"/>
      <c r="IXB50" s="683"/>
      <c r="IXC50" s="683"/>
      <c r="IXD50" s="683"/>
      <c r="IXE50" s="683"/>
      <c r="IXF50" s="683"/>
      <c r="IXG50" s="683"/>
      <c r="IXH50" s="683"/>
      <c r="IXI50" s="683"/>
      <c r="IXJ50" s="683"/>
      <c r="IXK50" s="683"/>
      <c r="IXL50" s="683"/>
      <c r="IXM50" s="683"/>
      <c r="IXN50" s="683"/>
      <c r="IXO50" s="683"/>
      <c r="IXP50" s="683"/>
      <c r="IXQ50" s="683"/>
      <c r="IXR50" s="683"/>
      <c r="IXS50" s="683"/>
      <c r="IXT50" s="683"/>
      <c r="IXU50" s="683"/>
      <c r="IXV50" s="683"/>
      <c r="IXW50" s="683"/>
      <c r="IXX50" s="683"/>
      <c r="IXY50" s="683"/>
      <c r="IXZ50" s="683"/>
      <c r="IYA50" s="683"/>
      <c r="IYB50" s="683"/>
      <c r="IYC50" s="683"/>
      <c r="IYD50" s="683"/>
      <c r="IYE50" s="683"/>
      <c r="IYF50" s="683"/>
      <c r="IYG50" s="683"/>
      <c r="IYH50" s="683"/>
      <c r="IYI50" s="683"/>
      <c r="IYJ50" s="683"/>
      <c r="IYK50" s="683"/>
      <c r="IYL50" s="683"/>
      <c r="IYM50" s="683"/>
      <c r="IYN50" s="683"/>
      <c r="IYO50" s="683"/>
      <c r="IYP50" s="683"/>
      <c r="IYQ50" s="683"/>
      <c r="IYR50" s="683"/>
      <c r="IYS50" s="683"/>
      <c r="IYT50" s="683"/>
      <c r="IYU50" s="683"/>
      <c r="IYV50" s="683"/>
      <c r="IYW50" s="683"/>
      <c r="IYX50" s="683"/>
      <c r="IYY50" s="683"/>
      <c r="IYZ50" s="683"/>
      <c r="IZA50" s="683"/>
      <c r="IZB50" s="683"/>
      <c r="IZC50" s="683"/>
      <c r="IZD50" s="683"/>
      <c r="IZE50" s="683"/>
      <c r="IZF50" s="683"/>
      <c r="IZG50" s="683"/>
      <c r="IZH50" s="683"/>
      <c r="IZI50" s="683"/>
      <c r="IZJ50" s="683"/>
      <c r="IZK50" s="683"/>
      <c r="IZL50" s="683"/>
      <c r="IZM50" s="683"/>
      <c r="IZN50" s="683"/>
      <c r="IZO50" s="683"/>
      <c r="IZP50" s="683"/>
      <c r="IZQ50" s="683"/>
      <c r="IZR50" s="683"/>
      <c r="IZS50" s="683"/>
      <c r="IZT50" s="683"/>
      <c r="IZU50" s="683"/>
      <c r="IZV50" s="683"/>
      <c r="IZW50" s="683"/>
      <c r="IZX50" s="683"/>
      <c r="IZY50" s="683"/>
      <c r="IZZ50" s="683"/>
      <c r="JAA50" s="683"/>
      <c r="JAB50" s="683"/>
      <c r="JAC50" s="683"/>
      <c r="JAD50" s="683"/>
      <c r="JAE50" s="683"/>
      <c r="JAF50" s="683"/>
      <c r="JAG50" s="683"/>
      <c r="JAH50" s="683"/>
      <c r="JAI50" s="683"/>
      <c r="JAJ50" s="683"/>
      <c r="JAK50" s="683"/>
      <c r="JAL50" s="683"/>
      <c r="JAM50" s="683"/>
      <c r="JAN50" s="683"/>
      <c r="JAO50" s="683"/>
      <c r="JAP50" s="683"/>
      <c r="JAQ50" s="683"/>
      <c r="JAR50" s="683"/>
      <c r="JAS50" s="683"/>
      <c r="JAT50" s="683"/>
      <c r="JAU50" s="683"/>
      <c r="JAV50" s="683"/>
      <c r="JAW50" s="683"/>
      <c r="JAX50" s="683"/>
      <c r="JAY50" s="683"/>
      <c r="JAZ50" s="683"/>
      <c r="JBA50" s="683"/>
      <c r="JBB50" s="683"/>
      <c r="JBC50" s="683"/>
      <c r="JBD50" s="683"/>
      <c r="JBE50" s="683"/>
      <c r="JBF50" s="683"/>
      <c r="JBG50" s="683"/>
      <c r="JBH50" s="683"/>
      <c r="JBI50" s="683"/>
      <c r="JBJ50" s="683"/>
      <c r="JBK50" s="683"/>
      <c r="JBL50" s="683"/>
      <c r="JBM50" s="683"/>
      <c r="JBN50" s="683"/>
      <c r="JBO50" s="683"/>
      <c r="JBP50" s="683"/>
      <c r="JBQ50" s="683"/>
      <c r="JBR50" s="683"/>
      <c r="JBS50" s="683"/>
      <c r="JBT50" s="683"/>
      <c r="JBU50" s="683"/>
      <c r="JBV50" s="683"/>
      <c r="JBW50" s="683"/>
      <c r="JBX50" s="683"/>
      <c r="JBY50" s="683"/>
      <c r="JBZ50" s="683"/>
      <c r="JCA50" s="683"/>
      <c r="JCB50" s="683"/>
      <c r="JCC50" s="683"/>
      <c r="JCD50" s="683"/>
      <c r="JCE50" s="683"/>
      <c r="JCF50" s="683"/>
      <c r="JCG50" s="683"/>
      <c r="JCH50" s="683"/>
      <c r="JCI50" s="683"/>
      <c r="JCJ50" s="683"/>
      <c r="JCK50" s="683"/>
      <c r="JCL50" s="683"/>
      <c r="JCM50" s="683"/>
      <c r="JCN50" s="683"/>
      <c r="JCO50" s="683"/>
      <c r="JCP50" s="683"/>
      <c r="JCQ50" s="683"/>
      <c r="JCR50" s="683"/>
      <c r="JCS50" s="683"/>
      <c r="JCT50" s="683"/>
      <c r="JCU50" s="683"/>
      <c r="JCV50" s="683"/>
      <c r="JCW50" s="683"/>
      <c r="JCX50" s="683"/>
      <c r="JCY50" s="683"/>
      <c r="JCZ50" s="683"/>
      <c r="JDA50" s="683"/>
      <c r="JDB50" s="683"/>
      <c r="JDC50" s="683"/>
      <c r="JDD50" s="683"/>
      <c r="JDE50" s="683"/>
      <c r="JDF50" s="683"/>
      <c r="JDG50" s="683"/>
      <c r="JDH50" s="683"/>
      <c r="JDI50" s="683"/>
      <c r="JDJ50" s="683"/>
      <c r="JDK50" s="683"/>
      <c r="JDL50" s="683"/>
      <c r="JDM50" s="683"/>
      <c r="JDN50" s="683"/>
      <c r="JDO50" s="683"/>
      <c r="JDP50" s="683"/>
      <c r="JDQ50" s="683"/>
      <c r="JDR50" s="683"/>
      <c r="JDS50" s="683"/>
      <c r="JDT50" s="683"/>
      <c r="JDU50" s="683"/>
      <c r="JDV50" s="683"/>
      <c r="JDW50" s="683"/>
      <c r="JDX50" s="683"/>
      <c r="JDY50" s="683"/>
      <c r="JDZ50" s="683"/>
      <c r="JEA50" s="683"/>
      <c r="JEB50" s="683"/>
      <c r="JEC50" s="683"/>
      <c r="JED50" s="683"/>
      <c r="JEE50" s="683"/>
      <c r="JEF50" s="683"/>
      <c r="JEG50" s="683"/>
      <c r="JEH50" s="683"/>
      <c r="JEI50" s="683"/>
      <c r="JEJ50" s="683"/>
      <c r="JEK50" s="683"/>
      <c r="JEL50" s="683"/>
      <c r="JEM50" s="683"/>
      <c r="JEN50" s="683"/>
      <c r="JEO50" s="683"/>
      <c r="JEP50" s="683"/>
      <c r="JEQ50" s="683"/>
      <c r="JER50" s="683"/>
      <c r="JES50" s="683"/>
      <c r="JET50" s="683"/>
      <c r="JEU50" s="683"/>
      <c r="JEV50" s="683"/>
      <c r="JEW50" s="683"/>
      <c r="JEX50" s="683"/>
      <c r="JEY50" s="683"/>
      <c r="JEZ50" s="683"/>
      <c r="JFA50" s="683"/>
      <c r="JFB50" s="683"/>
      <c r="JFC50" s="683"/>
      <c r="JFD50" s="683"/>
      <c r="JFE50" s="683"/>
      <c r="JFF50" s="683"/>
      <c r="JFG50" s="683"/>
      <c r="JFH50" s="683"/>
      <c r="JFI50" s="683"/>
      <c r="JFJ50" s="683"/>
      <c r="JFK50" s="683"/>
      <c r="JFL50" s="683"/>
      <c r="JFM50" s="683"/>
      <c r="JFN50" s="683"/>
      <c r="JFO50" s="683"/>
      <c r="JFP50" s="683"/>
      <c r="JFQ50" s="683"/>
      <c r="JFR50" s="683"/>
      <c r="JFS50" s="683"/>
      <c r="JFT50" s="683"/>
      <c r="JFU50" s="683"/>
      <c r="JFV50" s="683"/>
      <c r="JFW50" s="683"/>
      <c r="JFX50" s="683"/>
      <c r="JFY50" s="683"/>
      <c r="JFZ50" s="683"/>
      <c r="JGA50" s="683"/>
      <c r="JGB50" s="683"/>
      <c r="JGC50" s="683"/>
      <c r="JGD50" s="683"/>
      <c r="JGE50" s="683"/>
      <c r="JGF50" s="683"/>
      <c r="JGG50" s="683"/>
      <c r="JGH50" s="683"/>
      <c r="JGI50" s="683"/>
      <c r="JGJ50" s="683"/>
      <c r="JGK50" s="683"/>
      <c r="JGL50" s="683"/>
      <c r="JGM50" s="683"/>
      <c r="JGN50" s="683"/>
      <c r="JGO50" s="683"/>
      <c r="JGP50" s="683"/>
      <c r="JGQ50" s="683"/>
      <c r="JGR50" s="683"/>
      <c r="JGS50" s="683"/>
      <c r="JGT50" s="683"/>
      <c r="JGU50" s="683"/>
      <c r="JGV50" s="683"/>
      <c r="JGW50" s="683"/>
      <c r="JGX50" s="683"/>
      <c r="JGY50" s="683"/>
      <c r="JGZ50" s="683"/>
      <c r="JHA50" s="683"/>
      <c r="JHB50" s="683"/>
      <c r="JHC50" s="683"/>
      <c r="JHD50" s="683"/>
      <c r="JHE50" s="683"/>
      <c r="JHF50" s="683"/>
      <c r="JHG50" s="683"/>
      <c r="JHH50" s="683"/>
      <c r="JHI50" s="683"/>
      <c r="JHJ50" s="683"/>
      <c r="JHK50" s="683"/>
      <c r="JHL50" s="683"/>
      <c r="JHM50" s="683"/>
      <c r="JHN50" s="683"/>
      <c r="JHO50" s="683"/>
      <c r="JHP50" s="683"/>
      <c r="JHQ50" s="683"/>
      <c r="JHR50" s="683"/>
      <c r="JHS50" s="683"/>
      <c r="JHT50" s="683"/>
      <c r="JHU50" s="683"/>
      <c r="JHV50" s="683"/>
      <c r="JHW50" s="683"/>
      <c r="JHX50" s="683"/>
      <c r="JHY50" s="683"/>
      <c r="JHZ50" s="683"/>
      <c r="JIA50" s="683"/>
      <c r="JIB50" s="683"/>
      <c r="JIC50" s="683"/>
      <c r="JID50" s="683"/>
      <c r="JIE50" s="683"/>
      <c r="JIF50" s="683"/>
      <c r="JIG50" s="683"/>
      <c r="JIH50" s="683"/>
      <c r="JII50" s="683"/>
      <c r="JIJ50" s="683"/>
      <c r="JIK50" s="683"/>
      <c r="JIL50" s="683"/>
      <c r="JIM50" s="683"/>
      <c r="JIN50" s="683"/>
      <c r="JIO50" s="683"/>
      <c r="JIP50" s="683"/>
      <c r="JIQ50" s="683"/>
      <c r="JIR50" s="683"/>
      <c r="JIS50" s="683"/>
      <c r="JIT50" s="683"/>
      <c r="JIU50" s="683"/>
      <c r="JIV50" s="683"/>
      <c r="JIW50" s="683"/>
      <c r="JIX50" s="683"/>
      <c r="JIY50" s="683"/>
      <c r="JIZ50" s="683"/>
      <c r="JJA50" s="683"/>
      <c r="JJB50" s="683"/>
      <c r="JJC50" s="683"/>
      <c r="JJD50" s="683"/>
      <c r="JJE50" s="683"/>
      <c r="JJF50" s="683"/>
      <c r="JJG50" s="683"/>
      <c r="JJH50" s="683"/>
      <c r="JJI50" s="683"/>
      <c r="JJJ50" s="683"/>
      <c r="JJK50" s="683"/>
      <c r="JJL50" s="683"/>
      <c r="JJM50" s="683"/>
      <c r="JJN50" s="683"/>
      <c r="JJO50" s="683"/>
      <c r="JJP50" s="683"/>
      <c r="JJQ50" s="683"/>
      <c r="JJR50" s="683"/>
      <c r="JJS50" s="683"/>
      <c r="JJT50" s="683"/>
      <c r="JJU50" s="683"/>
      <c r="JJV50" s="683"/>
      <c r="JJW50" s="683"/>
      <c r="JJX50" s="683"/>
      <c r="JJY50" s="683"/>
      <c r="JJZ50" s="683"/>
      <c r="JKA50" s="683"/>
      <c r="JKB50" s="683"/>
      <c r="JKC50" s="683"/>
      <c r="JKD50" s="683"/>
      <c r="JKE50" s="683"/>
      <c r="JKF50" s="683"/>
      <c r="JKG50" s="683"/>
      <c r="JKH50" s="683"/>
      <c r="JKI50" s="683"/>
      <c r="JKJ50" s="683"/>
      <c r="JKK50" s="683"/>
      <c r="JKL50" s="683"/>
      <c r="JKM50" s="683"/>
      <c r="JKN50" s="683"/>
      <c r="JKO50" s="683"/>
      <c r="JKP50" s="683"/>
      <c r="JKQ50" s="683"/>
      <c r="JKR50" s="683"/>
      <c r="JKS50" s="683"/>
      <c r="JKT50" s="683"/>
      <c r="JKU50" s="683"/>
      <c r="JKV50" s="683"/>
      <c r="JKW50" s="683"/>
      <c r="JKX50" s="683"/>
      <c r="JKY50" s="683"/>
      <c r="JKZ50" s="683"/>
      <c r="JLA50" s="683"/>
      <c r="JLB50" s="683"/>
      <c r="JLC50" s="683"/>
      <c r="JLD50" s="683"/>
      <c r="JLE50" s="683"/>
      <c r="JLF50" s="683"/>
      <c r="JLG50" s="683"/>
      <c r="JLH50" s="683"/>
      <c r="JLI50" s="683"/>
      <c r="JLJ50" s="683"/>
      <c r="JLK50" s="683"/>
      <c r="JLL50" s="683"/>
      <c r="JLM50" s="683"/>
      <c r="JLN50" s="683"/>
      <c r="JLO50" s="683"/>
      <c r="JLP50" s="683"/>
      <c r="JLQ50" s="683"/>
      <c r="JLR50" s="683"/>
      <c r="JLS50" s="683"/>
      <c r="JLT50" s="683"/>
      <c r="JLU50" s="683"/>
      <c r="JLV50" s="683"/>
      <c r="JLW50" s="683"/>
      <c r="JLX50" s="683"/>
      <c r="JLY50" s="683"/>
      <c r="JLZ50" s="683"/>
      <c r="JMA50" s="683"/>
      <c r="JMB50" s="683"/>
      <c r="JMC50" s="683"/>
      <c r="JMD50" s="683"/>
      <c r="JME50" s="683"/>
      <c r="JMF50" s="683"/>
      <c r="JMG50" s="683"/>
      <c r="JMH50" s="683"/>
      <c r="JMI50" s="683"/>
      <c r="JMJ50" s="683"/>
      <c r="JMK50" s="683"/>
      <c r="JML50" s="683"/>
      <c r="JMM50" s="683"/>
      <c r="JMN50" s="683"/>
      <c r="JMO50" s="683"/>
      <c r="JMP50" s="683"/>
      <c r="JMQ50" s="683"/>
      <c r="JMR50" s="683"/>
      <c r="JMS50" s="683"/>
      <c r="JMT50" s="683"/>
      <c r="JMU50" s="683"/>
      <c r="JMV50" s="683"/>
      <c r="JMW50" s="683"/>
      <c r="JMX50" s="683"/>
      <c r="JMY50" s="683"/>
      <c r="JMZ50" s="683"/>
      <c r="JNA50" s="683"/>
      <c r="JNB50" s="683"/>
      <c r="JNC50" s="683"/>
      <c r="JND50" s="683"/>
      <c r="JNE50" s="683"/>
      <c r="JNF50" s="683"/>
      <c r="JNG50" s="683"/>
      <c r="JNH50" s="683"/>
      <c r="JNI50" s="683"/>
      <c r="JNJ50" s="683"/>
      <c r="JNK50" s="683"/>
      <c r="JNL50" s="683"/>
      <c r="JNM50" s="683"/>
      <c r="JNN50" s="683"/>
      <c r="JNO50" s="683"/>
      <c r="JNP50" s="683"/>
      <c r="JNQ50" s="683"/>
      <c r="JNR50" s="683"/>
      <c r="JNS50" s="683"/>
      <c r="JNT50" s="683"/>
      <c r="JNU50" s="683"/>
      <c r="JNV50" s="683"/>
      <c r="JNW50" s="683"/>
      <c r="JNX50" s="683"/>
      <c r="JNY50" s="683"/>
      <c r="JNZ50" s="683"/>
      <c r="JOA50" s="683"/>
      <c r="JOB50" s="683"/>
      <c r="JOC50" s="683"/>
      <c r="JOD50" s="683"/>
      <c r="JOE50" s="683"/>
      <c r="JOF50" s="683"/>
      <c r="JOG50" s="683"/>
      <c r="JOH50" s="683"/>
      <c r="JOI50" s="683"/>
      <c r="JOJ50" s="683"/>
      <c r="JOK50" s="683"/>
      <c r="JOL50" s="683"/>
      <c r="JOM50" s="683"/>
      <c r="JON50" s="683"/>
      <c r="JOO50" s="683"/>
      <c r="JOP50" s="683"/>
      <c r="JOQ50" s="683"/>
      <c r="JOR50" s="683"/>
      <c r="JOS50" s="683"/>
      <c r="JOT50" s="683"/>
      <c r="JOU50" s="683"/>
      <c r="JOV50" s="683"/>
      <c r="JOW50" s="683"/>
      <c r="JOX50" s="683"/>
      <c r="JOY50" s="683"/>
      <c r="JOZ50" s="683"/>
      <c r="JPA50" s="683"/>
      <c r="JPB50" s="683"/>
      <c r="JPC50" s="683"/>
      <c r="JPD50" s="683"/>
      <c r="JPE50" s="683"/>
      <c r="JPF50" s="683"/>
      <c r="JPG50" s="683"/>
      <c r="JPH50" s="683"/>
      <c r="JPI50" s="683"/>
      <c r="JPJ50" s="683"/>
      <c r="JPK50" s="683"/>
      <c r="JPL50" s="683"/>
      <c r="JPM50" s="683"/>
      <c r="JPN50" s="683"/>
      <c r="JPO50" s="683"/>
      <c r="JPP50" s="683"/>
      <c r="JPQ50" s="683"/>
      <c r="JPR50" s="683"/>
      <c r="JPS50" s="683"/>
      <c r="JPT50" s="683"/>
      <c r="JPU50" s="683"/>
      <c r="JPV50" s="683"/>
      <c r="JPW50" s="683"/>
      <c r="JPX50" s="683"/>
      <c r="JPY50" s="683"/>
      <c r="JPZ50" s="683"/>
      <c r="JQA50" s="683"/>
      <c r="JQB50" s="683"/>
      <c r="JQC50" s="683"/>
      <c r="JQD50" s="683"/>
      <c r="JQE50" s="683"/>
      <c r="JQF50" s="683"/>
      <c r="JQG50" s="683"/>
      <c r="JQH50" s="683"/>
      <c r="JQI50" s="683"/>
      <c r="JQJ50" s="683"/>
      <c r="JQK50" s="683"/>
      <c r="JQL50" s="683"/>
      <c r="JQM50" s="683"/>
      <c r="JQN50" s="683"/>
      <c r="JQO50" s="683"/>
      <c r="JQP50" s="683"/>
      <c r="JQQ50" s="683"/>
      <c r="JQR50" s="683"/>
      <c r="JQS50" s="683"/>
      <c r="JQT50" s="683"/>
      <c r="JQU50" s="683"/>
      <c r="JQV50" s="683"/>
      <c r="JQW50" s="683"/>
      <c r="JQX50" s="683"/>
      <c r="JQY50" s="683"/>
      <c r="JQZ50" s="683"/>
      <c r="JRA50" s="683"/>
      <c r="JRB50" s="683"/>
      <c r="JRC50" s="683"/>
      <c r="JRD50" s="683"/>
      <c r="JRE50" s="683"/>
      <c r="JRF50" s="683"/>
      <c r="JRG50" s="683"/>
      <c r="JRH50" s="683"/>
      <c r="JRI50" s="683"/>
      <c r="JRJ50" s="683"/>
      <c r="JRK50" s="683"/>
      <c r="JRL50" s="683"/>
      <c r="JRM50" s="683"/>
      <c r="JRN50" s="683"/>
      <c r="JRO50" s="683"/>
      <c r="JRP50" s="683"/>
      <c r="JRQ50" s="683"/>
      <c r="JRR50" s="683"/>
      <c r="JRS50" s="683"/>
      <c r="JRT50" s="683"/>
      <c r="JRU50" s="683"/>
      <c r="JRV50" s="683"/>
      <c r="JRW50" s="683"/>
      <c r="JRX50" s="683"/>
      <c r="JRY50" s="683"/>
      <c r="JRZ50" s="683"/>
      <c r="JSA50" s="683"/>
      <c r="JSB50" s="683"/>
      <c r="JSC50" s="683"/>
      <c r="JSD50" s="683"/>
      <c r="JSE50" s="683"/>
      <c r="JSF50" s="683"/>
      <c r="JSG50" s="683"/>
      <c r="JSH50" s="683"/>
      <c r="JSI50" s="683"/>
      <c r="JSJ50" s="683"/>
      <c r="JSK50" s="683"/>
      <c r="JSL50" s="683"/>
      <c r="JSM50" s="683"/>
      <c r="JSN50" s="683"/>
      <c r="JSO50" s="683"/>
      <c r="JSP50" s="683"/>
      <c r="JSQ50" s="683"/>
      <c r="JSR50" s="683"/>
      <c r="JSS50" s="683"/>
      <c r="JST50" s="683"/>
      <c r="JSU50" s="683"/>
      <c r="JSV50" s="683"/>
      <c r="JSW50" s="683"/>
      <c r="JSX50" s="683"/>
      <c r="JSY50" s="683"/>
      <c r="JSZ50" s="683"/>
      <c r="JTA50" s="683"/>
      <c r="JTB50" s="683"/>
      <c r="JTC50" s="683"/>
      <c r="JTD50" s="683"/>
      <c r="JTE50" s="683"/>
      <c r="JTF50" s="683"/>
      <c r="JTG50" s="683"/>
      <c r="JTH50" s="683"/>
      <c r="JTI50" s="683"/>
      <c r="JTJ50" s="683"/>
      <c r="JTK50" s="683"/>
      <c r="JTL50" s="683"/>
      <c r="JTM50" s="683"/>
      <c r="JTN50" s="683"/>
      <c r="JTO50" s="683"/>
      <c r="JTP50" s="683"/>
      <c r="JTQ50" s="683"/>
      <c r="JTR50" s="683"/>
      <c r="JTS50" s="683"/>
      <c r="JTT50" s="683"/>
      <c r="JTU50" s="683"/>
      <c r="JTV50" s="683"/>
      <c r="JTW50" s="683"/>
      <c r="JTX50" s="683"/>
      <c r="JTY50" s="683"/>
      <c r="JTZ50" s="683"/>
      <c r="JUA50" s="683"/>
      <c r="JUB50" s="683"/>
      <c r="JUC50" s="683"/>
      <c r="JUD50" s="683"/>
      <c r="JUE50" s="683"/>
      <c r="JUF50" s="683"/>
      <c r="JUG50" s="683"/>
      <c r="JUH50" s="683"/>
      <c r="JUI50" s="683"/>
      <c r="JUJ50" s="683"/>
      <c r="JUK50" s="683"/>
      <c r="JUL50" s="683"/>
      <c r="JUM50" s="683"/>
      <c r="JUN50" s="683"/>
      <c r="JUO50" s="683"/>
      <c r="JUP50" s="683"/>
      <c r="JUQ50" s="683"/>
      <c r="JUR50" s="683"/>
      <c r="JUS50" s="683"/>
      <c r="JUT50" s="683"/>
      <c r="JUU50" s="683"/>
      <c r="JUV50" s="683"/>
      <c r="JUW50" s="683"/>
      <c r="JUX50" s="683"/>
      <c r="JUY50" s="683"/>
      <c r="JUZ50" s="683"/>
      <c r="JVA50" s="683"/>
      <c r="JVB50" s="683"/>
      <c r="JVC50" s="683"/>
      <c r="JVD50" s="683"/>
      <c r="JVE50" s="683"/>
      <c r="JVF50" s="683"/>
      <c r="JVG50" s="683"/>
      <c r="JVH50" s="683"/>
      <c r="JVI50" s="683"/>
      <c r="JVJ50" s="683"/>
      <c r="JVK50" s="683"/>
      <c r="JVL50" s="683"/>
      <c r="JVM50" s="683"/>
      <c r="JVN50" s="683"/>
      <c r="JVO50" s="683"/>
      <c r="JVP50" s="683"/>
      <c r="JVQ50" s="683"/>
      <c r="JVR50" s="683"/>
      <c r="JVS50" s="683"/>
      <c r="JVT50" s="683"/>
      <c r="JVU50" s="683"/>
      <c r="JVV50" s="683"/>
      <c r="JVW50" s="683"/>
      <c r="JVX50" s="683"/>
      <c r="JVY50" s="683"/>
      <c r="JVZ50" s="683"/>
      <c r="JWA50" s="683"/>
      <c r="JWB50" s="683"/>
      <c r="JWC50" s="683"/>
      <c r="JWD50" s="683"/>
      <c r="JWE50" s="683"/>
      <c r="JWF50" s="683"/>
      <c r="JWG50" s="683"/>
      <c r="JWH50" s="683"/>
      <c r="JWI50" s="683"/>
      <c r="JWJ50" s="683"/>
      <c r="JWK50" s="683"/>
      <c r="JWL50" s="683"/>
      <c r="JWM50" s="683"/>
      <c r="JWN50" s="683"/>
      <c r="JWO50" s="683"/>
      <c r="JWP50" s="683"/>
      <c r="JWQ50" s="683"/>
      <c r="JWR50" s="683"/>
      <c r="JWS50" s="683"/>
      <c r="JWT50" s="683"/>
      <c r="JWU50" s="683"/>
      <c r="JWV50" s="683"/>
      <c r="JWW50" s="683"/>
      <c r="JWX50" s="683"/>
      <c r="JWY50" s="683"/>
      <c r="JWZ50" s="683"/>
      <c r="JXA50" s="683"/>
      <c r="JXB50" s="683"/>
      <c r="JXC50" s="683"/>
      <c r="JXD50" s="683"/>
      <c r="JXE50" s="683"/>
      <c r="JXF50" s="683"/>
      <c r="JXG50" s="683"/>
      <c r="JXH50" s="683"/>
      <c r="JXI50" s="683"/>
      <c r="JXJ50" s="683"/>
      <c r="JXK50" s="683"/>
      <c r="JXL50" s="683"/>
      <c r="JXM50" s="683"/>
      <c r="JXN50" s="683"/>
      <c r="JXO50" s="683"/>
      <c r="JXP50" s="683"/>
      <c r="JXQ50" s="683"/>
      <c r="JXR50" s="683"/>
      <c r="JXS50" s="683"/>
      <c r="JXT50" s="683"/>
      <c r="JXU50" s="683"/>
      <c r="JXV50" s="683"/>
      <c r="JXW50" s="683"/>
      <c r="JXX50" s="683"/>
      <c r="JXY50" s="683"/>
      <c r="JXZ50" s="683"/>
      <c r="JYA50" s="683"/>
      <c r="JYB50" s="683"/>
      <c r="JYC50" s="683"/>
      <c r="JYD50" s="683"/>
      <c r="JYE50" s="683"/>
      <c r="JYF50" s="683"/>
      <c r="JYG50" s="683"/>
      <c r="JYH50" s="683"/>
      <c r="JYI50" s="683"/>
      <c r="JYJ50" s="683"/>
      <c r="JYK50" s="683"/>
      <c r="JYL50" s="683"/>
      <c r="JYM50" s="683"/>
      <c r="JYN50" s="683"/>
      <c r="JYO50" s="683"/>
      <c r="JYP50" s="683"/>
      <c r="JYQ50" s="683"/>
      <c r="JYR50" s="683"/>
      <c r="JYS50" s="683"/>
      <c r="JYT50" s="683"/>
      <c r="JYU50" s="683"/>
      <c r="JYV50" s="683"/>
      <c r="JYW50" s="683"/>
      <c r="JYX50" s="683"/>
      <c r="JYY50" s="683"/>
      <c r="JYZ50" s="683"/>
      <c r="JZA50" s="683"/>
      <c r="JZB50" s="683"/>
      <c r="JZC50" s="683"/>
      <c r="JZD50" s="683"/>
      <c r="JZE50" s="683"/>
      <c r="JZF50" s="683"/>
      <c r="JZG50" s="683"/>
      <c r="JZH50" s="683"/>
      <c r="JZI50" s="683"/>
      <c r="JZJ50" s="683"/>
      <c r="JZK50" s="683"/>
      <c r="JZL50" s="683"/>
      <c r="JZM50" s="683"/>
      <c r="JZN50" s="683"/>
      <c r="JZO50" s="683"/>
      <c r="JZP50" s="683"/>
      <c r="JZQ50" s="683"/>
      <c r="JZR50" s="683"/>
      <c r="JZS50" s="683"/>
      <c r="JZT50" s="683"/>
      <c r="JZU50" s="683"/>
      <c r="JZV50" s="683"/>
      <c r="JZW50" s="683"/>
      <c r="JZX50" s="683"/>
      <c r="JZY50" s="683"/>
      <c r="JZZ50" s="683"/>
      <c r="KAA50" s="683"/>
      <c r="KAB50" s="683"/>
      <c r="KAC50" s="683"/>
      <c r="KAD50" s="683"/>
      <c r="KAE50" s="683"/>
      <c r="KAF50" s="683"/>
      <c r="KAG50" s="683"/>
      <c r="KAH50" s="683"/>
      <c r="KAI50" s="683"/>
      <c r="KAJ50" s="683"/>
      <c r="KAK50" s="683"/>
      <c r="KAL50" s="683"/>
      <c r="KAM50" s="683"/>
      <c r="KAN50" s="683"/>
      <c r="KAO50" s="683"/>
      <c r="KAP50" s="683"/>
      <c r="KAQ50" s="683"/>
      <c r="KAR50" s="683"/>
      <c r="KAS50" s="683"/>
      <c r="KAT50" s="683"/>
      <c r="KAU50" s="683"/>
      <c r="KAV50" s="683"/>
      <c r="KAW50" s="683"/>
      <c r="KAX50" s="683"/>
      <c r="KAY50" s="683"/>
      <c r="KAZ50" s="683"/>
      <c r="KBA50" s="683"/>
      <c r="KBB50" s="683"/>
      <c r="KBC50" s="683"/>
      <c r="KBD50" s="683"/>
      <c r="KBE50" s="683"/>
      <c r="KBF50" s="683"/>
      <c r="KBG50" s="683"/>
      <c r="KBH50" s="683"/>
      <c r="KBI50" s="683"/>
      <c r="KBJ50" s="683"/>
      <c r="KBK50" s="683"/>
      <c r="KBL50" s="683"/>
      <c r="KBM50" s="683"/>
      <c r="KBN50" s="683"/>
      <c r="KBO50" s="683"/>
      <c r="KBP50" s="683"/>
      <c r="KBQ50" s="683"/>
      <c r="KBR50" s="683"/>
      <c r="KBS50" s="683"/>
      <c r="KBT50" s="683"/>
      <c r="KBU50" s="683"/>
      <c r="KBV50" s="683"/>
      <c r="KBW50" s="683"/>
      <c r="KBX50" s="683"/>
      <c r="KBY50" s="683"/>
      <c r="KBZ50" s="683"/>
      <c r="KCA50" s="683"/>
      <c r="KCB50" s="683"/>
      <c r="KCC50" s="683"/>
      <c r="KCD50" s="683"/>
      <c r="KCE50" s="683"/>
      <c r="KCF50" s="683"/>
      <c r="KCG50" s="683"/>
      <c r="KCH50" s="683"/>
      <c r="KCI50" s="683"/>
      <c r="KCJ50" s="683"/>
      <c r="KCK50" s="683"/>
      <c r="KCL50" s="683"/>
      <c r="KCM50" s="683"/>
      <c r="KCN50" s="683"/>
      <c r="KCO50" s="683"/>
      <c r="KCP50" s="683"/>
      <c r="KCQ50" s="683"/>
      <c r="KCR50" s="683"/>
      <c r="KCS50" s="683"/>
      <c r="KCT50" s="683"/>
      <c r="KCU50" s="683"/>
      <c r="KCV50" s="683"/>
      <c r="KCW50" s="683"/>
      <c r="KCX50" s="683"/>
      <c r="KCY50" s="683"/>
      <c r="KCZ50" s="683"/>
      <c r="KDA50" s="683"/>
      <c r="KDB50" s="683"/>
      <c r="KDC50" s="683"/>
      <c r="KDD50" s="683"/>
      <c r="KDE50" s="683"/>
      <c r="KDF50" s="683"/>
      <c r="KDG50" s="683"/>
      <c r="KDH50" s="683"/>
      <c r="KDI50" s="683"/>
      <c r="KDJ50" s="683"/>
      <c r="KDK50" s="683"/>
      <c r="KDL50" s="683"/>
      <c r="KDM50" s="683"/>
      <c r="KDN50" s="683"/>
      <c r="KDO50" s="683"/>
      <c r="KDP50" s="683"/>
      <c r="KDQ50" s="683"/>
      <c r="KDR50" s="683"/>
      <c r="KDS50" s="683"/>
      <c r="KDT50" s="683"/>
      <c r="KDU50" s="683"/>
      <c r="KDV50" s="683"/>
      <c r="KDW50" s="683"/>
      <c r="KDX50" s="683"/>
      <c r="KDY50" s="683"/>
      <c r="KDZ50" s="683"/>
      <c r="KEA50" s="683"/>
      <c r="KEB50" s="683"/>
      <c r="KEC50" s="683"/>
      <c r="KED50" s="683"/>
      <c r="KEE50" s="683"/>
      <c r="KEF50" s="683"/>
      <c r="KEG50" s="683"/>
      <c r="KEH50" s="683"/>
      <c r="KEI50" s="683"/>
      <c r="KEJ50" s="683"/>
      <c r="KEK50" s="683"/>
      <c r="KEL50" s="683"/>
      <c r="KEM50" s="683"/>
      <c r="KEN50" s="683"/>
      <c r="KEO50" s="683"/>
      <c r="KEP50" s="683"/>
      <c r="KEQ50" s="683"/>
      <c r="KER50" s="683"/>
      <c r="KES50" s="683"/>
      <c r="KET50" s="683"/>
      <c r="KEU50" s="683"/>
      <c r="KEV50" s="683"/>
      <c r="KEW50" s="683"/>
      <c r="KEX50" s="683"/>
      <c r="KEY50" s="683"/>
      <c r="KEZ50" s="683"/>
      <c r="KFA50" s="683"/>
      <c r="KFB50" s="683"/>
      <c r="KFC50" s="683"/>
      <c r="KFD50" s="683"/>
      <c r="KFE50" s="683"/>
      <c r="KFF50" s="683"/>
      <c r="KFG50" s="683"/>
      <c r="KFH50" s="683"/>
      <c r="KFI50" s="683"/>
      <c r="KFJ50" s="683"/>
      <c r="KFK50" s="683"/>
      <c r="KFL50" s="683"/>
      <c r="KFM50" s="683"/>
      <c r="KFN50" s="683"/>
      <c r="KFO50" s="683"/>
      <c r="KFP50" s="683"/>
      <c r="KFQ50" s="683"/>
      <c r="KFR50" s="683"/>
      <c r="KFS50" s="683"/>
      <c r="KFT50" s="683"/>
      <c r="KFU50" s="683"/>
      <c r="KFV50" s="683"/>
      <c r="KFW50" s="683"/>
      <c r="KFX50" s="683"/>
      <c r="KFY50" s="683"/>
      <c r="KFZ50" s="683"/>
      <c r="KGA50" s="683"/>
      <c r="KGB50" s="683"/>
      <c r="KGC50" s="683"/>
      <c r="KGD50" s="683"/>
      <c r="KGE50" s="683"/>
      <c r="KGF50" s="683"/>
      <c r="KGG50" s="683"/>
      <c r="KGH50" s="683"/>
      <c r="KGI50" s="683"/>
      <c r="KGJ50" s="683"/>
      <c r="KGK50" s="683"/>
      <c r="KGL50" s="683"/>
      <c r="KGM50" s="683"/>
      <c r="KGN50" s="683"/>
      <c r="KGO50" s="683"/>
      <c r="KGP50" s="683"/>
      <c r="KGQ50" s="683"/>
      <c r="KGR50" s="683"/>
      <c r="KGS50" s="683"/>
      <c r="KGT50" s="683"/>
      <c r="KGU50" s="683"/>
      <c r="KGV50" s="683"/>
      <c r="KGW50" s="683"/>
      <c r="KGX50" s="683"/>
      <c r="KGY50" s="683"/>
      <c r="KGZ50" s="683"/>
      <c r="KHA50" s="683"/>
      <c r="KHB50" s="683"/>
      <c r="KHC50" s="683"/>
      <c r="KHD50" s="683"/>
      <c r="KHE50" s="683"/>
      <c r="KHF50" s="683"/>
      <c r="KHG50" s="683"/>
      <c r="KHH50" s="683"/>
      <c r="KHI50" s="683"/>
      <c r="KHJ50" s="683"/>
      <c r="KHK50" s="683"/>
      <c r="KHL50" s="683"/>
      <c r="KHM50" s="683"/>
      <c r="KHN50" s="683"/>
      <c r="KHO50" s="683"/>
      <c r="KHP50" s="683"/>
      <c r="KHQ50" s="683"/>
      <c r="KHR50" s="683"/>
      <c r="KHS50" s="683"/>
      <c r="KHT50" s="683"/>
      <c r="KHU50" s="683"/>
      <c r="KHV50" s="683"/>
      <c r="KHW50" s="683"/>
      <c r="KHX50" s="683"/>
      <c r="KHY50" s="683"/>
      <c r="KHZ50" s="683"/>
      <c r="KIA50" s="683"/>
      <c r="KIB50" s="683"/>
      <c r="KIC50" s="683"/>
      <c r="KID50" s="683"/>
      <c r="KIE50" s="683"/>
      <c r="KIF50" s="683"/>
      <c r="KIG50" s="683"/>
      <c r="KIH50" s="683"/>
      <c r="KII50" s="683"/>
      <c r="KIJ50" s="683"/>
      <c r="KIK50" s="683"/>
      <c r="KIL50" s="683"/>
      <c r="KIM50" s="683"/>
      <c r="KIN50" s="683"/>
      <c r="KIO50" s="683"/>
      <c r="KIP50" s="683"/>
      <c r="KIQ50" s="683"/>
      <c r="KIR50" s="683"/>
      <c r="KIS50" s="683"/>
      <c r="KIT50" s="683"/>
      <c r="KIU50" s="683"/>
      <c r="KIV50" s="683"/>
      <c r="KIW50" s="683"/>
      <c r="KIX50" s="683"/>
      <c r="KIY50" s="683"/>
      <c r="KIZ50" s="683"/>
      <c r="KJA50" s="683"/>
      <c r="KJB50" s="683"/>
      <c r="KJC50" s="683"/>
      <c r="KJD50" s="683"/>
      <c r="KJE50" s="683"/>
      <c r="KJF50" s="683"/>
      <c r="KJG50" s="683"/>
      <c r="KJH50" s="683"/>
      <c r="KJI50" s="683"/>
      <c r="KJJ50" s="683"/>
      <c r="KJK50" s="683"/>
      <c r="KJL50" s="683"/>
      <c r="KJM50" s="683"/>
      <c r="KJN50" s="683"/>
      <c r="KJO50" s="683"/>
      <c r="KJP50" s="683"/>
      <c r="KJQ50" s="683"/>
      <c r="KJR50" s="683"/>
      <c r="KJS50" s="683"/>
      <c r="KJT50" s="683"/>
      <c r="KJU50" s="683"/>
      <c r="KJV50" s="683"/>
      <c r="KJW50" s="683"/>
      <c r="KJX50" s="683"/>
      <c r="KJY50" s="683"/>
      <c r="KJZ50" s="683"/>
      <c r="KKA50" s="683"/>
      <c r="KKB50" s="683"/>
      <c r="KKC50" s="683"/>
      <c r="KKD50" s="683"/>
      <c r="KKE50" s="683"/>
      <c r="KKF50" s="683"/>
      <c r="KKG50" s="683"/>
      <c r="KKH50" s="683"/>
      <c r="KKI50" s="683"/>
      <c r="KKJ50" s="683"/>
      <c r="KKK50" s="683"/>
      <c r="KKL50" s="683"/>
      <c r="KKM50" s="683"/>
      <c r="KKN50" s="683"/>
      <c r="KKO50" s="683"/>
      <c r="KKP50" s="683"/>
      <c r="KKQ50" s="683"/>
      <c r="KKR50" s="683"/>
      <c r="KKS50" s="683"/>
      <c r="KKT50" s="683"/>
      <c r="KKU50" s="683"/>
      <c r="KKV50" s="683"/>
      <c r="KKW50" s="683"/>
      <c r="KKX50" s="683"/>
      <c r="KKY50" s="683"/>
      <c r="KKZ50" s="683"/>
      <c r="KLA50" s="683"/>
      <c r="KLB50" s="683"/>
      <c r="KLC50" s="683"/>
      <c r="KLD50" s="683"/>
      <c r="KLE50" s="683"/>
      <c r="KLF50" s="683"/>
      <c r="KLG50" s="683"/>
      <c r="KLH50" s="683"/>
      <c r="KLI50" s="683"/>
      <c r="KLJ50" s="683"/>
      <c r="KLK50" s="683"/>
      <c r="KLL50" s="683"/>
      <c r="KLM50" s="683"/>
      <c r="KLN50" s="683"/>
      <c r="KLO50" s="683"/>
      <c r="KLP50" s="683"/>
      <c r="KLQ50" s="683"/>
      <c r="KLR50" s="683"/>
      <c r="KLS50" s="683"/>
      <c r="KLT50" s="683"/>
      <c r="KLU50" s="683"/>
      <c r="KLV50" s="683"/>
      <c r="KLW50" s="683"/>
      <c r="KLX50" s="683"/>
      <c r="KLY50" s="683"/>
      <c r="KLZ50" s="683"/>
      <c r="KMA50" s="683"/>
      <c r="KMB50" s="683"/>
      <c r="KMC50" s="683"/>
      <c r="KMD50" s="683"/>
      <c r="KME50" s="683"/>
      <c r="KMF50" s="683"/>
      <c r="KMG50" s="683"/>
      <c r="KMH50" s="683"/>
      <c r="KMI50" s="683"/>
      <c r="KMJ50" s="683"/>
      <c r="KMK50" s="683"/>
      <c r="KML50" s="683"/>
      <c r="KMM50" s="683"/>
      <c r="KMN50" s="683"/>
      <c r="KMO50" s="683"/>
      <c r="KMP50" s="683"/>
      <c r="KMQ50" s="683"/>
      <c r="KMR50" s="683"/>
      <c r="KMS50" s="683"/>
      <c r="KMT50" s="683"/>
      <c r="KMU50" s="683"/>
      <c r="KMV50" s="683"/>
      <c r="KMW50" s="683"/>
      <c r="KMX50" s="683"/>
      <c r="KMY50" s="683"/>
      <c r="KMZ50" s="683"/>
      <c r="KNA50" s="683"/>
      <c r="KNB50" s="683"/>
      <c r="KNC50" s="683"/>
      <c r="KND50" s="683"/>
      <c r="KNE50" s="683"/>
      <c r="KNF50" s="683"/>
      <c r="KNG50" s="683"/>
      <c r="KNH50" s="683"/>
      <c r="KNI50" s="683"/>
      <c r="KNJ50" s="683"/>
      <c r="KNK50" s="683"/>
      <c r="KNL50" s="683"/>
      <c r="KNM50" s="683"/>
      <c r="KNN50" s="683"/>
      <c r="KNO50" s="683"/>
      <c r="KNP50" s="683"/>
      <c r="KNQ50" s="683"/>
      <c r="KNR50" s="683"/>
      <c r="KNS50" s="683"/>
      <c r="KNT50" s="683"/>
      <c r="KNU50" s="683"/>
      <c r="KNV50" s="683"/>
      <c r="KNW50" s="683"/>
      <c r="KNX50" s="683"/>
      <c r="KNY50" s="683"/>
      <c r="KNZ50" s="683"/>
      <c r="KOA50" s="683"/>
      <c r="KOB50" s="683"/>
      <c r="KOC50" s="683"/>
      <c r="KOD50" s="683"/>
      <c r="KOE50" s="683"/>
      <c r="KOF50" s="683"/>
      <c r="KOG50" s="683"/>
      <c r="KOH50" s="683"/>
      <c r="KOI50" s="683"/>
      <c r="KOJ50" s="683"/>
      <c r="KOK50" s="683"/>
      <c r="KOL50" s="683"/>
      <c r="KOM50" s="683"/>
      <c r="KON50" s="683"/>
      <c r="KOO50" s="683"/>
      <c r="KOP50" s="683"/>
      <c r="KOQ50" s="683"/>
      <c r="KOR50" s="683"/>
      <c r="KOS50" s="683"/>
      <c r="KOT50" s="683"/>
      <c r="KOU50" s="683"/>
      <c r="KOV50" s="683"/>
      <c r="KOW50" s="683"/>
      <c r="KOX50" s="683"/>
      <c r="KOY50" s="683"/>
      <c r="KOZ50" s="683"/>
      <c r="KPA50" s="683"/>
      <c r="KPB50" s="683"/>
      <c r="KPC50" s="683"/>
      <c r="KPD50" s="683"/>
      <c r="KPE50" s="683"/>
      <c r="KPF50" s="683"/>
      <c r="KPG50" s="683"/>
      <c r="KPH50" s="683"/>
      <c r="KPI50" s="683"/>
      <c r="KPJ50" s="683"/>
      <c r="KPK50" s="683"/>
      <c r="KPL50" s="683"/>
      <c r="KPM50" s="683"/>
      <c r="KPN50" s="683"/>
      <c r="KPO50" s="683"/>
      <c r="KPP50" s="683"/>
      <c r="KPQ50" s="683"/>
      <c r="KPR50" s="683"/>
      <c r="KPS50" s="683"/>
      <c r="KPT50" s="683"/>
      <c r="KPU50" s="683"/>
      <c r="KPV50" s="683"/>
      <c r="KPW50" s="683"/>
      <c r="KPX50" s="683"/>
      <c r="KPY50" s="683"/>
      <c r="KPZ50" s="683"/>
      <c r="KQA50" s="683"/>
      <c r="KQB50" s="683"/>
      <c r="KQC50" s="683"/>
      <c r="KQD50" s="683"/>
      <c r="KQE50" s="683"/>
      <c r="KQF50" s="683"/>
      <c r="KQG50" s="683"/>
      <c r="KQH50" s="683"/>
      <c r="KQI50" s="683"/>
      <c r="KQJ50" s="683"/>
      <c r="KQK50" s="683"/>
      <c r="KQL50" s="683"/>
      <c r="KQM50" s="683"/>
      <c r="KQN50" s="683"/>
      <c r="KQO50" s="683"/>
      <c r="KQP50" s="683"/>
      <c r="KQQ50" s="683"/>
      <c r="KQR50" s="683"/>
      <c r="KQS50" s="683"/>
      <c r="KQT50" s="683"/>
      <c r="KQU50" s="683"/>
      <c r="KQV50" s="683"/>
      <c r="KQW50" s="683"/>
      <c r="KQX50" s="683"/>
      <c r="KQY50" s="683"/>
      <c r="KQZ50" s="683"/>
      <c r="KRA50" s="683"/>
      <c r="KRB50" s="683"/>
      <c r="KRC50" s="683"/>
      <c r="KRD50" s="683"/>
      <c r="KRE50" s="683"/>
      <c r="KRF50" s="683"/>
      <c r="KRG50" s="683"/>
      <c r="KRH50" s="683"/>
      <c r="KRI50" s="683"/>
      <c r="KRJ50" s="683"/>
      <c r="KRK50" s="683"/>
      <c r="KRL50" s="683"/>
      <c r="KRM50" s="683"/>
      <c r="KRN50" s="683"/>
      <c r="KRO50" s="683"/>
      <c r="KRP50" s="683"/>
      <c r="KRQ50" s="683"/>
      <c r="KRR50" s="683"/>
      <c r="KRS50" s="683"/>
      <c r="KRT50" s="683"/>
      <c r="KRU50" s="683"/>
      <c r="KRV50" s="683"/>
      <c r="KRW50" s="683"/>
      <c r="KRX50" s="683"/>
      <c r="KRY50" s="683"/>
      <c r="KRZ50" s="683"/>
      <c r="KSA50" s="683"/>
      <c r="KSB50" s="683"/>
      <c r="KSC50" s="683"/>
      <c r="KSD50" s="683"/>
      <c r="KSE50" s="683"/>
      <c r="KSF50" s="683"/>
      <c r="KSG50" s="683"/>
      <c r="KSH50" s="683"/>
      <c r="KSI50" s="683"/>
      <c r="KSJ50" s="683"/>
      <c r="KSK50" s="683"/>
      <c r="KSL50" s="683"/>
      <c r="KSM50" s="683"/>
      <c r="KSN50" s="683"/>
      <c r="KSO50" s="683"/>
      <c r="KSP50" s="683"/>
      <c r="KSQ50" s="683"/>
      <c r="KSR50" s="683"/>
      <c r="KSS50" s="683"/>
      <c r="KST50" s="683"/>
      <c r="KSU50" s="683"/>
      <c r="KSV50" s="683"/>
      <c r="KSW50" s="683"/>
      <c r="KSX50" s="683"/>
      <c r="KSY50" s="683"/>
      <c r="KSZ50" s="683"/>
      <c r="KTA50" s="683"/>
      <c r="KTB50" s="683"/>
      <c r="KTC50" s="683"/>
      <c r="KTD50" s="683"/>
      <c r="KTE50" s="683"/>
      <c r="KTF50" s="683"/>
      <c r="KTG50" s="683"/>
      <c r="KTH50" s="683"/>
      <c r="KTI50" s="683"/>
      <c r="KTJ50" s="683"/>
      <c r="KTK50" s="683"/>
      <c r="KTL50" s="683"/>
      <c r="KTM50" s="683"/>
      <c r="KTN50" s="683"/>
      <c r="KTO50" s="683"/>
      <c r="KTP50" s="683"/>
      <c r="KTQ50" s="683"/>
      <c r="KTR50" s="683"/>
      <c r="KTS50" s="683"/>
      <c r="KTT50" s="683"/>
      <c r="KTU50" s="683"/>
      <c r="KTV50" s="683"/>
      <c r="KTW50" s="683"/>
      <c r="KTX50" s="683"/>
      <c r="KTY50" s="683"/>
      <c r="KTZ50" s="683"/>
      <c r="KUA50" s="683"/>
      <c r="KUB50" s="683"/>
      <c r="KUC50" s="683"/>
      <c r="KUD50" s="683"/>
      <c r="KUE50" s="683"/>
      <c r="KUF50" s="683"/>
      <c r="KUG50" s="683"/>
      <c r="KUH50" s="683"/>
      <c r="KUI50" s="683"/>
      <c r="KUJ50" s="683"/>
      <c r="KUK50" s="683"/>
      <c r="KUL50" s="683"/>
      <c r="KUM50" s="683"/>
      <c r="KUN50" s="683"/>
      <c r="KUO50" s="683"/>
      <c r="KUP50" s="683"/>
      <c r="KUQ50" s="683"/>
      <c r="KUR50" s="683"/>
      <c r="KUS50" s="683"/>
      <c r="KUT50" s="683"/>
      <c r="KUU50" s="683"/>
      <c r="KUV50" s="683"/>
      <c r="KUW50" s="683"/>
      <c r="KUX50" s="683"/>
      <c r="KUY50" s="683"/>
      <c r="KUZ50" s="683"/>
      <c r="KVA50" s="683"/>
      <c r="KVB50" s="683"/>
      <c r="KVC50" s="683"/>
      <c r="KVD50" s="683"/>
      <c r="KVE50" s="683"/>
      <c r="KVF50" s="683"/>
      <c r="KVG50" s="683"/>
      <c r="KVH50" s="683"/>
      <c r="KVI50" s="683"/>
      <c r="KVJ50" s="683"/>
      <c r="KVK50" s="683"/>
      <c r="KVL50" s="683"/>
      <c r="KVM50" s="683"/>
      <c r="KVN50" s="683"/>
      <c r="KVO50" s="683"/>
      <c r="KVP50" s="683"/>
      <c r="KVQ50" s="683"/>
      <c r="KVR50" s="683"/>
      <c r="KVS50" s="683"/>
      <c r="KVT50" s="683"/>
      <c r="KVU50" s="683"/>
      <c r="KVV50" s="683"/>
      <c r="KVW50" s="683"/>
      <c r="KVX50" s="683"/>
      <c r="KVY50" s="683"/>
      <c r="KVZ50" s="683"/>
      <c r="KWA50" s="683"/>
      <c r="KWB50" s="683"/>
      <c r="KWC50" s="683"/>
      <c r="KWD50" s="683"/>
      <c r="KWE50" s="683"/>
      <c r="KWF50" s="683"/>
      <c r="KWG50" s="683"/>
      <c r="KWH50" s="683"/>
      <c r="KWI50" s="683"/>
      <c r="KWJ50" s="683"/>
      <c r="KWK50" s="683"/>
      <c r="KWL50" s="683"/>
      <c r="KWM50" s="683"/>
      <c r="KWN50" s="683"/>
      <c r="KWO50" s="683"/>
      <c r="KWP50" s="683"/>
      <c r="KWQ50" s="683"/>
      <c r="KWR50" s="683"/>
      <c r="KWS50" s="683"/>
      <c r="KWT50" s="683"/>
      <c r="KWU50" s="683"/>
      <c r="KWV50" s="683"/>
      <c r="KWW50" s="683"/>
      <c r="KWX50" s="683"/>
      <c r="KWY50" s="683"/>
      <c r="KWZ50" s="683"/>
      <c r="KXA50" s="683"/>
      <c r="KXB50" s="683"/>
      <c r="KXC50" s="683"/>
      <c r="KXD50" s="683"/>
      <c r="KXE50" s="683"/>
      <c r="KXF50" s="683"/>
      <c r="KXG50" s="683"/>
      <c r="KXH50" s="683"/>
      <c r="KXI50" s="683"/>
      <c r="KXJ50" s="683"/>
      <c r="KXK50" s="683"/>
      <c r="KXL50" s="683"/>
      <c r="KXM50" s="683"/>
      <c r="KXN50" s="683"/>
      <c r="KXO50" s="683"/>
      <c r="KXP50" s="683"/>
      <c r="KXQ50" s="683"/>
      <c r="KXR50" s="683"/>
      <c r="KXS50" s="683"/>
      <c r="KXT50" s="683"/>
      <c r="KXU50" s="683"/>
      <c r="KXV50" s="683"/>
      <c r="KXW50" s="683"/>
      <c r="KXX50" s="683"/>
      <c r="KXY50" s="683"/>
      <c r="KXZ50" s="683"/>
      <c r="KYA50" s="683"/>
      <c r="KYB50" s="683"/>
      <c r="KYC50" s="683"/>
      <c r="KYD50" s="683"/>
      <c r="KYE50" s="683"/>
      <c r="KYF50" s="683"/>
      <c r="KYG50" s="683"/>
      <c r="KYH50" s="683"/>
      <c r="KYI50" s="683"/>
      <c r="KYJ50" s="683"/>
      <c r="KYK50" s="683"/>
      <c r="KYL50" s="683"/>
      <c r="KYM50" s="683"/>
      <c r="KYN50" s="683"/>
      <c r="KYO50" s="683"/>
      <c r="KYP50" s="683"/>
      <c r="KYQ50" s="683"/>
      <c r="KYR50" s="683"/>
      <c r="KYS50" s="683"/>
      <c r="KYT50" s="683"/>
      <c r="KYU50" s="683"/>
      <c r="KYV50" s="683"/>
      <c r="KYW50" s="683"/>
      <c r="KYX50" s="683"/>
      <c r="KYY50" s="683"/>
      <c r="KYZ50" s="683"/>
      <c r="KZA50" s="683"/>
      <c r="KZB50" s="683"/>
      <c r="KZC50" s="683"/>
      <c r="KZD50" s="683"/>
      <c r="KZE50" s="683"/>
      <c r="KZF50" s="683"/>
      <c r="KZG50" s="683"/>
      <c r="KZH50" s="683"/>
      <c r="KZI50" s="683"/>
      <c r="KZJ50" s="683"/>
      <c r="KZK50" s="683"/>
      <c r="KZL50" s="683"/>
      <c r="KZM50" s="683"/>
      <c r="KZN50" s="683"/>
      <c r="KZO50" s="683"/>
      <c r="KZP50" s="683"/>
      <c r="KZQ50" s="683"/>
      <c r="KZR50" s="683"/>
      <c r="KZS50" s="683"/>
      <c r="KZT50" s="683"/>
      <c r="KZU50" s="683"/>
      <c r="KZV50" s="683"/>
      <c r="KZW50" s="683"/>
      <c r="KZX50" s="683"/>
      <c r="KZY50" s="683"/>
      <c r="KZZ50" s="683"/>
      <c r="LAA50" s="683"/>
      <c r="LAB50" s="683"/>
      <c r="LAC50" s="683"/>
      <c r="LAD50" s="683"/>
      <c r="LAE50" s="683"/>
      <c r="LAF50" s="683"/>
      <c r="LAG50" s="683"/>
      <c r="LAH50" s="683"/>
      <c r="LAI50" s="683"/>
      <c r="LAJ50" s="683"/>
      <c r="LAK50" s="683"/>
      <c r="LAL50" s="683"/>
      <c r="LAM50" s="683"/>
      <c r="LAN50" s="683"/>
      <c r="LAO50" s="683"/>
      <c r="LAP50" s="683"/>
      <c r="LAQ50" s="683"/>
      <c r="LAR50" s="683"/>
      <c r="LAS50" s="683"/>
      <c r="LAT50" s="683"/>
      <c r="LAU50" s="683"/>
      <c r="LAV50" s="683"/>
      <c r="LAW50" s="683"/>
      <c r="LAX50" s="683"/>
      <c r="LAY50" s="683"/>
      <c r="LAZ50" s="683"/>
      <c r="LBA50" s="683"/>
      <c r="LBB50" s="683"/>
      <c r="LBC50" s="683"/>
      <c r="LBD50" s="683"/>
      <c r="LBE50" s="683"/>
      <c r="LBF50" s="683"/>
      <c r="LBG50" s="683"/>
      <c r="LBH50" s="683"/>
      <c r="LBI50" s="683"/>
      <c r="LBJ50" s="683"/>
      <c r="LBK50" s="683"/>
      <c r="LBL50" s="683"/>
      <c r="LBM50" s="683"/>
      <c r="LBN50" s="683"/>
      <c r="LBO50" s="683"/>
      <c r="LBP50" s="683"/>
      <c r="LBQ50" s="683"/>
      <c r="LBR50" s="683"/>
      <c r="LBS50" s="683"/>
      <c r="LBT50" s="683"/>
      <c r="LBU50" s="683"/>
      <c r="LBV50" s="683"/>
      <c r="LBW50" s="683"/>
      <c r="LBX50" s="683"/>
      <c r="LBY50" s="683"/>
      <c r="LBZ50" s="683"/>
      <c r="LCA50" s="683"/>
      <c r="LCB50" s="683"/>
      <c r="LCC50" s="683"/>
      <c r="LCD50" s="683"/>
      <c r="LCE50" s="683"/>
      <c r="LCF50" s="683"/>
      <c r="LCG50" s="683"/>
      <c r="LCH50" s="683"/>
      <c r="LCI50" s="683"/>
      <c r="LCJ50" s="683"/>
      <c r="LCK50" s="683"/>
      <c r="LCL50" s="683"/>
      <c r="LCM50" s="683"/>
      <c r="LCN50" s="683"/>
      <c r="LCO50" s="683"/>
      <c r="LCP50" s="683"/>
      <c r="LCQ50" s="683"/>
      <c r="LCR50" s="683"/>
      <c r="LCS50" s="683"/>
      <c r="LCT50" s="683"/>
      <c r="LCU50" s="683"/>
      <c r="LCV50" s="683"/>
      <c r="LCW50" s="683"/>
      <c r="LCX50" s="683"/>
      <c r="LCY50" s="683"/>
      <c r="LCZ50" s="683"/>
      <c r="LDA50" s="683"/>
      <c r="LDB50" s="683"/>
      <c r="LDC50" s="683"/>
      <c r="LDD50" s="683"/>
      <c r="LDE50" s="683"/>
      <c r="LDF50" s="683"/>
      <c r="LDG50" s="683"/>
      <c r="LDH50" s="683"/>
      <c r="LDI50" s="683"/>
      <c r="LDJ50" s="683"/>
      <c r="LDK50" s="683"/>
      <c r="LDL50" s="683"/>
      <c r="LDM50" s="683"/>
      <c r="LDN50" s="683"/>
      <c r="LDO50" s="683"/>
      <c r="LDP50" s="683"/>
      <c r="LDQ50" s="683"/>
      <c r="LDR50" s="683"/>
      <c r="LDS50" s="683"/>
      <c r="LDT50" s="683"/>
      <c r="LDU50" s="683"/>
      <c r="LDV50" s="683"/>
      <c r="LDW50" s="683"/>
      <c r="LDX50" s="683"/>
      <c r="LDY50" s="683"/>
      <c r="LDZ50" s="683"/>
      <c r="LEA50" s="683"/>
      <c r="LEB50" s="683"/>
      <c r="LEC50" s="683"/>
      <c r="LED50" s="683"/>
      <c r="LEE50" s="683"/>
      <c r="LEF50" s="683"/>
      <c r="LEG50" s="683"/>
      <c r="LEH50" s="683"/>
      <c r="LEI50" s="683"/>
      <c r="LEJ50" s="683"/>
      <c r="LEK50" s="683"/>
      <c r="LEL50" s="683"/>
      <c r="LEM50" s="683"/>
      <c r="LEN50" s="683"/>
      <c r="LEO50" s="683"/>
      <c r="LEP50" s="683"/>
      <c r="LEQ50" s="683"/>
      <c r="LER50" s="683"/>
      <c r="LES50" s="683"/>
      <c r="LET50" s="683"/>
      <c r="LEU50" s="683"/>
      <c r="LEV50" s="683"/>
      <c r="LEW50" s="683"/>
      <c r="LEX50" s="683"/>
      <c r="LEY50" s="683"/>
      <c r="LEZ50" s="683"/>
      <c r="LFA50" s="683"/>
      <c r="LFB50" s="683"/>
      <c r="LFC50" s="683"/>
      <c r="LFD50" s="683"/>
      <c r="LFE50" s="683"/>
      <c r="LFF50" s="683"/>
      <c r="LFG50" s="683"/>
      <c r="LFH50" s="683"/>
      <c r="LFI50" s="683"/>
      <c r="LFJ50" s="683"/>
      <c r="LFK50" s="683"/>
      <c r="LFL50" s="683"/>
      <c r="LFM50" s="683"/>
      <c r="LFN50" s="683"/>
      <c r="LFO50" s="683"/>
      <c r="LFP50" s="683"/>
      <c r="LFQ50" s="683"/>
      <c r="LFR50" s="683"/>
      <c r="LFS50" s="683"/>
      <c r="LFT50" s="683"/>
      <c r="LFU50" s="683"/>
      <c r="LFV50" s="683"/>
      <c r="LFW50" s="683"/>
      <c r="LFX50" s="683"/>
      <c r="LFY50" s="683"/>
      <c r="LFZ50" s="683"/>
      <c r="LGA50" s="683"/>
      <c r="LGB50" s="683"/>
      <c r="LGC50" s="683"/>
      <c r="LGD50" s="683"/>
      <c r="LGE50" s="683"/>
      <c r="LGF50" s="683"/>
      <c r="LGG50" s="683"/>
      <c r="LGH50" s="683"/>
      <c r="LGI50" s="683"/>
      <c r="LGJ50" s="683"/>
      <c r="LGK50" s="683"/>
      <c r="LGL50" s="683"/>
      <c r="LGM50" s="683"/>
      <c r="LGN50" s="683"/>
      <c r="LGO50" s="683"/>
      <c r="LGP50" s="683"/>
      <c r="LGQ50" s="683"/>
      <c r="LGR50" s="683"/>
      <c r="LGS50" s="683"/>
      <c r="LGT50" s="683"/>
      <c r="LGU50" s="683"/>
      <c r="LGV50" s="683"/>
      <c r="LGW50" s="683"/>
      <c r="LGX50" s="683"/>
      <c r="LGY50" s="683"/>
      <c r="LGZ50" s="683"/>
      <c r="LHA50" s="683"/>
      <c r="LHB50" s="683"/>
      <c r="LHC50" s="683"/>
      <c r="LHD50" s="683"/>
      <c r="LHE50" s="683"/>
      <c r="LHF50" s="683"/>
      <c r="LHG50" s="683"/>
      <c r="LHH50" s="683"/>
      <c r="LHI50" s="683"/>
      <c r="LHJ50" s="683"/>
      <c r="LHK50" s="683"/>
      <c r="LHL50" s="683"/>
      <c r="LHM50" s="683"/>
      <c r="LHN50" s="683"/>
      <c r="LHO50" s="683"/>
      <c r="LHP50" s="683"/>
      <c r="LHQ50" s="683"/>
      <c r="LHR50" s="683"/>
      <c r="LHS50" s="683"/>
      <c r="LHT50" s="683"/>
      <c r="LHU50" s="683"/>
      <c r="LHV50" s="683"/>
      <c r="LHW50" s="683"/>
      <c r="LHX50" s="683"/>
      <c r="LHY50" s="683"/>
      <c r="LHZ50" s="683"/>
      <c r="LIA50" s="683"/>
      <c r="LIB50" s="683"/>
      <c r="LIC50" s="683"/>
      <c r="LID50" s="683"/>
      <c r="LIE50" s="683"/>
      <c r="LIF50" s="683"/>
      <c r="LIG50" s="683"/>
      <c r="LIH50" s="683"/>
      <c r="LII50" s="683"/>
      <c r="LIJ50" s="683"/>
      <c r="LIK50" s="683"/>
      <c r="LIL50" s="683"/>
      <c r="LIM50" s="683"/>
      <c r="LIN50" s="683"/>
      <c r="LIO50" s="683"/>
      <c r="LIP50" s="683"/>
      <c r="LIQ50" s="683"/>
      <c r="LIR50" s="683"/>
      <c r="LIS50" s="683"/>
      <c r="LIT50" s="683"/>
      <c r="LIU50" s="683"/>
      <c r="LIV50" s="683"/>
      <c r="LIW50" s="683"/>
      <c r="LIX50" s="683"/>
      <c r="LIY50" s="683"/>
      <c r="LIZ50" s="683"/>
      <c r="LJA50" s="683"/>
      <c r="LJB50" s="683"/>
      <c r="LJC50" s="683"/>
      <c r="LJD50" s="683"/>
      <c r="LJE50" s="683"/>
      <c r="LJF50" s="683"/>
      <c r="LJG50" s="683"/>
      <c r="LJH50" s="683"/>
      <c r="LJI50" s="683"/>
      <c r="LJJ50" s="683"/>
      <c r="LJK50" s="683"/>
      <c r="LJL50" s="683"/>
      <c r="LJM50" s="683"/>
      <c r="LJN50" s="683"/>
      <c r="LJO50" s="683"/>
      <c r="LJP50" s="683"/>
      <c r="LJQ50" s="683"/>
      <c r="LJR50" s="683"/>
      <c r="LJS50" s="683"/>
      <c r="LJT50" s="683"/>
      <c r="LJU50" s="683"/>
      <c r="LJV50" s="683"/>
      <c r="LJW50" s="683"/>
      <c r="LJX50" s="683"/>
      <c r="LJY50" s="683"/>
      <c r="LJZ50" s="683"/>
      <c r="LKA50" s="683"/>
      <c r="LKB50" s="683"/>
      <c r="LKC50" s="683"/>
      <c r="LKD50" s="683"/>
      <c r="LKE50" s="683"/>
      <c r="LKF50" s="683"/>
      <c r="LKG50" s="683"/>
      <c r="LKH50" s="683"/>
      <c r="LKI50" s="683"/>
      <c r="LKJ50" s="683"/>
      <c r="LKK50" s="683"/>
      <c r="LKL50" s="683"/>
      <c r="LKM50" s="683"/>
      <c r="LKN50" s="683"/>
      <c r="LKO50" s="683"/>
      <c r="LKP50" s="683"/>
      <c r="LKQ50" s="683"/>
      <c r="LKR50" s="683"/>
      <c r="LKS50" s="683"/>
      <c r="LKT50" s="683"/>
      <c r="LKU50" s="683"/>
      <c r="LKV50" s="683"/>
      <c r="LKW50" s="683"/>
      <c r="LKX50" s="683"/>
      <c r="LKY50" s="683"/>
      <c r="LKZ50" s="683"/>
      <c r="LLA50" s="683"/>
      <c r="LLB50" s="683"/>
      <c r="LLC50" s="683"/>
      <c r="LLD50" s="683"/>
      <c r="LLE50" s="683"/>
      <c r="LLF50" s="683"/>
      <c r="LLG50" s="683"/>
      <c r="LLH50" s="683"/>
      <c r="LLI50" s="683"/>
      <c r="LLJ50" s="683"/>
      <c r="LLK50" s="683"/>
      <c r="LLL50" s="683"/>
      <c r="LLM50" s="683"/>
      <c r="LLN50" s="683"/>
      <c r="LLO50" s="683"/>
      <c r="LLP50" s="683"/>
      <c r="LLQ50" s="683"/>
      <c r="LLR50" s="683"/>
      <c r="LLS50" s="683"/>
      <c r="LLT50" s="683"/>
      <c r="LLU50" s="683"/>
      <c r="LLV50" s="683"/>
      <c r="LLW50" s="683"/>
      <c r="LLX50" s="683"/>
      <c r="LLY50" s="683"/>
      <c r="LLZ50" s="683"/>
      <c r="LMA50" s="683"/>
      <c r="LMB50" s="683"/>
      <c r="LMC50" s="683"/>
      <c r="LMD50" s="683"/>
      <c r="LME50" s="683"/>
      <c r="LMF50" s="683"/>
      <c r="LMG50" s="683"/>
      <c r="LMH50" s="683"/>
      <c r="LMI50" s="683"/>
      <c r="LMJ50" s="683"/>
      <c r="LMK50" s="683"/>
      <c r="LML50" s="683"/>
      <c r="LMM50" s="683"/>
      <c r="LMN50" s="683"/>
      <c r="LMO50" s="683"/>
      <c r="LMP50" s="683"/>
      <c r="LMQ50" s="683"/>
      <c r="LMR50" s="683"/>
      <c r="LMS50" s="683"/>
      <c r="LMT50" s="683"/>
      <c r="LMU50" s="683"/>
      <c r="LMV50" s="683"/>
      <c r="LMW50" s="683"/>
      <c r="LMX50" s="683"/>
      <c r="LMY50" s="683"/>
      <c r="LMZ50" s="683"/>
      <c r="LNA50" s="683"/>
      <c r="LNB50" s="683"/>
      <c r="LNC50" s="683"/>
      <c r="LND50" s="683"/>
      <c r="LNE50" s="683"/>
      <c r="LNF50" s="683"/>
      <c r="LNG50" s="683"/>
      <c r="LNH50" s="683"/>
      <c r="LNI50" s="683"/>
      <c r="LNJ50" s="683"/>
      <c r="LNK50" s="683"/>
      <c r="LNL50" s="683"/>
      <c r="LNM50" s="683"/>
      <c r="LNN50" s="683"/>
      <c r="LNO50" s="683"/>
      <c r="LNP50" s="683"/>
      <c r="LNQ50" s="683"/>
      <c r="LNR50" s="683"/>
      <c r="LNS50" s="683"/>
      <c r="LNT50" s="683"/>
      <c r="LNU50" s="683"/>
      <c r="LNV50" s="683"/>
      <c r="LNW50" s="683"/>
      <c r="LNX50" s="683"/>
      <c r="LNY50" s="683"/>
      <c r="LNZ50" s="683"/>
      <c r="LOA50" s="683"/>
      <c r="LOB50" s="683"/>
      <c r="LOC50" s="683"/>
      <c r="LOD50" s="683"/>
      <c r="LOE50" s="683"/>
      <c r="LOF50" s="683"/>
      <c r="LOG50" s="683"/>
      <c r="LOH50" s="683"/>
      <c r="LOI50" s="683"/>
      <c r="LOJ50" s="683"/>
      <c r="LOK50" s="683"/>
      <c r="LOL50" s="683"/>
      <c r="LOM50" s="683"/>
      <c r="LON50" s="683"/>
      <c r="LOO50" s="683"/>
      <c r="LOP50" s="683"/>
      <c r="LOQ50" s="683"/>
      <c r="LOR50" s="683"/>
      <c r="LOS50" s="683"/>
      <c r="LOT50" s="683"/>
      <c r="LOU50" s="683"/>
      <c r="LOV50" s="683"/>
      <c r="LOW50" s="683"/>
      <c r="LOX50" s="683"/>
      <c r="LOY50" s="683"/>
      <c r="LOZ50" s="683"/>
      <c r="LPA50" s="683"/>
      <c r="LPB50" s="683"/>
      <c r="LPC50" s="683"/>
      <c r="LPD50" s="683"/>
      <c r="LPE50" s="683"/>
      <c r="LPF50" s="683"/>
      <c r="LPG50" s="683"/>
      <c r="LPH50" s="683"/>
      <c r="LPI50" s="683"/>
      <c r="LPJ50" s="683"/>
      <c r="LPK50" s="683"/>
      <c r="LPL50" s="683"/>
      <c r="LPM50" s="683"/>
      <c r="LPN50" s="683"/>
      <c r="LPO50" s="683"/>
      <c r="LPP50" s="683"/>
      <c r="LPQ50" s="683"/>
      <c r="LPR50" s="683"/>
      <c r="LPS50" s="683"/>
      <c r="LPT50" s="683"/>
      <c r="LPU50" s="683"/>
      <c r="LPV50" s="683"/>
      <c r="LPW50" s="683"/>
      <c r="LPX50" s="683"/>
      <c r="LPY50" s="683"/>
      <c r="LPZ50" s="683"/>
      <c r="LQA50" s="683"/>
      <c r="LQB50" s="683"/>
      <c r="LQC50" s="683"/>
      <c r="LQD50" s="683"/>
      <c r="LQE50" s="683"/>
      <c r="LQF50" s="683"/>
      <c r="LQG50" s="683"/>
      <c r="LQH50" s="683"/>
      <c r="LQI50" s="683"/>
      <c r="LQJ50" s="683"/>
      <c r="LQK50" s="683"/>
      <c r="LQL50" s="683"/>
      <c r="LQM50" s="683"/>
      <c r="LQN50" s="683"/>
      <c r="LQO50" s="683"/>
      <c r="LQP50" s="683"/>
      <c r="LQQ50" s="683"/>
      <c r="LQR50" s="683"/>
      <c r="LQS50" s="683"/>
      <c r="LQT50" s="683"/>
      <c r="LQU50" s="683"/>
      <c r="LQV50" s="683"/>
      <c r="LQW50" s="683"/>
      <c r="LQX50" s="683"/>
      <c r="LQY50" s="683"/>
      <c r="LQZ50" s="683"/>
      <c r="LRA50" s="683"/>
      <c r="LRB50" s="683"/>
      <c r="LRC50" s="683"/>
      <c r="LRD50" s="683"/>
      <c r="LRE50" s="683"/>
      <c r="LRF50" s="683"/>
      <c r="LRG50" s="683"/>
      <c r="LRH50" s="683"/>
      <c r="LRI50" s="683"/>
      <c r="LRJ50" s="683"/>
      <c r="LRK50" s="683"/>
      <c r="LRL50" s="683"/>
      <c r="LRM50" s="683"/>
      <c r="LRN50" s="683"/>
      <c r="LRO50" s="683"/>
      <c r="LRP50" s="683"/>
      <c r="LRQ50" s="683"/>
      <c r="LRR50" s="683"/>
      <c r="LRS50" s="683"/>
      <c r="LRT50" s="683"/>
      <c r="LRU50" s="683"/>
      <c r="LRV50" s="683"/>
      <c r="LRW50" s="683"/>
      <c r="LRX50" s="683"/>
      <c r="LRY50" s="683"/>
      <c r="LRZ50" s="683"/>
      <c r="LSA50" s="683"/>
      <c r="LSB50" s="683"/>
      <c r="LSC50" s="683"/>
      <c r="LSD50" s="683"/>
      <c r="LSE50" s="683"/>
      <c r="LSF50" s="683"/>
      <c r="LSG50" s="683"/>
      <c r="LSH50" s="683"/>
      <c r="LSI50" s="683"/>
      <c r="LSJ50" s="683"/>
      <c r="LSK50" s="683"/>
      <c r="LSL50" s="683"/>
      <c r="LSM50" s="683"/>
      <c r="LSN50" s="683"/>
      <c r="LSO50" s="683"/>
      <c r="LSP50" s="683"/>
      <c r="LSQ50" s="683"/>
      <c r="LSR50" s="683"/>
      <c r="LSS50" s="683"/>
      <c r="LST50" s="683"/>
      <c r="LSU50" s="683"/>
      <c r="LSV50" s="683"/>
      <c r="LSW50" s="683"/>
      <c r="LSX50" s="683"/>
      <c r="LSY50" s="683"/>
      <c r="LSZ50" s="683"/>
      <c r="LTA50" s="683"/>
      <c r="LTB50" s="683"/>
      <c r="LTC50" s="683"/>
      <c r="LTD50" s="683"/>
      <c r="LTE50" s="683"/>
      <c r="LTF50" s="683"/>
      <c r="LTG50" s="683"/>
      <c r="LTH50" s="683"/>
      <c r="LTI50" s="683"/>
      <c r="LTJ50" s="683"/>
      <c r="LTK50" s="683"/>
      <c r="LTL50" s="683"/>
      <c r="LTM50" s="683"/>
      <c r="LTN50" s="683"/>
      <c r="LTO50" s="683"/>
      <c r="LTP50" s="683"/>
      <c r="LTQ50" s="683"/>
      <c r="LTR50" s="683"/>
      <c r="LTS50" s="683"/>
      <c r="LTT50" s="683"/>
      <c r="LTU50" s="683"/>
      <c r="LTV50" s="683"/>
      <c r="LTW50" s="683"/>
      <c r="LTX50" s="683"/>
      <c r="LTY50" s="683"/>
      <c r="LTZ50" s="683"/>
      <c r="LUA50" s="683"/>
      <c r="LUB50" s="683"/>
      <c r="LUC50" s="683"/>
      <c r="LUD50" s="683"/>
      <c r="LUE50" s="683"/>
      <c r="LUF50" s="683"/>
      <c r="LUG50" s="683"/>
      <c r="LUH50" s="683"/>
      <c r="LUI50" s="683"/>
      <c r="LUJ50" s="683"/>
      <c r="LUK50" s="683"/>
      <c r="LUL50" s="683"/>
      <c r="LUM50" s="683"/>
      <c r="LUN50" s="683"/>
      <c r="LUO50" s="683"/>
      <c r="LUP50" s="683"/>
      <c r="LUQ50" s="683"/>
      <c r="LUR50" s="683"/>
      <c r="LUS50" s="683"/>
      <c r="LUT50" s="683"/>
      <c r="LUU50" s="683"/>
      <c r="LUV50" s="683"/>
      <c r="LUW50" s="683"/>
      <c r="LUX50" s="683"/>
      <c r="LUY50" s="683"/>
      <c r="LUZ50" s="683"/>
      <c r="LVA50" s="683"/>
      <c r="LVB50" s="683"/>
      <c r="LVC50" s="683"/>
      <c r="LVD50" s="683"/>
      <c r="LVE50" s="683"/>
      <c r="LVF50" s="683"/>
      <c r="LVG50" s="683"/>
      <c r="LVH50" s="683"/>
      <c r="LVI50" s="683"/>
      <c r="LVJ50" s="683"/>
      <c r="LVK50" s="683"/>
      <c r="LVL50" s="683"/>
      <c r="LVM50" s="683"/>
      <c r="LVN50" s="683"/>
      <c r="LVO50" s="683"/>
      <c r="LVP50" s="683"/>
      <c r="LVQ50" s="683"/>
      <c r="LVR50" s="683"/>
      <c r="LVS50" s="683"/>
      <c r="LVT50" s="683"/>
      <c r="LVU50" s="683"/>
      <c r="LVV50" s="683"/>
      <c r="LVW50" s="683"/>
      <c r="LVX50" s="683"/>
      <c r="LVY50" s="683"/>
      <c r="LVZ50" s="683"/>
      <c r="LWA50" s="683"/>
      <c r="LWB50" s="683"/>
      <c r="LWC50" s="683"/>
      <c r="LWD50" s="683"/>
      <c r="LWE50" s="683"/>
      <c r="LWF50" s="683"/>
      <c r="LWG50" s="683"/>
      <c r="LWH50" s="683"/>
      <c r="LWI50" s="683"/>
      <c r="LWJ50" s="683"/>
      <c r="LWK50" s="683"/>
      <c r="LWL50" s="683"/>
      <c r="LWM50" s="683"/>
      <c r="LWN50" s="683"/>
      <c r="LWO50" s="683"/>
      <c r="LWP50" s="683"/>
      <c r="LWQ50" s="683"/>
      <c r="LWR50" s="683"/>
      <c r="LWS50" s="683"/>
      <c r="LWT50" s="683"/>
      <c r="LWU50" s="683"/>
      <c r="LWV50" s="683"/>
      <c r="LWW50" s="683"/>
      <c r="LWX50" s="683"/>
      <c r="LWY50" s="683"/>
      <c r="LWZ50" s="683"/>
      <c r="LXA50" s="683"/>
      <c r="LXB50" s="683"/>
      <c r="LXC50" s="683"/>
      <c r="LXD50" s="683"/>
      <c r="LXE50" s="683"/>
      <c r="LXF50" s="683"/>
      <c r="LXG50" s="683"/>
      <c r="LXH50" s="683"/>
      <c r="LXI50" s="683"/>
      <c r="LXJ50" s="683"/>
      <c r="LXK50" s="683"/>
      <c r="LXL50" s="683"/>
      <c r="LXM50" s="683"/>
      <c r="LXN50" s="683"/>
      <c r="LXO50" s="683"/>
      <c r="LXP50" s="683"/>
      <c r="LXQ50" s="683"/>
      <c r="LXR50" s="683"/>
      <c r="LXS50" s="683"/>
      <c r="LXT50" s="683"/>
      <c r="LXU50" s="683"/>
      <c r="LXV50" s="683"/>
      <c r="LXW50" s="683"/>
      <c r="LXX50" s="683"/>
      <c r="LXY50" s="683"/>
      <c r="LXZ50" s="683"/>
      <c r="LYA50" s="683"/>
      <c r="LYB50" s="683"/>
      <c r="LYC50" s="683"/>
      <c r="LYD50" s="683"/>
      <c r="LYE50" s="683"/>
      <c r="LYF50" s="683"/>
      <c r="LYG50" s="683"/>
      <c r="LYH50" s="683"/>
      <c r="LYI50" s="683"/>
      <c r="LYJ50" s="683"/>
      <c r="LYK50" s="683"/>
      <c r="LYL50" s="683"/>
      <c r="LYM50" s="683"/>
      <c r="LYN50" s="683"/>
      <c r="LYO50" s="683"/>
      <c r="LYP50" s="683"/>
      <c r="LYQ50" s="683"/>
      <c r="LYR50" s="683"/>
      <c r="LYS50" s="683"/>
      <c r="LYT50" s="683"/>
      <c r="LYU50" s="683"/>
      <c r="LYV50" s="683"/>
      <c r="LYW50" s="683"/>
      <c r="LYX50" s="683"/>
      <c r="LYY50" s="683"/>
      <c r="LYZ50" s="683"/>
      <c r="LZA50" s="683"/>
      <c r="LZB50" s="683"/>
      <c r="LZC50" s="683"/>
      <c r="LZD50" s="683"/>
      <c r="LZE50" s="683"/>
      <c r="LZF50" s="683"/>
      <c r="LZG50" s="683"/>
      <c r="LZH50" s="683"/>
      <c r="LZI50" s="683"/>
      <c r="LZJ50" s="683"/>
      <c r="LZK50" s="683"/>
      <c r="LZL50" s="683"/>
      <c r="LZM50" s="683"/>
      <c r="LZN50" s="683"/>
      <c r="LZO50" s="683"/>
      <c r="LZP50" s="683"/>
      <c r="LZQ50" s="683"/>
      <c r="LZR50" s="683"/>
      <c r="LZS50" s="683"/>
      <c r="LZT50" s="683"/>
      <c r="LZU50" s="683"/>
      <c r="LZV50" s="683"/>
      <c r="LZW50" s="683"/>
      <c r="LZX50" s="683"/>
      <c r="LZY50" s="683"/>
      <c r="LZZ50" s="683"/>
      <c r="MAA50" s="683"/>
      <c r="MAB50" s="683"/>
      <c r="MAC50" s="683"/>
      <c r="MAD50" s="683"/>
      <c r="MAE50" s="683"/>
      <c r="MAF50" s="683"/>
      <c r="MAG50" s="683"/>
      <c r="MAH50" s="683"/>
      <c r="MAI50" s="683"/>
      <c r="MAJ50" s="683"/>
      <c r="MAK50" s="683"/>
      <c r="MAL50" s="683"/>
      <c r="MAM50" s="683"/>
      <c r="MAN50" s="683"/>
      <c r="MAO50" s="683"/>
      <c r="MAP50" s="683"/>
      <c r="MAQ50" s="683"/>
      <c r="MAR50" s="683"/>
      <c r="MAS50" s="683"/>
      <c r="MAT50" s="683"/>
      <c r="MAU50" s="683"/>
      <c r="MAV50" s="683"/>
      <c r="MAW50" s="683"/>
      <c r="MAX50" s="683"/>
      <c r="MAY50" s="683"/>
      <c r="MAZ50" s="683"/>
      <c r="MBA50" s="683"/>
      <c r="MBB50" s="683"/>
      <c r="MBC50" s="683"/>
      <c r="MBD50" s="683"/>
      <c r="MBE50" s="683"/>
      <c r="MBF50" s="683"/>
      <c r="MBG50" s="683"/>
      <c r="MBH50" s="683"/>
      <c r="MBI50" s="683"/>
      <c r="MBJ50" s="683"/>
      <c r="MBK50" s="683"/>
      <c r="MBL50" s="683"/>
      <c r="MBM50" s="683"/>
      <c r="MBN50" s="683"/>
      <c r="MBO50" s="683"/>
      <c r="MBP50" s="683"/>
      <c r="MBQ50" s="683"/>
      <c r="MBR50" s="683"/>
      <c r="MBS50" s="683"/>
      <c r="MBT50" s="683"/>
      <c r="MBU50" s="683"/>
      <c r="MBV50" s="683"/>
      <c r="MBW50" s="683"/>
      <c r="MBX50" s="683"/>
      <c r="MBY50" s="683"/>
      <c r="MBZ50" s="683"/>
      <c r="MCA50" s="683"/>
      <c r="MCB50" s="683"/>
      <c r="MCC50" s="683"/>
      <c r="MCD50" s="683"/>
      <c r="MCE50" s="683"/>
      <c r="MCF50" s="683"/>
      <c r="MCG50" s="683"/>
      <c r="MCH50" s="683"/>
      <c r="MCI50" s="683"/>
      <c r="MCJ50" s="683"/>
      <c r="MCK50" s="683"/>
      <c r="MCL50" s="683"/>
      <c r="MCM50" s="683"/>
      <c r="MCN50" s="683"/>
      <c r="MCO50" s="683"/>
      <c r="MCP50" s="683"/>
      <c r="MCQ50" s="683"/>
      <c r="MCR50" s="683"/>
      <c r="MCS50" s="683"/>
      <c r="MCT50" s="683"/>
      <c r="MCU50" s="683"/>
      <c r="MCV50" s="683"/>
      <c r="MCW50" s="683"/>
      <c r="MCX50" s="683"/>
      <c r="MCY50" s="683"/>
      <c r="MCZ50" s="683"/>
      <c r="MDA50" s="683"/>
      <c r="MDB50" s="683"/>
      <c r="MDC50" s="683"/>
      <c r="MDD50" s="683"/>
      <c r="MDE50" s="683"/>
      <c r="MDF50" s="683"/>
      <c r="MDG50" s="683"/>
      <c r="MDH50" s="683"/>
      <c r="MDI50" s="683"/>
      <c r="MDJ50" s="683"/>
      <c r="MDK50" s="683"/>
      <c r="MDL50" s="683"/>
      <c r="MDM50" s="683"/>
      <c r="MDN50" s="683"/>
      <c r="MDO50" s="683"/>
      <c r="MDP50" s="683"/>
      <c r="MDQ50" s="683"/>
      <c r="MDR50" s="683"/>
      <c r="MDS50" s="683"/>
      <c r="MDT50" s="683"/>
      <c r="MDU50" s="683"/>
      <c r="MDV50" s="683"/>
      <c r="MDW50" s="683"/>
      <c r="MDX50" s="683"/>
      <c r="MDY50" s="683"/>
      <c r="MDZ50" s="683"/>
      <c r="MEA50" s="683"/>
      <c r="MEB50" s="683"/>
      <c r="MEC50" s="683"/>
      <c r="MED50" s="683"/>
      <c r="MEE50" s="683"/>
      <c r="MEF50" s="683"/>
      <c r="MEG50" s="683"/>
      <c r="MEH50" s="683"/>
      <c r="MEI50" s="683"/>
      <c r="MEJ50" s="683"/>
      <c r="MEK50" s="683"/>
      <c r="MEL50" s="683"/>
      <c r="MEM50" s="683"/>
      <c r="MEN50" s="683"/>
      <c r="MEO50" s="683"/>
      <c r="MEP50" s="683"/>
      <c r="MEQ50" s="683"/>
      <c r="MER50" s="683"/>
      <c r="MES50" s="683"/>
      <c r="MET50" s="683"/>
      <c r="MEU50" s="683"/>
      <c r="MEV50" s="683"/>
      <c r="MEW50" s="683"/>
      <c r="MEX50" s="683"/>
      <c r="MEY50" s="683"/>
      <c r="MEZ50" s="683"/>
      <c r="MFA50" s="683"/>
      <c r="MFB50" s="683"/>
      <c r="MFC50" s="683"/>
      <c r="MFD50" s="683"/>
      <c r="MFE50" s="683"/>
      <c r="MFF50" s="683"/>
      <c r="MFG50" s="683"/>
      <c r="MFH50" s="683"/>
      <c r="MFI50" s="683"/>
      <c r="MFJ50" s="683"/>
      <c r="MFK50" s="683"/>
      <c r="MFL50" s="683"/>
      <c r="MFM50" s="683"/>
      <c r="MFN50" s="683"/>
      <c r="MFO50" s="683"/>
      <c r="MFP50" s="683"/>
      <c r="MFQ50" s="683"/>
      <c r="MFR50" s="683"/>
      <c r="MFS50" s="683"/>
      <c r="MFT50" s="683"/>
      <c r="MFU50" s="683"/>
      <c r="MFV50" s="683"/>
      <c r="MFW50" s="683"/>
      <c r="MFX50" s="683"/>
      <c r="MFY50" s="683"/>
      <c r="MFZ50" s="683"/>
      <c r="MGA50" s="683"/>
      <c r="MGB50" s="683"/>
      <c r="MGC50" s="683"/>
      <c r="MGD50" s="683"/>
      <c r="MGE50" s="683"/>
      <c r="MGF50" s="683"/>
      <c r="MGG50" s="683"/>
      <c r="MGH50" s="683"/>
      <c r="MGI50" s="683"/>
      <c r="MGJ50" s="683"/>
      <c r="MGK50" s="683"/>
      <c r="MGL50" s="683"/>
      <c r="MGM50" s="683"/>
      <c r="MGN50" s="683"/>
      <c r="MGO50" s="683"/>
      <c r="MGP50" s="683"/>
      <c r="MGQ50" s="683"/>
      <c r="MGR50" s="683"/>
      <c r="MGS50" s="683"/>
      <c r="MGT50" s="683"/>
      <c r="MGU50" s="683"/>
      <c r="MGV50" s="683"/>
      <c r="MGW50" s="683"/>
      <c r="MGX50" s="683"/>
      <c r="MGY50" s="683"/>
      <c r="MGZ50" s="683"/>
      <c r="MHA50" s="683"/>
      <c r="MHB50" s="683"/>
      <c r="MHC50" s="683"/>
      <c r="MHD50" s="683"/>
      <c r="MHE50" s="683"/>
      <c r="MHF50" s="683"/>
      <c r="MHG50" s="683"/>
      <c r="MHH50" s="683"/>
      <c r="MHI50" s="683"/>
      <c r="MHJ50" s="683"/>
      <c r="MHK50" s="683"/>
      <c r="MHL50" s="683"/>
      <c r="MHM50" s="683"/>
      <c r="MHN50" s="683"/>
      <c r="MHO50" s="683"/>
      <c r="MHP50" s="683"/>
      <c r="MHQ50" s="683"/>
      <c r="MHR50" s="683"/>
      <c r="MHS50" s="683"/>
      <c r="MHT50" s="683"/>
      <c r="MHU50" s="683"/>
      <c r="MHV50" s="683"/>
      <c r="MHW50" s="683"/>
      <c r="MHX50" s="683"/>
      <c r="MHY50" s="683"/>
      <c r="MHZ50" s="683"/>
      <c r="MIA50" s="683"/>
      <c r="MIB50" s="683"/>
      <c r="MIC50" s="683"/>
      <c r="MID50" s="683"/>
      <c r="MIE50" s="683"/>
      <c r="MIF50" s="683"/>
      <c r="MIG50" s="683"/>
      <c r="MIH50" s="683"/>
      <c r="MII50" s="683"/>
      <c r="MIJ50" s="683"/>
      <c r="MIK50" s="683"/>
      <c r="MIL50" s="683"/>
      <c r="MIM50" s="683"/>
      <c r="MIN50" s="683"/>
      <c r="MIO50" s="683"/>
      <c r="MIP50" s="683"/>
      <c r="MIQ50" s="683"/>
      <c r="MIR50" s="683"/>
      <c r="MIS50" s="683"/>
      <c r="MIT50" s="683"/>
      <c r="MIU50" s="683"/>
      <c r="MIV50" s="683"/>
      <c r="MIW50" s="683"/>
      <c r="MIX50" s="683"/>
      <c r="MIY50" s="683"/>
      <c r="MIZ50" s="683"/>
      <c r="MJA50" s="683"/>
      <c r="MJB50" s="683"/>
      <c r="MJC50" s="683"/>
      <c r="MJD50" s="683"/>
      <c r="MJE50" s="683"/>
      <c r="MJF50" s="683"/>
      <c r="MJG50" s="683"/>
      <c r="MJH50" s="683"/>
      <c r="MJI50" s="683"/>
      <c r="MJJ50" s="683"/>
      <c r="MJK50" s="683"/>
      <c r="MJL50" s="683"/>
      <c r="MJM50" s="683"/>
      <c r="MJN50" s="683"/>
      <c r="MJO50" s="683"/>
      <c r="MJP50" s="683"/>
      <c r="MJQ50" s="683"/>
      <c r="MJR50" s="683"/>
      <c r="MJS50" s="683"/>
      <c r="MJT50" s="683"/>
      <c r="MJU50" s="683"/>
      <c r="MJV50" s="683"/>
      <c r="MJW50" s="683"/>
      <c r="MJX50" s="683"/>
      <c r="MJY50" s="683"/>
      <c r="MJZ50" s="683"/>
      <c r="MKA50" s="683"/>
      <c r="MKB50" s="683"/>
      <c r="MKC50" s="683"/>
      <c r="MKD50" s="683"/>
      <c r="MKE50" s="683"/>
      <c r="MKF50" s="683"/>
      <c r="MKG50" s="683"/>
      <c r="MKH50" s="683"/>
      <c r="MKI50" s="683"/>
      <c r="MKJ50" s="683"/>
      <c r="MKK50" s="683"/>
      <c r="MKL50" s="683"/>
      <c r="MKM50" s="683"/>
      <c r="MKN50" s="683"/>
      <c r="MKO50" s="683"/>
      <c r="MKP50" s="683"/>
      <c r="MKQ50" s="683"/>
      <c r="MKR50" s="683"/>
      <c r="MKS50" s="683"/>
      <c r="MKT50" s="683"/>
      <c r="MKU50" s="683"/>
      <c r="MKV50" s="683"/>
      <c r="MKW50" s="683"/>
      <c r="MKX50" s="683"/>
      <c r="MKY50" s="683"/>
      <c r="MKZ50" s="683"/>
      <c r="MLA50" s="683"/>
      <c r="MLB50" s="683"/>
      <c r="MLC50" s="683"/>
      <c r="MLD50" s="683"/>
      <c r="MLE50" s="683"/>
      <c r="MLF50" s="683"/>
      <c r="MLG50" s="683"/>
      <c r="MLH50" s="683"/>
      <c r="MLI50" s="683"/>
      <c r="MLJ50" s="683"/>
      <c r="MLK50" s="683"/>
      <c r="MLL50" s="683"/>
      <c r="MLM50" s="683"/>
      <c r="MLN50" s="683"/>
      <c r="MLO50" s="683"/>
      <c r="MLP50" s="683"/>
      <c r="MLQ50" s="683"/>
      <c r="MLR50" s="683"/>
      <c r="MLS50" s="683"/>
      <c r="MLT50" s="683"/>
      <c r="MLU50" s="683"/>
      <c r="MLV50" s="683"/>
      <c r="MLW50" s="683"/>
      <c r="MLX50" s="683"/>
      <c r="MLY50" s="683"/>
      <c r="MLZ50" s="683"/>
      <c r="MMA50" s="683"/>
      <c r="MMB50" s="683"/>
      <c r="MMC50" s="683"/>
      <c r="MMD50" s="683"/>
      <c r="MME50" s="683"/>
      <c r="MMF50" s="683"/>
      <c r="MMG50" s="683"/>
      <c r="MMH50" s="683"/>
      <c r="MMI50" s="683"/>
      <c r="MMJ50" s="683"/>
      <c r="MMK50" s="683"/>
      <c r="MML50" s="683"/>
      <c r="MMM50" s="683"/>
      <c r="MMN50" s="683"/>
      <c r="MMO50" s="683"/>
      <c r="MMP50" s="683"/>
      <c r="MMQ50" s="683"/>
      <c r="MMR50" s="683"/>
      <c r="MMS50" s="683"/>
      <c r="MMT50" s="683"/>
      <c r="MMU50" s="683"/>
      <c r="MMV50" s="683"/>
      <c r="MMW50" s="683"/>
      <c r="MMX50" s="683"/>
      <c r="MMY50" s="683"/>
      <c r="MMZ50" s="683"/>
      <c r="MNA50" s="683"/>
      <c r="MNB50" s="683"/>
      <c r="MNC50" s="683"/>
      <c r="MND50" s="683"/>
      <c r="MNE50" s="683"/>
      <c r="MNF50" s="683"/>
      <c r="MNG50" s="683"/>
      <c r="MNH50" s="683"/>
      <c r="MNI50" s="683"/>
      <c r="MNJ50" s="683"/>
      <c r="MNK50" s="683"/>
      <c r="MNL50" s="683"/>
      <c r="MNM50" s="683"/>
      <c r="MNN50" s="683"/>
      <c r="MNO50" s="683"/>
      <c r="MNP50" s="683"/>
      <c r="MNQ50" s="683"/>
      <c r="MNR50" s="683"/>
      <c r="MNS50" s="683"/>
      <c r="MNT50" s="683"/>
      <c r="MNU50" s="683"/>
      <c r="MNV50" s="683"/>
      <c r="MNW50" s="683"/>
      <c r="MNX50" s="683"/>
      <c r="MNY50" s="683"/>
      <c r="MNZ50" s="683"/>
      <c r="MOA50" s="683"/>
      <c r="MOB50" s="683"/>
      <c r="MOC50" s="683"/>
      <c r="MOD50" s="683"/>
      <c r="MOE50" s="683"/>
      <c r="MOF50" s="683"/>
      <c r="MOG50" s="683"/>
      <c r="MOH50" s="683"/>
      <c r="MOI50" s="683"/>
      <c r="MOJ50" s="683"/>
      <c r="MOK50" s="683"/>
      <c r="MOL50" s="683"/>
      <c r="MOM50" s="683"/>
      <c r="MON50" s="683"/>
      <c r="MOO50" s="683"/>
      <c r="MOP50" s="683"/>
      <c r="MOQ50" s="683"/>
      <c r="MOR50" s="683"/>
      <c r="MOS50" s="683"/>
      <c r="MOT50" s="683"/>
      <c r="MOU50" s="683"/>
      <c r="MOV50" s="683"/>
      <c r="MOW50" s="683"/>
      <c r="MOX50" s="683"/>
      <c r="MOY50" s="683"/>
      <c r="MOZ50" s="683"/>
      <c r="MPA50" s="683"/>
      <c r="MPB50" s="683"/>
      <c r="MPC50" s="683"/>
      <c r="MPD50" s="683"/>
      <c r="MPE50" s="683"/>
      <c r="MPF50" s="683"/>
      <c r="MPG50" s="683"/>
      <c r="MPH50" s="683"/>
      <c r="MPI50" s="683"/>
      <c r="MPJ50" s="683"/>
      <c r="MPK50" s="683"/>
      <c r="MPL50" s="683"/>
      <c r="MPM50" s="683"/>
      <c r="MPN50" s="683"/>
      <c r="MPO50" s="683"/>
      <c r="MPP50" s="683"/>
      <c r="MPQ50" s="683"/>
      <c r="MPR50" s="683"/>
      <c r="MPS50" s="683"/>
      <c r="MPT50" s="683"/>
      <c r="MPU50" s="683"/>
      <c r="MPV50" s="683"/>
      <c r="MPW50" s="683"/>
      <c r="MPX50" s="683"/>
      <c r="MPY50" s="683"/>
      <c r="MPZ50" s="683"/>
      <c r="MQA50" s="683"/>
      <c r="MQB50" s="683"/>
      <c r="MQC50" s="683"/>
      <c r="MQD50" s="683"/>
      <c r="MQE50" s="683"/>
      <c r="MQF50" s="683"/>
      <c r="MQG50" s="683"/>
      <c r="MQH50" s="683"/>
      <c r="MQI50" s="683"/>
      <c r="MQJ50" s="683"/>
      <c r="MQK50" s="683"/>
      <c r="MQL50" s="683"/>
      <c r="MQM50" s="683"/>
      <c r="MQN50" s="683"/>
      <c r="MQO50" s="683"/>
      <c r="MQP50" s="683"/>
      <c r="MQQ50" s="683"/>
      <c r="MQR50" s="683"/>
      <c r="MQS50" s="683"/>
      <c r="MQT50" s="683"/>
      <c r="MQU50" s="683"/>
      <c r="MQV50" s="683"/>
      <c r="MQW50" s="683"/>
      <c r="MQX50" s="683"/>
      <c r="MQY50" s="683"/>
      <c r="MQZ50" s="683"/>
      <c r="MRA50" s="683"/>
      <c r="MRB50" s="683"/>
      <c r="MRC50" s="683"/>
      <c r="MRD50" s="683"/>
      <c r="MRE50" s="683"/>
      <c r="MRF50" s="683"/>
      <c r="MRG50" s="683"/>
      <c r="MRH50" s="683"/>
      <c r="MRI50" s="683"/>
      <c r="MRJ50" s="683"/>
      <c r="MRK50" s="683"/>
      <c r="MRL50" s="683"/>
      <c r="MRM50" s="683"/>
      <c r="MRN50" s="683"/>
      <c r="MRO50" s="683"/>
      <c r="MRP50" s="683"/>
      <c r="MRQ50" s="683"/>
      <c r="MRR50" s="683"/>
      <c r="MRS50" s="683"/>
      <c r="MRT50" s="683"/>
      <c r="MRU50" s="683"/>
      <c r="MRV50" s="683"/>
      <c r="MRW50" s="683"/>
      <c r="MRX50" s="683"/>
      <c r="MRY50" s="683"/>
      <c r="MRZ50" s="683"/>
      <c r="MSA50" s="683"/>
      <c r="MSB50" s="683"/>
      <c r="MSC50" s="683"/>
      <c r="MSD50" s="683"/>
      <c r="MSE50" s="683"/>
      <c r="MSF50" s="683"/>
      <c r="MSG50" s="683"/>
      <c r="MSH50" s="683"/>
      <c r="MSI50" s="683"/>
      <c r="MSJ50" s="683"/>
      <c r="MSK50" s="683"/>
      <c r="MSL50" s="683"/>
      <c r="MSM50" s="683"/>
      <c r="MSN50" s="683"/>
      <c r="MSO50" s="683"/>
      <c r="MSP50" s="683"/>
      <c r="MSQ50" s="683"/>
      <c r="MSR50" s="683"/>
      <c r="MSS50" s="683"/>
      <c r="MST50" s="683"/>
      <c r="MSU50" s="683"/>
      <c r="MSV50" s="683"/>
      <c r="MSW50" s="683"/>
      <c r="MSX50" s="683"/>
      <c r="MSY50" s="683"/>
      <c r="MSZ50" s="683"/>
      <c r="MTA50" s="683"/>
      <c r="MTB50" s="683"/>
      <c r="MTC50" s="683"/>
      <c r="MTD50" s="683"/>
      <c r="MTE50" s="683"/>
      <c r="MTF50" s="683"/>
      <c r="MTG50" s="683"/>
      <c r="MTH50" s="683"/>
      <c r="MTI50" s="683"/>
      <c r="MTJ50" s="683"/>
      <c r="MTK50" s="683"/>
      <c r="MTL50" s="683"/>
      <c r="MTM50" s="683"/>
      <c r="MTN50" s="683"/>
      <c r="MTO50" s="683"/>
      <c r="MTP50" s="683"/>
      <c r="MTQ50" s="683"/>
      <c r="MTR50" s="683"/>
      <c r="MTS50" s="683"/>
      <c r="MTT50" s="683"/>
      <c r="MTU50" s="683"/>
      <c r="MTV50" s="683"/>
      <c r="MTW50" s="683"/>
      <c r="MTX50" s="683"/>
      <c r="MTY50" s="683"/>
      <c r="MTZ50" s="683"/>
      <c r="MUA50" s="683"/>
      <c r="MUB50" s="683"/>
      <c r="MUC50" s="683"/>
      <c r="MUD50" s="683"/>
      <c r="MUE50" s="683"/>
      <c r="MUF50" s="683"/>
      <c r="MUG50" s="683"/>
      <c r="MUH50" s="683"/>
      <c r="MUI50" s="683"/>
      <c r="MUJ50" s="683"/>
      <c r="MUK50" s="683"/>
      <c r="MUL50" s="683"/>
      <c r="MUM50" s="683"/>
      <c r="MUN50" s="683"/>
      <c r="MUO50" s="683"/>
      <c r="MUP50" s="683"/>
      <c r="MUQ50" s="683"/>
      <c r="MUR50" s="683"/>
      <c r="MUS50" s="683"/>
      <c r="MUT50" s="683"/>
      <c r="MUU50" s="683"/>
      <c r="MUV50" s="683"/>
      <c r="MUW50" s="683"/>
      <c r="MUX50" s="683"/>
      <c r="MUY50" s="683"/>
      <c r="MUZ50" s="683"/>
      <c r="MVA50" s="683"/>
      <c r="MVB50" s="683"/>
      <c r="MVC50" s="683"/>
      <c r="MVD50" s="683"/>
      <c r="MVE50" s="683"/>
      <c r="MVF50" s="683"/>
      <c r="MVG50" s="683"/>
      <c r="MVH50" s="683"/>
      <c r="MVI50" s="683"/>
      <c r="MVJ50" s="683"/>
      <c r="MVK50" s="683"/>
      <c r="MVL50" s="683"/>
      <c r="MVM50" s="683"/>
      <c r="MVN50" s="683"/>
      <c r="MVO50" s="683"/>
      <c r="MVP50" s="683"/>
      <c r="MVQ50" s="683"/>
      <c r="MVR50" s="683"/>
      <c r="MVS50" s="683"/>
      <c r="MVT50" s="683"/>
      <c r="MVU50" s="683"/>
      <c r="MVV50" s="683"/>
      <c r="MVW50" s="683"/>
      <c r="MVX50" s="683"/>
      <c r="MVY50" s="683"/>
      <c r="MVZ50" s="683"/>
      <c r="MWA50" s="683"/>
      <c r="MWB50" s="683"/>
      <c r="MWC50" s="683"/>
      <c r="MWD50" s="683"/>
      <c r="MWE50" s="683"/>
      <c r="MWF50" s="683"/>
      <c r="MWG50" s="683"/>
      <c r="MWH50" s="683"/>
      <c r="MWI50" s="683"/>
      <c r="MWJ50" s="683"/>
      <c r="MWK50" s="683"/>
      <c r="MWL50" s="683"/>
      <c r="MWM50" s="683"/>
      <c r="MWN50" s="683"/>
      <c r="MWO50" s="683"/>
      <c r="MWP50" s="683"/>
      <c r="MWQ50" s="683"/>
      <c r="MWR50" s="683"/>
      <c r="MWS50" s="683"/>
      <c r="MWT50" s="683"/>
      <c r="MWU50" s="683"/>
      <c r="MWV50" s="683"/>
      <c r="MWW50" s="683"/>
      <c r="MWX50" s="683"/>
      <c r="MWY50" s="683"/>
      <c r="MWZ50" s="683"/>
      <c r="MXA50" s="683"/>
      <c r="MXB50" s="683"/>
      <c r="MXC50" s="683"/>
      <c r="MXD50" s="683"/>
      <c r="MXE50" s="683"/>
      <c r="MXF50" s="683"/>
      <c r="MXG50" s="683"/>
      <c r="MXH50" s="683"/>
      <c r="MXI50" s="683"/>
      <c r="MXJ50" s="683"/>
      <c r="MXK50" s="683"/>
      <c r="MXL50" s="683"/>
      <c r="MXM50" s="683"/>
      <c r="MXN50" s="683"/>
      <c r="MXO50" s="683"/>
      <c r="MXP50" s="683"/>
      <c r="MXQ50" s="683"/>
      <c r="MXR50" s="683"/>
      <c r="MXS50" s="683"/>
      <c r="MXT50" s="683"/>
      <c r="MXU50" s="683"/>
      <c r="MXV50" s="683"/>
      <c r="MXW50" s="683"/>
      <c r="MXX50" s="683"/>
      <c r="MXY50" s="683"/>
      <c r="MXZ50" s="683"/>
      <c r="MYA50" s="683"/>
      <c r="MYB50" s="683"/>
      <c r="MYC50" s="683"/>
      <c r="MYD50" s="683"/>
      <c r="MYE50" s="683"/>
      <c r="MYF50" s="683"/>
      <c r="MYG50" s="683"/>
      <c r="MYH50" s="683"/>
      <c r="MYI50" s="683"/>
      <c r="MYJ50" s="683"/>
      <c r="MYK50" s="683"/>
      <c r="MYL50" s="683"/>
      <c r="MYM50" s="683"/>
      <c r="MYN50" s="683"/>
      <c r="MYO50" s="683"/>
      <c r="MYP50" s="683"/>
      <c r="MYQ50" s="683"/>
      <c r="MYR50" s="683"/>
      <c r="MYS50" s="683"/>
      <c r="MYT50" s="683"/>
      <c r="MYU50" s="683"/>
      <c r="MYV50" s="683"/>
      <c r="MYW50" s="683"/>
      <c r="MYX50" s="683"/>
      <c r="MYY50" s="683"/>
      <c r="MYZ50" s="683"/>
      <c r="MZA50" s="683"/>
      <c r="MZB50" s="683"/>
      <c r="MZC50" s="683"/>
      <c r="MZD50" s="683"/>
      <c r="MZE50" s="683"/>
      <c r="MZF50" s="683"/>
      <c r="MZG50" s="683"/>
      <c r="MZH50" s="683"/>
      <c r="MZI50" s="683"/>
      <c r="MZJ50" s="683"/>
      <c r="MZK50" s="683"/>
      <c r="MZL50" s="683"/>
      <c r="MZM50" s="683"/>
      <c r="MZN50" s="683"/>
      <c r="MZO50" s="683"/>
      <c r="MZP50" s="683"/>
      <c r="MZQ50" s="683"/>
      <c r="MZR50" s="683"/>
      <c r="MZS50" s="683"/>
      <c r="MZT50" s="683"/>
      <c r="MZU50" s="683"/>
      <c r="MZV50" s="683"/>
      <c r="MZW50" s="683"/>
      <c r="MZX50" s="683"/>
      <c r="MZY50" s="683"/>
      <c r="MZZ50" s="683"/>
      <c r="NAA50" s="683"/>
      <c r="NAB50" s="683"/>
      <c r="NAC50" s="683"/>
      <c r="NAD50" s="683"/>
      <c r="NAE50" s="683"/>
      <c r="NAF50" s="683"/>
      <c r="NAG50" s="683"/>
      <c r="NAH50" s="683"/>
      <c r="NAI50" s="683"/>
      <c r="NAJ50" s="683"/>
      <c r="NAK50" s="683"/>
      <c r="NAL50" s="683"/>
      <c r="NAM50" s="683"/>
      <c r="NAN50" s="683"/>
      <c r="NAO50" s="683"/>
      <c r="NAP50" s="683"/>
      <c r="NAQ50" s="683"/>
      <c r="NAR50" s="683"/>
      <c r="NAS50" s="683"/>
      <c r="NAT50" s="683"/>
      <c r="NAU50" s="683"/>
      <c r="NAV50" s="683"/>
      <c r="NAW50" s="683"/>
      <c r="NAX50" s="683"/>
      <c r="NAY50" s="683"/>
      <c r="NAZ50" s="683"/>
      <c r="NBA50" s="683"/>
      <c r="NBB50" s="683"/>
      <c r="NBC50" s="683"/>
      <c r="NBD50" s="683"/>
      <c r="NBE50" s="683"/>
      <c r="NBF50" s="683"/>
      <c r="NBG50" s="683"/>
      <c r="NBH50" s="683"/>
      <c r="NBI50" s="683"/>
      <c r="NBJ50" s="683"/>
      <c r="NBK50" s="683"/>
      <c r="NBL50" s="683"/>
      <c r="NBM50" s="683"/>
      <c r="NBN50" s="683"/>
      <c r="NBO50" s="683"/>
      <c r="NBP50" s="683"/>
      <c r="NBQ50" s="683"/>
      <c r="NBR50" s="683"/>
      <c r="NBS50" s="683"/>
      <c r="NBT50" s="683"/>
      <c r="NBU50" s="683"/>
      <c r="NBV50" s="683"/>
      <c r="NBW50" s="683"/>
      <c r="NBX50" s="683"/>
      <c r="NBY50" s="683"/>
      <c r="NBZ50" s="683"/>
      <c r="NCA50" s="683"/>
      <c r="NCB50" s="683"/>
      <c r="NCC50" s="683"/>
      <c r="NCD50" s="683"/>
      <c r="NCE50" s="683"/>
      <c r="NCF50" s="683"/>
      <c r="NCG50" s="683"/>
      <c r="NCH50" s="683"/>
      <c r="NCI50" s="683"/>
      <c r="NCJ50" s="683"/>
      <c r="NCK50" s="683"/>
      <c r="NCL50" s="683"/>
      <c r="NCM50" s="683"/>
      <c r="NCN50" s="683"/>
      <c r="NCO50" s="683"/>
      <c r="NCP50" s="683"/>
      <c r="NCQ50" s="683"/>
      <c r="NCR50" s="683"/>
      <c r="NCS50" s="683"/>
      <c r="NCT50" s="683"/>
      <c r="NCU50" s="683"/>
      <c r="NCV50" s="683"/>
      <c r="NCW50" s="683"/>
      <c r="NCX50" s="683"/>
      <c r="NCY50" s="683"/>
      <c r="NCZ50" s="683"/>
      <c r="NDA50" s="683"/>
      <c r="NDB50" s="683"/>
      <c r="NDC50" s="683"/>
      <c r="NDD50" s="683"/>
      <c r="NDE50" s="683"/>
      <c r="NDF50" s="683"/>
      <c r="NDG50" s="683"/>
      <c r="NDH50" s="683"/>
      <c r="NDI50" s="683"/>
      <c r="NDJ50" s="683"/>
      <c r="NDK50" s="683"/>
      <c r="NDL50" s="683"/>
      <c r="NDM50" s="683"/>
      <c r="NDN50" s="683"/>
      <c r="NDO50" s="683"/>
      <c r="NDP50" s="683"/>
      <c r="NDQ50" s="683"/>
      <c r="NDR50" s="683"/>
      <c r="NDS50" s="683"/>
      <c r="NDT50" s="683"/>
      <c r="NDU50" s="683"/>
      <c r="NDV50" s="683"/>
      <c r="NDW50" s="683"/>
      <c r="NDX50" s="683"/>
      <c r="NDY50" s="683"/>
      <c r="NDZ50" s="683"/>
      <c r="NEA50" s="683"/>
      <c r="NEB50" s="683"/>
      <c r="NEC50" s="683"/>
      <c r="NED50" s="683"/>
      <c r="NEE50" s="683"/>
      <c r="NEF50" s="683"/>
      <c r="NEG50" s="683"/>
      <c r="NEH50" s="683"/>
      <c r="NEI50" s="683"/>
      <c r="NEJ50" s="683"/>
      <c r="NEK50" s="683"/>
      <c r="NEL50" s="683"/>
      <c r="NEM50" s="683"/>
      <c r="NEN50" s="683"/>
      <c r="NEO50" s="683"/>
      <c r="NEP50" s="683"/>
      <c r="NEQ50" s="683"/>
      <c r="NER50" s="683"/>
      <c r="NES50" s="683"/>
      <c r="NET50" s="683"/>
      <c r="NEU50" s="683"/>
      <c r="NEV50" s="683"/>
      <c r="NEW50" s="683"/>
      <c r="NEX50" s="683"/>
      <c r="NEY50" s="683"/>
      <c r="NEZ50" s="683"/>
      <c r="NFA50" s="683"/>
      <c r="NFB50" s="683"/>
      <c r="NFC50" s="683"/>
      <c r="NFD50" s="683"/>
      <c r="NFE50" s="683"/>
      <c r="NFF50" s="683"/>
      <c r="NFG50" s="683"/>
      <c r="NFH50" s="683"/>
      <c r="NFI50" s="683"/>
      <c r="NFJ50" s="683"/>
      <c r="NFK50" s="683"/>
      <c r="NFL50" s="683"/>
      <c r="NFM50" s="683"/>
      <c r="NFN50" s="683"/>
      <c r="NFO50" s="683"/>
      <c r="NFP50" s="683"/>
      <c r="NFQ50" s="683"/>
      <c r="NFR50" s="683"/>
      <c r="NFS50" s="683"/>
      <c r="NFT50" s="683"/>
      <c r="NFU50" s="683"/>
      <c r="NFV50" s="683"/>
      <c r="NFW50" s="683"/>
      <c r="NFX50" s="683"/>
      <c r="NFY50" s="683"/>
      <c r="NFZ50" s="683"/>
      <c r="NGA50" s="683"/>
      <c r="NGB50" s="683"/>
      <c r="NGC50" s="683"/>
      <c r="NGD50" s="683"/>
      <c r="NGE50" s="683"/>
      <c r="NGF50" s="683"/>
      <c r="NGG50" s="683"/>
      <c r="NGH50" s="683"/>
      <c r="NGI50" s="683"/>
      <c r="NGJ50" s="683"/>
      <c r="NGK50" s="683"/>
      <c r="NGL50" s="683"/>
      <c r="NGM50" s="683"/>
      <c r="NGN50" s="683"/>
      <c r="NGO50" s="683"/>
      <c r="NGP50" s="683"/>
      <c r="NGQ50" s="683"/>
      <c r="NGR50" s="683"/>
      <c r="NGS50" s="683"/>
      <c r="NGT50" s="683"/>
      <c r="NGU50" s="683"/>
      <c r="NGV50" s="683"/>
      <c r="NGW50" s="683"/>
      <c r="NGX50" s="683"/>
      <c r="NGY50" s="683"/>
      <c r="NGZ50" s="683"/>
      <c r="NHA50" s="683"/>
      <c r="NHB50" s="683"/>
      <c r="NHC50" s="683"/>
      <c r="NHD50" s="683"/>
      <c r="NHE50" s="683"/>
      <c r="NHF50" s="683"/>
      <c r="NHG50" s="683"/>
      <c r="NHH50" s="683"/>
      <c r="NHI50" s="683"/>
      <c r="NHJ50" s="683"/>
      <c r="NHK50" s="683"/>
      <c r="NHL50" s="683"/>
      <c r="NHM50" s="683"/>
      <c r="NHN50" s="683"/>
      <c r="NHO50" s="683"/>
      <c r="NHP50" s="683"/>
      <c r="NHQ50" s="683"/>
      <c r="NHR50" s="683"/>
      <c r="NHS50" s="683"/>
      <c r="NHT50" s="683"/>
      <c r="NHU50" s="683"/>
      <c r="NHV50" s="683"/>
      <c r="NHW50" s="683"/>
      <c r="NHX50" s="683"/>
      <c r="NHY50" s="683"/>
      <c r="NHZ50" s="683"/>
      <c r="NIA50" s="683"/>
      <c r="NIB50" s="683"/>
      <c r="NIC50" s="683"/>
      <c r="NID50" s="683"/>
      <c r="NIE50" s="683"/>
      <c r="NIF50" s="683"/>
      <c r="NIG50" s="683"/>
      <c r="NIH50" s="683"/>
      <c r="NII50" s="683"/>
      <c r="NIJ50" s="683"/>
      <c r="NIK50" s="683"/>
      <c r="NIL50" s="683"/>
      <c r="NIM50" s="683"/>
      <c r="NIN50" s="683"/>
      <c r="NIO50" s="683"/>
      <c r="NIP50" s="683"/>
      <c r="NIQ50" s="683"/>
      <c r="NIR50" s="683"/>
      <c r="NIS50" s="683"/>
      <c r="NIT50" s="683"/>
      <c r="NIU50" s="683"/>
      <c r="NIV50" s="683"/>
      <c r="NIW50" s="683"/>
      <c r="NIX50" s="683"/>
      <c r="NIY50" s="683"/>
      <c r="NIZ50" s="683"/>
      <c r="NJA50" s="683"/>
      <c r="NJB50" s="683"/>
      <c r="NJC50" s="683"/>
      <c r="NJD50" s="683"/>
      <c r="NJE50" s="683"/>
      <c r="NJF50" s="683"/>
      <c r="NJG50" s="683"/>
      <c r="NJH50" s="683"/>
      <c r="NJI50" s="683"/>
      <c r="NJJ50" s="683"/>
      <c r="NJK50" s="683"/>
      <c r="NJL50" s="683"/>
      <c r="NJM50" s="683"/>
      <c r="NJN50" s="683"/>
      <c r="NJO50" s="683"/>
      <c r="NJP50" s="683"/>
      <c r="NJQ50" s="683"/>
      <c r="NJR50" s="683"/>
      <c r="NJS50" s="683"/>
      <c r="NJT50" s="683"/>
      <c r="NJU50" s="683"/>
      <c r="NJV50" s="683"/>
      <c r="NJW50" s="683"/>
      <c r="NJX50" s="683"/>
      <c r="NJY50" s="683"/>
      <c r="NJZ50" s="683"/>
      <c r="NKA50" s="683"/>
      <c r="NKB50" s="683"/>
      <c r="NKC50" s="683"/>
      <c r="NKD50" s="683"/>
      <c r="NKE50" s="683"/>
      <c r="NKF50" s="683"/>
      <c r="NKG50" s="683"/>
      <c r="NKH50" s="683"/>
      <c r="NKI50" s="683"/>
      <c r="NKJ50" s="683"/>
      <c r="NKK50" s="683"/>
      <c r="NKL50" s="683"/>
      <c r="NKM50" s="683"/>
      <c r="NKN50" s="683"/>
      <c r="NKO50" s="683"/>
      <c r="NKP50" s="683"/>
      <c r="NKQ50" s="683"/>
      <c r="NKR50" s="683"/>
      <c r="NKS50" s="683"/>
      <c r="NKT50" s="683"/>
      <c r="NKU50" s="683"/>
      <c r="NKV50" s="683"/>
      <c r="NKW50" s="683"/>
      <c r="NKX50" s="683"/>
      <c r="NKY50" s="683"/>
      <c r="NKZ50" s="683"/>
      <c r="NLA50" s="683"/>
      <c r="NLB50" s="683"/>
      <c r="NLC50" s="683"/>
      <c r="NLD50" s="683"/>
      <c r="NLE50" s="683"/>
      <c r="NLF50" s="683"/>
      <c r="NLG50" s="683"/>
      <c r="NLH50" s="683"/>
      <c r="NLI50" s="683"/>
      <c r="NLJ50" s="683"/>
      <c r="NLK50" s="683"/>
      <c r="NLL50" s="683"/>
      <c r="NLM50" s="683"/>
      <c r="NLN50" s="683"/>
      <c r="NLO50" s="683"/>
      <c r="NLP50" s="683"/>
      <c r="NLQ50" s="683"/>
      <c r="NLR50" s="683"/>
      <c r="NLS50" s="683"/>
      <c r="NLT50" s="683"/>
      <c r="NLU50" s="683"/>
      <c r="NLV50" s="683"/>
      <c r="NLW50" s="683"/>
      <c r="NLX50" s="683"/>
      <c r="NLY50" s="683"/>
      <c r="NLZ50" s="683"/>
      <c r="NMA50" s="683"/>
      <c r="NMB50" s="683"/>
      <c r="NMC50" s="683"/>
      <c r="NMD50" s="683"/>
      <c r="NME50" s="683"/>
      <c r="NMF50" s="683"/>
      <c r="NMG50" s="683"/>
      <c r="NMH50" s="683"/>
      <c r="NMI50" s="683"/>
      <c r="NMJ50" s="683"/>
      <c r="NMK50" s="683"/>
      <c r="NML50" s="683"/>
      <c r="NMM50" s="683"/>
      <c r="NMN50" s="683"/>
      <c r="NMO50" s="683"/>
      <c r="NMP50" s="683"/>
      <c r="NMQ50" s="683"/>
      <c r="NMR50" s="683"/>
      <c r="NMS50" s="683"/>
      <c r="NMT50" s="683"/>
      <c r="NMU50" s="683"/>
      <c r="NMV50" s="683"/>
      <c r="NMW50" s="683"/>
      <c r="NMX50" s="683"/>
      <c r="NMY50" s="683"/>
      <c r="NMZ50" s="683"/>
      <c r="NNA50" s="683"/>
      <c r="NNB50" s="683"/>
      <c r="NNC50" s="683"/>
      <c r="NND50" s="683"/>
      <c r="NNE50" s="683"/>
      <c r="NNF50" s="683"/>
      <c r="NNG50" s="683"/>
      <c r="NNH50" s="683"/>
      <c r="NNI50" s="683"/>
      <c r="NNJ50" s="683"/>
      <c r="NNK50" s="683"/>
      <c r="NNL50" s="683"/>
      <c r="NNM50" s="683"/>
      <c r="NNN50" s="683"/>
      <c r="NNO50" s="683"/>
      <c r="NNP50" s="683"/>
      <c r="NNQ50" s="683"/>
      <c r="NNR50" s="683"/>
      <c r="NNS50" s="683"/>
      <c r="NNT50" s="683"/>
      <c r="NNU50" s="683"/>
      <c r="NNV50" s="683"/>
      <c r="NNW50" s="683"/>
      <c r="NNX50" s="683"/>
      <c r="NNY50" s="683"/>
      <c r="NNZ50" s="683"/>
      <c r="NOA50" s="683"/>
      <c r="NOB50" s="683"/>
      <c r="NOC50" s="683"/>
      <c r="NOD50" s="683"/>
      <c r="NOE50" s="683"/>
      <c r="NOF50" s="683"/>
      <c r="NOG50" s="683"/>
      <c r="NOH50" s="683"/>
      <c r="NOI50" s="683"/>
      <c r="NOJ50" s="683"/>
      <c r="NOK50" s="683"/>
      <c r="NOL50" s="683"/>
      <c r="NOM50" s="683"/>
      <c r="NON50" s="683"/>
      <c r="NOO50" s="683"/>
      <c r="NOP50" s="683"/>
      <c r="NOQ50" s="683"/>
      <c r="NOR50" s="683"/>
      <c r="NOS50" s="683"/>
      <c r="NOT50" s="683"/>
      <c r="NOU50" s="683"/>
      <c r="NOV50" s="683"/>
      <c r="NOW50" s="683"/>
      <c r="NOX50" s="683"/>
      <c r="NOY50" s="683"/>
      <c r="NOZ50" s="683"/>
      <c r="NPA50" s="683"/>
      <c r="NPB50" s="683"/>
      <c r="NPC50" s="683"/>
      <c r="NPD50" s="683"/>
      <c r="NPE50" s="683"/>
      <c r="NPF50" s="683"/>
      <c r="NPG50" s="683"/>
      <c r="NPH50" s="683"/>
      <c r="NPI50" s="683"/>
      <c r="NPJ50" s="683"/>
      <c r="NPK50" s="683"/>
      <c r="NPL50" s="683"/>
      <c r="NPM50" s="683"/>
      <c r="NPN50" s="683"/>
      <c r="NPO50" s="683"/>
      <c r="NPP50" s="683"/>
      <c r="NPQ50" s="683"/>
      <c r="NPR50" s="683"/>
      <c r="NPS50" s="683"/>
      <c r="NPT50" s="683"/>
      <c r="NPU50" s="683"/>
      <c r="NPV50" s="683"/>
      <c r="NPW50" s="683"/>
      <c r="NPX50" s="683"/>
      <c r="NPY50" s="683"/>
      <c r="NPZ50" s="683"/>
      <c r="NQA50" s="683"/>
      <c r="NQB50" s="683"/>
      <c r="NQC50" s="683"/>
      <c r="NQD50" s="683"/>
      <c r="NQE50" s="683"/>
      <c r="NQF50" s="683"/>
      <c r="NQG50" s="683"/>
      <c r="NQH50" s="683"/>
      <c r="NQI50" s="683"/>
      <c r="NQJ50" s="683"/>
      <c r="NQK50" s="683"/>
      <c r="NQL50" s="683"/>
      <c r="NQM50" s="683"/>
      <c r="NQN50" s="683"/>
      <c r="NQO50" s="683"/>
      <c r="NQP50" s="683"/>
      <c r="NQQ50" s="683"/>
      <c r="NQR50" s="683"/>
      <c r="NQS50" s="683"/>
      <c r="NQT50" s="683"/>
      <c r="NQU50" s="683"/>
      <c r="NQV50" s="683"/>
      <c r="NQW50" s="683"/>
      <c r="NQX50" s="683"/>
      <c r="NQY50" s="683"/>
      <c r="NQZ50" s="683"/>
      <c r="NRA50" s="683"/>
      <c r="NRB50" s="683"/>
      <c r="NRC50" s="683"/>
      <c r="NRD50" s="683"/>
      <c r="NRE50" s="683"/>
      <c r="NRF50" s="683"/>
      <c r="NRG50" s="683"/>
      <c r="NRH50" s="683"/>
      <c r="NRI50" s="683"/>
      <c r="NRJ50" s="683"/>
      <c r="NRK50" s="683"/>
      <c r="NRL50" s="683"/>
      <c r="NRM50" s="683"/>
      <c r="NRN50" s="683"/>
      <c r="NRO50" s="683"/>
      <c r="NRP50" s="683"/>
      <c r="NRQ50" s="683"/>
      <c r="NRR50" s="683"/>
      <c r="NRS50" s="683"/>
      <c r="NRT50" s="683"/>
      <c r="NRU50" s="683"/>
      <c r="NRV50" s="683"/>
      <c r="NRW50" s="683"/>
      <c r="NRX50" s="683"/>
      <c r="NRY50" s="683"/>
      <c r="NRZ50" s="683"/>
      <c r="NSA50" s="683"/>
      <c r="NSB50" s="683"/>
      <c r="NSC50" s="683"/>
      <c r="NSD50" s="683"/>
      <c r="NSE50" s="683"/>
      <c r="NSF50" s="683"/>
      <c r="NSG50" s="683"/>
      <c r="NSH50" s="683"/>
      <c r="NSI50" s="683"/>
      <c r="NSJ50" s="683"/>
      <c r="NSK50" s="683"/>
      <c r="NSL50" s="683"/>
      <c r="NSM50" s="683"/>
      <c r="NSN50" s="683"/>
      <c r="NSO50" s="683"/>
      <c r="NSP50" s="683"/>
      <c r="NSQ50" s="683"/>
      <c r="NSR50" s="683"/>
      <c r="NSS50" s="683"/>
      <c r="NST50" s="683"/>
      <c r="NSU50" s="683"/>
      <c r="NSV50" s="683"/>
      <c r="NSW50" s="683"/>
      <c r="NSX50" s="683"/>
      <c r="NSY50" s="683"/>
      <c r="NSZ50" s="683"/>
      <c r="NTA50" s="683"/>
      <c r="NTB50" s="683"/>
      <c r="NTC50" s="683"/>
      <c r="NTD50" s="683"/>
      <c r="NTE50" s="683"/>
      <c r="NTF50" s="683"/>
      <c r="NTG50" s="683"/>
      <c r="NTH50" s="683"/>
      <c r="NTI50" s="683"/>
      <c r="NTJ50" s="683"/>
      <c r="NTK50" s="683"/>
      <c r="NTL50" s="683"/>
      <c r="NTM50" s="683"/>
      <c r="NTN50" s="683"/>
      <c r="NTO50" s="683"/>
      <c r="NTP50" s="683"/>
      <c r="NTQ50" s="683"/>
      <c r="NTR50" s="683"/>
      <c r="NTS50" s="683"/>
      <c r="NTT50" s="683"/>
      <c r="NTU50" s="683"/>
      <c r="NTV50" s="683"/>
      <c r="NTW50" s="683"/>
      <c r="NTX50" s="683"/>
      <c r="NTY50" s="683"/>
      <c r="NTZ50" s="683"/>
      <c r="NUA50" s="683"/>
      <c r="NUB50" s="683"/>
      <c r="NUC50" s="683"/>
      <c r="NUD50" s="683"/>
      <c r="NUE50" s="683"/>
      <c r="NUF50" s="683"/>
      <c r="NUG50" s="683"/>
      <c r="NUH50" s="683"/>
      <c r="NUI50" s="683"/>
      <c r="NUJ50" s="683"/>
      <c r="NUK50" s="683"/>
      <c r="NUL50" s="683"/>
      <c r="NUM50" s="683"/>
      <c r="NUN50" s="683"/>
      <c r="NUO50" s="683"/>
      <c r="NUP50" s="683"/>
      <c r="NUQ50" s="683"/>
      <c r="NUR50" s="683"/>
      <c r="NUS50" s="683"/>
      <c r="NUT50" s="683"/>
      <c r="NUU50" s="683"/>
      <c r="NUV50" s="683"/>
      <c r="NUW50" s="683"/>
      <c r="NUX50" s="683"/>
      <c r="NUY50" s="683"/>
      <c r="NUZ50" s="683"/>
      <c r="NVA50" s="683"/>
      <c r="NVB50" s="683"/>
      <c r="NVC50" s="683"/>
      <c r="NVD50" s="683"/>
      <c r="NVE50" s="683"/>
      <c r="NVF50" s="683"/>
      <c r="NVG50" s="683"/>
      <c r="NVH50" s="683"/>
      <c r="NVI50" s="683"/>
      <c r="NVJ50" s="683"/>
      <c r="NVK50" s="683"/>
      <c r="NVL50" s="683"/>
      <c r="NVM50" s="683"/>
      <c r="NVN50" s="683"/>
      <c r="NVO50" s="683"/>
      <c r="NVP50" s="683"/>
      <c r="NVQ50" s="683"/>
      <c r="NVR50" s="683"/>
      <c r="NVS50" s="683"/>
      <c r="NVT50" s="683"/>
      <c r="NVU50" s="683"/>
      <c r="NVV50" s="683"/>
      <c r="NVW50" s="683"/>
      <c r="NVX50" s="683"/>
      <c r="NVY50" s="683"/>
      <c r="NVZ50" s="683"/>
      <c r="NWA50" s="683"/>
      <c r="NWB50" s="683"/>
      <c r="NWC50" s="683"/>
      <c r="NWD50" s="683"/>
      <c r="NWE50" s="683"/>
      <c r="NWF50" s="683"/>
      <c r="NWG50" s="683"/>
      <c r="NWH50" s="683"/>
      <c r="NWI50" s="683"/>
      <c r="NWJ50" s="683"/>
      <c r="NWK50" s="683"/>
      <c r="NWL50" s="683"/>
      <c r="NWM50" s="683"/>
      <c r="NWN50" s="683"/>
      <c r="NWO50" s="683"/>
      <c r="NWP50" s="683"/>
      <c r="NWQ50" s="683"/>
      <c r="NWR50" s="683"/>
      <c r="NWS50" s="683"/>
      <c r="NWT50" s="683"/>
      <c r="NWU50" s="683"/>
      <c r="NWV50" s="683"/>
      <c r="NWW50" s="683"/>
      <c r="NWX50" s="683"/>
      <c r="NWY50" s="683"/>
      <c r="NWZ50" s="683"/>
      <c r="NXA50" s="683"/>
      <c r="NXB50" s="683"/>
      <c r="NXC50" s="683"/>
      <c r="NXD50" s="683"/>
      <c r="NXE50" s="683"/>
      <c r="NXF50" s="683"/>
      <c r="NXG50" s="683"/>
      <c r="NXH50" s="683"/>
      <c r="NXI50" s="683"/>
      <c r="NXJ50" s="683"/>
      <c r="NXK50" s="683"/>
      <c r="NXL50" s="683"/>
      <c r="NXM50" s="683"/>
      <c r="NXN50" s="683"/>
      <c r="NXO50" s="683"/>
      <c r="NXP50" s="683"/>
      <c r="NXQ50" s="683"/>
      <c r="NXR50" s="683"/>
      <c r="NXS50" s="683"/>
      <c r="NXT50" s="683"/>
      <c r="NXU50" s="683"/>
      <c r="NXV50" s="683"/>
      <c r="NXW50" s="683"/>
      <c r="NXX50" s="683"/>
      <c r="NXY50" s="683"/>
      <c r="NXZ50" s="683"/>
      <c r="NYA50" s="683"/>
      <c r="NYB50" s="683"/>
      <c r="NYC50" s="683"/>
      <c r="NYD50" s="683"/>
      <c r="NYE50" s="683"/>
      <c r="NYF50" s="683"/>
      <c r="NYG50" s="683"/>
      <c r="NYH50" s="683"/>
      <c r="NYI50" s="683"/>
      <c r="NYJ50" s="683"/>
      <c r="NYK50" s="683"/>
      <c r="NYL50" s="683"/>
      <c r="NYM50" s="683"/>
      <c r="NYN50" s="683"/>
      <c r="NYO50" s="683"/>
      <c r="NYP50" s="683"/>
      <c r="NYQ50" s="683"/>
      <c r="NYR50" s="683"/>
      <c r="NYS50" s="683"/>
      <c r="NYT50" s="683"/>
      <c r="NYU50" s="683"/>
      <c r="NYV50" s="683"/>
      <c r="NYW50" s="683"/>
      <c r="NYX50" s="683"/>
      <c r="NYY50" s="683"/>
      <c r="NYZ50" s="683"/>
      <c r="NZA50" s="683"/>
      <c r="NZB50" s="683"/>
      <c r="NZC50" s="683"/>
      <c r="NZD50" s="683"/>
      <c r="NZE50" s="683"/>
      <c r="NZF50" s="683"/>
      <c r="NZG50" s="683"/>
      <c r="NZH50" s="683"/>
      <c r="NZI50" s="683"/>
      <c r="NZJ50" s="683"/>
      <c r="NZK50" s="683"/>
      <c r="NZL50" s="683"/>
      <c r="NZM50" s="683"/>
      <c r="NZN50" s="683"/>
      <c r="NZO50" s="683"/>
      <c r="NZP50" s="683"/>
      <c r="NZQ50" s="683"/>
      <c r="NZR50" s="683"/>
      <c r="NZS50" s="683"/>
      <c r="NZT50" s="683"/>
      <c r="NZU50" s="683"/>
      <c r="NZV50" s="683"/>
      <c r="NZW50" s="683"/>
      <c r="NZX50" s="683"/>
      <c r="NZY50" s="683"/>
      <c r="NZZ50" s="683"/>
      <c r="OAA50" s="683"/>
      <c r="OAB50" s="683"/>
      <c r="OAC50" s="683"/>
      <c r="OAD50" s="683"/>
      <c r="OAE50" s="683"/>
      <c r="OAF50" s="683"/>
      <c r="OAG50" s="683"/>
      <c r="OAH50" s="683"/>
      <c r="OAI50" s="683"/>
      <c r="OAJ50" s="683"/>
      <c r="OAK50" s="683"/>
      <c r="OAL50" s="683"/>
      <c r="OAM50" s="683"/>
      <c r="OAN50" s="683"/>
      <c r="OAO50" s="683"/>
      <c r="OAP50" s="683"/>
      <c r="OAQ50" s="683"/>
      <c r="OAR50" s="683"/>
      <c r="OAS50" s="683"/>
      <c r="OAT50" s="683"/>
      <c r="OAU50" s="683"/>
      <c r="OAV50" s="683"/>
      <c r="OAW50" s="683"/>
      <c r="OAX50" s="683"/>
      <c r="OAY50" s="683"/>
      <c r="OAZ50" s="683"/>
      <c r="OBA50" s="683"/>
      <c r="OBB50" s="683"/>
      <c r="OBC50" s="683"/>
      <c r="OBD50" s="683"/>
      <c r="OBE50" s="683"/>
      <c r="OBF50" s="683"/>
      <c r="OBG50" s="683"/>
      <c r="OBH50" s="683"/>
      <c r="OBI50" s="683"/>
      <c r="OBJ50" s="683"/>
      <c r="OBK50" s="683"/>
      <c r="OBL50" s="683"/>
      <c r="OBM50" s="683"/>
      <c r="OBN50" s="683"/>
      <c r="OBO50" s="683"/>
      <c r="OBP50" s="683"/>
      <c r="OBQ50" s="683"/>
      <c r="OBR50" s="683"/>
      <c r="OBS50" s="683"/>
      <c r="OBT50" s="683"/>
      <c r="OBU50" s="683"/>
      <c r="OBV50" s="683"/>
      <c r="OBW50" s="683"/>
      <c r="OBX50" s="683"/>
      <c r="OBY50" s="683"/>
      <c r="OBZ50" s="683"/>
      <c r="OCA50" s="683"/>
      <c r="OCB50" s="683"/>
      <c r="OCC50" s="683"/>
      <c r="OCD50" s="683"/>
      <c r="OCE50" s="683"/>
      <c r="OCF50" s="683"/>
      <c r="OCG50" s="683"/>
      <c r="OCH50" s="683"/>
      <c r="OCI50" s="683"/>
      <c r="OCJ50" s="683"/>
      <c r="OCK50" s="683"/>
      <c r="OCL50" s="683"/>
      <c r="OCM50" s="683"/>
      <c r="OCN50" s="683"/>
      <c r="OCO50" s="683"/>
      <c r="OCP50" s="683"/>
      <c r="OCQ50" s="683"/>
      <c r="OCR50" s="683"/>
      <c r="OCS50" s="683"/>
      <c r="OCT50" s="683"/>
      <c r="OCU50" s="683"/>
      <c r="OCV50" s="683"/>
      <c r="OCW50" s="683"/>
      <c r="OCX50" s="683"/>
      <c r="OCY50" s="683"/>
      <c r="OCZ50" s="683"/>
      <c r="ODA50" s="683"/>
      <c r="ODB50" s="683"/>
      <c r="ODC50" s="683"/>
      <c r="ODD50" s="683"/>
      <c r="ODE50" s="683"/>
      <c r="ODF50" s="683"/>
      <c r="ODG50" s="683"/>
      <c r="ODH50" s="683"/>
      <c r="ODI50" s="683"/>
      <c r="ODJ50" s="683"/>
      <c r="ODK50" s="683"/>
      <c r="ODL50" s="683"/>
      <c r="ODM50" s="683"/>
      <c r="ODN50" s="683"/>
      <c r="ODO50" s="683"/>
      <c r="ODP50" s="683"/>
      <c r="ODQ50" s="683"/>
      <c r="ODR50" s="683"/>
      <c r="ODS50" s="683"/>
      <c r="ODT50" s="683"/>
      <c r="ODU50" s="683"/>
      <c r="ODV50" s="683"/>
      <c r="ODW50" s="683"/>
      <c r="ODX50" s="683"/>
      <c r="ODY50" s="683"/>
      <c r="ODZ50" s="683"/>
      <c r="OEA50" s="683"/>
      <c r="OEB50" s="683"/>
      <c r="OEC50" s="683"/>
      <c r="OED50" s="683"/>
      <c r="OEE50" s="683"/>
      <c r="OEF50" s="683"/>
      <c r="OEG50" s="683"/>
      <c r="OEH50" s="683"/>
      <c r="OEI50" s="683"/>
      <c r="OEJ50" s="683"/>
      <c r="OEK50" s="683"/>
      <c r="OEL50" s="683"/>
      <c r="OEM50" s="683"/>
      <c r="OEN50" s="683"/>
      <c r="OEO50" s="683"/>
      <c r="OEP50" s="683"/>
      <c r="OEQ50" s="683"/>
      <c r="OER50" s="683"/>
      <c r="OES50" s="683"/>
      <c r="OET50" s="683"/>
      <c r="OEU50" s="683"/>
      <c r="OEV50" s="683"/>
      <c r="OEW50" s="683"/>
      <c r="OEX50" s="683"/>
      <c r="OEY50" s="683"/>
      <c r="OEZ50" s="683"/>
      <c r="OFA50" s="683"/>
      <c r="OFB50" s="683"/>
      <c r="OFC50" s="683"/>
      <c r="OFD50" s="683"/>
      <c r="OFE50" s="683"/>
      <c r="OFF50" s="683"/>
      <c r="OFG50" s="683"/>
      <c r="OFH50" s="683"/>
      <c r="OFI50" s="683"/>
      <c r="OFJ50" s="683"/>
      <c r="OFK50" s="683"/>
      <c r="OFL50" s="683"/>
      <c r="OFM50" s="683"/>
      <c r="OFN50" s="683"/>
      <c r="OFO50" s="683"/>
      <c r="OFP50" s="683"/>
      <c r="OFQ50" s="683"/>
      <c r="OFR50" s="683"/>
      <c r="OFS50" s="683"/>
      <c r="OFT50" s="683"/>
      <c r="OFU50" s="683"/>
      <c r="OFV50" s="683"/>
      <c r="OFW50" s="683"/>
      <c r="OFX50" s="683"/>
      <c r="OFY50" s="683"/>
      <c r="OFZ50" s="683"/>
      <c r="OGA50" s="683"/>
      <c r="OGB50" s="683"/>
      <c r="OGC50" s="683"/>
      <c r="OGD50" s="683"/>
      <c r="OGE50" s="683"/>
      <c r="OGF50" s="683"/>
      <c r="OGG50" s="683"/>
      <c r="OGH50" s="683"/>
      <c r="OGI50" s="683"/>
      <c r="OGJ50" s="683"/>
      <c r="OGK50" s="683"/>
      <c r="OGL50" s="683"/>
      <c r="OGM50" s="683"/>
      <c r="OGN50" s="683"/>
      <c r="OGO50" s="683"/>
      <c r="OGP50" s="683"/>
      <c r="OGQ50" s="683"/>
      <c r="OGR50" s="683"/>
      <c r="OGS50" s="683"/>
      <c r="OGT50" s="683"/>
      <c r="OGU50" s="683"/>
      <c r="OGV50" s="683"/>
      <c r="OGW50" s="683"/>
      <c r="OGX50" s="683"/>
      <c r="OGY50" s="683"/>
      <c r="OGZ50" s="683"/>
      <c r="OHA50" s="683"/>
      <c r="OHB50" s="683"/>
      <c r="OHC50" s="683"/>
      <c r="OHD50" s="683"/>
      <c r="OHE50" s="683"/>
      <c r="OHF50" s="683"/>
      <c r="OHG50" s="683"/>
      <c r="OHH50" s="683"/>
      <c r="OHI50" s="683"/>
      <c r="OHJ50" s="683"/>
      <c r="OHK50" s="683"/>
      <c r="OHL50" s="683"/>
      <c r="OHM50" s="683"/>
      <c r="OHN50" s="683"/>
      <c r="OHO50" s="683"/>
      <c r="OHP50" s="683"/>
      <c r="OHQ50" s="683"/>
      <c r="OHR50" s="683"/>
      <c r="OHS50" s="683"/>
      <c r="OHT50" s="683"/>
      <c r="OHU50" s="683"/>
      <c r="OHV50" s="683"/>
      <c r="OHW50" s="683"/>
      <c r="OHX50" s="683"/>
      <c r="OHY50" s="683"/>
      <c r="OHZ50" s="683"/>
      <c r="OIA50" s="683"/>
      <c r="OIB50" s="683"/>
      <c r="OIC50" s="683"/>
      <c r="OID50" s="683"/>
      <c r="OIE50" s="683"/>
      <c r="OIF50" s="683"/>
      <c r="OIG50" s="683"/>
      <c r="OIH50" s="683"/>
      <c r="OII50" s="683"/>
      <c r="OIJ50" s="683"/>
      <c r="OIK50" s="683"/>
      <c r="OIL50" s="683"/>
      <c r="OIM50" s="683"/>
      <c r="OIN50" s="683"/>
      <c r="OIO50" s="683"/>
      <c r="OIP50" s="683"/>
      <c r="OIQ50" s="683"/>
      <c r="OIR50" s="683"/>
      <c r="OIS50" s="683"/>
      <c r="OIT50" s="683"/>
      <c r="OIU50" s="683"/>
      <c r="OIV50" s="683"/>
      <c r="OIW50" s="683"/>
      <c r="OIX50" s="683"/>
      <c r="OIY50" s="683"/>
      <c r="OIZ50" s="683"/>
      <c r="OJA50" s="683"/>
      <c r="OJB50" s="683"/>
      <c r="OJC50" s="683"/>
      <c r="OJD50" s="683"/>
      <c r="OJE50" s="683"/>
      <c r="OJF50" s="683"/>
      <c r="OJG50" s="683"/>
      <c r="OJH50" s="683"/>
      <c r="OJI50" s="683"/>
      <c r="OJJ50" s="683"/>
      <c r="OJK50" s="683"/>
      <c r="OJL50" s="683"/>
      <c r="OJM50" s="683"/>
      <c r="OJN50" s="683"/>
      <c r="OJO50" s="683"/>
      <c r="OJP50" s="683"/>
      <c r="OJQ50" s="683"/>
      <c r="OJR50" s="683"/>
      <c r="OJS50" s="683"/>
      <c r="OJT50" s="683"/>
      <c r="OJU50" s="683"/>
      <c r="OJV50" s="683"/>
      <c r="OJW50" s="683"/>
      <c r="OJX50" s="683"/>
      <c r="OJY50" s="683"/>
      <c r="OJZ50" s="683"/>
      <c r="OKA50" s="683"/>
      <c r="OKB50" s="683"/>
      <c r="OKC50" s="683"/>
      <c r="OKD50" s="683"/>
      <c r="OKE50" s="683"/>
      <c r="OKF50" s="683"/>
      <c r="OKG50" s="683"/>
      <c r="OKH50" s="683"/>
      <c r="OKI50" s="683"/>
      <c r="OKJ50" s="683"/>
      <c r="OKK50" s="683"/>
      <c r="OKL50" s="683"/>
      <c r="OKM50" s="683"/>
      <c r="OKN50" s="683"/>
      <c r="OKO50" s="683"/>
      <c r="OKP50" s="683"/>
      <c r="OKQ50" s="683"/>
      <c r="OKR50" s="683"/>
      <c r="OKS50" s="683"/>
      <c r="OKT50" s="683"/>
      <c r="OKU50" s="683"/>
      <c r="OKV50" s="683"/>
      <c r="OKW50" s="683"/>
      <c r="OKX50" s="683"/>
      <c r="OKY50" s="683"/>
      <c r="OKZ50" s="683"/>
      <c r="OLA50" s="683"/>
      <c r="OLB50" s="683"/>
      <c r="OLC50" s="683"/>
      <c r="OLD50" s="683"/>
      <c r="OLE50" s="683"/>
      <c r="OLF50" s="683"/>
      <c r="OLG50" s="683"/>
      <c r="OLH50" s="683"/>
      <c r="OLI50" s="683"/>
      <c r="OLJ50" s="683"/>
      <c r="OLK50" s="683"/>
      <c r="OLL50" s="683"/>
      <c r="OLM50" s="683"/>
      <c r="OLN50" s="683"/>
      <c r="OLO50" s="683"/>
      <c r="OLP50" s="683"/>
      <c r="OLQ50" s="683"/>
      <c r="OLR50" s="683"/>
      <c r="OLS50" s="683"/>
      <c r="OLT50" s="683"/>
      <c r="OLU50" s="683"/>
      <c r="OLV50" s="683"/>
      <c r="OLW50" s="683"/>
      <c r="OLX50" s="683"/>
      <c r="OLY50" s="683"/>
      <c r="OLZ50" s="683"/>
      <c r="OMA50" s="683"/>
      <c r="OMB50" s="683"/>
      <c r="OMC50" s="683"/>
      <c r="OMD50" s="683"/>
      <c r="OME50" s="683"/>
      <c r="OMF50" s="683"/>
      <c r="OMG50" s="683"/>
      <c r="OMH50" s="683"/>
      <c r="OMI50" s="683"/>
      <c r="OMJ50" s="683"/>
      <c r="OMK50" s="683"/>
      <c r="OML50" s="683"/>
      <c r="OMM50" s="683"/>
      <c r="OMN50" s="683"/>
      <c r="OMO50" s="683"/>
      <c r="OMP50" s="683"/>
      <c r="OMQ50" s="683"/>
      <c r="OMR50" s="683"/>
      <c r="OMS50" s="683"/>
      <c r="OMT50" s="683"/>
      <c r="OMU50" s="683"/>
      <c r="OMV50" s="683"/>
      <c r="OMW50" s="683"/>
      <c r="OMX50" s="683"/>
      <c r="OMY50" s="683"/>
      <c r="OMZ50" s="683"/>
      <c r="ONA50" s="683"/>
      <c r="ONB50" s="683"/>
      <c r="ONC50" s="683"/>
      <c r="OND50" s="683"/>
      <c r="ONE50" s="683"/>
      <c r="ONF50" s="683"/>
      <c r="ONG50" s="683"/>
      <c r="ONH50" s="683"/>
      <c r="ONI50" s="683"/>
      <c r="ONJ50" s="683"/>
      <c r="ONK50" s="683"/>
      <c r="ONL50" s="683"/>
      <c r="ONM50" s="683"/>
      <c r="ONN50" s="683"/>
      <c r="ONO50" s="683"/>
      <c r="ONP50" s="683"/>
      <c r="ONQ50" s="683"/>
      <c r="ONR50" s="683"/>
      <c r="ONS50" s="683"/>
      <c r="ONT50" s="683"/>
      <c r="ONU50" s="683"/>
      <c r="ONV50" s="683"/>
      <c r="ONW50" s="683"/>
      <c r="ONX50" s="683"/>
      <c r="ONY50" s="683"/>
      <c r="ONZ50" s="683"/>
      <c r="OOA50" s="683"/>
      <c r="OOB50" s="683"/>
      <c r="OOC50" s="683"/>
      <c r="OOD50" s="683"/>
      <c r="OOE50" s="683"/>
      <c r="OOF50" s="683"/>
      <c r="OOG50" s="683"/>
      <c r="OOH50" s="683"/>
      <c r="OOI50" s="683"/>
      <c r="OOJ50" s="683"/>
      <c r="OOK50" s="683"/>
      <c r="OOL50" s="683"/>
      <c r="OOM50" s="683"/>
      <c r="OON50" s="683"/>
      <c r="OOO50" s="683"/>
      <c r="OOP50" s="683"/>
      <c r="OOQ50" s="683"/>
      <c r="OOR50" s="683"/>
      <c r="OOS50" s="683"/>
      <c r="OOT50" s="683"/>
      <c r="OOU50" s="683"/>
      <c r="OOV50" s="683"/>
      <c r="OOW50" s="683"/>
      <c r="OOX50" s="683"/>
      <c r="OOY50" s="683"/>
      <c r="OOZ50" s="683"/>
      <c r="OPA50" s="683"/>
      <c r="OPB50" s="683"/>
      <c r="OPC50" s="683"/>
      <c r="OPD50" s="683"/>
      <c r="OPE50" s="683"/>
      <c r="OPF50" s="683"/>
      <c r="OPG50" s="683"/>
      <c r="OPH50" s="683"/>
      <c r="OPI50" s="683"/>
      <c r="OPJ50" s="683"/>
      <c r="OPK50" s="683"/>
      <c r="OPL50" s="683"/>
      <c r="OPM50" s="683"/>
      <c r="OPN50" s="683"/>
      <c r="OPO50" s="683"/>
      <c r="OPP50" s="683"/>
      <c r="OPQ50" s="683"/>
      <c r="OPR50" s="683"/>
      <c r="OPS50" s="683"/>
      <c r="OPT50" s="683"/>
      <c r="OPU50" s="683"/>
      <c r="OPV50" s="683"/>
      <c r="OPW50" s="683"/>
      <c r="OPX50" s="683"/>
      <c r="OPY50" s="683"/>
      <c r="OPZ50" s="683"/>
      <c r="OQA50" s="683"/>
      <c r="OQB50" s="683"/>
      <c r="OQC50" s="683"/>
      <c r="OQD50" s="683"/>
      <c r="OQE50" s="683"/>
      <c r="OQF50" s="683"/>
      <c r="OQG50" s="683"/>
      <c r="OQH50" s="683"/>
      <c r="OQI50" s="683"/>
      <c r="OQJ50" s="683"/>
      <c r="OQK50" s="683"/>
      <c r="OQL50" s="683"/>
      <c r="OQM50" s="683"/>
      <c r="OQN50" s="683"/>
      <c r="OQO50" s="683"/>
      <c r="OQP50" s="683"/>
      <c r="OQQ50" s="683"/>
      <c r="OQR50" s="683"/>
      <c r="OQS50" s="683"/>
      <c r="OQT50" s="683"/>
      <c r="OQU50" s="683"/>
      <c r="OQV50" s="683"/>
      <c r="OQW50" s="683"/>
      <c r="OQX50" s="683"/>
      <c r="OQY50" s="683"/>
      <c r="OQZ50" s="683"/>
      <c r="ORA50" s="683"/>
      <c r="ORB50" s="683"/>
      <c r="ORC50" s="683"/>
      <c r="ORD50" s="683"/>
      <c r="ORE50" s="683"/>
      <c r="ORF50" s="683"/>
      <c r="ORG50" s="683"/>
      <c r="ORH50" s="683"/>
      <c r="ORI50" s="683"/>
      <c r="ORJ50" s="683"/>
      <c r="ORK50" s="683"/>
      <c r="ORL50" s="683"/>
      <c r="ORM50" s="683"/>
      <c r="ORN50" s="683"/>
      <c r="ORO50" s="683"/>
      <c r="ORP50" s="683"/>
      <c r="ORQ50" s="683"/>
      <c r="ORR50" s="683"/>
      <c r="ORS50" s="683"/>
      <c r="ORT50" s="683"/>
      <c r="ORU50" s="683"/>
      <c r="ORV50" s="683"/>
      <c r="ORW50" s="683"/>
      <c r="ORX50" s="683"/>
      <c r="ORY50" s="683"/>
      <c r="ORZ50" s="683"/>
      <c r="OSA50" s="683"/>
      <c r="OSB50" s="683"/>
      <c r="OSC50" s="683"/>
      <c r="OSD50" s="683"/>
      <c r="OSE50" s="683"/>
      <c r="OSF50" s="683"/>
      <c r="OSG50" s="683"/>
      <c r="OSH50" s="683"/>
      <c r="OSI50" s="683"/>
      <c r="OSJ50" s="683"/>
      <c r="OSK50" s="683"/>
      <c r="OSL50" s="683"/>
      <c r="OSM50" s="683"/>
      <c r="OSN50" s="683"/>
      <c r="OSO50" s="683"/>
      <c r="OSP50" s="683"/>
      <c r="OSQ50" s="683"/>
      <c r="OSR50" s="683"/>
      <c r="OSS50" s="683"/>
      <c r="OST50" s="683"/>
      <c r="OSU50" s="683"/>
      <c r="OSV50" s="683"/>
      <c r="OSW50" s="683"/>
      <c r="OSX50" s="683"/>
      <c r="OSY50" s="683"/>
      <c r="OSZ50" s="683"/>
      <c r="OTA50" s="683"/>
      <c r="OTB50" s="683"/>
      <c r="OTC50" s="683"/>
      <c r="OTD50" s="683"/>
      <c r="OTE50" s="683"/>
      <c r="OTF50" s="683"/>
      <c r="OTG50" s="683"/>
      <c r="OTH50" s="683"/>
      <c r="OTI50" s="683"/>
      <c r="OTJ50" s="683"/>
      <c r="OTK50" s="683"/>
      <c r="OTL50" s="683"/>
      <c r="OTM50" s="683"/>
      <c r="OTN50" s="683"/>
      <c r="OTO50" s="683"/>
      <c r="OTP50" s="683"/>
      <c r="OTQ50" s="683"/>
      <c r="OTR50" s="683"/>
      <c r="OTS50" s="683"/>
      <c r="OTT50" s="683"/>
      <c r="OTU50" s="683"/>
      <c r="OTV50" s="683"/>
      <c r="OTW50" s="683"/>
      <c r="OTX50" s="683"/>
      <c r="OTY50" s="683"/>
      <c r="OTZ50" s="683"/>
      <c r="OUA50" s="683"/>
      <c r="OUB50" s="683"/>
      <c r="OUC50" s="683"/>
      <c r="OUD50" s="683"/>
      <c r="OUE50" s="683"/>
      <c r="OUF50" s="683"/>
      <c r="OUG50" s="683"/>
      <c r="OUH50" s="683"/>
      <c r="OUI50" s="683"/>
      <c r="OUJ50" s="683"/>
      <c r="OUK50" s="683"/>
      <c r="OUL50" s="683"/>
      <c r="OUM50" s="683"/>
      <c r="OUN50" s="683"/>
      <c r="OUO50" s="683"/>
      <c r="OUP50" s="683"/>
      <c r="OUQ50" s="683"/>
      <c r="OUR50" s="683"/>
      <c r="OUS50" s="683"/>
      <c r="OUT50" s="683"/>
      <c r="OUU50" s="683"/>
      <c r="OUV50" s="683"/>
      <c r="OUW50" s="683"/>
      <c r="OUX50" s="683"/>
      <c r="OUY50" s="683"/>
      <c r="OUZ50" s="683"/>
      <c r="OVA50" s="683"/>
      <c r="OVB50" s="683"/>
      <c r="OVC50" s="683"/>
      <c r="OVD50" s="683"/>
      <c r="OVE50" s="683"/>
      <c r="OVF50" s="683"/>
      <c r="OVG50" s="683"/>
      <c r="OVH50" s="683"/>
      <c r="OVI50" s="683"/>
      <c r="OVJ50" s="683"/>
      <c r="OVK50" s="683"/>
      <c r="OVL50" s="683"/>
      <c r="OVM50" s="683"/>
      <c r="OVN50" s="683"/>
      <c r="OVO50" s="683"/>
      <c r="OVP50" s="683"/>
      <c r="OVQ50" s="683"/>
      <c r="OVR50" s="683"/>
      <c r="OVS50" s="683"/>
      <c r="OVT50" s="683"/>
      <c r="OVU50" s="683"/>
      <c r="OVV50" s="683"/>
      <c r="OVW50" s="683"/>
      <c r="OVX50" s="683"/>
      <c r="OVY50" s="683"/>
      <c r="OVZ50" s="683"/>
      <c r="OWA50" s="683"/>
      <c r="OWB50" s="683"/>
      <c r="OWC50" s="683"/>
      <c r="OWD50" s="683"/>
      <c r="OWE50" s="683"/>
      <c r="OWF50" s="683"/>
      <c r="OWG50" s="683"/>
      <c r="OWH50" s="683"/>
      <c r="OWI50" s="683"/>
      <c r="OWJ50" s="683"/>
      <c r="OWK50" s="683"/>
      <c r="OWL50" s="683"/>
      <c r="OWM50" s="683"/>
      <c r="OWN50" s="683"/>
      <c r="OWO50" s="683"/>
      <c r="OWP50" s="683"/>
      <c r="OWQ50" s="683"/>
      <c r="OWR50" s="683"/>
      <c r="OWS50" s="683"/>
      <c r="OWT50" s="683"/>
      <c r="OWU50" s="683"/>
      <c r="OWV50" s="683"/>
      <c r="OWW50" s="683"/>
      <c r="OWX50" s="683"/>
      <c r="OWY50" s="683"/>
      <c r="OWZ50" s="683"/>
      <c r="OXA50" s="683"/>
      <c r="OXB50" s="683"/>
      <c r="OXC50" s="683"/>
      <c r="OXD50" s="683"/>
      <c r="OXE50" s="683"/>
      <c r="OXF50" s="683"/>
      <c r="OXG50" s="683"/>
      <c r="OXH50" s="683"/>
      <c r="OXI50" s="683"/>
      <c r="OXJ50" s="683"/>
      <c r="OXK50" s="683"/>
      <c r="OXL50" s="683"/>
      <c r="OXM50" s="683"/>
      <c r="OXN50" s="683"/>
      <c r="OXO50" s="683"/>
      <c r="OXP50" s="683"/>
      <c r="OXQ50" s="683"/>
      <c r="OXR50" s="683"/>
      <c r="OXS50" s="683"/>
      <c r="OXT50" s="683"/>
      <c r="OXU50" s="683"/>
      <c r="OXV50" s="683"/>
      <c r="OXW50" s="683"/>
      <c r="OXX50" s="683"/>
      <c r="OXY50" s="683"/>
      <c r="OXZ50" s="683"/>
      <c r="OYA50" s="683"/>
      <c r="OYB50" s="683"/>
      <c r="OYC50" s="683"/>
      <c r="OYD50" s="683"/>
      <c r="OYE50" s="683"/>
      <c r="OYF50" s="683"/>
      <c r="OYG50" s="683"/>
      <c r="OYH50" s="683"/>
      <c r="OYI50" s="683"/>
      <c r="OYJ50" s="683"/>
      <c r="OYK50" s="683"/>
      <c r="OYL50" s="683"/>
      <c r="OYM50" s="683"/>
      <c r="OYN50" s="683"/>
      <c r="OYO50" s="683"/>
      <c r="OYP50" s="683"/>
      <c r="OYQ50" s="683"/>
      <c r="OYR50" s="683"/>
      <c r="OYS50" s="683"/>
      <c r="OYT50" s="683"/>
      <c r="OYU50" s="683"/>
      <c r="OYV50" s="683"/>
      <c r="OYW50" s="683"/>
      <c r="OYX50" s="683"/>
      <c r="OYY50" s="683"/>
      <c r="OYZ50" s="683"/>
      <c r="OZA50" s="683"/>
      <c r="OZB50" s="683"/>
      <c r="OZC50" s="683"/>
      <c r="OZD50" s="683"/>
      <c r="OZE50" s="683"/>
      <c r="OZF50" s="683"/>
      <c r="OZG50" s="683"/>
      <c r="OZH50" s="683"/>
      <c r="OZI50" s="683"/>
      <c r="OZJ50" s="683"/>
      <c r="OZK50" s="683"/>
      <c r="OZL50" s="683"/>
      <c r="OZM50" s="683"/>
      <c r="OZN50" s="683"/>
      <c r="OZO50" s="683"/>
      <c r="OZP50" s="683"/>
      <c r="OZQ50" s="683"/>
      <c r="OZR50" s="683"/>
      <c r="OZS50" s="683"/>
      <c r="OZT50" s="683"/>
      <c r="OZU50" s="683"/>
      <c r="OZV50" s="683"/>
      <c r="OZW50" s="683"/>
      <c r="OZX50" s="683"/>
      <c r="OZY50" s="683"/>
      <c r="OZZ50" s="683"/>
      <c r="PAA50" s="683"/>
      <c r="PAB50" s="683"/>
      <c r="PAC50" s="683"/>
      <c r="PAD50" s="683"/>
      <c r="PAE50" s="683"/>
      <c r="PAF50" s="683"/>
      <c r="PAG50" s="683"/>
      <c r="PAH50" s="683"/>
      <c r="PAI50" s="683"/>
      <c r="PAJ50" s="683"/>
      <c r="PAK50" s="683"/>
      <c r="PAL50" s="683"/>
      <c r="PAM50" s="683"/>
      <c r="PAN50" s="683"/>
      <c r="PAO50" s="683"/>
      <c r="PAP50" s="683"/>
      <c r="PAQ50" s="683"/>
      <c r="PAR50" s="683"/>
      <c r="PAS50" s="683"/>
      <c r="PAT50" s="683"/>
      <c r="PAU50" s="683"/>
      <c r="PAV50" s="683"/>
      <c r="PAW50" s="683"/>
      <c r="PAX50" s="683"/>
      <c r="PAY50" s="683"/>
      <c r="PAZ50" s="683"/>
      <c r="PBA50" s="683"/>
      <c r="PBB50" s="683"/>
      <c r="PBC50" s="683"/>
      <c r="PBD50" s="683"/>
      <c r="PBE50" s="683"/>
      <c r="PBF50" s="683"/>
      <c r="PBG50" s="683"/>
      <c r="PBH50" s="683"/>
      <c r="PBI50" s="683"/>
      <c r="PBJ50" s="683"/>
      <c r="PBK50" s="683"/>
      <c r="PBL50" s="683"/>
      <c r="PBM50" s="683"/>
      <c r="PBN50" s="683"/>
      <c r="PBO50" s="683"/>
      <c r="PBP50" s="683"/>
      <c r="PBQ50" s="683"/>
      <c r="PBR50" s="683"/>
      <c r="PBS50" s="683"/>
      <c r="PBT50" s="683"/>
      <c r="PBU50" s="683"/>
      <c r="PBV50" s="683"/>
      <c r="PBW50" s="683"/>
      <c r="PBX50" s="683"/>
      <c r="PBY50" s="683"/>
      <c r="PBZ50" s="683"/>
      <c r="PCA50" s="683"/>
      <c r="PCB50" s="683"/>
      <c r="PCC50" s="683"/>
      <c r="PCD50" s="683"/>
      <c r="PCE50" s="683"/>
      <c r="PCF50" s="683"/>
      <c r="PCG50" s="683"/>
      <c r="PCH50" s="683"/>
      <c r="PCI50" s="683"/>
      <c r="PCJ50" s="683"/>
      <c r="PCK50" s="683"/>
      <c r="PCL50" s="683"/>
      <c r="PCM50" s="683"/>
      <c r="PCN50" s="683"/>
      <c r="PCO50" s="683"/>
      <c r="PCP50" s="683"/>
      <c r="PCQ50" s="683"/>
      <c r="PCR50" s="683"/>
      <c r="PCS50" s="683"/>
      <c r="PCT50" s="683"/>
      <c r="PCU50" s="683"/>
      <c r="PCV50" s="683"/>
      <c r="PCW50" s="683"/>
      <c r="PCX50" s="683"/>
      <c r="PCY50" s="683"/>
      <c r="PCZ50" s="683"/>
      <c r="PDA50" s="683"/>
      <c r="PDB50" s="683"/>
      <c r="PDC50" s="683"/>
      <c r="PDD50" s="683"/>
      <c r="PDE50" s="683"/>
      <c r="PDF50" s="683"/>
      <c r="PDG50" s="683"/>
      <c r="PDH50" s="683"/>
      <c r="PDI50" s="683"/>
      <c r="PDJ50" s="683"/>
      <c r="PDK50" s="683"/>
      <c r="PDL50" s="683"/>
      <c r="PDM50" s="683"/>
      <c r="PDN50" s="683"/>
      <c r="PDO50" s="683"/>
      <c r="PDP50" s="683"/>
      <c r="PDQ50" s="683"/>
      <c r="PDR50" s="683"/>
      <c r="PDS50" s="683"/>
      <c r="PDT50" s="683"/>
      <c r="PDU50" s="683"/>
      <c r="PDV50" s="683"/>
      <c r="PDW50" s="683"/>
      <c r="PDX50" s="683"/>
      <c r="PDY50" s="683"/>
      <c r="PDZ50" s="683"/>
      <c r="PEA50" s="683"/>
      <c r="PEB50" s="683"/>
      <c r="PEC50" s="683"/>
      <c r="PED50" s="683"/>
      <c r="PEE50" s="683"/>
      <c r="PEF50" s="683"/>
      <c r="PEG50" s="683"/>
      <c r="PEH50" s="683"/>
      <c r="PEI50" s="683"/>
      <c r="PEJ50" s="683"/>
      <c r="PEK50" s="683"/>
      <c r="PEL50" s="683"/>
      <c r="PEM50" s="683"/>
      <c r="PEN50" s="683"/>
      <c r="PEO50" s="683"/>
      <c r="PEP50" s="683"/>
      <c r="PEQ50" s="683"/>
      <c r="PER50" s="683"/>
      <c r="PES50" s="683"/>
      <c r="PET50" s="683"/>
      <c r="PEU50" s="683"/>
      <c r="PEV50" s="683"/>
      <c r="PEW50" s="683"/>
      <c r="PEX50" s="683"/>
      <c r="PEY50" s="683"/>
      <c r="PEZ50" s="683"/>
      <c r="PFA50" s="683"/>
      <c r="PFB50" s="683"/>
      <c r="PFC50" s="683"/>
      <c r="PFD50" s="683"/>
      <c r="PFE50" s="683"/>
      <c r="PFF50" s="683"/>
      <c r="PFG50" s="683"/>
      <c r="PFH50" s="683"/>
      <c r="PFI50" s="683"/>
      <c r="PFJ50" s="683"/>
      <c r="PFK50" s="683"/>
      <c r="PFL50" s="683"/>
      <c r="PFM50" s="683"/>
      <c r="PFN50" s="683"/>
      <c r="PFO50" s="683"/>
      <c r="PFP50" s="683"/>
      <c r="PFQ50" s="683"/>
      <c r="PFR50" s="683"/>
      <c r="PFS50" s="683"/>
      <c r="PFT50" s="683"/>
      <c r="PFU50" s="683"/>
      <c r="PFV50" s="683"/>
      <c r="PFW50" s="683"/>
      <c r="PFX50" s="683"/>
      <c r="PFY50" s="683"/>
      <c r="PFZ50" s="683"/>
      <c r="PGA50" s="683"/>
      <c r="PGB50" s="683"/>
      <c r="PGC50" s="683"/>
      <c r="PGD50" s="683"/>
      <c r="PGE50" s="683"/>
      <c r="PGF50" s="683"/>
      <c r="PGG50" s="683"/>
      <c r="PGH50" s="683"/>
      <c r="PGI50" s="683"/>
      <c r="PGJ50" s="683"/>
      <c r="PGK50" s="683"/>
      <c r="PGL50" s="683"/>
      <c r="PGM50" s="683"/>
      <c r="PGN50" s="683"/>
      <c r="PGO50" s="683"/>
      <c r="PGP50" s="683"/>
      <c r="PGQ50" s="683"/>
      <c r="PGR50" s="683"/>
      <c r="PGS50" s="683"/>
      <c r="PGT50" s="683"/>
      <c r="PGU50" s="683"/>
      <c r="PGV50" s="683"/>
      <c r="PGW50" s="683"/>
      <c r="PGX50" s="683"/>
      <c r="PGY50" s="683"/>
      <c r="PGZ50" s="683"/>
      <c r="PHA50" s="683"/>
      <c r="PHB50" s="683"/>
      <c r="PHC50" s="683"/>
      <c r="PHD50" s="683"/>
      <c r="PHE50" s="683"/>
      <c r="PHF50" s="683"/>
      <c r="PHG50" s="683"/>
      <c r="PHH50" s="683"/>
      <c r="PHI50" s="683"/>
      <c r="PHJ50" s="683"/>
      <c r="PHK50" s="683"/>
      <c r="PHL50" s="683"/>
      <c r="PHM50" s="683"/>
      <c r="PHN50" s="683"/>
      <c r="PHO50" s="683"/>
      <c r="PHP50" s="683"/>
      <c r="PHQ50" s="683"/>
      <c r="PHR50" s="683"/>
      <c r="PHS50" s="683"/>
      <c r="PHT50" s="683"/>
      <c r="PHU50" s="683"/>
      <c r="PHV50" s="683"/>
      <c r="PHW50" s="683"/>
      <c r="PHX50" s="683"/>
      <c r="PHY50" s="683"/>
      <c r="PHZ50" s="683"/>
      <c r="PIA50" s="683"/>
      <c r="PIB50" s="683"/>
      <c r="PIC50" s="683"/>
      <c r="PID50" s="683"/>
      <c r="PIE50" s="683"/>
      <c r="PIF50" s="683"/>
      <c r="PIG50" s="683"/>
      <c r="PIH50" s="683"/>
      <c r="PII50" s="683"/>
      <c r="PIJ50" s="683"/>
      <c r="PIK50" s="683"/>
      <c r="PIL50" s="683"/>
      <c r="PIM50" s="683"/>
      <c r="PIN50" s="683"/>
      <c r="PIO50" s="683"/>
      <c r="PIP50" s="683"/>
      <c r="PIQ50" s="683"/>
      <c r="PIR50" s="683"/>
      <c r="PIS50" s="683"/>
      <c r="PIT50" s="683"/>
      <c r="PIU50" s="683"/>
      <c r="PIV50" s="683"/>
      <c r="PIW50" s="683"/>
      <c r="PIX50" s="683"/>
      <c r="PIY50" s="683"/>
      <c r="PIZ50" s="683"/>
      <c r="PJA50" s="683"/>
      <c r="PJB50" s="683"/>
      <c r="PJC50" s="683"/>
      <c r="PJD50" s="683"/>
      <c r="PJE50" s="683"/>
      <c r="PJF50" s="683"/>
      <c r="PJG50" s="683"/>
      <c r="PJH50" s="683"/>
      <c r="PJI50" s="683"/>
      <c r="PJJ50" s="683"/>
      <c r="PJK50" s="683"/>
      <c r="PJL50" s="683"/>
      <c r="PJM50" s="683"/>
      <c r="PJN50" s="683"/>
      <c r="PJO50" s="683"/>
      <c r="PJP50" s="683"/>
      <c r="PJQ50" s="683"/>
      <c r="PJR50" s="683"/>
      <c r="PJS50" s="683"/>
      <c r="PJT50" s="683"/>
      <c r="PJU50" s="683"/>
      <c r="PJV50" s="683"/>
      <c r="PJW50" s="683"/>
      <c r="PJX50" s="683"/>
      <c r="PJY50" s="683"/>
      <c r="PJZ50" s="683"/>
      <c r="PKA50" s="683"/>
      <c r="PKB50" s="683"/>
      <c r="PKC50" s="683"/>
      <c r="PKD50" s="683"/>
      <c r="PKE50" s="683"/>
      <c r="PKF50" s="683"/>
      <c r="PKG50" s="683"/>
      <c r="PKH50" s="683"/>
      <c r="PKI50" s="683"/>
      <c r="PKJ50" s="683"/>
      <c r="PKK50" s="683"/>
      <c r="PKL50" s="683"/>
      <c r="PKM50" s="683"/>
      <c r="PKN50" s="683"/>
      <c r="PKO50" s="683"/>
      <c r="PKP50" s="683"/>
      <c r="PKQ50" s="683"/>
      <c r="PKR50" s="683"/>
      <c r="PKS50" s="683"/>
      <c r="PKT50" s="683"/>
      <c r="PKU50" s="683"/>
      <c r="PKV50" s="683"/>
      <c r="PKW50" s="683"/>
      <c r="PKX50" s="683"/>
      <c r="PKY50" s="683"/>
      <c r="PKZ50" s="683"/>
      <c r="PLA50" s="683"/>
      <c r="PLB50" s="683"/>
      <c r="PLC50" s="683"/>
      <c r="PLD50" s="683"/>
      <c r="PLE50" s="683"/>
      <c r="PLF50" s="683"/>
      <c r="PLG50" s="683"/>
      <c r="PLH50" s="683"/>
      <c r="PLI50" s="683"/>
      <c r="PLJ50" s="683"/>
      <c r="PLK50" s="683"/>
      <c r="PLL50" s="683"/>
      <c r="PLM50" s="683"/>
      <c r="PLN50" s="683"/>
      <c r="PLO50" s="683"/>
      <c r="PLP50" s="683"/>
      <c r="PLQ50" s="683"/>
      <c r="PLR50" s="683"/>
      <c r="PLS50" s="683"/>
      <c r="PLT50" s="683"/>
      <c r="PLU50" s="683"/>
      <c r="PLV50" s="683"/>
      <c r="PLW50" s="683"/>
      <c r="PLX50" s="683"/>
      <c r="PLY50" s="683"/>
      <c r="PLZ50" s="683"/>
      <c r="PMA50" s="683"/>
      <c r="PMB50" s="683"/>
      <c r="PMC50" s="683"/>
      <c r="PMD50" s="683"/>
      <c r="PME50" s="683"/>
      <c r="PMF50" s="683"/>
      <c r="PMG50" s="683"/>
      <c r="PMH50" s="683"/>
      <c r="PMI50" s="683"/>
      <c r="PMJ50" s="683"/>
      <c r="PMK50" s="683"/>
      <c r="PML50" s="683"/>
      <c r="PMM50" s="683"/>
      <c r="PMN50" s="683"/>
      <c r="PMO50" s="683"/>
      <c r="PMP50" s="683"/>
      <c r="PMQ50" s="683"/>
      <c r="PMR50" s="683"/>
      <c r="PMS50" s="683"/>
      <c r="PMT50" s="683"/>
      <c r="PMU50" s="683"/>
      <c r="PMV50" s="683"/>
      <c r="PMW50" s="683"/>
      <c r="PMX50" s="683"/>
      <c r="PMY50" s="683"/>
      <c r="PMZ50" s="683"/>
      <c r="PNA50" s="683"/>
      <c r="PNB50" s="683"/>
      <c r="PNC50" s="683"/>
      <c r="PND50" s="683"/>
      <c r="PNE50" s="683"/>
      <c r="PNF50" s="683"/>
      <c r="PNG50" s="683"/>
      <c r="PNH50" s="683"/>
      <c r="PNI50" s="683"/>
      <c r="PNJ50" s="683"/>
      <c r="PNK50" s="683"/>
      <c r="PNL50" s="683"/>
      <c r="PNM50" s="683"/>
      <c r="PNN50" s="683"/>
      <c r="PNO50" s="683"/>
      <c r="PNP50" s="683"/>
      <c r="PNQ50" s="683"/>
      <c r="PNR50" s="683"/>
      <c r="PNS50" s="683"/>
      <c r="PNT50" s="683"/>
      <c r="PNU50" s="683"/>
      <c r="PNV50" s="683"/>
      <c r="PNW50" s="683"/>
      <c r="PNX50" s="683"/>
      <c r="PNY50" s="683"/>
      <c r="PNZ50" s="683"/>
      <c r="POA50" s="683"/>
      <c r="POB50" s="683"/>
      <c r="POC50" s="683"/>
      <c r="POD50" s="683"/>
      <c r="POE50" s="683"/>
      <c r="POF50" s="683"/>
      <c r="POG50" s="683"/>
      <c r="POH50" s="683"/>
      <c r="POI50" s="683"/>
      <c r="POJ50" s="683"/>
      <c r="POK50" s="683"/>
      <c r="POL50" s="683"/>
      <c r="POM50" s="683"/>
      <c r="PON50" s="683"/>
      <c r="POO50" s="683"/>
      <c r="POP50" s="683"/>
      <c r="POQ50" s="683"/>
      <c r="POR50" s="683"/>
      <c r="POS50" s="683"/>
      <c r="POT50" s="683"/>
      <c r="POU50" s="683"/>
      <c r="POV50" s="683"/>
      <c r="POW50" s="683"/>
      <c r="POX50" s="683"/>
      <c r="POY50" s="683"/>
      <c r="POZ50" s="683"/>
      <c r="PPA50" s="683"/>
      <c r="PPB50" s="683"/>
      <c r="PPC50" s="683"/>
      <c r="PPD50" s="683"/>
      <c r="PPE50" s="683"/>
      <c r="PPF50" s="683"/>
      <c r="PPG50" s="683"/>
      <c r="PPH50" s="683"/>
      <c r="PPI50" s="683"/>
      <c r="PPJ50" s="683"/>
      <c r="PPK50" s="683"/>
      <c r="PPL50" s="683"/>
      <c r="PPM50" s="683"/>
      <c r="PPN50" s="683"/>
      <c r="PPO50" s="683"/>
      <c r="PPP50" s="683"/>
      <c r="PPQ50" s="683"/>
      <c r="PPR50" s="683"/>
      <c r="PPS50" s="683"/>
      <c r="PPT50" s="683"/>
      <c r="PPU50" s="683"/>
      <c r="PPV50" s="683"/>
      <c r="PPW50" s="683"/>
      <c r="PPX50" s="683"/>
      <c r="PPY50" s="683"/>
      <c r="PPZ50" s="683"/>
      <c r="PQA50" s="683"/>
      <c r="PQB50" s="683"/>
      <c r="PQC50" s="683"/>
      <c r="PQD50" s="683"/>
      <c r="PQE50" s="683"/>
      <c r="PQF50" s="683"/>
      <c r="PQG50" s="683"/>
      <c r="PQH50" s="683"/>
      <c r="PQI50" s="683"/>
      <c r="PQJ50" s="683"/>
      <c r="PQK50" s="683"/>
      <c r="PQL50" s="683"/>
      <c r="PQM50" s="683"/>
      <c r="PQN50" s="683"/>
      <c r="PQO50" s="683"/>
      <c r="PQP50" s="683"/>
      <c r="PQQ50" s="683"/>
      <c r="PQR50" s="683"/>
      <c r="PQS50" s="683"/>
      <c r="PQT50" s="683"/>
      <c r="PQU50" s="683"/>
      <c r="PQV50" s="683"/>
      <c r="PQW50" s="683"/>
      <c r="PQX50" s="683"/>
      <c r="PQY50" s="683"/>
      <c r="PQZ50" s="683"/>
      <c r="PRA50" s="683"/>
      <c r="PRB50" s="683"/>
      <c r="PRC50" s="683"/>
      <c r="PRD50" s="683"/>
      <c r="PRE50" s="683"/>
      <c r="PRF50" s="683"/>
      <c r="PRG50" s="683"/>
      <c r="PRH50" s="683"/>
      <c r="PRI50" s="683"/>
      <c r="PRJ50" s="683"/>
      <c r="PRK50" s="683"/>
      <c r="PRL50" s="683"/>
      <c r="PRM50" s="683"/>
      <c r="PRN50" s="683"/>
      <c r="PRO50" s="683"/>
      <c r="PRP50" s="683"/>
      <c r="PRQ50" s="683"/>
      <c r="PRR50" s="683"/>
      <c r="PRS50" s="683"/>
      <c r="PRT50" s="683"/>
      <c r="PRU50" s="683"/>
      <c r="PRV50" s="683"/>
      <c r="PRW50" s="683"/>
      <c r="PRX50" s="683"/>
      <c r="PRY50" s="683"/>
      <c r="PRZ50" s="683"/>
      <c r="PSA50" s="683"/>
      <c r="PSB50" s="683"/>
      <c r="PSC50" s="683"/>
      <c r="PSD50" s="683"/>
      <c r="PSE50" s="683"/>
      <c r="PSF50" s="683"/>
      <c r="PSG50" s="683"/>
      <c r="PSH50" s="683"/>
      <c r="PSI50" s="683"/>
      <c r="PSJ50" s="683"/>
      <c r="PSK50" s="683"/>
      <c r="PSL50" s="683"/>
      <c r="PSM50" s="683"/>
      <c r="PSN50" s="683"/>
      <c r="PSO50" s="683"/>
      <c r="PSP50" s="683"/>
      <c r="PSQ50" s="683"/>
      <c r="PSR50" s="683"/>
      <c r="PSS50" s="683"/>
      <c r="PST50" s="683"/>
      <c r="PSU50" s="683"/>
      <c r="PSV50" s="683"/>
      <c r="PSW50" s="683"/>
      <c r="PSX50" s="683"/>
      <c r="PSY50" s="683"/>
      <c r="PSZ50" s="683"/>
      <c r="PTA50" s="683"/>
      <c r="PTB50" s="683"/>
      <c r="PTC50" s="683"/>
      <c r="PTD50" s="683"/>
      <c r="PTE50" s="683"/>
      <c r="PTF50" s="683"/>
      <c r="PTG50" s="683"/>
      <c r="PTH50" s="683"/>
      <c r="PTI50" s="683"/>
      <c r="PTJ50" s="683"/>
      <c r="PTK50" s="683"/>
      <c r="PTL50" s="683"/>
      <c r="PTM50" s="683"/>
      <c r="PTN50" s="683"/>
      <c r="PTO50" s="683"/>
      <c r="PTP50" s="683"/>
      <c r="PTQ50" s="683"/>
      <c r="PTR50" s="683"/>
      <c r="PTS50" s="683"/>
      <c r="PTT50" s="683"/>
      <c r="PTU50" s="683"/>
      <c r="PTV50" s="683"/>
      <c r="PTW50" s="683"/>
      <c r="PTX50" s="683"/>
      <c r="PTY50" s="683"/>
      <c r="PTZ50" s="683"/>
      <c r="PUA50" s="683"/>
      <c r="PUB50" s="683"/>
      <c r="PUC50" s="683"/>
      <c r="PUD50" s="683"/>
      <c r="PUE50" s="683"/>
      <c r="PUF50" s="683"/>
      <c r="PUG50" s="683"/>
      <c r="PUH50" s="683"/>
      <c r="PUI50" s="683"/>
      <c r="PUJ50" s="683"/>
      <c r="PUK50" s="683"/>
      <c r="PUL50" s="683"/>
      <c r="PUM50" s="683"/>
      <c r="PUN50" s="683"/>
      <c r="PUO50" s="683"/>
      <c r="PUP50" s="683"/>
      <c r="PUQ50" s="683"/>
      <c r="PUR50" s="683"/>
      <c r="PUS50" s="683"/>
      <c r="PUT50" s="683"/>
      <c r="PUU50" s="683"/>
      <c r="PUV50" s="683"/>
      <c r="PUW50" s="683"/>
      <c r="PUX50" s="683"/>
      <c r="PUY50" s="683"/>
      <c r="PUZ50" s="683"/>
      <c r="PVA50" s="683"/>
      <c r="PVB50" s="683"/>
      <c r="PVC50" s="683"/>
      <c r="PVD50" s="683"/>
      <c r="PVE50" s="683"/>
      <c r="PVF50" s="683"/>
      <c r="PVG50" s="683"/>
      <c r="PVH50" s="683"/>
      <c r="PVI50" s="683"/>
      <c r="PVJ50" s="683"/>
      <c r="PVK50" s="683"/>
      <c r="PVL50" s="683"/>
      <c r="PVM50" s="683"/>
      <c r="PVN50" s="683"/>
      <c r="PVO50" s="683"/>
      <c r="PVP50" s="683"/>
      <c r="PVQ50" s="683"/>
      <c r="PVR50" s="683"/>
      <c r="PVS50" s="683"/>
      <c r="PVT50" s="683"/>
      <c r="PVU50" s="683"/>
      <c r="PVV50" s="683"/>
      <c r="PVW50" s="683"/>
      <c r="PVX50" s="683"/>
      <c r="PVY50" s="683"/>
      <c r="PVZ50" s="683"/>
      <c r="PWA50" s="683"/>
      <c r="PWB50" s="683"/>
      <c r="PWC50" s="683"/>
      <c r="PWD50" s="683"/>
      <c r="PWE50" s="683"/>
      <c r="PWF50" s="683"/>
      <c r="PWG50" s="683"/>
      <c r="PWH50" s="683"/>
      <c r="PWI50" s="683"/>
      <c r="PWJ50" s="683"/>
      <c r="PWK50" s="683"/>
      <c r="PWL50" s="683"/>
      <c r="PWM50" s="683"/>
      <c r="PWN50" s="683"/>
      <c r="PWO50" s="683"/>
      <c r="PWP50" s="683"/>
      <c r="PWQ50" s="683"/>
      <c r="PWR50" s="683"/>
      <c r="PWS50" s="683"/>
      <c r="PWT50" s="683"/>
      <c r="PWU50" s="683"/>
      <c r="PWV50" s="683"/>
      <c r="PWW50" s="683"/>
      <c r="PWX50" s="683"/>
      <c r="PWY50" s="683"/>
      <c r="PWZ50" s="683"/>
      <c r="PXA50" s="683"/>
      <c r="PXB50" s="683"/>
      <c r="PXC50" s="683"/>
      <c r="PXD50" s="683"/>
      <c r="PXE50" s="683"/>
      <c r="PXF50" s="683"/>
      <c r="PXG50" s="683"/>
      <c r="PXH50" s="683"/>
      <c r="PXI50" s="683"/>
      <c r="PXJ50" s="683"/>
      <c r="PXK50" s="683"/>
      <c r="PXL50" s="683"/>
      <c r="PXM50" s="683"/>
      <c r="PXN50" s="683"/>
      <c r="PXO50" s="683"/>
      <c r="PXP50" s="683"/>
      <c r="PXQ50" s="683"/>
      <c r="PXR50" s="683"/>
      <c r="PXS50" s="683"/>
      <c r="PXT50" s="683"/>
      <c r="PXU50" s="683"/>
      <c r="PXV50" s="683"/>
      <c r="PXW50" s="683"/>
      <c r="PXX50" s="683"/>
      <c r="PXY50" s="683"/>
      <c r="PXZ50" s="683"/>
      <c r="PYA50" s="683"/>
      <c r="PYB50" s="683"/>
      <c r="PYC50" s="683"/>
      <c r="PYD50" s="683"/>
      <c r="PYE50" s="683"/>
      <c r="PYF50" s="683"/>
      <c r="PYG50" s="683"/>
      <c r="PYH50" s="683"/>
      <c r="PYI50" s="683"/>
      <c r="PYJ50" s="683"/>
      <c r="PYK50" s="683"/>
      <c r="PYL50" s="683"/>
      <c r="PYM50" s="683"/>
      <c r="PYN50" s="683"/>
      <c r="PYO50" s="683"/>
      <c r="PYP50" s="683"/>
      <c r="PYQ50" s="683"/>
      <c r="PYR50" s="683"/>
      <c r="PYS50" s="683"/>
      <c r="PYT50" s="683"/>
      <c r="PYU50" s="683"/>
      <c r="PYV50" s="683"/>
      <c r="PYW50" s="683"/>
      <c r="PYX50" s="683"/>
      <c r="PYY50" s="683"/>
      <c r="PYZ50" s="683"/>
      <c r="PZA50" s="683"/>
      <c r="PZB50" s="683"/>
      <c r="PZC50" s="683"/>
      <c r="PZD50" s="683"/>
      <c r="PZE50" s="683"/>
      <c r="PZF50" s="683"/>
      <c r="PZG50" s="683"/>
      <c r="PZH50" s="683"/>
      <c r="PZI50" s="683"/>
      <c r="PZJ50" s="683"/>
      <c r="PZK50" s="683"/>
      <c r="PZL50" s="683"/>
      <c r="PZM50" s="683"/>
      <c r="PZN50" s="683"/>
      <c r="PZO50" s="683"/>
      <c r="PZP50" s="683"/>
      <c r="PZQ50" s="683"/>
      <c r="PZR50" s="683"/>
      <c r="PZS50" s="683"/>
      <c r="PZT50" s="683"/>
      <c r="PZU50" s="683"/>
      <c r="PZV50" s="683"/>
      <c r="PZW50" s="683"/>
      <c r="PZX50" s="683"/>
      <c r="PZY50" s="683"/>
      <c r="PZZ50" s="683"/>
      <c r="QAA50" s="683"/>
      <c r="QAB50" s="683"/>
      <c r="QAC50" s="683"/>
      <c r="QAD50" s="683"/>
      <c r="QAE50" s="683"/>
      <c r="QAF50" s="683"/>
      <c r="QAG50" s="683"/>
      <c r="QAH50" s="683"/>
      <c r="QAI50" s="683"/>
      <c r="QAJ50" s="683"/>
      <c r="QAK50" s="683"/>
      <c r="QAL50" s="683"/>
      <c r="QAM50" s="683"/>
      <c r="QAN50" s="683"/>
      <c r="QAO50" s="683"/>
      <c r="QAP50" s="683"/>
      <c r="QAQ50" s="683"/>
      <c r="QAR50" s="683"/>
      <c r="QAS50" s="683"/>
      <c r="QAT50" s="683"/>
      <c r="QAU50" s="683"/>
      <c r="QAV50" s="683"/>
      <c r="QAW50" s="683"/>
      <c r="QAX50" s="683"/>
      <c r="QAY50" s="683"/>
      <c r="QAZ50" s="683"/>
      <c r="QBA50" s="683"/>
      <c r="QBB50" s="683"/>
      <c r="QBC50" s="683"/>
      <c r="QBD50" s="683"/>
      <c r="QBE50" s="683"/>
      <c r="QBF50" s="683"/>
      <c r="QBG50" s="683"/>
      <c r="QBH50" s="683"/>
      <c r="QBI50" s="683"/>
      <c r="QBJ50" s="683"/>
      <c r="QBK50" s="683"/>
      <c r="QBL50" s="683"/>
      <c r="QBM50" s="683"/>
      <c r="QBN50" s="683"/>
      <c r="QBO50" s="683"/>
      <c r="QBP50" s="683"/>
      <c r="QBQ50" s="683"/>
      <c r="QBR50" s="683"/>
      <c r="QBS50" s="683"/>
      <c r="QBT50" s="683"/>
      <c r="QBU50" s="683"/>
      <c r="QBV50" s="683"/>
      <c r="QBW50" s="683"/>
      <c r="QBX50" s="683"/>
      <c r="QBY50" s="683"/>
      <c r="QBZ50" s="683"/>
      <c r="QCA50" s="683"/>
      <c r="QCB50" s="683"/>
      <c r="QCC50" s="683"/>
      <c r="QCD50" s="683"/>
      <c r="QCE50" s="683"/>
      <c r="QCF50" s="683"/>
      <c r="QCG50" s="683"/>
      <c r="QCH50" s="683"/>
      <c r="QCI50" s="683"/>
      <c r="QCJ50" s="683"/>
      <c r="QCK50" s="683"/>
      <c r="QCL50" s="683"/>
      <c r="QCM50" s="683"/>
      <c r="QCN50" s="683"/>
      <c r="QCO50" s="683"/>
      <c r="QCP50" s="683"/>
      <c r="QCQ50" s="683"/>
      <c r="QCR50" s="683"/>
      <c r="QCS50" s="683"/>
      <c r="QCT50" s="683"/>
      <c r="QCU50" s="683"/>
      <c r="QCV50" s="683"/>
      <c r="QCW50" s="683"/>
      <c r="QCX50" s="683"/>
      <c r="QCY50" s="683"/>
      <c r="QCZ50" s="683"/>
      <c r="QDA50" s="683"/>
      <c r="QDB50" s="683"/>
      <c r="QDC50" s="683"/>
      <c r="QDD50" s="683"/>
      <c r="QDE50" s="683"/>
      <c r="QDF50" s="683"/>
      <c r="QDG50" s="683"/>
      <c r="QDH50" s="683"/>
      <c r="QDI50" s="683"/>
      <c r="QDJ50" s="683"/>
      <c r="QDK50" s="683"/>
      <c r="QDL50" s="683"/>
      <c r="QDM50" s="683"/>
      <c r="QDN50" s="683"/>
      <c r="QDO50" s="683"/>
      <c r="QDP50" s="683"/>
      <c r="QDQ50" s="683"/>
      <c r="QDR50" s="683"/>
      <c r="QDS50" s="683"/>
      <c r="QDT50" s="683"/>
      <c r="QDU50" s="683"/>
      <c r="QDV50" s="683"/>
      <c r="QDW50" s="683"/>
      <c r="QDX50" s="683"/>
      <c r="QDY50" s="683"/>
      <c r="QDZ50" s="683"/>
      <c r="QEA50" s="683"/>
      <c r="QEB50" s="683"/>
      <c r="QEC50" s="683"/>
      <c r="QED50" s="683"/>
      <c r="QEE50" s="683"/>
      <c r="QEF50" s="683"/>
      <c r="QEG50" s="683"/>
      <c r="QEH50" s="683"/>
      <c r="QEI50" s="683"/>
      <c r="QEJ50" s="683"/>
      <c r="QEK50" s="683"/>
      <c r="QEL50" s="683"/>
      <c r="QEM50" s="683"/>
      <c r="QEN50" s="683"/>
      <c r="QEO50" s="683"/>
      <c r="QEP50" s="683"/>
      <c r="QEQ50" s="683"/>
      <c r="QER50" s="683"/>
      <c r="QES50" s="683"/>
      <c r="QET50" s="683"/>
      <c r="QEU50" s="683"/>
      <c r="QEV50" s="683"/>
      <c r="QEW50" s="683"/>
      <c r="QEX50" s="683"/>
      <c r="QEY50" s="683"/>
      <c r="QEZ50" s="683"/>
      <c r="QFA50" s="683"/>
      <c r="QFB50" s="683"/>
      <c r="QFC50" s="683"/>
      <c r="QFD50" s="683"/>
      <c r="QFE50" s="683"/>
      <c r="QFF50" s="683"/>
      <c r="QFG50" s="683"/>
      <c r="QFH50" s="683"/>
      <c r="QFI50" s="683"/>
      <c r="QFJ50" s="683"/>
      <c r="QFK50" s="683"/>
      <c r="QFL50" s="683"/>
      <c r="QFM50" s="683"/>
      <c r="QFN50" s="683"/>
      <c r="QFO50" s="683"/>
      <c r="QFP50" s="683"/>
      <c r="QFQ50" s="683"/>
      <c r="QFR50" s="683"/>
      <c r="QFS50" s="683"/>
      <c r="QFT50" s="683"/>
      <c r="QFU50" s="683"/>
      <c r="QFV50" s="683"/>
      <c r="QFW50" s="683"/>
      <c r="QFX50" s="683"/>
      <c r="QFY50" s="683"/>
      <c r="QFZ50" s="683"/>
      <c r="QGA50" s="683"/>
      <c r="QGB50" s="683"/>
      <c r="QGC50" s="683"/>
      <c r="QGD50" s="683"/>
      <c r="QGE50" s="683"/>
      <c r="QGF50" s="683"/>
      <c r="QGG50" s="683"/>
      <c r="QGH50" s="683"/>
      <c r="QGI50" s="683"/>
      <c r="QGJ50" s="683"/>
      <c r="QGK50" s="683"/>
      <c r="QGL50" s="683"/>
      <c r="QGM50" s="683"/>
      <c r="QGN50" s="683"/>
      <c r="QGO50" s="683"/>
      <c r="QGP50" s="683"/>
      <c r="QGQ50" s="683"/>
      <c r="QGR50" s="683"/>
      <c r="QGS50" s="683"/>
      <c r="QGT50" s="683"/>
      <c r="QGU50" s="683"/>
      <c r="QGV50" s="683"/>
      <c r="QGW50" s="683"/>
      <c r="QGX50" s="683"/>
      <c r="QGY50" s="683"/>
      <c r="QGZ50" s="683"/>
      <c r="QHA50" s="683"/>
      <c r="QHB50" s="683"/>
      <c r="QHC50" s="683"/>
      <c r="QHD50" s="683"/>
      <c r="QHE50" s="683"/>
      <c r="QHF50" s="683"/>
      <c r="QHG50" s="683"/>
      <c r="QHH50" s="683"/>
      <c r="QHI50" s="683"/>
      <c r="QHJ50" s="683"/>
      <c r="QHK50" s="683"/>
      <c r="QHL50" s="683"/>
      <c r="QHM50" s="683"/>
      <c r="QHN50" s="683"/>
      <c r="QHO50" s="683"/>
      <c r="QHP50" s="683"/>
      <c r="QHQ50" s="683"/>
      <c r="QHR50" s="683"/>
      <c r="QHS50" s="683"/>
      <c r="QHT50" s="683"/>
      <c r="QHU50" s="683"/>
      <c r="QHV50" s="683"/>
      <c r="QHW50" s="683"/>
      <c r="QHX50" s="683"/>
      <c r="QHY50" s="683"/>
      <c r="QHZ50" s="683"/>
      <c r="QIA50" s="683"/>
      <c r="QIB50" s="683"/>
      <c r="QIC50" s="683"/>
      <c r="QID50" s="683"/>
      <c r="QIE50" s="683"/>
      <c r="QIF50" s="683"/>
      <c r="QIG50" s="683"/>
      <c r="QIH50" s="683"/>
      <c r="QII50" s="683"/>
      <c r="QIJ50" s="683"/>
      <c r="QIK50" s="683"/>
      <c r="QIL50" s="683"/>
      <c r="QIM50" s="683"/>
      <c r="QIN50" s="683"/>
      <c r="QIO50" s="683"/>
      <c r="QIP50" s="683"/>
      <c r="QIQ50" s="683"/>
      <c r="QIR50" s="683"/>
      <c r="QIS50" s="683"/>
      <c r="QIT50" s="683"/>
      <c r="QIU50" s="683"/>
      <c r="QIV50" s="683"/>
      <c r="QIW50" s="683"/>
      <c r="QIX50" s="683"/>
      <c r="QIY50" s="683"/>
      <c r="QIZ50" s="683"/>
      <c r="QJA50" s="683"/>
      <c r="QJB50" s="683"/>
      <c r="QJC50" s="683"/>
      <c r="QJD50" s="683"/>
      <c r="QJE50" s="683"/>
      <c r="QJF50" s="683"/>
      <c r="QJG50" s="683"/>
      <c r="QJH50" s="683"/>
      <c r="QJI50" s="683"/>
      <c r="QJJ50" s="683"/>
      <c r="QJK50" s="683"/>
      <c r="QJL50" s="683"/>
      <c r="QJM50" s="683"/>
      <c r="QJN50" s="683"/>
      <c r="QJO50" s="683"/>
      <c r="QJP50" s="683"/>
      <c r="QJQ50" s="683"/>
      <c r="QJR50" s="683"/>
      <c r="QJS50" s="683"/>
      <c r="QJT50" s="683"/>
      <c r="QJU50" s="683"/>
      <c r="QJV50" s="683"/>
      <c r="QJW50" s="683"/>
      <c r="QJX50" s="683"/>
      <c r="QJY50" s="683"/>
      <c r="QJZ50" s="683"/>
      <c r="QKA50" s="683"/>
      <c r="QKB50" s="683"/>
      <c r="QKC50" s="683"/>
      <c r="QKD50" s="683"/>
      <c r="QKE50" s="683"/>
      <c r="QKF50" s="683"/>
      <c r="QKG50" s="683"/>
      <c r="QKH50" s="683"/>
      <c r="QKI50" s="683"/>
      <c r="QKJ50" s="683"/>
      <c r="QKK50" s="683"/>
      <c r="QKL50" s="683"/>
      <c r="QKM50" s="683"/>
      <c r="QKN50" s="683"/>
      <c r="QKO50" s="683"/>
      <c r="QKP50" s="683"/>
      <c r="QKQ50" s="683"/>
      <c r="QKR50" s="683"/>
      <c r="QKS50" s="683"/>
      <c r="QKT50" s="683"/>
      <c r="QKU50" s="683"/>
      <c r="QKV50" s="683"/>
      <c r="QKW50" s="683"/>
      <c r="QKX50" s="683"/>
      <c r="QKY50" s="683"/>
      <c r="QKZ50" s="683"/>
      <c r="QLA50" s="683"/>
      <c r="QLB50" s="683"/>
      <c r="QLC50" s="683"/>
      <c r="QLD50" s="683"/>
      <c r="QLE50" s="683"/>
      <c r="QLF50" s="683"/>
      <c r="QLG50" s="683"/>
      <c r="QLH50" s="683"/>
      <c r="QLI50" s="683"/>
      <c r="QLJ50" s="683"/>
      <c r="QLK50" s="683"/>
      <c r="QLL50" s="683"/>
      <c r="QLM50" s="683"/>
      <c r="QLN50" s="683"/>
      <c r="QLO50" s="683"/>
      <c r="QLP50" s="683"/>
      <c r="QLQ50" s="683"/>
      <c r="QLR50" s="683"/>
      <c r="QLS50" s="683"/>
      <c r="QLT50" s="683"/>
      <c r="QLU50" s="683"/>
      <c r="QLV50" s="683"/>
      <c r="QLW50" s="683"/>
      <c r="QLX50" s="683"/>
      <c r="QLY50" s="683"/>
      <c r="QLZ50" s="683"/>
      <c r="QMA50" s="683"/>
      <c r="QMB50" s="683"/>
      <c r="QMC50" s="683"/>
      <c r="QMD50" s="683"/>
      <c r="QME50" s="683"/>
      <c r="QMF50" s="683"/>
      <c r="QMG50" s="683"/>
      <c r="QMH50" s="683"/>
      <c r="QMI50" s="683"/>
      <c r="QMJ50" s="683"/>
      <c r="QMK50" s="683"/>
      <c r="QML50" s="683"/>
      <c r="QMM50" s="683"/>
      <c r="QMN50" s="683"/>
      <c r="QMO50" s="683"/>
      <c r="QMP50" s="683"/>
      <c r="QMQ50" s="683"/>
      <c r="QMR50" s="683"/>
      <c r="QMS50" s="683"/>
      <c r="QMT50" s="683"/>
      <c r="QMU50" s="683"/>
      <c r="QMV50" s="683"/>
      <c r="QMW50" s="683"/>
      <c r="QMX50" s="683"/>
      <c r="QMY50" s="683"/>
      <c r="QMZ50" s="683"/>
      <c r="QNA50" s="683"/>
      <c r="QNB50" s="683"/>
      <c r="QNC50" s="683"/>
      <c r="QND50" s="683"/>
      <c r="QNE50" s="683"/>
      <c r="QNF50" s="683"/>
      <c r="QNG50" s="683"/>
      <c r="QNH50" s="683"/>
      <c r="QNI50" s="683"/>
      <c r="QNJ50" s="683"/>
      <c r="QNK50" s="683"/>
      <c r="QNL50" s="683"/>
      <c r="QNM50" s="683"/>
      <c r="QNN50" s="683"/>
      <c r="QNO50" s="683"/>
      <c r="QNP50" s="683"/>
      <c r="QNQ50" s="683"/>
      <c r="QNR50" s="683"/>
      <c r="QNS50" s="683"/>
      <c r="QNT50" s="683"/>
      <c r="QNU50" s="683"/>
      <c r="QNV50" s="683"/>
      <c r="QNW50" s="683"/>
      <c r="QNX50" s="683"/>
      <c r="QNY50" s="683"/>
      <c r="QNZ50" s="683"/>
      <c r="QOA50" s="683"/>
      <c r="QOB50" s="683"/>
      <c r="QOC50" s="683"/>
      <c r="QOD50" s="683"/>
      <c r="QOE50" s="683"/>
      <c r="QOF50" s="683"/>
      <c r="QOG50" s="683"/>
      <c r="QOH50" s="683"/>
      <c r="QOI50" s="683"/>
      <c r="QOJ50" s="683"/>
      <c r="QOK50" s="683"/>
      <c r="QOL50" s="683"/>
      <c r="QOM50" s="683"/>
      <c r="QON50" s="683"/>
      <c r="QOO50" s="683"/>
      <c r="QOP50" s="683"/>
      <c r="QOQ50" s="683"/>
      <c r="QOR50" s="683"/>
      <c r="QOS50" s="683"/>
      <c r="QOT50" s="683"/>
      <c r="QOU50" s="683"/>
      <c r="QOV50" s="683"/>
      <c r="QOW50" s="683"/>
      <c r="QOX50" s="683"/>
      <c r="QOY50" s="683"/>
      <c r="QOZ50" s="683"/>
      <c r="QPA50" s="683"/>
      <c r="QPB50" s="683"/>
      <c r="QPC50" s="683"/>
      <c r="QPD50" s="683"/>
      <c r="QPE50" s="683"/>
      <c r="QPF50" s="683"/>
      <c r="QPG50" s="683"/>
      <c r="QPH50" s="683"/>
      <c r="QPI50" s="683"/>
      <c r="QPJ50" s="683"/>
      <c r="QPK50" s="683"/>
      <c r="QPL50" s="683"/>
      <c r="QPM50" s="683"/>
      <c r="QPN50" s="683"/>
      <c r="QPO50" s="683"/>
      <c r="QPP50" s="683"/>
      <c r="QPQ50" s="683"/>
      <c r="QPR50" s="683"/>
      <c r="QPS50" s="683"/>
      <c r="QPT50" s="683"/>
      <c r="QPU50" s="683"/>
      <c r="QPV50" s="683"/>
      <c r="QPW50" s="683"/>
      <c r="QPX50" s="683"/>
      <c r="QPY50" s="683"/>
      <c r="QPZ50" s="683"/>
      <c r="QQA50" s="683"/>
      <c r="QQB50" s="683"/>
      <c r="QQC50" s="683"/>
      <c r="QQD50" s="683"/>
      <c r="QQE50" s="683"/>
      <c r="QQF50" s="683"/>
      <c r="QQG50" s="683"/>
      <c r="QQH50" s="683"/>
      <c r="QQI50" s="683"/>
      <c r="QQJ50" s="683"/>
      <c r="QQK50" s="683"/>
      <c r="QQL50" s="683"/>
      <c r="QQM50" s="683"/>
      <c r="QQN50" s="683"/>
      <c r="QQO50" s="683"/>
      <c r="QQP50" s="683"/>
      <c r="QQQ50" s="683"/>
      <c r="QQR50" s="683"/>
      <c r="QQS50" s="683"/>
      <c r="QQT50" s="683"/>
      <c r="QQU50" s="683"/>
      <c r="QQV50" s="683"/>
      <c r="QQW50" s="683"/>
      <c r="QQX50" s="683"/>
      <c r="QQY50" s="683"/>
      <c r="QQZ50" s="683"/>
      <c r="QRA50" s="683"/>
      <c r="QRB50" s="683"/>
      <c r="QRC50" s="683"/>
      <c r="QRD50" s="683"/>
      <c r="QRE50" s="683"/>
      <c r="QRF50" s="683"/>
      <c r="QRG50" s="683"/>
      <c r="QRH50" s="683"/>
      <c r="QRI50" s="683"/>
      <c r="QRJ50" s="683"/>
      <c r="QRK50" s="683"/>
      <c r="QRL50" s="683"/>
      <c r="QRM50" s="683"/>
      <c r="QRN50" s="683"/>
      <c r="QRO50" s="683"/>
      <c r="QRP50" s="683"/>
      <c r="QRQ50" s="683"/>
      <c r="QRR50" s="683"/>
      <c r="QRS50" s="683"/>
      <c r="QRT50" s="683"/>
      <c r="QRU50" s="683"/>
      <c r="QRV50" s="683"/>
      <c r="QRW50" s="683"/>
      <c r="QRX50" s="683"/>
      <c r="QRY50" s="683"/>
      <c r="QRZ50" s="683"/>
      <c r="QSA50" s="683"/>
      <c r="QSB50" s="683"/>
      <c r="QSC50" s="683"/>
      <c r="QSD50" s="683"/>
      <c r="QSE50" s="683"/>
      <c r="QSF50" s="683"/>
      <c r="QSG50" s="683"/>
      <c r="QSH50" s="683"/>
      <c r="QSI50" s="683"/>
      <c r="QSJ50" s="683"/>
      <c r="QSK50" s="683"/>
      <c r="QSL50" s="683"/>
      <c r="QSM50" s="683"/>
      <c r="QSN50" s="683"/>
      <c r="QSO50" s="683"/>
      <c r="QSP50" s="683"/>
      <c r="QSQ50" s="683"/>
      <c r="QSR50" s="683"/>
      <c r="QSS50" s="683"/>
      <c r="QST50" s="683"/>
      <c r="QSU50" s="683"/>
      <c r="QSV50" s="683"/>
      <c r="QSW50" s="683"/>
      <c r="QSX50" s="683"/>
      <c r="QSY50" s="683"/>
      <c r="QSZ50" s="683"/>
      <c r="QTA50" s="683"/>
      <c r="QTB50" s="683"/>
      <c r="QTC50" s="683"/>
      <c r="QTD50" s="683"/>
      <c r="QTE50" s="683"/>
      <c r="QTF50" s="683"/>
      <c r="QTG50" s="683"/>
      <c r="QTH50" s="683"/>
      <c r="QTI50" s="683"/>
      <c r="QTJ50" s="683"/>
      <c r="QTK50" s="683"/>
      <c r="QTL50" s="683"/>
      <c r="QTM50" s="683"/>
      <c r="QTN50" s="683"/>
      <c r="QTO50" s="683"/>
      <c r="QTP50" s="683"/>
      <c r="QTQ50" s="683"/>
      <c r="QTR50" s="683"/>
      <c r="QTS50" s="683"/>
      <c r="QTT50" s="683"/>
      <c r="QTU50" s="683"/>
      <c r="QTV50" s="683"/>
      <c r="QTW50" s="683"/>
      <c r="QTX50" s="683"/>
      <c r="QTY50" s="683"/>
      <c r="QTZ50" s="683"/>
      <c r="QUA50" s="683"/>
      <c r="QUB50" s="683"/>
      <c r="QUC50" s="683"/>
      <c r="QUD50" s="683"/>
      <c r="QUE50" s="683"/>
      <c r="QUF50" s="683"/>
      <c r="QUG50" s="683"/>
      <c r="QUH50" s="683"/>
      <c r="QUI50" s="683"/>
      <c r="QUJ50" s="683"/>
      <c r="QUK50" s="683"/>
      <c r="QUL50" s="683"/>
      <c r="QUM50" s="683"/>
      <c r="QUN50" s="683"/>
      <c r="QUO50" s="683"/>
      <c r="QUP50" s="683"/>
      <c r="QUQ50" s="683"/>
      <c r="QUR50" s="683"/>
      <c r="QUS50" s="683"/>
      <c r="QUT50" s="683"/>
      <c r="QUU50" s="683"/>
      <c r="QUV50" s="683"/>
      <c r="QUW50" s="683"/>
      <c r="QUX50" s="683"/>
      <c r="QUY50" s="683"/>
      <c r="QUZ50" s="683"/>
      <c r="QVA50" s="683"/>
      <c r="QVB50" s="683"/>
      <c r="QVC50" s="683"/>
      <c r="QVD50" s="683"/>
      <c r="QVE50" s="683"/>
      <c r="QVF50" s="683"/>
      <c r="QVG50" s="683"/>
      <c r="QVH50" s="683"/>
      <c r="QVI50" s="683"/>
      <c r="QVJ50" s="683"/>
      <c r="QVK50" s="683"/>
      <c r="QVL50" s="683"/>
      <c r="QVM50" s="683"/>
      <c r="QVN50" s="683"/>
      <c r="QVO50" s="683"/>
      <c r="QVP50" s="683"/>
      <c r="QVQ50" s="683"/>
      <c r="QVR50" s="683"/>
      <c r="QVS50" s="683"/>
      <c r="QVT50" s="683"/>
      <c r="QVU50" s="683"/>
      <c r="QVV50" s="683"/>
      <c r="QVW50" s="683"/>
      <c r="QVX50" s="683"/>
      <c r="QVY50" s="683"/>
      <c r="QVZ50" s="683"/>
      <c r="QWA50" s="683"/>
      <c r="QWB50" s="683"/>
      <c r="QWC50" s="683"/>
      <c r="QWD50" s="683"/>
      <c r="QWE50" s="683"/>
      <c r="QWF50" s="683"/>
      <c r="QWG50" s="683"/>
      <c r="QWH50" s="683"/>
      <c r="QWI50" s="683"/>
      <c r="QWJ50" s="683"/>
      <c r="QWK50" s="683"/>
      <c r="QWL50" s="683"/>
      <c r="QWM50" s="683"/>
      <c r="QWN50" s="683"/>
      <c r="QWO50" s="683"/>
      <c r="QWP50" s="683"/>
      <c r="QWQ50" s="683"/>
      <c r="QWR50" s="683"/>
      <c r="QWS50" s="683"/>
      <c r="QWT50" s="683"/>
      <c r="QWU50" s="683"/>
      <c r="QWV50" s="683"/>
      <c r="QWW50" s="683"/>
      <c r="QWX50" s="683"/>
      <c r="QWY50" s="683"/>
      <c r="QWZ50" s="683"/>
      <c r="QXA50" s="683"/>
      <c r="QXB50" s="683"/>
      <c r="QXC50" s="683"/>
      <c r="QXD50" s="683"/>
      <c r="QXE50" s="683"/>
      <c r="QXF50" s="683"/>
      <c r="QXG50" s="683"/>
      <c r="QXH50" s="683"/>
      <c r="QXI50" s="683"/>
      <c r="QXJ50" s="683"/>
      <c r="QXK50" s="683"/>
      <c r="QXL50" s="683"/>
      <c r="QXM50" s="683"/>
      <c r="QXN50" s="683"/>
      <c r="QXO50" s="683"/>
      <c r="QXP50" s="683"/>
      <c r="QXQ50" s="683"/>
      <c r="QXR50" s="683"/>
      <c r="QXS50" s="683"/>
      <c r="QXT50" s="683"/>
      <c r="QXU50" s="683"/>
      <c r="QXV50" s="683"/>
      <c r="QXW50" s="683"/>
      <c r="QXX50" s="683"/>
      <c r="QXY50" s="683"/>
      <c r="QXZ50" s="683"/>
      <c r="QYA50" s="683"/>
      <c r="QYB50" s="683"/>
      <c r="QYC50" s="683"/>
      <c r="QYD50" s="683"/>
      <c r="QYE50" s="683"/>
      <c r="QYF50" s="683"/>
      <c r="QYG50" s="683"/>
      <c r="QYH50" s="683"/>
      <c r="QYI50" s="683"/>
      <c r="QYJ50" s="683"/>
      <c r="QYK50" s="683"/>
      <c r="QYL50" s="683"/>
      <c r="QYM50" s="683"/>
      <c r="QYN50" s="683"/>
      <c r="QYO50" s="683"/>
      <c r="QYP50" s="683"/>
      <c r="QYQ50" s="683"/>
      <c r="QYR50" s="683"/>
      <c r="QYS50" s="683"/>
      <c r="QYT50" s="683"/>
      <c r="QYU50" s="683"/>
      <c r="QYV50" s="683"/>
      <c r="QYW50" s="683"/>
      <c r="QYX50" s="683"/>
      <c r="QYY50" s="683"/>
      <c r="QYZ50" s="683"/>
      <c r="QZA50" s="683"/>
      <c r="QZB50" s="683"/>
      <c r="QZC50" s="683"/>
      <c r="QZD50" s="683"/>
      <c r="QZE50" s="683"/>
      <c r="QZF50" s="683"/>
      <c r="QZG50" s="683"/>
      <c r="QZH50" s="683"/>
      <c r="QZI50" s="683"/>
      <c r="QZJ50" s="683"/>
      <c r="QZK50" s="683"/>
      <c r="QZL50" s="683"/>
      <c r="QZM50" s="683"/>
      <c r="QZN50" s="683"/>
      <c r="QZO50" s="683"/>
      <c r="QZP50" s="683"/>
      <c r="QZQ50" s="683"/>
      <c r="QZR50" s="683"/>
      <c r="QZS50" s="683"/>
      <c r="QZT50" s="683"/>
      <c r="QZU50" s="683"/>
      <c r="QZV50" s="683"/>
      <c r="QZW50" s="683"/>
      <c r="QZX50" s="683"/>
      <c r="QZY50" s="683"/>
      <c r="QZZ50" s="683"/>
      <c r="RAA50" s="683"/>
      <c r="RAB50" s="683"/>
      <c r="RAC50" s="683"/>
      <c r="RAD50" s="683"/>
      <c r="RAE50" s="683"/>
      <c r="RAF50" s="683"/>
      <c r="RAG50" s="683"/>
      <c r="RAH50" s="683"/>
      <c r="RAI50" s="683"/>
      <c r="RAJ50" s="683"/>
      <c r="RAK50" s="683"/>
      <c r="RAL50" s="683"/>
      <c r="RAM50" s="683"/>
      <c r="RAN50" s="683"/>
      <c r="RAO50" s="683"/>
      <c r="RAP50" s="683"/>
      <c r="RAQ50" s="683"/>
      <c r="RAR50" s="683"/>
      <c r="RAS50" s="683"/>
      <c r="RAT50" s="683"/>
      <c r="RAU50" s="683"/>
      <c r="RAV50" s="683"/>
      <c r="RAW50" s="683"/>
      <c r="RAX50" s="683"/>
      <c r="RAY50" s="683"/>
      <c r="RAZ50" s="683"/>
      <c r="RBA50" s="683"/>
      <c r="RBB50" s="683"/>
      <c r="RBC50" s="683"/>
      <c r="RBD50" s="683"/>
      <c r="RBE50" s="683"/>
      <c r="RBF50" s="683"/>
      <c r="RBG50" s="683"/>
      <c r="RBH50" s="683"/>
      <c r="RBI50" s="683"/>
      <c r="RBJ50" s="683"/>
      <c r="RBK50" s="683"/>
      <c r="RBL50" s="683"/>
      <c r="RBM50" s="683"/>
      <c r="RBN50" s="683"/>
      <c r="RBO50" s="683"/>
      <c r="RBP50" s="683"/>
      <c r="RBQ50" s="683"/>
      <c r="RBR50" s="683"/>
      <c r="RBS50" s="683"/>
      <c r="RBT50" s="683"/>
      <c r="RBU50" s="683"/>
      <c r="RBV50" s="683"/>
      <c r="RBW50" s="683"/>
      <c r="RBX50" s="683"/>
      <c r="RBY50" s="683"/>
      <c r="RBZ50" s="683"/>
      <c r="RCA50" s="683"/>
      <c r="RCB50" s="683"/>
      <c r="RCC50" s="683"/>
      <c r="RCD50" s="683"/>
      <c r="RCE50" s="683"/>
      <c r="RCF50" s="683"/>
      <c r="RCG50" s="683"/>
      <c r="RCH50" s="683"/>
      <c r="RCI50" s="683"/>
      <c r="RCJ50" s="683"/>
      <c r="RCK50" s="683"/>
      <c r="RCL50" s="683"/>
      <c r="RCM50" s="683"/>
      <c r="RCN50" s="683"/>
      <c r="RCO50" s="683"/>
      <c r="RCP50" s="683"/>
      <c r="RCQ50" s="683"/>
      <c r="RCR50" s="683"/>
      <c r="RCS50" s="683"/>
      <c r="RCT50" s="683"/>
      <c r="RCU50" s="683"/>
      <c r="RCV50" s="683"/>
      <c r="RCW50" s="683"/>
      <c r="RCX50" s="683"/>
      <c r="RCY50" s="683"/>
      <c r="RCZ50" s="683"/>
      <c r="RDA50" s="683"/>
      <c r="RDB50" s="683"/>
      <c r="RDC50" s="683"/>
      <c r="RDD50" s="683"/>
      <c r="RDE50" s="683"/>
      <c r="RDF50" s="683"/>
      <c r="RDG50" s="683"/>
      <c r="RDH50" s="683"/>
      <c r="RDI50" s="683"/>
      <c r="RDJ50" s="683"/>
      <c r="RDK50" s="683"/>
      <c r="RDL50" s="683"/>
      <c r="RDM50" s="683"/>
      <c r="RDN50" s="683"/>
      <c r="RDO50" s="683"/>
      <c r="RDP50" s="683"/>
      <c r="RDQ50" s="683"/>
      <c r="RDR50" s="683"/>
      <c r="RDS50" s="683"/>
      <c r="RDT50" s="683"/>
      <c r="RDU50" s="683"/>
      <c r="RDV50" s="683"/>
      <c r="RDW50" s="683"/>
      <c r="RDX50" s="683"/>
      <c r="RDY50" s="683"/>
      <c r="RDZ50" s="683"/>
      <c r="REA50" s="683"/>
      <c r="REB50" s="683"/>
      <c r="REC50" s="683"/>
      <c r="RED50" s="683"/>
      <c r="REE50" s="683"/>
      <c r="REF50" s="683"/>
      <c r="REG50" s="683"/>
      <c r="REH50" s="683"/>
      <c r="REI50" s="683"/>
      <c r="REJ50" s="683"/>
      <c r="REK50" s="683"/>
      <c r="REL50" s="683"/>
      <c r="REM50" s="683"/>
      <c r="REN50" s="683"/>
      <c r="REO50" s="683"/>
      <c r="REP50" s="683"/>
      <c r="REQ50" s="683"/>
      <c r="RER50" s="683"/>
      <c r="RES50" s="683"/>
      <c r="RET50" s="683"/>
      <c r="REU50" s="683"/>
      <c r="REV50" s="683"/>
      <c r="REW50" s="683"/>
      <c r="REX50" s="683"/>
      <c r="REY50" s="683"/>
      <c r="REZ50" s="683"/>
      <c r="RFA50" s="683"/>
      <c r="RFB50" s="683"/>
      <c r="RFC50" s="683"/>
      <c r="RFD50" s="683"/>
      <c r="RFE50" s="683"/>
      <c r="RFF50" s="683"/>
      <c r="RFG50" s="683"/>
      <c r="RFH50" s="683"/>
      <c r="RFI50" s="683"/>
      <c r="RFJ50" s="683"/>
      <c r="RFK50" s="683"/>
      <c r="RFL50" s="683"/>
      <c r="RFM50" s="683"/>
      <c r="RFN50" s="683"/>
      <c r="RFO50" s="683"/>
      <c r="RFP50" s="683"/>
      <c r="RFQ50" s="683"/>
      <c r="RFR50" s="683"/>
      <c r="RFS50" s="683"/>
      <c r="RFT50" s="683"/>
      <c r="RFU50" s="683"/>
      <c r="RFV50" s="683"/>
      <c r="RFW50" s="683"/>
      <c r="RFX50" s="683"/>
      <c r="RFY50" s="683"/>
      <c r="RFZ50" s="683"/>
      <c r="RGA50" s="683"/>
      <c r="RGB50" s="683"/>
      <c r="RGC50" s="683"/>
      <c r="RGD50" s="683"/>
      <c r="RGE50" s="683"/>
      <c r="RGF50" s="683"/>
      <c r="RGG50" s="683"/>
      <c r="RGH50" s="683"/>
      <c r="RGI50" s="683"/>
      <c r="RGJ50" s="683"/>
      <c r="RGK50" s="683"/>
      <c r="RGL50" s="683"/>
      <c r="RGM50" s="683"/>
      <c r="RGN50" s="683"/>
      <c r="RGO50" s="683"/>
      <c r="RGP50" s="683"/>
      <c r="RGQ50" s="683"/>
      <c r="RGR50" s="683"/>
      <c r="RGS50" s="683"/>
      <c r="RGT50" s="683"/>
      <c r="RGU50" s="683"/>
      <c r="RGV50" s="683"/>
      <c r="RGW50" s="683"/>
      <c r="RGX50" s="683"/>
      <c r="RGY50" s="683"/>
      <c r="RGZ50" s="683"/>
      <c r="RHA50" s="683"/>
      <c r="RHB50" s="683"/>
      <c r="RHC50" s="683"/>
      <c r="RHD50" s="683"/>
      <c r="RHE50" s="683"/>
      <c r="RHF50" s="683"/>
      <c r="RHG50" s="683"/>
      <c r="RHH50" s="683"/>
      <c r="RHI50" s="683"/>
      <c r="RHJ50" s="683"/>
      <c r="RHK50" s="683"/>
      <c r="RHL50" s="683"/>
      <c r="RHM50" s="683"/>
      <c r="RHN50" s="683"/>
      <c r="RHO50" s="683"/>
      <c r="RHP50" s="683"/>
      <c r="RHQ50" s="683"/>
      <c r="RHR50" s="683"/>
      <c r="RHS50" s="683"/>
      <c r="RHT50" s="683"/>
      <c r="RHU50" s="683"/>
      <c r="RHV50" s="683"/>
      <c r="RHW50" s="683"/>
      <c r="RHX50" s="683"/>
      <c r="RHY50" s="683"/>
      <c r="RHZ50" s="683"/>
      <c r="RIA50" s="683"/>
      <c r="RIB50" s="683"/>
      <c r="RIC50" s="683"/>
      <c r="RID50" s="683"/>
      <c r="RIE50" s="683"/>
      <c r="RIF50" s="683"/>
      <c r="RIG50" s="683"/>
      <c r="RIH50" s="683"/>
      <c r="RII50" s="683"/>
      <c r="RIJ50" s="683"/>
      <c r="RIK50" s="683"/>
      <c r="RIL50" s="683"/>
      <c r="RIM50" s="683"/>
      <c r="RIN50" s="683"/>
      <c r="RIO50" s="683"/>
      <c r="RIP50" s="683"/>
      <c r="RIQ50" s="683"/>
      <c r="RIR50" s="683"/>
      <c r="RIS50" s="683"/>
      <c r="RIT50" s="683"/>
      <c r="RIU50" s="683"/>
      <c r="RIV50" s="683"/>
      <c r="RIW50" s="683"/>
      <c r="RIX50" s="683"/>
      <c r="RIY50" s="683"/>
      <c r="RIZ50" s="683"/>
      <c r="RJA50" s="683"/>
      <c r="RJB50" s="683"/>
      <c r="RJC50" s="683"/>
      <c r="RJD50" s="683"/>
      <c r="RJE50" s="683"/>
      <c r="RJF50" s="683"/>
      <c r="RJG50" s="683"/>
      <c r="RJH50" s="683"/>
      <c r="RJI50" s="683"/>
      <c r="RJJ50" s="683"/>
      <c r="RJK50" s="683"/>
      <c r="RJL50" s="683"/>
      <c r="RJM50" s="683"/>
      <c r="RJN50" s="683"/>
      <c r="RJO50" s="683"/>
      <c r="RJP50" s="683"/>
      <c r="RJQ50" s="683"/>
      <c r="RJR50" s="683"/>
      <c r="RJS50" s="683"/>
      <c r="RJT50" s="683"/>
      <c r="RJU50" s="683"/>
      <c r="RJV50" s="683"/>
      <c r="RJW50" s="683"/>
      <c r="RJX50" s="683"/>
      <c r="RJY50" s="683"/>
      <c r="RJZ50" s="683"/>
      <c r="RKA50" s="683"/>
      <c r="RKB50" s="683"/>
      <c r="RKC50" s="683"/>
      <c r="RKD50" s="683"/>
      <c r="RKE50" s="683"/>
      <c r="RKF50" s="683"/>
      <c r="RKG50" s="683"/>
      <c r="RKH50" s="683"/>
      <c r="RKI50" s="683"/>
      <c r="RKJ50" s="683"/>
      <c r="RKK50" s="683"/>
      <c r="RKL50" s="683"/>
      <c r="RKM50" s="683"/>
      <c r="RKN50" s="683"/>
      <c r="RKO50" s="683"/>
      <c r="RKP50" s="683"/>
      <c r="RKQ50" s="683"/>
      <c r="RKR50" s="683"/>
      <c r="RKS50" s="683"/>
      <c r="RKT50" s="683"/>
      <c r="RKU50" s="683"/>
      <c r="RKV50" s="683"/>
      <c r="RKW50" s="683"/>
      <c r="RKX50" s="683"/>
      <c r="RKY50" s="683"/>
      <c r="RKZ50" s="683"/>
      <c r="RLA50" s="683"/>
      <c r="RLB50" s="683"/>
      <c r="RLC50" s="683"/>
      <c r="RLD50" s="683"/>
      <c r="RLE50" s="683"/>
      <c r="RLF50" s="683"/>
      <c r="RLG50" s="683"/>
      <c r="RLH50" s="683"/>
      <c r="RLI50" s="683"/>
      <c r="RLJ50" s="683"/>
      <c r="RLK50" s="683"/>
      <c r="RLL50" s="683"/>
      <c r="RLM50" s="683"/>
      <c r="RLN50" s="683"/>
      <c r="RLO50" s="683"/>
      <c r="RLP50" s="683"/>
      <c r="RLQ50" s="683"/>
      <c r="RLR50" s="683"/>
      <c r="RLS50" s="683"/>
      <c r="RLT50" s="683"/>
      <c r="RLU50" s="683"/>
      <c r="RLV50" s="683"/>
      <c r="RLW50" s="683"/>
      <c r="RLX50" s="683"/>
      <c r="RLY50" s="683"/>
      <c r="RLZ50" s="683"/>
      <c r="RMA50" s="683"/>
      <c r="RMB50" s="683"/>
      <c r="RMC50" s="683"/>
      <c r="RMD50" s="683"/>
      <c r="RME50" s="683"/>
      <c r="RMF50" s="683"/>
      <c r="RMG50" s="683"/>
      <c r="RMH50" s="683"/>
      <c r="RMI50" s="683"/>
      <c r="RMJ50" s="683"/>
      <c r="RMK50" s="683"/>
      <c r="RML50" s="683"/>
      <c r="RMM50" s="683"/>
      <c r="RMN50" s="683"/>
      <c r="RMO50" s="683"/>
      <c r="RMP50" s="683"/>
      <c r="RMQ50" s="683"/>
      <c r="RMR50" s="683"/>
      <c r="RMS50" s="683"/>
      <c r="RMT50" s="683"/>
      <c r="RMU50" s="683"/>
      <c r="RMV50" s="683"/>
      <c r="RMW50" s="683"/>
      <c r="RMX50" s="683"/>
      <c r="RMY50" s="683"/>
      <c r="RMZ50" s="683"/>
      <c r="RNA50" s="683"/>
      <c r="RNB50" s="683"/>
      <c r="RNC50" s="683"/>
      <c r="RND50" s="683"/>
      <c r="RNE50" s="683"/>
      <c r="RNF50" s="683"/>
      <c r="RNG50" s="683"/>
      <c r="RNH50" s="683"/>
      <c r="RNI50" s="683"/>
      <c r="RNJ50" s="683"/>
      <c r="RNK50" s="683"/>
      <c r="RNL50" s="683"/>
      <c r="RNM50" s="683"/>
      <c r="RNN50" s="683"/>
      <c r="RNO50" s="683"/>
      <c r="RNP50" s="683"/>
      <c r="RNQ50" s="683"/>
      <c r="RNR50" s="683"/>
      <c r="RNS50" s="683"/>
      <c r="RNT50" s="683"/>
      <c r="RNU50" s="683"/>
      <c r="RNV50" s="683"/>
      <c r="RNW50" s="683"/>
      <c r="RNX50" s="683"/>
      <c r="RNY50" s="683"/>
      <c r="RNZ50" s="683"/>
      <c r="ROA50" s="683"/>
      <c r="ROB50" s="683"/>
      <c r="ROC50" s="683"/>
      <c r="ROD50" s="683"/>
      <c r="ROE50" s="683"/>
      <c r="ROF50" s="683"/>
      <c r="ROG50" s="683"/>
      <c r="ROH50" s="683"/>
      <c r="ROI50" s="683"/>
      <c r="ROJ50" s="683"/>
      <c r="ROK50" s="683"/>
      <c r="ROL50" s="683"/>
      <c r="ROM50" s="683"/>
      <c r="RON50" s="683"/>
      <c r="ROO50" s="683"/>
      <c r="ROP50" s="683"/>
      <c r="ROQ50" s="683"/>
      <c r="ROR50" s="683"/>
      <c r="ROS50" s="683"/>
      <c r="ROT50" s="683"/>
      <c r="ROU50" s="683"/>
      <c r="ROV50" s="683"/>
      <c r="ROW50" s="683"/>
      <c r="ROX50" s="683"/>
      <c r="ROY50" s="683"/>
      <c r="ROZ50" s="683"/>
      <c r="RPA50" s="683"/>
      <c r="RPB50" s="683"/>
      <c r="RPC50" s="683"/>
      <c r="RPD50" s="683"/>
      <c r="RPE50" s="683"/>
      <c r="RPF50" s="683"/>
      <c r="RPG50" s="683"/>
      <c r="RPH50" s="683"/>
      <c r="RPI50" s="683"/>
      <c r="RPJ50" s="683"/>
      <c r="RPK50" s="683"/>
      <c r="RPL50" s="683"/>
      <c r="RPM50" s="683"/>
      <c r="RPN50" s="683"/>
      <c r="RPO50" s="683"/>
      <c r="RPP50" s="683"/>
      <c r="RPQ50" s="683"/>
      <c r="RPR50" s="683"/>
      <c r="RPS50" s="683"/>
      <c r="RPT50" s="683"/>
      <c r="RPU50" s="683"/>
      <c r="RPV50" s="683"/>
      <c r="RPW50" s="683"/>
      <c r="RPX50" s="683"/>
      <c r="RPY50" s="683"/>
      <c r="RPZ50" s="683"/>
      <c r="RQA50" s="683"/>
      <c r="RQB50" s="683"/>
      <c r="RQC50" s="683"/>
      <c r="RQD50" s="683"/>
      <c r="RQE50" s="683"/>
      <c r="RQF50" s="683"/>
      <c r="RQG50" s="683"/>
      <c r="RQH50" s="683"/>
      <c r="RQI50" s="683"/>
      <c r="RQJ50" s="683"/>
      <c r="RQK50" s="683"/>
      <c r="RQL50" s="683"/>
      <c r="RQM50" s="683"/>
      <c r="RQN50" s="683"/>
      <c r="RQO50" s="683"/>
      <c r="RQP50" s="683"/>
      <c r="RQQ50" s="683"/>
      <c r="RQR50" s="683"/>
      <c r="RQS50" s="683"/>
      <c r="RQT50" s="683"/>
      <c r="RQU50" s="683"/>
      <c r="RQV50" s="683"/>
      <c r="RQW50" s="683"/>
      <c r="RQX50" s="683"/>
      <c r="RQY50" s="683"/>
      <c r="RQZ50" s="683"/>
      <c r="RRA50" s="683"/>
      <c r="RRB50" s="683"/>
      <c r="RRC50" s="683"/>
      <c r="RRD50" s="683"/>
      <c r="RRE50" s="683"/>
      <c r="RRF50" s="683"/>
      <c r="RRG50" s="683"/>
      <c r="RRH50" s="683"/>
      <c r="RRI50" s="683"/>
      <c r="RRJ50" s="683"/>
      <c r="RRK50" s="683"/>
      <c r="RRL50" s="683"/>
      <c r="RRM50" s="683"/>
      <c r="RRN50" s="683"/>
      <c r="RRO50" s="683"/>
      <c r="RRP50" s="683"/>
      <c r="RRQ50" s="683"/>
      <c r="RRR50" s="683"/>
      <c r="RRS50" s="683"/>
      <c r="RRT50" s="683"/>
      <c r="RRU50" s="683"/>
      <c r="RRV50" s="683"/>
      <c r="RRW50" s="683"/>
      <c r="RRX50" s="683"/>
      <c r="RRY50" s="683"/>
      <c r="RRZ50" s="683"/>
      <c r="RSA50" s="683"/>
      <c r="RSB50" s="683"/>
      <c r="RSC50" s="683"/>
      <c r="RSD50" s="683"/>
      <c r="RSE50" s="683"/>
      <c r="RSF50" s="683"/>
      <c r="RSG50" s="683"/>
      <c r="RSH50" s="683"/>
      <c r="RSI50" s="683"/>
      <c r="RSJ50" s="683"/>
      <c r="RSK50" s="683"/>
      <c r="RSL50" s="683"/>
      <c r="RSM50" s="683"/>
      <c r="RSN50" s="683"/>
      <c r="RSO50" s="683"/>
      <c r="RSP50" s="683"/>
      <c r="RSQ50" s="683"/>
      <c r="RSR50" s="683"/>
      <c r="RSS50" s="683"/>
      <c r="RST50" s="683"/>
      <c r="RSU50" s="683"/>
      <c r="RSV50" s="683"/>
      <c r="RSW50" s="683"/>
      <c r="RSX50" s="683"/>
      <c r="RSY50" s="683"/>
      <c r="RSZ50" s="683"/>
      <c r="RTA50" s="683"/>
      <c r="RTB50" s="683"/>
      <c r="RTC50" s="683"/>
      <c r="RTD50" s="683"/>
      <c r="RTE50" s="683"/>
      <c r="RTF50" s="683"/>
      <c r="RTG50" s="683"/>
      <c r="RTH50" s="683"/>
      <c r="RTI50" s="683"/>
      <c r="RTJ50" s="683"/>
      <c r="RTK50" s="683"/>
      <c r="RTL50" s="683"/>
      <c r="RTM50" s="683"/>
      <c r="RTN50" s="683"/>
      <c r="RTO50" s="683"/>
      <c r="RTP50" s="683"/>
      <c r="RTQ50" s="683"/>
      <c r="RTR50" s="683"/>
      <c r="RTS50" s="683"/>
      <c r="RTT50" s="683"/>
      <c r="RTU50" s="683"/>
      <c r="RTV50" s="683"/>
      <c r="RTW50" s="683"/>
      <c r="RTX50" s="683"/>
      <c r="RTY50" s="683"/>
      <c r="RTZ50" s="683"/>
      <c r="RUA50" s="683"/>
      <c r="RUB50" s="683"/>
      <c r="RUC50" s="683"/>
      <c r="RUD50" s="683"/>
      <c r="RUE50" s="683"/>
      <c r="RUF50" s="683"/>
      <c r="RUG50" s="683"/>
      <c r="RUH50" s="683"/>
      <c r="RUI50" s="683"/>
      <c r="RUJ50" s="683"/>
      <c r="RUK50" s="683"/>
      <c r="RUL50" s="683"/>
      <c r="RUM50" s="683"/>
      <c r="RUN50" s="683"/>
      <c r="RUO50" s="683"/>
      <c r="RUP50" s="683"/>
      <c r="RUQ50" s="683"/>
      <c r="RUR50" s="683"/>
      <c r="RUS50" s="683"/>
      <c r="RUT50" s="683"/>
      <c r="RUU50" s="683"/>
      <c r="RUV50" s="683"/>
      <c r="RUW50" s="683"/>
      <c r="RUX50" s="683"/>
      <c r="RUY50" s="683"/>
      <c r="RUZ50" s="683"/>
      <c r="RVA50" s="683"/>
      <c r="RVB50" s="683"/>
      <c r="RVC50" s="683"/>
      <c r="RVD50" s="683"/>
      <c r="RVE50" s="683"/>
      <c r="RVF50" s="683"/>
      <c r="RVG50" s="683"/>
      <c r="RVH50" s="683"/>
      <c r="RVI50" s="683"/>
      <c r="RVJ50" s="683"/>
      <c r="RVK50" s="683"/>
      <c r="RVL50" s="683"/>
      <c r="RVM50" s="683"/>
      <c r="RVN50" s="683"/>
      <c r="RVO50" s="683"/>
      <c r="RVP50" s="683"/>
      <c r="RVQ50" s="683"/>
      <c r="RVR50" s="683"/>
      <c r="RVS50" s="683"/>
      <c r="RVT50" s="683"/>
      <c r="RVU50" s="683"/>
      <c r="RVV50" s="683"/>
      <c r="RVW50" s="683"/>
      <c r="RVX50" s="683"/>
      <c r="RVY50" s="683"/>
      <c r="RVZ50" s="683"/>
      <c r="RWA50" s="683"/>
      <c r="RWB50" s="683"/>
      <c r="RWC50" s="683"/>
      <c r="RWD50" s="683"/>
      <c r="RWE50" s="683"/>
      <c r="RWF50" s="683"/>
      <c r="RWG50" s="683"/>
      <c r="RWH50" s="683"/>
      <c r="RWI50" s="683"/>
      <c r="RWJ50" s="683"/>
      <c r="RWK50" s="683"/>
      <c r="RWL50" s="683"/>
      <c r="RWM50" s="683"/>
      <c r="RWN50" s="683"/>
      <c r="RWO50" s="683"/>
      <c r="RWP50" s="683"/>
      <c r="RWQ50" s="683"/>
      <c r="RWR50" s="683"/>
      <c r="RWS50" s="683"/>
      <c r="RWT50" s="683"/>
      <c r="RWU50" s="683"/>
      <c r="RWV50" s="683"/>
      <c r="RWW50" s="683"/>
      <c r="RWX50" s="683"/>
      <c r="RWY50" s="683"/>
      <c r="RWZ50" s="683"/>
      <c r="RXA50" s="683"/>
      <c r="RXB50" s="683"/>
      <c r="RXC50" s="683"/>
      <c r="RXD50" s="683"/>
      <c r="RXE50" s="683"/>
      <c r="RXF50" s="683"/>
      <c r="RXG50" s="683"/>
      <c r="RXH50" s="683"/>
      <c r="RXI50" s="683"/>
      <c r="RXJ50" s="683"/>
      <c r="RXK50" s="683"/>
      <c r="RXL50" s="683"/>
      <c r="RXM50" s="683"/>
      <c r="RXN50" s="683"/>
      <c r="RXO50" s="683"/>
      <c r="RXP50" s="683"/>
      <c r="RXQ50" s="683"/>
      <c r="RXR50" s="683"/>
      <c r="RXS50" s="683"/>
      <c r="RXT50" s="683"/>
      <c r="RXU50" s="683"/>
      <c r="RXV50" s="683"/>
      <c r="RXW50" s="683"/>
      <c r="RXX50" s="683"/>
      <c r="RXY50" s="683"/>
      <c r="RXZ50" s="683"/>
      <c r="RYA50" s="683"/>
      <c r="RYB50" s="683"/>
      <c r="RYC50" s="683"/>
      <c r="RYD50" s="683"/>
      <c r="RYE50" s="683"/>
      <c r="RYF50" s="683"/>
      <c r="RYG50" s="683"/>
      <c r="RYH50" s="683"/>
      <c r="RYI50" s="683"/>
      <c r="RYJ50" s="683"/>
      <c r="RYK50" s="683"/>
      <c r="RYL50" s="683"/>
      <c r="RYM50" s="683"/>
      <c r="RYN50" s="683"/>
      <c r="RYO50" s="683"/>
      <c r="RYP50" s="683"/>
      <c r="RYQ50" s="683"/>
      <c r="RYR50" s="683"/>
      <c r="RYS50" s="683"/>
      <c r="RYT50" s="683"/>
      <c r="RYU50" s="683"/>
      <c r="RYV50" s="683"/>
      <c r="RYW50" s="683"/>
      <c r="RYX50" s="683"/>
      <c r="RYY50" s="683"/>
      <c r="RYZ50" s="683"/>
      <c r="RZA50" s="683"/>
      <c r="RZB50" s="683"/>
      <c r="RZC50" s="683"/>
      <c r="RZD50" s="683"/>
      <c r="RZE50" s="683"/>
      <c r="RZF50" s="683"/>
      <c r="RZG50" s="683"/>
      <c r="RZH50" s="683"/>
      <c r="RZI50" s="683"/>
      <c r="RZJ50" s="683"/>
      <c r="RZK50" s="683"/>
      <c r="RZL50" s="683"/>
      <c r="RZM50" s="683"/>
      <c r="RZN50" s="683"/>
      <c r="RZO50" s="683"/>
      <c r="RZP50" s="683"/>
      <c r="RZQ50" s="683"/>
      <c r="RZR50" s="683"/>
      <c r="RZS50" s="683"/>
      <c r="RZT50" s="683"/>
      <c r="RZU50" s="683"/>
      <c r="RZV50" s="683"/>
      <c r="RZW50" s="683"/>
      <c r="RZX50" s="683"/>
      <c r="RZY50" s="683"/>
      <c r="RZZ50" s="683"/>
      <c r="SAA50" s="683"/>
      <c r="SAB50" s="683"/>
      <c r="SAC50" s="683"/>
      <c r="SAD50" s="683"/>
      <c r="SAE50" s="683"/>
      <c r="SAF50" s="683"/>
      <c r="SAG50" s="683"/>
      <c r="SAH50" s="683"/>
      <c r="SAI50" s="683"/>
      <c r="SAJ50" s="683"/>
      <c r="SAK50" s="683"/>
      <c r="SAL50" s="683"/>
      <c r="SAM50" s="683"/>
      <c r="SAN50" s="683"/>
      <c r="SAO50" s="683"/>
      <c r="SAP50" s="683"/>
      <c r="SAQ50" s="683"/>
      <c r="SAR50" s="683"/>
      <c r="SAS50" s="683"/>
      <c r="SAT50" s="683"/>
      <c r="SAU50" s="683"/>
      <c r="SAV50" s="683"/>
      <c r="SAW50" s="683"/>
      <c r="SAX50" s="683"/>
      <c r="SAY50" s="683"/>
      <c r="SAZ50" s="683"/>
      <c r="SBA50" s="683"/>
      <c r="SBB50" s="683"/>
      <c r="SBC50" s="683"/>
      <c r="SBD50" s="683"/>
      <c r="SBE50" s="683"/>
      <c r="SBF50" s="683"/>
      <c r="SBG50" s="683"/>
      <c r="SBH50" s="683"/>
      <c r="SBI50" s="683"/>
      <c r="SBJ50" s="683"/>
      <c r="SBK50" s="683"/>
      <c r="SBL50" s="683"/>
      <c r="SBM50" s="683"/>
      <c r="SBN50" s="683"/>
      <c r="SBO50" s="683"/>
      <c r="SBP50" s="683"/>
      <c r="SBQ50" s="683"/>
      <c r="SBR50" s="683"/>
      <c r="SBS50" s="683"/>
      <c r="SBT50" s="683"/>
      <c r="SBU50" s="683"/>
      <c r="SBV50" s="683"/>
      <c r="SBW50" s="683"/>
      <c r="SBX50" s="683"/>
      <c r="SBY50" s="683"/>
      <c r="SBZ50" s="683"/>
      <c r="SCA50" s="683"/>
      <c r="SCB50" s="683"/>
      <c r="SCC50" s="683"/>
      <c r="SCD50" s="683"/>
      <c r="SCE50" s="683"/>
      <c r="SCF50" s="683"/>
      <c r="SCG50" s="683"/>
      <c r="SCH50" s="683"/>
      <c r="SCI50" s="683"/>
      <c r="SCJ50" s="683"/>
      <c r="SCK50" s="683"/>
      <c r="SCL50" s="683"/>
      <c r="SCM50" s="683"/>
      <c r="SCN50" s="683"/>
      <c r="SCO50" s="683"/>
      <c r="SCP50" s="683"/>
      <c r="SCQ50" s="683"/>
      <c r="SCR50" s="683"/>
      <c r="SCS50" s="683"/>
      <c r="SCT50" s="683"/>
      <c r="SCU50" s="683"/>
      <c r="SCV50" s="683"/>
      <c r="SCW50" s="683"/>
      <c r="SCX50" s="683"/>
      <c r="SCY50" s="683"/>
      <c r="SCZ50" s="683"/>
      <c r="SDA50" s="683"/>
      <c r="SDB50" s="683"/>
      <c r="SDC50" s="683"/>
      <c r="SDD50" s="683"/>
      <c r="SDE50" s="683"/>
      <c r="SDF50" s="683"/>
      <c r="SDG50" s="683"/>
      <c r="SDH50" s="683"/>
      <c r="SDI50" s="683"/>
      <c r="SDJ50" s="683"/>
      <c r="SDK50" s="683"/>
      <c r="SDL50" s="683"/>
      <c r="SDM50" s="683"/>
      <c r="SDN50" s="683"/>
      <c r="SDO50" s="683"/>
      <c r="SDP50" s="683"/>
      <c r="SDQ50" s="683"/>
      <c r="SDR50" s="683"/>
      <c r="SDS50" s="683"/>
      <c r="SDT50" s="683"/>
      <c r="SDU50" s="683"/>
      <c r="SDV50" s="683"/>
      <c r="SDW50" s="683"/>
      <c r="SDX50" s="683"/>
      <c r="SDY50" s="683"/>
      <c r="SDZ50" s="683"/>
      <c r="SEA50" s="683"/>
      <c r="SEB50" s="683"/>
      <c r="SEC50" s="683"/>
      <c r="SED50" s="683"/>
      <c r="SEE50" s="683"/>
      <c r="SEF50" s="683"/>
      <c r="SEG50" s="683"/>
      <c r="SEH50" s="683"/>
      <c r="SEI50" s="683"/>
      <c r="SEJ50" s="683"/>
      <c r="SEK50" s="683"/>
      <c r="SEL50" s="683"/>
      <c r="SEM50" s="683"/>
      <c r="SEN50" s="683"/>
      <c r="SEO50" s="683"/>
      <c r="SEP50" s="683"/>
      <c r="SEQ50" s="683"/>
      <c r="SER50" s="683"/>
      <c r="SES50" s="683"/>
      <c r="SET50" s="683"/>
      <c r="SEU50" s="683"/>
      <c r="SEV50" s="683"/>
      <c r="SEW50" s="683"/>
      <c r="SEX50" s="683"/>
      <c r="SEY50" s="683"/>
      <c r="SEZ50" s="683"/>
      <c r="SFA50" s="683"/>
      <c r="SFB50" s="683"/>
      <c r="SFC50" s="683"/>
      <c r="SFD50" s="683"/>
      <c r="SFE50" s="683"/>
      <c r="SFF50" s="683"/>
      <c r="SFG50" s="683"/>
      <c r="SFH50" s="683"/>
      <c r="SFI50" s="683"/>
      <c r="SFJ50" s="683"/>
      <c r="SFK50" s="683"/>
      <c r="SFL50" s="683"/>
      <c r="SFM50" s="683"/>
      <c r="SFN50" s="683"/>
      <c r="SFO50" s="683"/>
      <c r="SFP50" s="683"/>
      <c r="SFQ50" s="683"/>
      <c r="SFR50" s="683"/>
      <c r="SFS50" s="683"/>
      <c r="SFT50" s="683"/>
      <c r="SFU50" s="683"/>
      <c r="SFV50" s="683"/>
      <c r="SFW50" s="683"/>
      <c r="SFX50" s="683"/>
      <c r="SFY50" s="683"/>
      <c r="SFZ50" s="683"/>
      <c r="SGA50" s="683"/>
      <c r="SGB50" s="683"/>
      <c r="SGC50" s="683"/>
      <c r="SGD50" s="683"/>
      <c r="SGE50" s="683"/>
      <c r="SGF50" s="683"/>
      <c r="SGG50" s="683"/>
      <c r="SGH50" s="683"/>
      <c r="SGI50" s="683"/>
      <c r="SGJ50" s="683"/>
      <c r="SGK50" s="683"/>
      <c r="SGL50" s="683"/>
      <c r="SGM50" s="683"/>
      <c r="SGN50" s="683"/>
      <c r="SGO50" s="683"/>
      <c r="SGP50" s="683"/>
      <c r="SGQ50" s="683"/>
      <c r="SGR50" s="683"/>
      <c r="SGS50" s="683"/>
      <c r="SGT50" s="683"/>
      <c r="SGU50" s="683"/>
      <c r="SGV50" s="683"/>
      <c r="SGW50" s="683"/>
      <c r="SGX50" s="683"/>
      <c r="SGY50" s="683"/>
      <c r="SGZ50" s="683"/>
      <c r="SHA50" s="683"/>
      <c r="SHB50" s="683"/>
      <c r="SHC50" s="683"/>
      <c r="SHD50" s="683"/>
      <c r="SHE50" s="683"/>
      <c r="SHF50" s="683"/>
      <c r="SHG50" s="683"/>
      <c r="SHH50" s="683"/>
      <c r="SHI50" s="683"/>
      <c r="SHJ50" s="683"/>
      <c r="SHK50" s="683"/>
      <c r="SHL50" s="683"/>
      <c r="SHM50" s="683"/>
      <c r="SHN50" s="683"/>
      <c r="SHO50" s="683"/>
      <c r="SHP50" s="683"/>
      <c r="SHQ50" s="683"/>
      <c r="SHR50" s="683"/>
      <c r="SHS50" s="683"/>
      <c r="SHT50" s="683"/>
      <c r="SHU50" s="683"/>
      <c r="SHV50" s="683"/>
      <c r="SHW50" s="683"/>
      <c r="SHX50" s="683"/>
      <c r="SHY50" s="683"/>
      <c r="SHZ50" s="683"/>
      <c r="SIA50" s="683"/>
      <c r="SIB50" s="683"/>
      <c r="SIC50" s="683"/>
      <c r="SID50" s="683"/>
      <c r="SIE50" s="683"/>
      <c r="SIF50" s="683"/>
      <c r="SIG50" s="683"/>
      <c r="SIH50" s="683"/>
      <c r="SII50" s="683"/>
      <c r="SIJ50" s="683"/>
      <c r="SIK50" s="683"/>
      <c r="SIL50" s="683"/>
      <c r="SIM50" s="683"/>
      <c r="SIN50" s="683"/>
      <c r="SIO50" s="683"/>
      <c r="SIP50" s="683"/>
      <c r="SIQ50" s="683"/>
      <c r="SIR50" s="683"/>
      <c r="SIS50" s="683"/>
      <c r="SIT50" s="683"/>
      <c r="SIU50" s="683"/>
      <c r="SIV50" s="683"/>
      <c r="SIW50" s="683"/>
      <c r="SIX50" s="683"/>
      <c r="SIY50" s="683"/>
      <c r="SIZ50" s="683"/>
      <c r="SJA50" s="683"/>
      <c r="SJB50" s="683"/>
      <c r="SJC50" s="683"/>
      <c r="SJD50" s="683"/>
      <c r="SJE50" s="683"/>
      <c r="SJF50" s="683"/>
      <c r="SJG50" s="683"/>
      <c r="SJH50" s="683"/>
      <c r="SJI50" s="683"/>
      <c r="SJJ50" s="683"/>
      <c r="SJK50" s="683"/>
      <c r="SJL50" s="683"/>
      <c r="SJM50" s="683"/>
      <c r="SJN50" s="683"/>
      <c r="SJO50" s="683"/>
      <c r="SJP50" s="683"/>
      <c r="SJQ50" s="683"/>
      <c r="SJR50" s="683"/>
      <c r="SJS50" s="683"/>
      <c r="SJT50" s="683"/>
      <c r="SJU50" s="683"/>
      <c r="SJV50" s="683"/>
      <c r="SJW50" s="683"/>
      <c r="SJX50" s="683"/>
      <c r="SJY50" s="683"/>
      <c r="SJZ50" s="683"/>
      <c r="SKA50" s="683"/>
      <c r="SKB50" s="683"/>
      <c r="SKC50" s="683"/>
      <c r="SKD50" s="683"/>
      <c r="SKE50" s="683"/>
      <c r="SKF50" s="683"/>
      <c r="SKG50" s="683"/>
      <c r="SKH50" s="683"/>
      <c r="SKI50" s="683"/>
      <c r="SKJ50" s="683"/>
      <c r="SKK50" s="683"/>
      <c r="SKL50" s="683"/>
      <c r="SKM50" s="683"/>
      <c r="SKN50" s="683"/>
      <c r="SKO50" s="683"/>
      <c r="SKP50" s="683"/>
      <c r="SKQ50" s="683"/>
      <c r="SKR50" s="683"/>
      <c r="SKS50" s="683"/>
      <c r="SKT50" s="683"/>
      <c r="SKU50" s="683"/>
      <c r="SKV50" s="683"/>
      <c r="SKW50" s="683"/>
      <c r="SKX50" s="683"/>
      <c r="SKY50" s="683"/>
      <c r="SKZ50" s="683"/>
      <c r="SLA50" s="683"/>
      <c r="SLB50" s="683"/>
      <c r="SLC50" s="683"/>
      <c r="SLD50" s="683"/>
      <c r="SLE50" s="683"/>
      <c r="SLF50" s="683"/>
      <c r="SLG50" s="683"/>
      <c r="SLH50" s="683"/>
      <c r="SLI50" s="683"/>
      <c r="SLJ50" s="683"/>
      <c r="SLK50" s="683"/>
      <c r="SLL50" s="683"/>
      <c r="SLM50" s="683"/>
      <c r="SLN50" s="683"/>
      <c r="SLO50" s="683"/>
      <c r="SLP50" s="683"/>
      <c r="SLQ50" s="683"/>
      <c r="SLR50" s="683"/>
      <c r="SLS50" s="683"/>
      <c r="SLT50" s="683"/>
      <c r="SLU50" s="683"/>
      <c r="SLV50" s="683"/>
      <c r="SLW50" s="683"/>
      <c r="SLX50" s="683"/>
      <c r="SLY50" s="683"/>
      <c r="SLZ50" s="683"/>
      <c r="SMA50" s="683"/>
      <c r="SMB50" s="683"/>
      <c r="SMC50" s="683"/>
      <c r="SMD50" s="683"/>
      <c r="SME50" s="683"/>
      <c r="SMF50" s="683"/>
      <c r="SMG50" s="683"/>
      <c r="SMH50" s="683"/>
      <c r="SMI50" s="683"/>
      <c r="SMJ50" s="683"/>
      <c r="SMK50" s="683"/>
      <c r="SML50" s="683"/>
      <c r="SMM50" s="683"/>
      <c r="SMN50" s="683"/>
      <c r="SMO50" s="683"/>
      <c r="SMP50" s="683"/>
      <c r="SMQ50" s="683"/>
      <c r="SMR50" s="683"/>
      <c r="SMS50" s="683"/>
      <c r="SMT50" s="683"/>
      <c r="SMU50" s="683"/>
      <c r="SMV50" s="683"/>
      <c r="SMW50" s="683"/>
      <c r="SMX50" s="683"/>
      <c r="SMY50" s="683"/>
      <c r="SMZ50" s="683"/>
      <c r="SNA50" s="683"/>
      <c r="SNB50" s="683"/>
      <c r="SNC50" s="683"/>
      <c r="SND50" s="683"/>
      <c r="SNE50" s="683"/>
      <c r="SNF50" s="683"/>
      <c r="SNG50" s="683"/>
      <c r="SNH50" s="683"/>
      <c r="SNI50" s="683"/>
      <c r="SNJ50" s="683"/>
      <c r="SNK50" s="683"/>
      <c r="SNL50" s="683"/>
      <c r="SNM50" s="683"/>
      <c r="SNN50" s="683"/>
      <c r="SNO50" s="683"/>
      <c r="SNP50" s="683"/>
      <c r="SNQ50" s="683"/>
      <c r="SNR50" s="683"/>
      <c r="SNS50" s="683"/>
      <c r="SNT50" s="683"/>
      <c r="SNU50" s="683"/>
      <c r="SNV50" s="683"/>
      <c r="SNW50" s="683"/>
      <c r="SNX50" s="683"/>
      <c r="SNY50" s="683"/>
      <c r="SNZ50" s="683"/>
      <c r="SOA50" s="683"/>
      <c r="SOB50" s="683"/>
      <c r="SOC50" s="683"/>
      <c r="SOD50" s="683"/>
      <c r="SOE50" s="683"/>
      <c r="SOF50" s="683"/>
      <c r="SOG50" s="683"/>
      <c r="SOH50" s="683"/>
      <c r="SOI50" s="683"/>
      <c r="SOJ50" s="683"/>
      <c r="SOK50" s="683"/>
      <c r="SOL50" s="683"/>
      <c r="SOM50" s="683"/>
      <c r="SON50" s="683"/>
      <c r="SOO50" s="683"/>
      <c r="SOP50" s="683"/>
      <c r="SOQ50" s="683"/>
      <c r="SOR50" s="683"/>
      <c r="SOS50" s="683"/>
      <c r="SOT50" s="683"/>
      <c r="SOU50" s="683"/>
      <c r="SOV50" s="683"/>
      <c r="SOW50" s="683"/>
      <c r="SOX50" s="683"/>
      <c r="SOY50" s="683"/>
      <c r="SOZ50" s="683"/>
      <c r="SPA50" s="683"/>
      <c r="SPB50" s="683"/>
      <c r="SPC50" s="683"/>
      <c r="SPD50" s="683"/>
      <c r="SPE50" s="683"/>
      <c r="SPF50" s="683"/>
      <c r="SPG50" s="683"/>
      <c r="SPH50" s="683"/>
      <c r="SPI50" s="683"/>
      <c r="SPJ50" s="683"/>
      <c r="SPK50" s="683"/>
      <c r="SPL50" s="683"/>
      <c r="SPM50" s="683"/>
      <c r="SPN50" s="683"/>
      <c r="SPO50" s="683"/>
      <c r="SPP50" s="683"/>
      <c r="SPQ50" s="683"/>
      <c r="SPR50" s="683"/>
      <c r="SPS50" s="683"/>
      <c r="SPT50" s="683"/>
      <c r="SPU50" s="683"/>
      <c r="SPV50" s="683"/>
      <c r="SPW50" s="683"/>
      <c r="SPX50" s="683"/>
      <c r="SPY50" s="683"/>
      <c r="SPZ50" s="683"/>
      <c r="SQA50" s="683"/>
      <c r="SQB50" s="683"/>
      <c r="SQC50" s="683"/>
      <c r="SQD50" s="683"/>
      <c r="SQE50" s="683"/>
      <c r="SQF50" s="683"/>
      <c r="SQG50" s="683"/>
      <c r="SQH50" s="683"/>
      <c r="SQI50" s="683"/>
      <c r="SQJ50" s="683"/>
      <c r="SQK50" s="683"/>
      <c r="SQL50" s="683"/>
      <c r="SQM50" s="683"/>
      <c r="SQN50" s="683"/>
      <c r="SQO50" s="683"/>
      <c r="SQP50" s="683"/>
      <c r="SQQ50" s="683"/>
      <c r="SQR50" s="683"/>
      <c r="SQS50" s="683"/>
      <c r="SQT50" s="683"/>
      <c r="SQU50" s="683"/>
      <c r="SQV50" s="683"/>
      <c r="SQW50" s="683"/>
      <c r="SQX50" s="683"/>
      <c r="SQY50" s="683"/>
      <c r="SQZ50" s="683"/>
      <c r="SRA50" s="683"/>
      <c r="SRB50" s="683"/>
      <c r="SRC50" s="683"/>
      <c r="SRD50" s="683"/>
      <c r="SRE50" s="683"/>
      <c r="SRF50" s="683"/>
      <c r="SRG50" s="683"/>
      <c r="SRH50" s="683"/>
      <c r="SRI50" s="683"/>
      <c r="SRJ50" s="683"/>
      <c r="SRK50" s="683"/>
      <c r="SRL50" s="683"/>
      <c r="SRM50" s="683"/>
      <c r="SRN50" s="683"/>
      <c r="SRO50" s="683"/>
      <c r="SRP50" s="683"/>
      <c r="SRQ50" s="683"/>
      <c r="SRR50" s="683"/>
      <c r="SRS50" s="683"/>
      <c r="SRT50" s="683"/>
      <c r="SRU50" s="683"/>
      <c r="SRV50" s="683"/>
      <c r="SRW50" s="683"/>
      <c r="SRX50" s="683"/>
      <c r="SRY50" s="683"/>
      <c r="SRZ50" s="683"/>
      <c r="SSA50" s="683"/>
      <c r="SSB50" s="683"/>
      <c r="SSC50" s="683"/>
      <c r="SSD50" s="683"/>
      <c r="SSE50" s="683"/>
      <c r="SSF50" s="683"/>
      <c r="SSG50" s="683"/>
      <c r="SSH50" s="683"/>
      <c r="SSI50" s="683"/>
      <c r="SSJ50" s="683"/>
      <c r="SSK50" s="683"/>
      <c r="SSL50" s="683"/>
      <c r="SSM50" s="683"/>
      <c r="SSN50" s="683"/>
      <c r="SSO50" s="683"/>
      <c r="SSP50" s="683"/>
      <c r="SSQ50" s="683"/>
      <c r="SSR50" s="683"/>
      <c r="SSS50" s="683"/>
      <c r="SST50" s="683"/>
      <c r="SSU50" s="683"/>
      <c r="SSV50" s="683"/>
      <c r="SSW50" s="683"/>
      <c r="SSX50" s="683"/>
      <c r="SSY50" s="683"/>
      <c r="SSZ50" s="683"/>
      <c r="STA50" s="683"/>
      <c r="STB50" s="683"/>
      <c r="STC50" s="683"/>
      <c r="STD50" s="683"/>
      <c r="STE50" s="683"/>
      <c r="STF50" s="683"/>
      <c r="STG50" s="683"/>
      <c r="STH50" s="683"/>
      <c r="STI50" s="683"/>
      <c r="STJ50" s="683"/>
      <c r="STK50" s="683"/>
      <c r="STL50" s="683"/>
      <c r="STM50" s="683"/>
      <c r="STN50" s="683"/>
      <c r="STO50" s="683"/>
      <c r="STP50" s="683"/>
      <c r="STQ50" s="683"/>
      <c r="STR50" s="683"/>
      <c r="STS50" s="683"/>
      <c r="STT50" s="683"/>
      <c r="STU50" s="683"/>
      <c r="STV50" s="683"/>
      <c r="STW50" s="683"/>
      <c r="STX50" s="683"/>
      <c r="STY50" s="683"/>
      <c r="STZ50" s="683"/>
      <c r="SUA50" s="683"/>
      <c r="SUB50" s="683"/>
      <c r="SUC50" s="683"/>
      <c r="SUD50" s="683"/>
      <c r="SUE50" s="683"/>
      <c r="SUF50" s="683"/>
      <c r="SUG50" s="683"/>
      <c r="SUH50" s="683"/>
      <c r="SUI50" s="683"/>
      <c r="SUJ50" s="683"/>
      <c r="SUK50" s="683"/>
      <c r="SUL50" s="683"/>
      <c r="SUM50" s="683"/>
      <c r="SUN50" s="683"/>
      <c r="SUO50" s="683"/>
      <c r="SUP50" s="683"/>
      <c r="SUQ50" s="683"/>
      <c r="SUR50" s="683"/>
      <c r="SUS50" s="683"/>
      <c r="SUT50" s="683"/>
      <c r="SUU50" s="683"/>
      <c r="SUV50" s="683"/>
      <c r="SUW50" s="683"/>
      <c r="SUX50" s="683"/>
      <c r="SUY50" s="683"/>
      <c r="SUZ50" s="683"/>
      <c r="SVA50" s="683"/>
      <c r="SVB50" s="683"/>
      <c r="SVC50" s="683"/>
      <c r="SVD50" s="683"/>
      <c r="SVE50" s="683"/>
      <c r="SVF50" s="683"/>
      <c r="SVG50" s="683"/>
      <c r="SVH50" s="683"/>
      <c r="SVI50" s="683"/>
      <c r="SVJ50" s="683"/>
      <c r="SVK50" s="683"/>
      <c r="SVL50" s="683"/>
      <c r="SVM50" s="683"/>
      <c r="SVN50" s="683"/>
      <c r="SVO50" s="683"/>
      <c r="SVP50" s="683"/>
      <c r="SVQ50" s="683"/>
      <c r="SVR50" s="683"/>
      <c r="SVS50" s="683"/>
      <c r="SVT50" s="683"/>
      <c r="SVU50" s="683"/>
      <c r="SVV50" s="683"/>
      <c r="SVW50" s="683"/>
      <c r="SVX50" s="683"/>
      <c r="SVY50" s="683"/>
      <c r="SVZ50" s="683"/>
      <c r="SWA50" s="683"/>
      <c r="SWB50" s="683"/>
      <c r="SWC50" s="683"/>
      <c r="SWD50" s="683"/>
      <c r="SWE50" s="683"/>
      <c r="SWF50" s="683"/>
      <c r="SWG50" s="683"/>
      <c r="SWH50" s="683"/>
      <c r="SWI50" s="683"/>
      <c r="SWJ50" s="683"/>
      <c r="SWK50" s="683"/>
      <c r="SWL50" s="683"/>
      <c r="SWM50" s="683"/>
      <c r="SWN50" s="683"/>
      <c r="SWO50" s="683"/>
      <c r="SWP50" s="683"/>
      <c r="SWQ50" s="683"/>
      <c r="SWR50" s="683"/>
      <c r="SWS50" s="683"/>
      <c r="SWT50" s="683"/>
      <c r="SWU50" s="683"/>
      <c r="SWV50" s="683"/>
      <c r="SWW50" s="683"/>
      <c r="SWX50" s="683"/>
      <c r="SWY50" s="683"/>
      <c r="SWZ50" s="683"/>
      <c r="SXA50" s="683"/>
      <c r="SXB50" s="683"/>
      <c r="SXC50" s="683"/>
      <c r="SXD50" s="683"/>
      <c r="SXE50" s="683"/>
      <c r="SXF50" s="683"/>
      <c r="SXG50" s="683"/>
      <c r="SXH50" s="683"/>
      <c r="SXI50" s="683"/>
      <c r="SXJ50" s="683"/>
      <c r="SXK50" s="683"/>
      <c r="SXL50" s="683"/>
      <c r="SXM50" s="683"/>
      <c r="SXN50" s="683"/>
      <c r="SXO50" s="683"/>
      <c r="SXP50" s="683"/>
      <c r="SXQ50" s="683"/>
      <c r="SXR50" s="683"/>
      <c r="SXS50" s="683"/>
      <c r="SXT50" s="683"/>
      <c r="SXU50" s="683"/>
      <c r="SXV50" s="683"/>
      <c r="SXW50" s="683"/>
      <c r="SXX50" s="683"/>
      <c r="SXY50" s="683"/>
      <c r="SXZ50" s="683"/>
      <c r="SYA50" s="683"/>
      <c r="SYB50" s="683"/>
      <c r="SYC50" s="683"/>
      <c r="SYD50" s="683"/>
      <c r="SYE50" s="683"/>
      <c r="SYF50" s="683"/>
      <c r="SYG50" s="683"/>
      <c r="SYH50" s="683"/>
      <c r="SYI50" s="683"/>
      <c r="SYJ50" s="683"/>
      <c r="SYK50" s="683"/>
      <c r="SYL50" s="683"/>
      <c r="SYM50" s="683"/>
      <c r="SYN50" s="683"/>
      <c r="SYO50" s="683"/>
      <c r="SYP50" s="683"/>
      <c r="SYQ50" s="683"/>
      <c r="SYR50" s="683"/>
      <c r="SYS50" s="683"/>
      <c r="SYT50" s="683"/>
      <c r="SYU50" s="683"/>
      <c r="SYV50" s="683"/>
      <c r="SYW50" s="683"/>
      <c r="SYX50" s="683"/>
      <c r="SYY50" s="683"/>
      <c r="SYZ50" s="683"/>
      <c r="SZA50" s="683"/>
      <c r="SZB50" s="683"/>
      <c r="SZC50" s="683"/>
      <c r="SZD50" s="683"/>
      <c r="SZE50" s="683"/>
      <c r="SZF50" s="683"/>
      <c r="SZG50" s="683"/>
      <c r="SZH50" s="683"/>
      <c r="SZI50" s="683"/>
      <c r="SZJ50" s="683"/>
      <c r="SZK50" s="683"/>
      <c r="SZL50" s="683"/>
      <c r="SZM50" s="683"/>
      <c r="SZN50" s="683"/>
      <c r="SZO50" s="683"/>
      <c r="SZP50" s="683"/>
      <c r="SZQ50" s="683"/>
      <c r="SZR50" s="683"/>
      <c r="SZS50" s="683"/>
      <c r="SZT50" s="683"/>
      <c r="SZU50" s="683"/>
      <c r="SZV50" s="683"/>
      <c r="SZW50" s="683"/>
      <c r="SZX50" s="683"/>
      <c r="SZY50" s="683"/>
      <c r="SZZ50" s="683"/>
      <c r="TAA50" s="683"/>
      <c r="TAB50" s="683"/>
      <c r="TAC50" s="683"/>
      <c r="TAD50" s="683"/>
      <c r="TAE50" s="683"/>
      <c r="TAF50" s="683"/>
      <c r="TAG50" s="683"/>
      <c r="TAH50" s="683"/>
      <c r="TAI50" s="683"/>
      <c r="TAJ50" s="683"/>
      <c r="TAK50" s="683"/>
      <c r="TAL50" s="683"/>
      <c r="TAM50" s="683"/>
      <c r="TAN50" s="683"/>
      <c r="TAO50" s="683"/>
      <c r="TAP50" s="683"/>
      <c r="TAQ50" s="683"/>
      <c r="TAR50" s="683"/>
      <c r="TAS50" s="683"/>
      <c r="TAT50" s="683"/>
      <c r="TAU50" s="683"/>
      <c r="TAV50" s="683"/>
      <c r="TAW50" s="683"/>
      <c r="TAX50" s="683"/>
      <c r="TAY50" s="683"/>
      <c r="TAZ50" s="683"/>
      <c r="TBA50" s="683"/>
      <c r="TBB50" s="683"/>
      <c r="TBC50" s="683"/>
      <c r="TBD50" s="683"/>
      <c r="TBE50" s="683"/>
      <c r="TBF50" s="683"/>
      <c r="TBG50" s="683"/>
      <c r="TBH50" s="683"/>
      <c r="TBI50" s="683"/>
      <c r="TBJ50" s="683"/>
      <c r="TBK50" s="683"/>
      <c r="TBL50" s="683"/>
      <c r="TBM50" s="683"/>
      <c r="TBN50" s="683"/>
      <c r="TBO50" s="683"/>
      <c r="TBP50" s="683"/>
      <c r="TBQ50" s="683"/>
      <c r="TBR50" s="683"/>
      <c r="TBS50" s="683"/>
      <c r="TBT50" s="683"/>
      <c r="TBU50" s="683"/>
      <c r="TBV50" s="683"/>
      <c r="TBW50" s="683"/>
      <c r="TBX50" s="683"/>
      <c r="TBY50" s="683"/>
      <c r="TBZ50" s="683"/>
      <c r="TCA50" s="683"/>
      <c r="TCB50" s="683"/>
      <c r="TCC50" s="683"/>
      <c r="TCD50" s="683"/>
      <c r="TCE50" s="683"/>
      <c r="TCF50" s="683"/>
      <c r="TCG50" s="683"/>
      <c r="TCH50" s="683"/>
      <c r="TCI50" s="683"/>
      <c r="TCJ50" s="683"/>
      <c r="TCK50" s="683"/>
      <c r="TCL50" s="683"/>
      <c r="TCM50" s="683"/>
      <c r="TCN50" s="683"/>
      <c r="TCO50" s="683"/>
      <c r="TCP50" s="683"/>
      <c r="TCQ50" s="683"/>
      <c r="TCR50" s="683"/>
      <c r="TCS50" s="683"/>
      <c r="TCT50" s="683"/>
      <c r="TCU50" s="683"/>
      <c r="TCV50" s="683"/>
      <c r="TCW50" s="683"/>
      <c r="TCX50" s="683"/>
      <c r="TCY50" s="683"/>
      <c r="TCZ50" s="683"/>
      <c r="TDA50" s="683"/>
      <c r="TDB50" s="683"/>
      <c r="TDC50" s="683"/>
      <c r="TDD50" s="683"/>
      <c r="TDE50" s="683"/>
      <c r="TDF50" s="683"/>
      <c r="TDG50" s="683"/>
      <c r="TDH50" s="683"/>
      <c r="TDI50" s="683"/>
      <c r="TDJ50" s="683"/>
      <c r="TDK50" s="683"/>
      <c r="TDL50" s="683"/>
      <c r="TDM50" s="683"/>
      <c r="TDN50" s="683"/>
      <c r="TDO50" s="683"/>
      <c r="TDP50" s="683"/>
      <c r="TDQ50" s="683"/>
      <c r="TDR50" s="683"/>
      <c r="TDS50" s="683"/>
      <c r="TDT50" s="683"/>
      <c r="TDU50" s="683"/>
      <c r="TDV50" s="683"/>
      <c r="TDW50" s="683"/>
      <c r="TDX50" s="683"/>
      <c r="TDY50" s="683"/>
      <c r="TDZ50" s="683"/>
      <c r="TEA50" s="683"/>
      <c r="TEB50" s="683"/>
      <c r="TEC50" s="683"/>
      <c r="TED50" s="683"/>
      <c r="TEE50" s="683"/>
      <c r="TEF50" s="683"/>
      <c r="TEG50" s="683"/>
      <c r="TEH50" s="683"/>
      <c r="TEI50" s="683"/>
      <c r="TEJ50" s="683"/>
      <c r="TEK50" s="683"/>
      <c r="TEL50" s="683"/>
      <c r="TEM50" s="683"/>
      <c r="TEN50" s="683"/>
      <c r="TEO50" s="683"/>
      <c r="TEP50" s="683"/>
      <c r="TEQ50" s="683"/>
      <c r="TER50" s="683"/>
      <c r="TES50" s="683"/>
      <c r="TET50" s="683"/>
      <c r="TEU50" s="683"/>
      <c r="TEV50" s="683"/>
      <c r="TEW50" s="683"/>
      <c r="TEX50" s="683"/>
      <c r="TEY50" s="683"/>
      <c r="TEZ50" s="683"/>
      <c r="TFA50" s="683"/>
      <c r="TFB50" s="683"/>
      <c r="TFC50" s="683"/>
      <c r="TFD50" s="683"/>
      <c r="TFE50" s="683"/>
      <c r="TFF50" s="683"/>
      <c r="TFG50" s="683"/>
      <c r="TFH50" s="683"/>
      <c r="TFI50" s="683"/>
      <c r="TFJ50" s="683"/>
      <c r="TFK50" s="683"/>
      <c r="TFL50" s="683"/>
      <c r="TFM50" s="683"/>
      <c r="TFN50" s="683"/>
      <c r="TFO50" s="683"/>
      <c r="TFP50" s="683"/>
      <c r="TFQ50" s="683"/>
      <c r="TFR50" s="683"/>
      <c r="TFS50" s="683"/>
      <c r="TFT50" s="683"/>
      <c r="TFU50" s="683"/>
      <c r="TFV50" s="683"/>
      <c r="TFW50" s="683"/>
      <c r="TFX50" s="683"/>
      <c r="TFY50" s="683"/>
      <c r="TFZ50" s="683"/>
      <c r="TGA50" s="683"/>
      <c r="TGB50" s="683"/>
      <c r="TGC50" s="683"/>
      <c r="TGD50" s="683"/>
      <c r="TGE50" s="683"/>
      <c r="TGF50" s="683"/>
      <c r="TGG50" s="683"/>
      <c r="TGH50" s="683"/>
      <c r="TGI50" s="683"/>
      <c r="TGJ50" s="683"/>
      <c r="TGK50" s="683"/>
      <c r="TGL50" s="683"/>
      <c r="TGM50" s="683"/>
      <c r="TGN50" s="683"/>
      <c r="TGO50" s="683"/>
      <c r="TGP50" s="683"/>
      <c r="TGQ50" s="683"/>
      <c r="TGR50" s="683"/>
      <c r="TGS50" s="683"/>
      <c r="TGT50" s="683"/>
      <c r="TGU50" s="683"/>
      <c r="TGV50" s="683"/>
      <c r="TGW50" s="683"/>
      <c r="TGX50" s="683"/>
      <c r="TGY50" s="683"/>
      <c r="TGZ50" s="683"/>
      <c r="THA50" s="683"/>
      <c r="THB50" s="683"/>
      <c r="THC50" s="683"/>
      <c r="THD50" s="683"/>
      <c r="THE50" s="683"/>
      <c r="THF50" s="683"/>
      <c r="THG50" s="683"/>
      <c r="THH50" s="683"/>
      <c r="THI50" s="683"/>
      <c r="THJ50" s="683"/>
      <c r="THK50" s="683"/>
      <c r="THL50" s="683"/>
      <c r="THM50" s="683"/>
      <c r="THN50" s="683"/>
      <c r="THO50" s="683"/>
      <c r="THP50" s="683"/>
      <c r="THQ50" s="683"/>
      <c r="THR50" s="683"/>
      <c r="THS50" s="683"/>
      <c r="THT50" s="683"/>
      <c r="THU50" s="683"/>
      <c r="THV50" s="683"/>
      <c r="THW50" s="683"/>
      <c r="THX50" s="683"/>
      <c r="THY50" s="683"/>
      <c r="THZ50" s="683"/>
      <c r="TIA50" s="683"/>
      <c r="TIB50" s="683"/>
      <c r="TIC50" s="683"/>
      <c r="TID50" s="683"/>
      <c r="TIE50" s="683"/>
      <c r="TIF50" s="683"/>
      <c r="TIG50" s="683"/>
      <c r="TIH50" s="683"/>
      <c r="TII50" s="683"/>
      <c r="TIJ50" s="683"/>
      <c r="TIK50" s="683"/>
      <c r="TIL50" s="683"/>
      <c r="TIM50" s="683"/>
      <c r="TIN50" s="683"/>
      <c r="TIO50" s="683"/>
      <c r="TIP50" s="683"/>
      <c r="TIQ50" s="683"/>
      <c r="TIR50" s="683"/>
      <c r="TIS50" s="683"/>
      <c r="TIT50" s="683"/>
      <c r="TIU50" s="683"/>
      <c r="TIV50" s="683"/>
      <c r="TIW50" s="683"/>
      <c r="TIX50" s="683"/>
      <c r="TIY50" s="683"/>
      <c r="TIZ50" s="683"/>
      <c r="TJA50" s="683"/>
      <c r="TJB50" s="683"/>
      <c r="TJC50" s="683"/>
      <c r="TJD50" s="683"/>
      <c r="TJE50" s="683"/>
      <c r="TJF50" s="683"/>
      <c r="TJG50" s="683"/>
      <c r="TJH50" s="683"/>
      <c r="TJI50" s="683"/>
      <c r="TJJ50" s="683"/>
      <c r="TJK50" s="683"/>
      <c r="TJL50" s="683"/>
      <c r="TJM50" s="683"/>
      <c r="TJN50" s="683"/>
      <c r="TJO50" s="683"/>
      <c r="TJP50" s="683"/>
      <c r="TJQ50" s="683"/>
      <c r="TJR50" s="683"/>
      <c r="TJS50" s="683"/>
      <c r="TJT50" s="683"/>
      <c r="TJU50" s="683"/>
      <c r="TJV50" s="683"/>
      <c r="TJW50" s="683"/>
      <c r="TJX50" s="683"/>
      <c r="TJY50" s="683"/>
      <c r="TJZ50" s="683"/>
      <c r="TKA50" s="683"/>
      <c r="TKB50" s="683"/>
      <c r="TKC50" s="683"/>
      <c r="TKD50" s="683"/>
      <c r="TKE50" s="683"/>
      <c r="TKF50" s="683"/>
      <c r="TKG50" s="683"/>
      <c r="TKH50" s="683"/>
      <c r="TKI50" s="683"/>
      <c r="TKJ50" s="683"/>
      <c r="TKK50" s="683"/>
      <c r="TKL50" s="683"/>
      <c r="TKM50" s="683"/>
      <c r="TKN50" s="683"/>
      <c r="TKO50" s="683"/>
      <c r="TKP50" s="683"/>
      <c r="TKQ50" s="683"/>
      <c r="TKR50" s="683"/>
      <c r="TKS50" s="683"/>
      <c r="TKT50" s="683"/>
      <c r="TKU50" s="683"/>
      <c r="TKV50" s="683"/>
      <c r="TKW50" s="683"/>
      <c r="TKX50" s="683"/>
      <c r="TKY50" s="683"/>
      <c r="TKZ50" s="683"/>
      <c r="TLA50" s="683"/>
      <c r="TLB50" s="683"/>
      <c r="TLC50" s="683"/>
      <c r="TLD50" s="683"/>
      <c r="TLE50" s="683"/>
      <c r="TLF50" s="683"/>
      <c r="TLG50" s="683"/>
      <c r="TLH50" s="683"/>
      <c r="TLI50" s="683"/>
      <c r="TLJ50" s="683"/>
      <c r="TLK50" s="683"/>
      <c r="TLL50" s="683"/>
      <c r="TLM50" s="683"/>
      <c r="TLN50" s="683"/>
      <c r="TLO50" s="683"/>
      <c r="TLP50" s="683"/>
      <c r="TLQ50" s="683"/>
      <c r="TLR50" s="683"/>
      <c r="TLS50" s="683"/>
      <c r="TLT50" s="683"/>
      <c r="TLU50" s="683"/>
      <c r="TLV50" s="683"/>
      <c r="TLW50" s="683"/>
      <c r="TLX50" s="683"/>
      <c r="TLY50" s="683"/>
      <c r="TLZ50" s="683"/>
      <c r="TMA50" s="683"/>
      <c r="TMB50" s="683"/>
      <c r="TMC50" s="683"/>
      <c r="TMD50" s="683"/>
      <c r="TME50" s="683"/>
      <c r="TMF50" s="683"/>
      <c r="TMG50" s="683"/>
      <c r="TMH50" s="683"/>
      <c r="TMI50" s="683"/>
      <c r="TMJ50" s="683"/>
      <c r="TMK50" s="683"/>
      <c r="TML50" s="683"/>
      <c r="TMM50" s="683"/>
      <c r="TMN50" s="683"/>
      <c r="TMO50" s="683"/>
      <c r="TMP50" s="683"/>
      <c r="TMQ50" s="683"/>
      <c r="TMR50" s="683"/>
      <c r="TMS50" s="683"/>
      <c r="TMT50" s="683"/>
      <c r="TMU50" s="683"/>
      <c r="TMV50" s="683"/>
      <c r="TMW50" s="683"/>
      <c r="TMX50" s="683"/>
      <c r="TMY50" s="683"/>
      <c r="TMZ50" s="683"/>
      <c r="TNA50" s="683"/>
      <c r="TNB50" s="683"/>
      <c r="TNC50" s="683"/>
      <c r="TND50" s="683"/>
      <c r="TNE50" s="683"/>
      <c r="TNF50" s="683"/>
      <c r="TNG50" s="683"/>
      <c r="TNH50" s="683"/>
      <c r="TNI50" s="683"/>
      <c r="TNJ50" s="683"/>
      <c r="TNK50" s="683"/>
      <c r="TNL50" s="683"/>
      <c r="TNM50" s="683"/>
      <c r="TNN50" s="683"/>
      <c r="TNO50" s="683"/>
      <c r="TNP50" s="683"/>
      <c r="TNQ50" s="683"/>
      <c r="TNR50" s="683"/>
      <c r="TNS50" s="683"/>
      <c r="TNT50" s="683"/>
      <c r="TNU50" s="683"/>
      <c r="TNV50" s="683"/>
      <c r="TNW50" s="683"/>
      <c r="TNX50" s="683"/>
      <c r="TNY50" s="683"/>
      <c r="TNZ50" s="683"/>
      <c r="TOA50" s="683"/>
      <c r="TOB50" s="683"/>
      <c r="TOC50" s="683"/>
      <c r="TOD50" s="683"/>
      <c r="TOE50" s="683"/>
      <c r="TOF50" s="683"/>
      <c r="TOG50" s="683"/>
      <c r="TOH50" s="683"/>
      <c r="TOI50" s="683"/>
      <c r="TOJ50" s="683"/>
      <c r="TOK50" s="683"/>
      <c r="TOL50" s="683"/>
      <c r="TOM50" s="683"/>
      <c r="TON50" s="683"/>
      <c r="TOO50" s="683"/>
      <c r="TOP50" s="683"/>
      <c r="TOQ50" s="683"/>
      <c r="TOR50" s="683"/>
      <c r="TOS50" s="683"/>
      <c r="TOT50" s="683"/>
      <c r="TOU50" s="683"/>
      <c r="TOV50" s="683"/>
      <c r="TOW50" s="683"/>
      <c r="TOX50" s="683"/>
      <c r="TOY50" s="683"/>
      <c r="TOZ50" s="683"/>
      <c r="TPA50" s="683"/>
      <c r="TPB50" s="683"/>
      <c r="TPC50" s="683"/>
      <c r="TPD50" s="683"/>
      <c r="TPE50" s="683"/>
      <c r="TPF50" s="683"/>
      <c r="TPG50" s="683"/>
      <c r="TPH50" s="683"/>
      <c r="TPI50" s="683"/>
      <c r="TPJ50" s="683"/>
      <c r="TPK50" s="683"/>
      <c r="TPL50" s="683"/>
      <c r="TPM50" s="683"/>
      <c r="TPN50" s="683"/>
      <c r="TPO50" s="683"/>
      <c r="TPP50" s="683"/>
      <c r="TPQ50" s="683"/>
      <c r="TPR50" s="683"/>
      <c r="TPS50" s="683"/>
      <c r="TPT50" s="683"/>
      <c r="TPU50" s="683"/>
      <c r="TPV50" s="683"/>
      <c r="TPW50" s="683"/>
      <c r="TPX50" s="683"/>
      <c r="TPY50" s="683"/>
      <c r="TPZ50" s="683"/>
      <c r="TQA50" s="683"/>
      <c r="TQB50" s="683"/>
      <c r="TQC50" s="683"/>
      <c r="TQD50" s="683"/>
      <c r="TQE50" s="683"/>
      <c r="TQF50" s="683"/>
      <c r="TQG50" s="683"/>
      <c r="TQH50" s="683"/>
      <c r="TQI50" s="683"/>
      <c r="TQJ50" s="683"/>
      <c r="TQK50" s="683"/>
      <c r="TQL50" s="683"/>
      <c r="TQM50" s="683"/>
      <c r="TQN50" s="683"/>
      <c r="TQO50" s="683"/>
      <c r="TQP50" s="683"/>
      <c r="TQQ50" s="683"/>
      <c r="TQR50" s="683"/>
      <c r="TQS50" s="683"/>
      <c r="TQT50" s="683"/>
      <c r="TQU50" s="683"/>
      <c r="TQV50" s="683"/>
      <c r="TQW50" s="683"/>
      <c r="TQX50" s="683"/>
      <c r="TQY50" s="683"/>
      <c r="TQZ50" s="683"/>
      <c r="TRA50" s="683"/>
      <c r="TRB50" s="683"/>
      <c r="TRC50" s="683"/>
      <c r="TRD50" s="683"/>
      <c r="TRE50" s="683"/>
      <c r="TRF50" s="683"/>
      <c r="TRG50" s="683"/>
      <c r="TRH50" s="683"/>
      <c r="TRI50" s="683"/>
      <c r="TRJ50" s="683"/>
      <c r="TRK50" s="683"/>
      <c r="TRL50" s="683"/>
      <c r="TRM50" s="683"/>
      <c r="TRN50" s="683"/>
      <c r="TRO50" s="683"/>
      <c r="TRP50" s="683"/>
      <c r="TRQ50" s="683"/>
      <c r="TRR50" s="683"/>
      <c r="TRS50" s="683"/>
      <c r="TRT50" s="683"/>
      <c r="TRU50" s="683"/>
      <c r="TRV50" s="683"/>
      <c r="TRW50" s="683"/>
      <c r="TRX50" s="683"/>
      <c r="TRY50" s="683"/>
      <c r="TRZ50" s="683"/>
      <c r="TSA50" s="683"/>
      <c r="TSB50" s="683"/>
      <c r="TSC50" s="683"/>
      <c r="TSD50" s="683"/>
      <c r="TSE50" s="683"/>
      <c r="TSF50" s="683"/>
      <c r="TSG50" s="683"/>
      <c r="TSH50" s="683"/>
      <c r="TSI50" s="683"/>
      <c r="TSJ50" s="683"/>
      <c r="TSK50" s="683"/>
      <c r="TSL50" s="683"/>
      <c r="TSM50" s="683"/>
      <c r="TSN50" s="683"/>
      <c r="TSO50" s="683"/>
      <c r="TSP50" s="683"/>
      <c r="TSQ50" s="683"/>
      <c r="TSR50" s="683"/>
      <c r="TSS50" s="683"/>
      <c r="TST50" s="683"/>
      <c r="TSU50" s="683"/>
      <c r="TSV50" s="683"/>
      <c r="TSW50" s="683"/>
      <c r="TSX50" s="683"/>
      <c r="TSY50" s="683"/>
      <c r="TSZ50" s="683"/>
      <c r="TTA50" s="683"/>
      <c r="TTB50" s="683"/>
      <c r="TTC50" s="683"/>
      <c r="TTD50" s="683"/>
      <c r="TTE50" s="683"/>
      <c r="TTF50" s="683"/>
      <c r="TTG50" s="683"/>
      <c r="TTH50" s="683"/>
      <c r="TTI50" s="683"/>
      <c r="TTJ50" s="683"/>
      <c r="TTK50" s="683"/>
      <c r="TTL50" s="683"/>
      <c r="TTM50" s="683"/>
      <c r="TTN50" s="683"/>
      <c r="TTO50" s="683"/>
      <c r="TTP50" s="683"/>
      <c r="TTQ50" s="683"/>
      <c r="TTR50" s="683"/>
      <c r="TTS50" s="683"/>
      <c r="TTT50" s="683"/>
      <c r="TTU50" s="683"/>
      <c r="TTV50" s="683"/>
      <c r="TTW50" s="683"/>
      <c r="TTX50" s="683"/>
      <c r="TTY50" s="683"/>
      <c r="TTZ50" s="683"/>
      <c r="TUA50" s="683"/>
      <c r="TUB50" s="683"/>
      <c r="TUC50" s="683"/>
      <c r="TUD50" s="683"/>
      <c r="TUE50" s="683"/>
      <c r="TUF50" s="683"/>
      <c r="TUG50" s="683"/>
      <c r="TUH50" s="683"/>
      <c r="TUI50" s="683"/>
      <c r="TUJ50" s="683"/>
      <c r="TUK50" s="683"/>
      <c r="TUL50" s="683"/>
      <c r="TUM50" s="683"/>
      <c r="TUN50" s="683"/>
      <c r="TUO50" s="683"/>
      <c r="TUP50" s="683"/>
      <c r="TUQ50" s="683"/>
      <c r="TUR50" s="683"/>
      <c r="TUS50" s="683"/>
      <c r="TUT50" s="683"/>
      <c r="TUU50" s="683"/>
      <c r="TUV50" s="683"/>
      <c r="TUW50" s="683"/>
      <c r="TUX50" s="683"/>
      <c r="TUY50" s="683"/>
      <c r="TUZ50" s="683"/>
      <c r="TVA50" s="683"/>
      <c r="TVB50" s="683"/>
      <c r="TVC50" s="683"/>
      <c r="TVD50" s="683"/>
      <c r="TVE50" s="683"/>
      <c r="TVF50" s="683"/>
      <c r="TVG50" s="683"/>
      <c r="TVH50" s="683"/>
      <c r="TVI50" s="683"/>
      <c r="TVJ50" s="683"/>
      <c r="TVK50" s="683"/>
      <c r="TVL50" s="683"/>
      <c r="TVM50" s="683"/>
      <c r="TVN50" s="683"/>
      <c r="TVO50" s="683"/>
      <c r="TVP50" s="683"/>
      <c r="TVQ50" s="683"/>
      <c r="TVR50" s="683"/>
      <c r="TVS50" s="683"/>
      <c r="TVT50" s="683"/>
      <c r="TVU50" s="683"/>
      <c r="TVV50" s="683"/>
      <c r="TVW50" s="683"/>
      <c r="TVX50" s="683"/>
      <c r="TVY50" s="683"/>
      <c r="TVZ50" s="683"/>
      <c r="TWA50" s="683"/>
      <c r="TWB50" s="683"/>
      <c r="TWC50" s="683"/>
      <c r="TWD50" s="683"/>
      <c r="TWE50" s="683"/>
      <c r="TWF50" s="683"/>
      <c r="TWG50" s="683"/>
      <c r="TWH50" s="683"/>
      <c r="TWI50" s="683"/>
      <c r="TWJ50" s="683"/>
      <c r="TWK50" s="683"/>
      <c r="TWL50" s="683"/>
      <c r="TWM50" s="683"/>
      <c r="TWN50" s="683"/>
      <c r="TWO50" s="683"/>
      <c r="TWP50" s="683"/>
      <c r="TWQ50" s="683"/>
      <c r="TWR50" s="683"/>
      <c r="TWS50" s="683"/>
      <c r="TWT50" s="683"/>
      <c r="TWU50" s="683"/>
      <c r="TWV50" s="683"/>
      <c r="TWW50" s="683"/>
      <c r="TWX50" s="683"/>
      <c r="TWY50" s="683"/>
      <c r="TWZ50" s="683"/>
      <c r="TXA50" s="683"/>
      <c r="TXB50" s="683"/>
      <c r="TXC50" s="683"/>
      <c r="TXD50" s="683"/>
      <c r="TXE50" s="683"/>
      <c r="TXF50" s="683"/>
      <c r="TXG50" s="683"/>
      <c r="TXH50" s="683"/>
      <c r="TXI50" s="683"/>
      <c r="TXJ50" s="683"/>
      <c r="TXK50" s="683"/>
      <c r="TXL50" s="683"/>
      <c r="TXM50" s="683"/>
      <c r="TXN50" s="683"/>
      <c r="TXO50" s="683"/>
      <c r="TXP50" s="683"/>
      <c r="TXQ50" s="683"/>
      <c r="TXR50" s="683"/>
      <c r="TXS50" s="683"/>
      <c r="TXT50" s="683"/>
      <c r="TXU50" s="683"/>
      <c r="TXV50" s="683"/>
      <c r="TXW50" s="683"/>
      <c r="TXX50" s="683"/>
      <c r="TXY50" s="683"/>
      <c r="TXZ50" s="683"/>
      <c r="TYA50" s="683"/>
      <c r="TYB50" s="683"/>
      <c r="TYC50" s="683"/>
      <c r="TYD50" s="683"/>
      <c r="TYE50" s="683"/>
      <c r="TYF50" s="683"/>
      <c r="TYG50" s="683"/>
      <c r="TYH50" s="683"/>
      <c r="TYI50" s="683"/>
      <c r="TYJ50" s="683"/>
      <c r="TYK50" s="683"/>
      <c r="TYL50" s="683"/>
      <c r="TYM50" s="683"/>
      <c r="TYN50" s="683"/>
      <c r="TYO50" s="683"/>
      <c r="TYP50" s="683"/>
      <c r="TYQ50" s="683"/>
      <c r="TYR50" s="683"/>
      <c r="TYS50" s="683"/>
      <c r="TYT50" s="683"/>
      <c r="TYU50" s="683"/>
      <c r="TYV50" s="683"/>
      <c r="TYW50" s="683"/>
      <c r="TYX50" s="683"/>
      <c r="TYY50" s="683"/>
      <c r="TYZ50" s="683"/>
      <c r="TZA50" s="683"/>
      <c r="TZB50" s="683"/>
      <c r="TZC50" s="683"/>
      <c r="TZD50" s="683"/>
      <c r="TZE50" s="683"/>
      <c r="TZF50" s="683"/>
      <c r="TZG50" s="683"/>
      <c r="TZH50" s="683"/>
      <c r="TZI50" s="683"/>
      <c r="TZJ50" s="683"/>
      <c r="TZK50" s="683"/>
      <c r="TZL50" s="683"/>
      <c r="TZM50" s="683"/>
      <c r="TZN50" s="683"/>
      <c r="TZO50" s="683"/>
      <c r="TZP50" s="683"/>
      <c r="TZQ50" s="683"/>
      <c r="TZR50" s="683"/>
      <c r="TZS50" s="683"/>
      <c r="TZT50" s="683"/>
      <c r="TZU50" s="683"/>
      <c r="TZV50" s="683"/>
      <c r="TZW50" s="683"/>
      <c r="TZX50" s="683"/>
      <c r="TZY50" s="683"/>
      <c r="TZZ50" s="683"/>
      <c r="UAA50" s="683"/>
      <c r="UAB50" s="683"/>
      <c r="UAC50" s="683"/>
      <c r="UAD50" s="683"/>
      <c r="UAE50" s="683"/>
      <c r="UAF50" s="683"/>
      <c r="UAG50" s="683"/>
      <c r="UAH50" s="683"/>
      <c r="UAI50" s="683"/>
      <c r="UAJ50" s="683"/>
      <c r="UAK50" s="683"/>
      <c r="UAL50" s="683"/>
      <c r="UAM50" s="683"/>
      <c r="UAN50" s="683"/>
      <c r="UAO50" s="683"/>
      <c r="UAP50" s="683"/>
      <c r="UAQ50" s="683"/>
      <c r="UAR50" s="683"/>
      <c r="UAS50" s="683"/>
      <c r="UAT50" s="683"/>
      <c r="UAU50" s="683"/>
      <c r="UAV50" s="683"/>
      <c r="UAW50" s="683"/>
      <c r="UAX50" s="683"/>
      <c r="UAY50" s="683"/>
      <c r="UAZ50" s="683"/>
      <c r="UBA50" s="683"/>
      <c r="UBB50" s="683"/>
      <c r="UBC50" s="683"/>
      <c r="UBD50" s="683"/>
      <c r="UBE50" s="683"/>
      <c r="UBF50" s="683"/>
      <c r="UBG50" s="683"/>
      <c r="UBH50" s="683"/>
      <c r="UBI50" s="683"/>
      <c r="UBJ50" s="683"/>
      <c r="UBK50" s="683"/>
      <c r="UBL50" s="683"/>
      <c r="UBM50" s="683"/>
      <c r="UBN50" s="683"/>
      <c r="UBO50" s="683"/>
      <c r="UBP50" s="683"/>
      <c r="UBQ50" s="683"/>
      <c r="UBR50" s="683"/>
      <c r="UBS50" s="683"/>
      <c r="UBT50" s="683"/>
      <c r="UBU50" s="683"/>
      <c r="UBV50" s="683"/>
      <c r="UBW50" s="683"/>
      <c r="UBX50" s="683"/>
      <c r="UBY50" s="683"/>
      <c r="UBZ50" s="683"/>
      <c r="UCA50" s="683"/>
      <c r="UCB50" s="683"/>
      <c r="UCC50" s="683"/>
      <c r="UCD50" s="683"/>
      <c r="UCE50" s="683"/>
      <c r="UCF50" s="683"/>
      <c r="UCG50" s="683"/>
      <c r="UCH50" s="683"/>
      <c r="UCI50" s="683"/>
      <c r="UCJ50" s="683"/>
      <c r="UCK50" s="683"/>
      <c r="UCL50" s="683"/>
      <c r="UCM50" s="683"/>
      <c r="UCN50" s="683"/>
      <c r="UCO50" s="683"/>
      <c r="UCP50" s="683"/>
      <c r="UCQ50" s="683"/>
      <c r="UCR50" s="683"/>
      <c r="UCS50" s="683"/>
      <c r="UCT50" s="683"/>
      <c r="UCU50" s="683"/>
      <c r="UCV50" s="683"/>
      <c r="UCW50" s="683"/>
      <c r="UCX50" s="683"/>
      <c r="UCY50" s="683"/>
      <c r="UCZ50" s="683"/>
      <c r="UDA50" s="683"/>
      <c r="UDB50" s="683"/>
      <c r="UDC50" s="683"/>
      <c r="UDD50" s="683"/>
      <c r="UDE50" s="683"/>
      <c r="UDF50" s="683"/>
      <c r="UDG50" s="683"/>
      <c r="UDH50" s="683"/>
      <c r="UDI50" s="683"/>
      <c r="UDJ50" s="683"/>
      <c r="UDK50" s="683"/>
      <c r="UDL50" s="683"/>
      <c r="UDM50" s="683"/>
      <c r="UDN50" s="683"/>
      <c r="UDO50" s="683"/>
      <c r="UDP50" s="683"/>
      <c r="UDQ50" s="683"/>
      <c r="UDR50" s="683"/>
      <c r="UDS50" s="683"/>
      <c r="UDT50" s="683"/>
      <c r="UDU50" s="683"/>
      <c r="UDV50" s="683"/>
      <c r="UDW50" s="683"/>
      <c r="UDX50" s="683"/>
      <c r="UDY50" s="683"/>
      <c r="UDZ50" s="683"/>
      <c r="UEA50" s="683"/>
      <c r="UEB50" s="683"/>
      <c r="UEC50" s="683"/>
      <c r="UED50" s="683"/>
      <c r="UEE50" s="683"/>
      <c r="UEF50" s="683"/>
      <c r="UEG50" s="683"/>
      <c r="UEH50" s="683"/>
      <c r="UEI50" s="683"/>
      <c r="UEJ50" s="683"/>
      <c r="UEK50" s="683"/>
      <c r="UEL50" s="683"/>
      <c r="UEM50" s="683"/>
      <c r="UEN50" s="683"/>
      <c r="UEO50" s="683"/>
      <c r="UEP50" s="683"/>
      <c r="UEQ50" s="683"/>
      <c r="UER50" s="683"/>
      <c r="UES50" s="683"/>
      <c r="UET50" s="683"/>
      <c r="UEU50" s="683"/>
      <c r="UEV50" s="683"/>
      <c r="UEW50" s="683"/>
      <c r="UEX50" s="683"/>
      <c r="UEY50" s="683"/>
      <c r="UEZ50" s="683"/>
      <c r="UFA50" s="683"/>
      <c r="UFB50" s="683"/>
      <c r="UFC50" s="683"/>
      <c r="UFD50" s="683"/>
      <c r="UFE50" s="683"/>
      <c r="UFF50" s="683"/>
      <c r="UFG50" s="683"/>
      <c r="UFH50" s="683"/>
      <c r="UFI50" s="683"/>
      <c r="UFJ50" s="683"/>
      <c r="UFK50" s="683"/>
      <c r="UFL50" s="683"/>
      <c r="UFM50" s="683"/>
      <c r="UFN50" s="683"/>
      <c r="UFO50" s="683"/>
      <c r="UFP50" s="683"/>
      <c r="UFQ50" s="683"/>
      <c r="UFR50" s="683"/>
      <c r="UFS50" s="683"/>
      <c r="UFT50" s="683"/>
      <c r="UFU50" s="683"/>
      <c r="UFV50" s="683"/>
      <c r="UFW50" s="683"/>
      <c r="UFX50" s="683"/>
      <c r="UFY50" s="683"/>
      <c r="UFZ50" s="683"/>
      <c r="UGA50" s="683"/>
      <c r="UGB50" s="683"/>
      <c r="UGC50" s="683"/>
      <c r="UGD50" s="683"/>
      <c r="UGE50" s="683"/>
      <c r="UGF50" s="683"/>
      <c r="UGG50" s="683"/>
      <c r="UGH50" s="683"/>
      <c r="UGI50" s="683"/>
      <c r="UGJ50" s="683"/>
      <c r="UGK50" s="683"/>
      <c r="UGL50" s="683"/>
      <c r="UGM50" s="683"/>
      <c r="UGN50" s="683"/>
      <c r="UGO50" s="683"/>
      <c r="UGP50" s="683"/>
      <c r="UGQ50" s="683"/>
      <c r="UGR50" s="683"/>
      <c r="UGS50" s="683"/>
      <c r="UGT50" s="683"/>
      <c r="UGU50" s="683"/>
      <c r="UGV50" s="683"/>
      <c r="UGW50" s="683"/>
      <c r="UGX50" s="683"/>
      <c r="UGY50" s="683"/>
      <c r="UGZ50" s="683"/>
      <c r="UHA50" s="683"/>
      <c r="UHB50" s="683"/>
      <c r="UHC50" s="683"/>
      <c r="UHD50" s="683"/>
      <c r="UHE50" s="683"/>
      <c r="UHF50" s="683"/>
      <c r="UHG50" s="683"/>
      <c r="UHH50" s="683"/>
      <c r="UHI50" s="683"/>
      <c r="UHJ50" s="683"/>
      <c r="UHK50" s="683"/>
      <c r="UHL50" s="683"/>
      <c r="UHM50" s="683"/>
      <c r="UHN50" s="683"/>
      <c r="UHO50" s="683"/>
      <c r="UHP50" s="683"/>
      <c r="UHQ50" s="683"/>
      <c r="UHR50" s="683"/>
      <c r="UHS50" s="683"/>
      <c r="UHT50" s="683"/>
      <c r="UHU50" s="683"/>
      <c r="UHV50" s="683"/>
      <c r="UHW50" s="683"/>
      <c r="UHX50" s="683"/>
      <c r="UHY50" s="683"/>
      <c r="UHZ50" s="683"/>
      <c r="UIA50" s="683"/>
      <c r="UIB50" s="683"/>
      <c r="UIC50" s="683"/>
      <c r="UID50" s="683"/>
      <c r="UIE50" s="683"/>
      <c r="UIF50" s="683"/>
      <c r="UIG50" s="683"/>
      <c r="UIH50" s="683"/>
      <c r="UII50" s="683"/>
      <c r="UIJ50" s="683"/>
      <c r="UIK50" s="683"/>
      <c r="UIL50" s="683"/>
      <c r="UIM50" s="683"/>
      <c r="UIN50" s="683"/>
      <c r="UIO50" s="683"/>
      <c r="UIP50" s="683"/>
      <c r="UIQ50" s="683"/>
      <c r="UIR50" s="683"/>
      <c r="UIS50" s="683"/>
      <c r="UIT50" s="683"/>
      <c r="UIU50" s="683"/>
      <c r="UIV50" s="683"/>
      <c r="UIW50" s="683"/>
      <c r="UIX50" s="683"/>
      <c r="UIY50" s="683"/>
      <c r="UIZ50" s="683"/>
      <c r="UJA50" s="683"/>
      <c r="UJB50" s="683"/>
      <c r="UJC50" s="683"/>
      <c r="UJD50" s="683"/>
      <c r="UJE50" s="683"/>
      <c r="UJF50" s="683"/>
      <c r="UJG50" s="683"/>
      <c r="UJH50" s="683"/>
      <c r="UJI50" s="683"/>
      <c r="UJJ50" s="683"/>
      <c r="UJK50" s="683"/>
      <c r="UJL50" s="683"/>
      <c r="UJM50" s="683"/>
      <c r="UJN50" s="683"/>
      <c r="UJO50" s="683"/>
      <c r="UJP50" s="683"/>
      <c r="UJQ50" s="683"/>
      <c r="UJR50" s="683"/>
      <c r="UJS50" s="683"/>
      <c r="UJT50" s="683"/>
      <c r="UJU50" s="683"/>
      <c r="UJV50" s="683"/>
      <c r="UJW50" s="683"/>
      <c r="UJX50" s="683"/>
      <c r="UJY50" s="683"/>
      <c r="UJZ50" s="683"/>
      <c r="UKA50" s="683"/>
      <c r="UKB50" s="683"/>
      <c r="UKC50" s="683"/>
      <c r="UKD50" s="683"/>
      <c r="UKE50" s="683"/>
      <c r="UKF50" s="683"/>
      <c r="UKG50" s="683"/>
      <c r="UKH50" s="683"/>
      <c r="UKI50" s="683"/>
      <c r="UKJ50" s="683"/>
      <c r="UKK50" s="683"/>
      <c r="UKL50" s="683"/>
      <c r="UKM50" s="683"/>
      <c r="UKN50" s="683"/>
      <c r="UKO50" s="683"/>
      <c r="UKP50" s="683"/>
      <c r="UKQ50" s="683"/>
      <c r="UKR50" s="683"/>
      <c r="UKS50" s="683"/>
      <c r="UKT50" s="683"/>
      <c r="UKU50" s="683"/>
      <c r="UKV50" s="683"/>
      <c r="UKW50" s="683"/>
      <c r="UKX50" s="683"/>
      <c r="UKY50" s="683"/>
      <c r="UKZ50" s="683"/>
      <c r="ULA50" s="683"/>
      <c r="ULB50" s="683"/>
      <c r="ULC50" s="683"/>
      <c r="ULD50" s="683"/>
      <c r="ULE50" s="683"/>
      <c r="ULF50" s="683"/>
      <c r="ULG50" s="683"/>
      <c r="ULH50" s="683"/>
      <c r="ULI50" s="683"/>
      <c r="ULJ50" s="683"/>
      <c r="ULK50" s="683"/>
      <c r="ULL50" s="683"/>
      <c r="ULM50" s="683"/>
      <c r="ULN50" s="683"/>
      <c r="ULO50" s="683"/>
      <c r="ULP50" s="683"/>
      <c r="ULQ50" s="683"/>
      <c r="ULR50" s="683"/>
      <c r="ULS50" s="683"/>
      <c r="ULT50" s="683"/>
      <c r="ULU50" s="683"/>
      <c r="ULV50" s="683"/>
      <c r="ULW50" s="683"/>
      <c r="ULX50" s="683"/>
      <c r="ULY50" s="683"/>
      <c r="ULZ50" s="683"/>
      <c r="UMA50" s="683"/>
      <c r="UMB50" s="683"/>
      <c r="UMC50" s="683"/>
      <c r="UMD50" s="683"/>
      <c r="UME50" s="683"/>
      <c r="UMF50" s="683"/>
      <c r="UMG50" s="683"/>
      <c r="UMH50" s="683"/>
      <c r="UMI50" s="683"/>
      <c r="UMJ50" s="683"/>
      <c r="UMK50" s="683"/>
      <c r="UML50" s="683"/>
      <c r="UMM50" s="683"/>
      <c r="UMN50" s="683"/>
      <c r="UMO50" s="683"/>
      <c r="UMP50" s="683"/>
      <c r="UMQ50" s="683"/>
      <c r="UMR50" s="683"/>
      <c r="UMS50" s="683"/>
      <c r="UMT50" s="683"/>
      <c r="UMU50" s="683"/>
      <c r="UMV50" s="683"/>
      <c r="UMW50" s="683"/>
      <c r="UMX50" s="683"/>
      <c r="UMY50" s="683"/>
      <c r="UMZ50" s="683"/>
      <c r="UNA50" s="683"/>
      <c r="UNB50" s="683"/>
      <c r="UNC50" s="683"/>
      <c r="UND50" s="683"/>
      <c r="UNE50" s="683"/>
      <c r="UNF50" s="683"/>
      <c r="UNG50" s="683"/>
      <c r="UNH50" s="683"/>
      <c r="UNI50" s="683"/>
      <c r="UNJ50" s="683"/>
      <c r="UNK50" s="683"/>
      <c r="UNL50" s="683"/>
      <c r="UNM50" s="683"/>
      <c r="UNN50" s="683"/>
      <c r="UNO50" s="683"/>
      <c r="UNP50" s="683"/>
      <c r="UNQ50" s="683"/>
      <c r="UNR50" s="683"/>
      <c r="UNS50" s="683"/>
      <c r="UNT50" s="683"/>
      <c r="UNU50" s="683"/>
      <c r="UNV50" s="683"/>
      <c r="UNW50" s="683"/>
      <c r="UNX50" s="683"/>
      <c r="UNY50" s="683"/>
      <c r="UNZ50" s="683"/>
      <c r="UOA50" s="683"/>
      <c r="UOB50" s="683"/>
      <c r="UOC50" s="683"/>
      <c r="UOD50" s="683"/>
      <c r="UOE50" s="683"/>
      <c r="UOF50" s="683"/>
      <c r="UOG50" s="683"/>
      <c r="UOH50" s="683"/>
      <c r="UOI50" s="683"/>
      <c r="UOJ50" s="683"/>
      <c r="UOK50" s="683"/>
      <c r="UOL50" s="683"/>
      <c r="UOM50" s="683"/>
      <c r="UON50" s="683"/>
      <c r="UOO50" s="683"/>
      <c r="UOP50" s="683"/>
      <c r="UOQ50" s="683"/>
      <c r="UOR50" s="683"/>
      <c r="UOS50" s="683"/>
      <c r="UOT50" s="683"/>
      <c r="UOU50" s="683"/>
      <c r="UOV50" s="683"/>
      <c r="UOW50" s="683"/>
      <c r="UOX50" s="683"/>
      <c r="UOY50" s="683"/>
      <c r="UOZ50" s="683"/>
      <c r="UPA50" s="683"/>
      <c r="UPB50" s="683"/>
      <c r="UPC50" s="683"/>
      <c r="UPD50" s="683"/>
      <c r="UPE50" s="683"/>
      <c r="UPF50" s="683"/>
      <c r="UPG50" s="683"/>
      <c r="UPH50" s="683"/>
      <c r="UPI50" s="683"/>
      <c r="UPJ50" s="683"/>
      <c r="UPK50" s="683"/>
      <c r="UPL50" s="683"/>
      <c r="UPM50" s="683"/>
      <c r="UPN50" s="683"/>
      <c r="UPO50" s="683"/>
      <c r="UPP50" s="683"/>
      <c r="UPQ50" s="683"/>
      <c r="UPR50" s="683"/>
      <c r="UPS50" s="683"/>
      <c r="UPT50" s="683"/>
      <c r="UPU50" s="683"/>
      <c r="UPV50" s="683"/>
      <c r="UPW50" s="683"/>
      <c r="UPX50" s="683"/>
      <c r="UPY50" s="683"/>
      <c r="UPZ50" s="683"/>
      <c r="UQA50" s="683"/>
      <c r="UQB50" s="683"/>
      <c r="UQC50" s="683"/>
      <c r="UQD50" s="683"/>
      <c r="UQE50" s="683"/>
      <c r="UQF50" s="683"/>
      <c r="UQG50" s="683"/>
      <c r="UQH50" s="683"/>
      <c r="UQI50" s="683"/>
      <c r="UQJ50" s="683"/>
      <c r="UQK50" s="683"/>
      <c r="UQL50" s="683"/>
      <c r="UQM50" s="683"/>
      <c r="UQN50" s="683"/>
      <c r="UQO50" s="683"/>
      <c r="UQP50" s="683"/>
      <c r="UQQ50" s="683"/>
      <c r="UQR50" s="683"/>
      <c r="UQS50" s="683"/>
      <c r="UQT50" s="683"/>
      <c r="UQU50" s="683"/>
      <c r="UQV50" s="683"/>
      <c r="UQW50" s="683"/>
      <c r="UQX50" s="683"/>
      <c r="UQY50" s="683"/>
      <c r="UQZ50" s="683"/>
      <c r="URA50" s="683"/>
      <c r="URB50" s="683"/>
      <c r="URC50" s="683"/>
      <c r="URD50" s="683"/>
      <c r="URE50" s="683"/>
      <c r="URF50" s="683"/>
      <c r="URG50" s="683"/>
      <c r="URH50" s="683"/>
      <c r="URI50" s="683"/>
      <c r="URJ50" s="683"/>
      <c r="URK50" s="683"/>
      <c r="URL50" s="683"/>
      <c r="URM50" s="683"/>
      <c r="URN50" s="683"/>
      <c r="URO50" s="683"/>
      <c r="URP50" s="683"/>
      <c r="URQ50" s="683"/>
      <c r="URR50" s="683"/>
      <c r="URS50" s="683"/>
      <c r="URT50" s="683"/>
      <c r="URU50" s="683"/>
      <c r="URV50" s="683"/>
      <c r="URW50" s="683"/>
      <c r="URX50" s="683"/>
      <c r="URY50" s="683"/>
      <c r="URZ50" s="683"/>
      <c r="USA50" s="683"/>
      <c r="USB50" s="683"/>
      <c r="USC50" s="683"/>
      <c r="USD50" s="683"/>
      <c r="USE50" s="683"/>
      <c r="USF50" s="683"/>
      <c r="USG50" s="683"/>
      <c r="USH50" s="683"/>
      <c r="USI50" s="683"/>
      <c r="USJ50" s="683"/>
      <c r="USK50" s="683"/>
      <c r="USL50" s="683"/>
      <c r="USM50" s="683"/>
      <c r="USN50" s="683"/>
      <c r="USO50" s="683"/>
      <c r="USP50" s="683"/>
      <c r="USQ50" s="683"/>
      <c r="USR50" s="683"/>
      <c r="USS50" s="683"/>
      <c r="UST50" s="683"/>
      <c r="USU50" s="683"/>
      <c r="USV50" s="683"/>
      <c r="USW50" s="683"/>
      <c r="USX50" s="683"/>
      <c r="USY50" s="683"/>
      <c r="USZ50" s="683"/>
      <c r="UTA50" s="683"/>
      <c r="UTB50" s="683"/>
      <c r="UTC50" s="683"/>
      <c r="UTD50" s="683"/>
      <c r="UTE50" s="683"/>
      <c r="UTF50" s="683"/>
      <c r="UTG50" s="683"/>
      <c r="UTH50" s="683"/>
      <c r="UTI50" s="683"/>
      <c r="UTJ50" s="683"/>
      <c r="UTK50" s="683"/>
      <c r="UTL50" s="683"/>
      <c r="UTM50" s="683"/>
      <c r="UTN50" s="683"/>
      <c r="UTO50" s="683"/>
      <c r="UTP50" s="683"/>
      <c r="UTQ50" s="683"/>
      <c r="UTR50" s="683"/>
      <c r="UTS50" s="683"/>
      <c r="UTT50" s="683"/>
      <c r="UTU50" s="683"/>
      <c r="UTV50" s="683"/>
      <c r="UTW50" s="683"/>
      <c r="UTX50" s="683"/>
      <c r="UTY50" s="683"/>
      <c r="UTZ50" s="683"/>
      <c r="UUA50" s="683"/>
      <c r="UUB50" s="683"/>
      <c r="UUC50" s="683"/>
      <c r="UUD50" s="683"/>
      <c r="UUE50" s="683"/>
      <c r="UUF50" s="683"/>
      <c r="UUG50" s="683"/>
      <c r="UUH50" s="683"/>
      <c r="UUI50" s="683"/>
      <c r="UUJ50" s="683"/>
      <c r="UUK50" s="683"/>
      <c r="UUL50" s="683"/>
      <c r="UUM50" s="683"/>
      <c r="UUN50" s="683"/>
      <c r="UUO50" s="683"/>
      <c r="UUP50" s="683"/>
      <c r="UUQ50" s="683"/>
      <c r="UUR50" s="683"/>
      <c r="UUS50" s="683"/>
      <c r="UUT50" s="683"/>
      <c r="UUU50" s="683"/>
      <c r="UUV50" s="683"/>
      <c r="UUW50" s="683"/>
      <c r="UUX50" s="683"/>
      <c r="UUY50" s="683"/>
      <c r="UUZ50" s="683"/>
      <c r="UVA50" s="683"/>
      <c r="UVB50" s="683"/>
      <c r="UVC50" s="683"/>
      <c r="UVD50" s="683"/>
      <c r="UVE50" s="683"/>
      <c r="UVF50" s="683"/>
      <c r="UVG50" s="683"/>
      <c r="UVH50" s="683"/>
      <c r="UVI50" s="683"/>
      <c r="UVJ50" s="683"/>
      <c r="UVK50" s="683"/>
      <c r="UVL50" s="683"/>
      <c r="UVM50" s="683"/>
      <c r="UVN50" s="683"/>
      <c r="UVO50" s="683"/>
      <c r="UVP50" s="683"/>
      <c r="UVQ50" s="683"/>
      <c r="UVR50" s="683"/>
      <c r="UVS50" s="683"/>
      <c r="UVT50" s="683"/>
      <c r="UVU50" s="683"/>
      <c r="UVV50" s="683"/>
      <c r="UVW50" s="683"/>
      <c r="UVX50" s="683"/>
      <c r="UVY50" s="683"/>
      <c r="UVZ50" s="683"/>
      <c r="UWA50" s="683"/>
      <c r="UWB50" s="683"/>
      <c r="UWC50" s="683"/>
      <c r="UWD50" s="683"/>
      <c r="UWE50" s="683"/>
      <c r="UWF50" s="683"/>
      <c r="UWG50" s="683"/>
      <c r="UWH50" s="683"/>
      <c r="UWI50" s="683"/>
      <c r="UWJ50" s="683"/>
      <c r="UWK50" s="683"/>
      <c r="UWL50" s="683"/>
      <c r="UWM50" s="683"/>
      <c r="UWN50" s="683"/>
      <c r="UWO50" s="683"/>
      <c r="UWP50" s="683"/>
      <c r="UWQ50" s="683"/>
      <c r="UWR50" s="683"/>
      <c r="UWS50" s="683"/>
      <c r="UWT50" s="683"/>
      <c r="UWU50" s="683"/>
      <c r="UWV50" s="683"/>
      <c r="UWW50" s="683"/>
      <c r="UWX50" s="683"/>
      <c r="UWY50" s="683"/>
      <c r="UWZ50" s="683"/>
      <c r="UXA50" s="683"/>
      <c r="UXB50" s="683"/>
      <c r="UXC50" s="683"/>
      <c r="UXD50" s="683"/>
      <c r="UXE50" s="683"/>
      <c r="UXF50" s="683"/>
      <c r="UXG50" s="683"/>
      <c r="UXH50" s="683"/>
      <c r="UXI50" s="683"/>
      <c r="UXJ50" s="683"/>
      <c r="UXK50" s="683"/>
      <c r="UXL50" s="683"/>
      <c r="UXM50" s="683"/>
      <c r="UXN50" s="683"/>
      <c r="UXO50" s="683"/>
      <c r="UXP50" s="683"/>
      <c r="UXQ50" s="683"/>
      <c r="UXR50" s="683"/>
      <c r="UXS50" s="683"/>
      <c r="UXT50" s="683"/>
      <c r="UXU50" s="683"/>
      <c r="UXV50" s="683"/>
      <c r="UXW50" s="683"/>
      <c r="UXX50" s="683"/>
      <c r="UXY50" s="683"/>
      <c r="UXZ50" s="683"/>
      <c r="UYA50" s="683"/>
      <c r="UYB50" s="683"/>
      <c r="UYC50" s="683"/>
      <c r="UYD50" s="683"/>
      <c r="UYE50" s="683"/>
      <c r="UYF50" s="683"/>
      <c r="UYG50" s="683"/>
      <c r="UYH50" s="683"/>
      <c r="UYI50" s="683"/>
      <c r="UYJ50" s="683"/>
      <c r="UYK50" s="683"/>
      <c r="UYL50" s="683"/>
      <c r="UYM50" s="683"/>
      <c r="UYN50" s="683"/>
      <c r="UYO50" s="683"/>
      <c r="UYP50" s="683"/>
      <c r="UYQ50" s="683"/>
      <c r="UYR50" s="683"/>
      <c r="UYS50" s="683"/>
      <c r="UYT50" s="683"/>
      <c r="UYU50" s="683"/>
      <c r="UYV50" s="683"/>
      <c r="UYW50" s="683"/>
      <c r="UYX50" s="683"/>
      <c r="UYY50" s="683"/>
      <c r="UYZ50" s="683"/>
      <c r="UZA50" s="683"/>
      <c r="UZB50" s="683"/>
      <c r="UZC50" s="683"/>
      <c r="UZD50" s="683"/>
      <c r="UZE50" s="683"/>
      <c r="UZF50" s="683"/>
      <c r="UZG50" s="683"/>
      <c r="UZH50" s="683"/>
      <c r="UZI50" s="683"/>
      <c r="UZJ50" s="683"/>
      <c r="UZK50" s="683"/>
      <c r="UZL50" s="683"/>
      <c r="UZM50" s="683"/>
      <c r="UZN50" s="683"/>
      <c r="UZO50" s="683"/>
      <c r="UZP50" s="683"/>
      <c r="UZQ50" s="683"/>
      <c r="UZR50" s="683"/>
      <c r="UZS50" s="683"/>
      <c r="UZT50" s="683"/>
      <c r="UZU50" s="683"/>
      <c r="UZV50" s="683"/>
      <c r="UZW50" s="683"/>
      <c r="UZX50" s="683"/>
      <c r="UZY50" s="683"/>
      <c r="UZZ50" s="683"/>
      <c r="VAA50" s="683"/>
      <c r="VAB50" s="683"/>
      <c r="VAC50" s="683"/>
      <c r="VAD50" s="683"/>
      <c r="VAE50" s="683"/>
      <c r="VAF50" s="683"/>
      <c r="VAG50" s="683"/>
      <c r="VAH50" s="683"/>
      <c r="VAI50" s="683"/>
      <c r="VAJ50" s="683"/>
      <c r="VAK50" s="683"/>
      <c r="VAL50" s="683"/>
      <c r="VAM50" s="683"/>
      <c r="VAN50" s="683"/>
      <c r="VAO50" s="683"/>
      <c r="VAP50" s="683"/>
      <c r="VAQ50" s="683"/>
      <c r="VAR50" s="683"/>
      <c r="VAS50" s="683"/>
      <c r="VAT50" s="683"/>
      <c r="VAU50" s="683"/>
      <c r="VAV50" s="683"/>
      <c r="VAW50" s="683"/>
      <c r="VAX50" s="683"/>
      <c r="VAY50" s="683"/>
      <c r="VAZ50" s="683"/>
      <c r="VBA50" s="683"/>
      <c r="VBB50" s="683"/>
      <c r="VBC50" s="683"/>
      <c r="VBD50" s="683"/>
      <c r="VBE50" s="683"/>
      <c r="VBF50" s="683"/>
      <c r="VBG50" s="683"/>
      <c r="VBH50" s="683"/>
      <c r="VBI50" s="683"/>
      <c r="VBJ50" s="683"/>
      <c r="VBK50" s="683"/>
      <c r="VBL50" s="683"/>
      <c r="VBM50" s="683"/>
      <c r="VBN50" s="683"/>
      <c r="VBO50" s="683"/>
      <c r="VBP50" s="683"/>
      <c r="VBQ50" s="683"/>
      <c r="VBR50" s="683"/>
      <c r="VBS50" s="683"/>
      <c r="VBT50" s="683"/>
      <c r="VBU50" s="683"/>
      <c r="VBV50" s="683"/>
      <c r="VBW50" s="683"/>
      <c r="VBX50" s="683"/>
      <c r="VBY50" s="683"/>
      <c r="VBZ50" s="683"/>
      <c r="VCA50" s="683"/>
      <c r="VCB50" s="683"/>
      <c r="VCC50" s="683"/>
      <c r="VCD50" s="683"/>
      <c r="VCE50" s="683"/>
      <c r="VCF50" s="683"/>
      <c r="VCG50" s="683"/>
      <c r="VCH50" s="683"/>
      <c r="VCI50" s="683"/>
      <c r="VCJ50" s="683"/>
      <c r="VCK50" s="683"/>
      <c r="VCL50" s="683"/>
      <c r="VCM50" s="683"/>
      <c r="VCN50" s="683"/>
      <c r="VCO50" s="683"/>
      <c r="VCP50" s="683"/>
      <c r="VCQ50" s="683"/>
      <c r="VCR50" s="683"/>
      <c r="VCS50" s="683"/>
      <c r="VCT50" s="683"/>
      <c r="VCU50" s="683"/>
      <c r="VCV50" s="683"/>
      <c r="VCW50" s="683"/>
      <c r="VCX50" s="683"/>
      <c r="VCY50" s="683"/>
      <c r="VCZ50" s="683"/>
      <c r="VDA50" s="683"/>
      <c r="VDB50" s="683"/>
      <c r="VDC50" s="683"/>
      <c r="VDD50" s="683"/>
      <c r="VDE50" s="683"/>
      <c r="VDF50" s="683"/>
      <c r="VDG50" s="683"/>
      <c r="VDH50" s="683"/>
      <c r="VDI50" s="683"/>
      <c r="VDJ50" s="683"/>
      <c r="VDK50" s="683"/>
      <c r="VDL50" s="683"/>
      <c r="VDM50" s="683"/>
      <c r="VDN50" s="683"/>
      <c r="VDO50" s="683"/>
      <c r="VDP50" s="683"/>
      <c r="VDQ50" s="683"/>
      <c r="VDR50" s="683"/>
      <c r="VDS50" s="683"/>
      <c r="VDT50" s="683"/>
      <c r="VDU50" s="683"/>
      <c r="VDV50" s="683"/>
      <c r="VDW50" s="683"/>
      <c r="VDX50" s="683"/>
      <c r="VDY50" s="683"/>
      <c r="VDZ50" s="683"/>
      <c r="VEA50" s="683"/>
      <c r="VEB50" s="683"/>
      <c r="VEC50" s="683"/>
      <c r="VED50" s="683"/>
      <c r="VEE50" s="683"/>
      <c r="VEF50" s="683"/>
      <c r="VEG50" s="683"/>
      <c r="VEH50" s="683"/>
      <c r="VEI50" s="683"/>
      <c r="VEJ50" s="683"/>
      <c r="VEK50" s="683"/>
      <c r="VEL50" s="683"/>
      <c r="VEM50" s="683"/>
      <c r="VEN50" s="683"/>
      <c r="VEO50" s="683"/>
      <c r="VEP50" s="683"/>
      <c r="VEQ50" s="683"/>
      <c r="VER50" s="683"/>
      <c r="VES50" s="683"/>
      <c r="VET50" s="683"/>
      <c r="VEU50" s="683"/>
      <c r="VEV50" s="683"/>
      <c r="VEW50" s="683"/>
      <c r="VEX50" s="683"/>
      <c r="VEY50" s="683"/>
      <c r="VEZ50" s="683"/>
      <c r="VFA50" s="683"/>
      <c r="VFB50" s="683"/>
      <c r="VFC50" s="683"/>
      <c r="VFD50" s="683"/>
      <c r="VFE50" s="683"/>
      <c r="VFF50" s="683"/>
      <c r="VFG50" s="683"/>
      <c r="VFH50" s="683"/>
      <c r="VFI50" s="683"/>
      <c r="VFJ50" s="683"/>
      <c r="VFK50" s="683"/>
      <c r="VFL50" s="683"/>
      <c r="VFM50" s="683"/>
      <c r="VFN50" s="683"/>
      <c r="VFO50" s="683"/>
      <c r="VFP50" s="683"/>
      <c r="VFQ50" s="683"/>
      <c r="VFR50" s="683"/>
      <c r="VFS50" s="683"/>
      <c r="VFT50" s="683"/>
      <c r="VFU50" s="683"/>
      <c r="VFV50" s="683"/>
      <c r="VFW50" s="683"/>
      <c r="VFX50" s="683"/>
      <c r="VFY50" s="683"/>
      <c r="VFZ50" s="683"/>
      <c r="VGA50" s="683"/>
      <c r="VGB50" s="683"/>
      <c r="VGC50" s="683"/>
      <c r="VGD50" s="683"/>
      <c r="VGE50" s="683"/>
      <c r="VGF50" s="683"/>
      <c r="VGG50" s="683"/>
      <c r="VGH50" s="683"/>
      <c r="VGI50" s="683"/>
      <c r="VGJ50" s="683"/>
      <c r="VGK50" s="683"/>
      <c r="VGL50" s="683"/>
      <c r="VGM50" s="683"/>
      <c r="VGN50" s="683"/>
      <c r="VGO50" s="683"/>
      <c r="VGP50" s="683"/>
      <c r="VGQ50" s="683"/>
      <c r="VGR50" s="683"/>
      <c r="VGS50" s="683"/>
      <c r="VGT50" s="683"/>
      <c r="VGU50" s="683"/>
      <c r="VGV50" s="683"/>
      <c r="VGW50" s="683"/>
      <c r="VGX50" s="683"/>
      <c r="VGY50" s="683"/>
      <c r="VGZ50" s="683"/>
      <c r="VHA50" s="683"/>
      <c r="VHB50" s="683"/>
      <c r="VHC50" s="683"/>
      <c r="VHD50" s="683"/>
      <c r="VHE50" s="683"/>
      <c r="VHF50" s="683"/>
      <c r="VHG50" s="683"/>
      <c r="VHH50" s="683"/>
      <c r="VHI50" s="683"/>
      <c r="VHJ50" s="683"/>
      <c r="VHK50" s="683"/>
      <c r="VHL50" s="683"/>
      <c r="VHM50" s="683"/>
      <c r="VHN50" s="683"/>
      <c r="VHO50" s="683"/>
      <c r="VHP50" s="683"/>
      <c r="VHQ50" s="683"/>
      <c r="VHR50" s="683"/>
      <c r="VHS50" s="683"/>
      <c r="VHT50" s="683"/>
      <c r="VHU50" s="683"/>
      <c r="VHV50" s="683"/>
      <c r="VHW50" s="683"/>
      <c r="VHX50" s="683"/>
      <c r="VHY50" s="683"/>
      <c r="VHZ50" s="683"/>
      <c r="VIA50" s="683"/>
      <c r="VIB50" s="683"/>
      <c r="VIC50" s="683"/>
      <c r="VID50" s="683"/>
      <c r="VIE50" s="683"/>
      <c r="VIF50" s="683"/>
      <c r="VIG50" s="683"/>
      <c r="VIH50" s="683"/>
      <c r="VII50" s="683"/>
      <c r="VIJ50" s="683"/>
      <c r="VIK50" s="683"/>
      <c r="VIL50" s="683"/>
      <c r="VIM50" s="683"/>
      <c r="VIN50" s="683"/>
      <c r="VIO50" s="683"/>
      <c r="VIP50" s="683"/>
      <c r="VIQ50" s="683"/>
      <c r="VIR50" s="683"/>
      <c r="VIS50" s="683"/>
      <c r="VIT50" s="683"/>
      <c r="VIU50" s="683"/>
      <c r="VIV50" s="683"/>
      <c r="VIW50" s="683"/>
      <c r="VIX50" s="683"/>
      <c r="VIY50" s="683"/>
      <c r="VIZ50" s="683"/>
      <c r="VJA50" s="683"/>
      <c r="VJB50" s="683"/>
      <c r="VJC50" s="683"/>
      <c r="VJD50" s="683"/>
      <c r="VJE50" s="683"/>
      <c r="VJF50" s="683"/>
      <c r="VJG50" s="683"/>
      <c r="VJH50" s="683"/>
      <c r="VJI50" s="683"/>
      <c r="VJJ50" s="683"/>
      <c r="VJK50" s="683"/>
      <c r="VJL50" s="683"/>
      <c r="VJM50" s="683"/>
      <c r="VJN50" s="683"/>
      <c r="VJO50" s="683"/>
      <c r="VJP50" s="683"/>
      <c r="VJQ50" s="683"/>
      <c r="VJR50" s="683"/>
      <c r="VJS50" s="683"/>
      <c r="VJT50" s="683"/>
      <c r="VJU50" s="683"/>
      <c r="VJV50" s="683"/>
      <c r="VJW50" s="683"/>
      <c r="VJX50" s="683"/>
      <c r="VJY50" s="683"/>
      <c r="VJZ50" s="683"/>
      <c r="VKA50" s="683"/>
      <c r="VKB50" s="683"/>
      <c r="VKC50" s="683"/>
      <c r="VKD50" s="683"/>
      <c r="VKE50" s="683"/>
      <c r="VKF50" s="683"/>
      <c r="VKG50" s="683"/>
      <c r="VKH50" s="683"/>
      <c r="VKI50" s="683"/>
      <c r="VKJ50" s="683"/>
      <c r="VKK50" s="683"/>
      <c r="VKL50" s="683"/>
      <c r="VKM50" s="683"/>
      <c r="VKN50" s="683"/>
      <c r="VKO50" s="683"/>
      <c r="VKP50" s="683"/>
      <c r="VKQ50" s="683"/>
      <c r="VKR50" s="683"/>
      <c r="VKS50" s="683"/>
      <c r="VKT50" s="683"/>
      <c r="VKU50" s="683"/>
      <c r="VKV50" s="683"/>
      <c r="VKW50" s="683"/>
      <c r="VKX50" s="683"/>
      <c r="VKY50" s="683"/>
      <c r="VKZ50" s="683"/>
      <c r="VLA50" s="683"/>
      <c r="VLB50" s="683"/>
      <c r="VLC50" s="683"/>
      <c r="VLD50" s="683"/>
      <c r="VLE50" s="683"/>
      <c r="VLF50" s="683"/>
      <c r="VLG50" s="683"/>
      <c r="VLH50" s="683"/>
      <c r="VLI50" s="683"/>
      <c r="VLJ50" s="683"/>
      <c r="VLK50" s="683"/>
      <c r="VLL50" s="683"/>
      <c r="VLM50" s="683"/>
      <c r="VLN50" s="683"/>
      <c r="VLO50" s="683"/>
      <c r="VLP50" s="683"/>
      <c r="VLQ50" s="683"/>
      <c r="VLR50" s="683"/>
      <c r="VLS50" s="683"/>
      <c r="VLT50" s="683"/>
      <c r="VLU50" s="683"/>
      <c r="VLV50" s="683"/>
      <c r="VLW50" s="683"/>
      <c r="VLX50" s="683"/>
      <c r="VLY50" s="683"/>
      <c r="VLZ50" s="683"/>
      <c r="VMA50" s="683"/>
      <c r="VMB50" s="683"/>
      <c r="VMC50" s="683"/>
      <c r="VMD50" s="683"/>
      <c r="VME50" s="683"/>
      <c r="VMF50" s="683"/>
      <c r="VMG50" s="683"/>
      <c r="VMH50" s="683"/>
      <c r="VMI50" s="683"/>
      <c r="VMJ50" s="683"/>
      <c r="VMK50" s="683"/>
      <c r="VML50" s="683"/>
      <c r="VMM50" s="683"/>
      <c r="VMN50" s="683"/>
      <c r="VMO50" s="683"/>
      <c r="VMP50" s="683"/>
      <c r="VMQ50" s="683"/>
      <c r="VMR50" s="683"/>
      <c r="VMS50" s="683"/>
      <c r="VMT50" s="683"/>
      <c r="VMU50" s="683"/>
      <c r="VMV50" s="683"/>
      <c r="VMW50" s="683"/>
      <c r="VMX50" s="683"/>
      <c r="VMY50" s="683"/>
      <c r="VMZ50" s="683"/>
      <c r="VNA50" s="683"/>
      <c r="VNB50" s="683"/>
      <c r="VNC50" s="683"/>
      <c r="VND50" s="683"/>
      <c r="VNE50" s="683"/>
      <c r="VNF50" s="683"/>
      <c r="VNG50" s="683"/>
      <c r="VNH50" s="683"/>
      <c r="VNI50" s="683"/>
      <c r="VNJ50" s="683"/>
      <c r="VNK50" s="683"/>
      <c r="VNL50" s="683"/>
      <c r="VNM50" s="683"/>
      <c r="VNN50" s="683"/>
      <c r="VNO50" s="683"/>
      <c r="VNP50" s="683"/>
      <c r="VNQ50" s="683"/>
      <c r="VNR50" s="683"/>
      <c r="VNS50" s="683"/>
      <c r="VNT50" s="683"/>
      <c r="VNU50" s="683"/>
      <c r="VNV50" s="683"/>
      <c r="VNW50" s="683"/>
      <c r="VNX50" s="683"/>
      <c r="VNY50" s="683"/>
      <c r="VNZ50" s="683"/>
      <c r="VOA50" s="683"/>
      <c r="VOB50" s="683"/>
      <c r="VOC50" s="683"/>
      <c r="VOD50" s="683"/>
      <c r="VOE50" s="683"/>
      <c r="VOF50" s="683"/>
      <c r="VOG50" s="683"/>
      <c r="VOH50" s="683"/>
      <c r="VOI50" s="683"/>
      <c r="VOJ50" s="683"/>
      <c r="VOK50" s="683"/>
      <c r="VOL50" s="683"/>
      <c r="VOM50" s="683"/>
      <c r="VON50" s="683"/>
      <c r="VOO50" s="683"/>
      <c r="VOP50" s="683"/>
      <c r="VOQ50" s="683"/>
      <c r="VOR50" s="683"/>
      <c r="VOS50" s="683"/>
      <c r="VOT50" s="683"/>
      <c r="VOU50" s="683"/>
      <c r="VOV50" s="683"/>
      <c r="VOW50" s="683"/>
      <c r="VOX50" s="683"/>
      <c r="VOY50" s="683"/>
      <c r="VOZ50" s="683"/>
      <c r="VPA50" s="683"/>
      <c r="VPB50" s="683"/>
      <c r="VPC50" s="683"/>
      <c r="VPD50" s="683"/>
      <c r="VPE50" s="683"/>
      <c r="VPF50" s="683"/>
      <c r="VPG50" s="683"/>
      <c r="VPH50" s="683"/>
      <c r="VPI50" s="683"/>
      <c r="VPJ50" s="683"/>
      <c r="VPK50" s="683"/>
      <c r="VPL50" s="683"/>
      <c r="VPM50" s="683"/>
      <c r="VPN50" s="683"/>
      <c r="VPO50" s="683"/>
      <c r="VPP50" s="683"/>
      <c r="VPQ50" s="683"/>
      <c r="VPR50" s="683"/>
      <c r="VPS50" s="683"/>
      <c r="VPT50" s="683"/>
      <c r="VPU50" s="683"/>
      <c r="VPV50" s="683"/>
      <c r="VPW50" s="683"/>
      <c r="VPX50" s="683"/>
      <c r="VPY50" s="683"/>
      <c r="VPZ50" s="683"/>
      <c r="VQA50" s="683"/>
      <c r="VQB50" s="683"/>
      <c r="VQC50" s="683"/>
      <c r="VQD50" s="683"/>
      <c r="VQE50" s="683"/>
      <c r="VQF50" s="683"/>
      <c r="VQG50" s="683"/>
      <c r="VQH50" s="683"/>
      <c r="VQI50" s="683"/>
      <c r="VQJ50" s="683"/>
      <c r="VQK50" s="683"/>
      <c r="VQL50" s="683"/>
      <c r="VQM50" s="683"/>
      <c r="VQN50" s="683"/>
      <c r="VQO50" s="683"/>
      <c r="VQP50" s="683"/>
      <c r="VQQ50" s="683"/>
      <c r="VQR50" s="683"/>
      <c r="VQS50" s="683"/>
      <c r="VQT50" s="683"/>
      <c r="VQU50" s="683"/>
      <c r="VQV50" s="683"/>
      <c r="VQW50" s="683"/>
      <c r="VQX50" s="683"/>
      <c r="VQY50" s="683"/>
      <c r="VQZ50" s="683"/>
      <c r="VRA50" s="683"/>
      <c r="VRB50" s="683"/>
      <c r="VRC50" s="683"/>
      <c r="VRD50" s="683"/>
      <c r="VRE50" s="683"/>
      <c r="VRF50" s="683"/>
      <c r="VRG50" s="683"/>
      <c r="VRH50" s="683"/>
      <c r="VRI50" s="683"/>
      <c r="VRJ50" s="683"/>
      <c r="VRK50" s="683"/>
      <c r="VRL50" s="683"/>
      <c r="VRM50" s="683"/>
      <c r="VRN50" s="683"/>
      <c r="VRO50" s="683"/>
      <c r="VRP50" s="683"/>
      <c r="VRQ50" s="683"/>
      <c r="VRR50" s="683"/>
      <c r="VRS50" s="683"/>
      <c r="VRT50" s="683"/>
      <c r="VRU50" s="683"/>
      <c r="VRV50" s="683"/>
      <c r="VRW50" s="683"/>
      <c r="VRX50" s="683"/>
      <c r="VRY50" s="683"/>
      <c r="VRZ50" s="683"/>
      <c r="VSA50" s="683"/>
      <c r="VSB50" s="683"/>
      <c r="VSC50" s="683"/>
      <c r="VSD50" s="683"/>
      <c r="VSE50" s="683"/>
      <c r="VSF50" s="683"/>
      <c r="VSG50" s="683"/>
      <c r="VSH50" s="683"/>
      <c r="VSI50" s="683"/>
      <c r="VSJ50" s="683"/>
      <c r="VSK50" s="683"/>
      <c r="VSL50" s="683"/>
      <c r="VSM50" s="683"/>
      <c r="VSN50" s="683"/>
      <c r="VSO50" s="683"/>
      <c r="VSP50" s="683"/>
      <c r="VSQ50" s="683"/>
      <c r="VSR50" s="683"/>
      <c r="VSS50" s="683"/>
      <c r="VST50" s="683"/>
      <c r="VSU50" s="683"/>
      <c r="VSV50" s="683"/>
      <c r="VSW50" s="683"/>
      <c r="VSX50" s="683"/>
      <c r="VSY50" s="683"/>
      <c r="VSZ50" s="683"/>
      <c r="VTA50" s="683"/>
      <c r="VTB50" s="683"/>
      <c r="VTC50" s="683"/>
      <c r="VTD50" s="683"/>
      <c r="VTE50" s="683"/>
      <c r="VTF50" s="683"/>
      <c r="VTG50" s="683"/>
      <c r="VTH50" s="683"/>
      <c r="VTI50" s="683"/>
      <c r="VTJ50" s="683"/>
      <c r="VTK50" s="683"/>
      <c r="VTL50" s="683"/>
      <c r="VTM50" s="683"/>
      <c r="VTN50" s="683"/>
      <c r="VTO50" s="683"/>
      <c r="VTP50" s="683"/>
      <c r="VTQ50" s="683"/>
      <c r="VTR50" s="683"/>
      <c r="VTS50" s="683"/>
      <c r="VTT50" s="683"/>
      <c r="VTU50" s="683"/>
      <c r="VTV50" s="683"/>
      <c r="VTW50" s="683"/>
      <c r="VTX50" s="683"/>
      <c r="VTY50" s="683"/>
      <c r="VTZ50" s="683"/>
      <c r="VUA50" s="683"/>
      <c r="VUB50" s="683"/>
      <c r="VUC50" s="683"/>
      <c r="VUD50" s="683"/>
      <c r="VUE50" s="683"/>
      <c r="VUF50" s="683"/>
      <c r="VUG50" s="683"/>
      <c r="VUH50" s="683"/>
      <c r="VUI50" s="683"/>
      <c r="VUJ50" s="683"/>
      <c r="VUK50" s="683"/>
      <c r="VUL50" s="683"/>
      <c r="VUM50" s="683"/>
      <c r="VUN50" s="683"/>
      <c r="VUO50" s="683"/>
      <c r="VUP50" s="683"/>
      <c r="VUQ50" s="683"/>
      <c r="VUR50" s="683"/>
      <c r="VUS50" s="683"/>
      <c r="VUT50" s="683"/>
      <c r="VUU50" s="683"/>
      <c r="VUV50" s="683"/>
      <c r="VUW50" s="683"/>
      <c r="VUX50" s="683"/>
      <c r="VUY50" s="683"/>
      <c r="VUZ50" s="683"/>
      <c r="VVA50" s="683"/>
      <c r="VVB50" s="683"/>
      <c r="VVC50" s="683"/>
      <c r="VVD50" s="683"/>
      <c r="VVE50" s="683"/>
      <c r="VVF50" s="683"/>
      <c r="VVG50" s="683"/>
      <c r="VVH50" s="683"/>
      <c r="VVI50" s="683"/>
      <c r="VVJ50" s="683"/>
      <c r="VVK50" s="683"/>
      <c r="VVL50" s="683"/>
      <c r="VVM50" s="683"/>
      <c r="VVN50" s="683"/>
      <c r="VVO50" s="683"/>
      <c r="VVP50" s="683"/>
      <c r="VVQ50" s="683"/>
      <c r="VVR50" s="683"/>
      <c r="VVS50" s="683"/>
      <c r="VVT50" s="683"/>
      <c r="VVU50" s="683"/>
      <c r="VVV50" s="683"/>
      <c r="VVW50" s="683"/>
      <c r="VVX50" s="683"/>
      <c r="VVY50" s="683"/>
      <c r="VVZ50" s="683"/>
      <c r="VWA50" s="683"/>
      <c r="VWB50" s="683"/>
      <c r="VWC50" s="683"/>
      <c r="VWD50" s="683"/>
      <c r="VWE50" s="683"/>
      <c r="VWF50" s="683"/>
      <c r="VWG50" s="683"/>
      <c r="VWH50" s="683"/>
      <c r="VWI50" s="683"/>
      <c r="VWJ50" s="683"/>
      <c r="VWK50" s="683"/>
      <c r="VWL50" s="683"/>
      <c r="VWM50" s="683"/>
      <c r="VWN50" s="683"/>
      <c r="VWO50" s="683"/>
      <c r="VWP50" s="683"/>
      <c r="VWQ50" s="683"/>
      <c r="VWR50" s="683"/>
      <c r="VWS50" s="683"/>
      <c r="VWT50" s="683"/>
      <c r="VWU50" s="683"/>
      <c r="VWV50" s="683"/>
      <c r="VWW50" s="683"/>
      <c r="VWX50" s="683"/>
      <c r="VWY50" s="683"/>
      <c r="VWZ50" s="683"/>
      <c r="VXA50" s="683"/>
      <c r="VXB50" s="683"/>
      <c r="VXC50" s="683"/>
      <c r="VXD50" s="683"/>
      <c r="VXE50" s="683"/>
      <c r="VXF50" s="683"/>
      <c r="VXG50" s="683"/>
      <c r="VXH50" s="683"/>
      <c r="VXI50" s="683"/>
      <c r="VXJ50" s="683"/>
      <c r="VXK50" s="683"/>
      <c r="VXL50" s="683"/>
      <c r="VXM50" s="683"/>
      <c r="VXN50" s="683"/>
      <c r="VXO50" s="683"/>
      <c r="VXP50" s="683"/>
      <c r="VXQ50" s="683"/>
      <c r="VXR50" s="683"/>
      <c r="VXS50" s="683"/>
      <c r="VXT50" s="683"/>
      <c r="VXU50" s="683"/>
      <c r="VXV50" s="683"/>
      <c r="VXW50" s="683"/>
      <c r="VXX50" s="683"/>
      <c r="VXY50" s="683"/>
      <c r="VXZ50" s="683"/>
      <c r="VYA50" s="683"/>
      <c r="VYB50" s="683"/>
      <c r="VYC50" s="683"/>
      <c r="VYD50" s="683"/>
      <c r="VYE50" s="683"/>
      <c r="VYF50" s="683"/>
      <c r="VYG50" s="683"/>
      <c r="VYH50" s="683"/>
      <c r="VYI50" s="683"/>
      <c r="VYJ50" s="683"/>
      <c r="VYK50" s="683"/>
      <c r="VYL50" s="683"/>
      <c r="VYM50" s="683"/>
      <c r="VYN50" s="683"/>
      <c r="VYO50" s="683"/>
      <c r="VYP50" s="683"/>
      <c r="VYQ50" s="683"/>
      <c r="VYR50" s="683"/>
      <c r="VYS50" s="683"/>
      <c r="VYT50" s="683"/>
      <c r="VYU50" s="683"/>
      <c r="VYV50" s="683"/>
      <c r="VYW50" s="683"/>
      <c r="VYX50" s="683"/>
      <c r="VYY50" s="683"/>
      <c r="VYZ50" s="683"/>
      <c r="VZA50" s="683"/>
      <c r="VZB50" s="683"/>
      <c r="VZC50" s="683"/>
      <c r="VZD50" s="683"/>
      <c r="VZE50" s="683"/>
      <c r="VZF50" s="683"/>
      <c r="VZG50" s="683"/>
      <c r="VZH50" s="683"/>
      <c r="VZI50" s="683"/>
      <c r="VZJ50" s="683"/>
      <c r="VZK50" s="683"/>
      <c r="VZL50" s="683"/>
      <c r="VZM50" s="683"/>
      <c r="VZN50" s="683"/>
      <c r="VZO50" s="683"/>
      <c r="VZP50" s="683"/>
      <c r="VZQ50" s="683"/>
      <c r="VZR50" s="683"/>
      <c r="VZS50" s="683"/>
      <c r="VZT50" s="683"/>
      <c r="VZU50" s="683"/>
      <c r="VZV50" s="683"/>
      <c r="VZW50" s="683"/>
      <c r="VZX50" s="683"/>
      <c r="VZY50" s="683"/>
      <c r="VZZ50" s="683"/>
      <c r="WAA50" s="683"/>
      <c r="WAB50" s="683"/>
      <c r="WAC50" s="683"/>
      <c r="WAD50" s="683"/>
      <c r="WAE50" s="683"/>
      <c r="WAF50" s="683"/>
      <c r="WAG50" s="683"/>
      <c r="WAH50" s="683"/>
      <c r="WAI50" s="683"/>
      <c r="WAJ50" s="683"/>
      <c r="WAK50" s="683"/>
      <c r="WAL50" s="683"/>
      <c r="WAM50" s="683"/>
      <c r="WAN50" s="683"/>
      <c r="WAO50" s="683"/>
      <c r="WAP50" s="683"/>
      <c r="WAQ50" s="683"/>
      <c r="WAR50" s="683"/>
      <c r="WAS50" s="683"/>
      <c r="WAT50" s="683"/>
      <c r="WAU50" s="683"/>
      <c r="WAV50" s="683"/>
      <c r="WAW50" s="683"/>
      <c r="WAX50" s="683"/>
      <c r="WAY50" s="683"/>
      <c r="WAZ50" s="683"/>
      <c r="WBA50" s="683"/>
      <c r="WBB50" s="683"/>
      <c r="WBC50" s="683"/>
      <c r="WBD50" s="683"/>
      <c r="WBE50" s="683"/>
      <c r="WBF50" s="683"/>
      <c r="WBG50" s="683"/>
      <c r="WBH50" s="683"/>
      <c r="WBI50" s="683"/>
      <c r="WBJ50" s="683"/>
      <c r="WBK50" s="683"/>
      <c r="WBL50" s="683"/>
      <c r="WBM50" s="683"/>
      <c r="WBN50" s="683"/>
      <c r="WBO50" s="683"/>
      <c r="WBP50" s="683"/>
      <c r="WBQ50" s="683"/>
      <c r="WBR50" s="683"/>
      <c r="WBS50" s="683"/>
      <c r="WBT50" s="683"/>
      <c r="WBU50" s="683"/>
      <c r="WBV50" s="683"/>
      <c r="WBW50" s="683"/>
      <c r="WBX50" s="683"/>
      <c r="WBY50" s="683"/>
      <c r="WBZ50" s="683"/>
      <c r="WCA50" s="683"/>
      <c r="WCB50" s="683"/>
      <c r="WCC50" s="683"/>
      <c r="WCD50" s="683"/>
      <c r="WCE50" s="683"/>
      <c r="WCF50" s="683"/>
      <c r="WCG50" s="683"/>
      <c r="WCH50" s="683"/>
      <c r="WCI50" s="683"/>
      <c r="WCJ50" s="683"/>
      <c r="WCK50" s="683"/>
      <c r="WCL50" s="683"/>
      <c r="WCM50" s="683"/>
      <c r="WCN50" s="683"/>
      <c r="WCO50" s="683"/>
      <c r="WCP50" s="683"/>
      <c r="WCQ50" s="683"/>
      <c r="WCR50" s="683"/>
      <c r="WCS50" s="683"/>
      <c r="WCT50" s="683"/>
      <c r="WCU50" s="683"/>
      <c r="WCV50" s="683"/>
      <c r="WCW50" s="683"/>
      <c r="WCX50" s="683"/>
      <c r="WCY50" s="683"/>
      <c r="WCZ50" s="683"/>
      <c r="WDA50" s="683"/>
      <c r="WDB50" s="683"/>
      <c r="WDC50" s="683"/>
      <c r="WDD50" s="683"/>
      <c r="WDE50" s="683"/>
      <c r="WDF50" s="683"/>
      <c r="WDG50" s="683"/>
      <c r="WDH50" s="683"/>
      <c r="WDI50" s="683"/>
      <c r="WDJ50" s="683"/>
      <c r="WDK50" s="683"/>
      <c r="WDL50" s="683"/>
      <c r="WDM50" s="683"/>
      <c r="WDN50" s="683"/>
      <c r="WDO50" s="683"/>
      <c r="WDP50" s="683"/>
      <c r="WDQ50" s="683"/>
      <c r="WDR50" s="683"/>
      <c r="WDS50" s="683"/>
      <c r="WDT50" s="683"/>
      <c r="WDU50" s="683"/>
      <c r="WDV50" s="683"/>
      <c r="WDW50" s="683"/>
      <c r="WDX50" s="683"/>
      <c r="WDY50" s="683"/>
      <c r="WDZ50" s="683"/>
      <c r="WEA50" s="683"/>
      <c r="WEB50" s="683"/>
      <c r="WEC50" s="683"/>
      <c r="WED50" s="683"/>
      <c r="WEE50" s="683"/>
      <c r="WEF50" s="683"/>
      <c r="WEG50" s="683"/>
      <c r="WEH50" s="683"/>
      <c r="WEI50" s="683"/>
      <c r="WEJ50" s="683"/>
      <c r="WEK50" s="683"/>
      <c r="WEL50" s="683"/>
      <c r="WEM50" s="683"/>
      <c r="WEN50" s="683"/>
      <c r="WEO50" s="683"/>
      <c r="WEP50" s="683"/>
      <c r="WEQ50" s="683"/>
      <c r="WER50" s="683"/>
      <c r="WES50" s="683"/>
      <c r="WET50" s="683"/>
      <c r="WEU50" s="683"/>
      <c r="WEV50" s="683"/>
      <c r="WEW50" s="683"/>
      <c r="WEX50" s="683"/>
      <c r="WEY50" s="683"/>
      <c r="WEZ50" s="683"/>
      <c r="WFA50" s="683"/>
      <c r="WFB50" s="683"/>
      <c r="WFC50" s="683"/>
      <c r="WFD50" s="683"/>
      <c r="WFE50" s="683"/>
      <c r="WFF50" s="683"/>
      <c r="WFG50" s="683"/>
      <c r="WFH50" s="683"/>
      <c r="WFI50" s="683"/>
      <c r="WFJ50" s="683"/>
      <c r="WFK50" s="683"/>
      <c r="WFL50" s="683"/>
      <c r="WFM50" s="683"/>
      <c r="WFN50" s="683"/>
      <c r="WFO50" s="683"/>
      <c r="WFP50" s="683"/>
      <c r="WFQ50" s="683"/>
      <c r="WFR50" s="683"/>
      <c r="WFS50" s="683"/>
      <c r="WFT50" s="683"/>
      <c r="WFU50" s="683"/>
      <c r="WFV50" s="683"/>
      <c r="WFW50" s="683"/>
      <c r="WFX50" s="683"/>
      <c r="WFY50" s="683"/>
      <c r="WFZ50" s="683"/>
      <c r="WGA50" s="683"/>
      <c r="WGB50" s="683"/>
      <c r="WGC50" s="683"/>
      <c r="WGD50" s="683"/>
      <c r="WGE50" s="683"/>
      <c r="WGF50" s="683"/>
      <c r="WGG50" s="683"/>
      <c r="WGH50" s="683"/>
      <c r="WGI50" s="683"/>
      <c r="WGJ50" s="683"/>
      <c r="WGK50" s="683"/>
      <c r="WGL50" s="683"/>
      <c r="WGM50" s="683"/>
      <c r="WGN50" s="683"/>
      <c r="WGO50" s="683"/>
      <c r="WGP50" s="683"/>
      <c r="WGQ50" s="683"/>
      <c r="WGR50" s="683"/>
      <c r="WGS50" s="683"/>
      <c r="WGT50" s="683"/>
      <c r="WGU50" s="683"/>
      <c r="WGV50" s="683"/>
      <c r="WGW50" s="683"/>
      <c r="WGX50" s="683"/>
      <c r="WGY50" s="683"/>
      <c r="WGZ50" s="683"/>
      <c r="WHA50" s="683"/>
      <c r="WHB50" s="683"/>
      <c r="WHC50" s="683"/>
      <c r="WHD50" s="683"/>
      <c r="WHE50" s="683"/>
      <c r="WHF50" s="683"/>
      <c r="WHG50" s="683"/>
      <c r="WHH50" s="683"/>
      <c r="WHI50" s="683"/>
      <c r="WHJ50" s="683"/>
      <c r="WHK50" s="683"/>
      <c r="WHL50" s="683"/>
      <c r="WHM50" s="683"/>
      <c r="WHN50" s="683"/>
      <c r="WHO50" s="683"/>
      <c r="WHP50" s="683"/>
      <c r="WHQ50" s="683"/>
      <c r="WHR50" s="683"/>
      <c r="WHS50" s="683"/>
      <c r="WHT50" s="683"/>
      <c r="WHU50" s="683"/>
      <c r="WHV50" s="683"/>
      <c r="WHW50" s="683"/>
      <c r="WHX50" s="683"/>
      <c r="WHY50" s="683"/>
      <c r="WHZ50" s="683"/>
      <c r="WIA50" s="683"/>
      <c r="WIB50" s="683"/>
      <c r="WIC50" s="683"/>
      <c r="WID50" s="683"/>
      <c r="WIE50" s="683"/>
      <c r="WIF50" s="683"/>
      <c r="WIG50" s="683"/>
      <c r="WIH50" s="683"/>
      <c r="WII50" s="683"/>
      <c r="WIJ50" s="683"/>
      <c r="WIK50" s="683"/>
      <c r="WIL50" s="683"/>
      <c r="WIM50" s="683"/>
      <c r="WIN50" s="683"/>
      <c r="WIO50" s="683"/>
      <c r="WIP50" s="683"/>
      <c r="WIQ50" s="683"/>
      <c r="WIR50" s="683"/>
      <c r="WIS50" s="683"/>
      <c r="WIT50" s="683"/>
      <c r="WIU50" s="683"/>
      <c r="WIV50" s="683"/>
      <c r="WIW50" s="683"/>
      <c r="WIX50" s="683"/>
      <c r="WIY50" s="683"/>
      <c r="WIZ50" s="683"/>
      <c r="WJA50" s="683"/>
      <c r="WJB50" s="683"/>
      <c r="WJC50" s="683"/>
      <c r="WJD50" s="683"/>
      <c r="WJE50" s="683"/>
      <c r="WJF50" s="683"/>
      <c r="WJG50" s="683"/>
      <c r="WJH50" s="683"/>
      <c r="WJI50" s="683"/>
      <c r="WJJ50" s="683"/>
      <c r="WJK50" s="683"/>
      <c r="WJL50" s="683"/>
      <c r="WJM50" s="683"/>
      <c r="WJN50" s="683"/>
      <c r="WJO50" s="683"/>
      <c r="WJP50" s="683"/>
      <c r="WJQ50" s="683"/>
      <c r="WJR50" s="683"/>
      <c r="WJS50" s="683"/>
      <c r="WJT50" s="683"/>
      <c r="WJU50" s="683"/>
      <c r="WJV50" s="683"/>
      <c r="WJW50" s="683"/>
      <c r="WJX50" s="683"/>
      <c r="WJY50" s="683"/>
      <c r="WJZ50" s="683"/>
      <c r="WKA50" s="683"/>
      <c r="WKB50" s="683"/>
      <c r="WKC50" s="683"/>
      <c r="WKD50" s="683"/>
      <c r="WKE50" s="683"/>
      <c r="WKF50" s="683"/>
      <c r="WKG50" s="683"/>
      <c r="WKH50" s="683"/>
      <c r="WKI50" s="683"/>
      <c r="WKJ50" s="683"/>
      <c r="WKK50" s="683"/>
      <c r="WKL50" s="683"/>
      <c r="WKM50" s="683"/>
      <c r="WKN50" s="683"/>
      <c r="WKO50" s="683"/>
      <c r="WKP50" s="683"/>
      <c r="WKQ50" s="683"/>
      <c r="WKR50" s="683"/>
      <c r="WKS50" s="683"/>
      <c r="WKT50" s="683"/>
      <c r="WKU50" s="683"/>
      <c r="WKV50" s="683"/>
      <c r="WKW50" s="683"/>
      <c r="WKX50" s="683"/>
      <c r="WKY50" s="683"/>
      <c r="WKZ50" s="683"/>
      <c r="WLA50" s="683"/>
      <c r="WLB50" s="683"/>
      <c r="WLC50" s="683"/>
      <c r="WLD50" s="683"/>
      <c r="WLE50" s="683"/>
      <c r="WLF50" s="683"/>
      <c r="WLG50" s="683"/>
      <c r="WLH50" s="683"/>
      <c r="WLI50" s="683"/>
      <c r="WLJ50" s="683"/>
      <c r="WLK50" s="683"/>
      <c r="WLL50" s="683"/>
      <c r="WLM50" s="683"/>
      <c r="WLN50" s="683"/>
      <c r="WLO50" s="683"/>
      <c r="WLP50" s="683"/>
      <c r="WLQ50" s="683"/>
      <c r="WLR50" s="683"/>
      <c r="WLS50" s="683"/>
      <c r="WLT50" s="683"/>
      <c r="WLU50" s="683"/>
      <c r="WLV50" s="683"/>
      <c r="WLW50" s="683"/>
      <c r="WLX50" s="683"/>
      <c r="WLY50" s="683"/>
      <c r="WLZ50" s="683"/>
      <c r="WMA50" s="683"/>
      <c r="WMB50" s="683"/>
      <c r="WMC50" s="683"/>
      <c r="WMD50" s="683"/>
      <c r="WME50" s="683"/>
      <c r="WMF50" s="683"/>
      <c r="WMG50" s="683"/>
      <c r="WMH50" s="683"/>
      <c r="WMI50" s="683"/>
      <c r="WMJ50" s="683"/>
      <c r="WMK50" s="683"/>
      <c r="WML50" s="683"/>
      <c r="WMM50" s="683"/>
      <c r="WMN50" s="683"/>
      <c r="WMO50" s="683"/>
      <c r="WMP50" s="683"/>
      <c r="WMQ50" s="683"/>
      <c r="WMR50" s="683"/>
      <c r="WMS50" s="683"/>
      <c r="WMT50" s="683"/>
      <c r="WMU50" s="683"/>
      <c r="WMV50" s="683"/>
      <c r="WMW50" s="683"/>
      <c r="WMX50" s="683"/>
      <c r="WMY50" s="683"/>
      <c r="WMZ50" s="683"/>
      <c r="WNA50" s="683"/>
      <c r="WNB50" s="683"/>
      <c r="WNC50" s="683"/>
      <c r="WND50" s="683"/>
      <c r="WNE50" s="683"/>
      <c r="WNF50" s="683"/>
      <c r="WNG50" s="683"/>
      <c r="WNH50" s="683"/>
      <c r="WNI50" s="683"/>
      <c r="WNJ50" s="683"/>
      <c r="WNK50" s="683"/>
      <c r="WNL50" s="683"/>
      <c r="WNM50" s="683"/>
      <c r="WNN50" s="683"/>
      <c r="WNO50" s="683"/>
      <c r="WNP50" s="683"/>
      <c r="WNQ50" s="683"/>
      <c r="WNR50" s="683"/>
      <c r="WNS50" s="683"/>
      <c r="WNT50" s="683"/>
      <c r="WNU50" s="683"/>
      <c r="WNV50" s="683"/>
      <c r="WNW50" s="683"/>
      <c r="WNX50" s="683"/>
      <c r="WNY50" s="683"/>
      <c r="WNZ50" s="683"/>
      <c r="WOA50" s="683"/>
      <c r="WOB50" s="683"/>
      <c r="WOC50" s="683"/>
      <c r="WOD50" s="683"/>
      <c r="WOE50" s="683"/>
      <c r="WOF50" s="683"/>
      <c r="WOG50" s="683"/>
      <c r="WOH50" s="683"/>
      <c r="WOI50" s="683"/>
      <c r="WOJ50" s="683"/>
      <c r="WOK50" s="683"/>
      <c r="WOL50" s="683"/>
      <c r="WOM50" s="683"/>
      <c r="WON50" s="683"/>
      <c r="WOO50" s="683"/>
      <c r="WOP50" s="683"/>
      <c r="WOQ50" s="683"/>
      <c r="WOR50" s="683"/>
      <c r="WOS50" s="683"/>
      <c r="WOT50" s="683"/>
      <c r="WOU50" s="683"/>
      <c r="WOV50" s="683"/>
      <c r="WOW50" s="683"/>
      <c r="WOX50" s="683"/>
      <c r="WOY50" s="683"/>
      <c r="WOZ50" s="683"/>
      <c r="WPA50" s="683"/>
      <c r="WPB50" s="683"/>
      <c r="WPC50" s="683"/>
      <c r="WPD50" s="683"/>
      <c r="WPE50" s="683"/>
      <c r="WPF50" s="683"/>
      <c r="WPG50" s="683"/>
      <c r="WPH50" s="683"/>
      <c r="WPI50" s="683"/>
      <c r="WPJ50" s="683"/>
      <c r="WPK50" s="683"/>
      <c r="WPL50" s="683"/>
      <c r="WPM50" s="683"/>
      <c r="WPN50" s="683"/>
      <c r="WPO50" s="683"/>
      <c r="WPP50" s="683"/>
      <c r="WPQ50" s="683"/>
      <c r="WPR50" s="683"/>
      <c r="WPS50" s="683"/>
      <c r="WPT50" s="683"/>
      <c r="WPU50" s="683"/>
      <c r="WPV50" s="683"/>
      <c r="WPW50" s="683"/>
      <c r="WPX50" s="683"/>
      <c r="WPY50" s="683"/>
      <c r="WPZ50" s="683"/>
      <c r="WQA50" s="683"/>
      <c r="WQB50" s="683"/>
      <c r="WQC50" s="683"/>
      <c r="WQD50" s="683"/>
      <c r="WQE50" s="683"/>
      <c r="WQF50" s="683"/>
      <c r="WQG50" s="683"/>
      <c r="WQH50" s="683"/>
      <c r="WQI50" s="683"/>
      <c r="WQJ50" s="683"/>
      <c r="WQK50" s="683"/>
      <c r="WQL50" s="683"/>
      <c r="WQM50" s="683"/>
      <c r="WQN50" s="683"/>
      <c r="WQO50" s="683"/>
      <c r="WQP50" s="683"/>
      <c r="WQQ50" s="683"/>
      <c r="WQR50" s="683"/>
      <c r="WQS50" s="683"/>
      <c r="WQT50" s="683"/>
      <c r="WQU50" s="683"/>
      <c r="WQV50" s="683"/>
      <c r="WQW50" s="683"/>
      <c r="WQX50" s="683"/>
      <c r="WQY50" s="683"/>
      <c r="WQZ50" s="683"/>
      <c r="WRA50" s="683"/>
      <c r="WRB50" s="683"/>
      <c r="WRC50" s="683"/>
      <c r="WRD50" s="683"/>
      <c r="WRE50" s="683"/>
      <c r="WRF50" s="683"/>
      <c r="WRG50" s="683"/>
      <c r="WRH50" s="683"/>
      <c r="WRI50" s="683"/>
      <c r="WRJ50" s="683"/>
      <c r="WRK50" s="683"/>
      <c r="WRL50" s="683"/>
      <c r="WRM50" s="683"/>
      <c r="WRN50" s="683"/>
      <c r="WRO50" s="683"/>
      <c r="WRP50" s="683"/>
      <c r="WRQ50" s="683"/>
      <c r="WRR50" s="683"/>
      <c r="WRS50" s="683"/>
      <c r="WRT50" s="683"/>
      <c r="WRU50" s="683"/>
      <c r="WRV50" s="683"/>
      <c r="WRW50" s="683"/>
      <c r="WRX50" s="683"/>
      <c r="WRY50" s="683"/>
      <c r="WRZ50" s="683"/>
      <c r="WSA50" s="683"/>
      <c r="WSB50" s="683"/>
      <c r="WSC50" s="683"/>
      <c r="WSD50" s="683"/>
      <c r="WSE50" s="683"/>
      <c r="WSF50" s="683"/>
      <c r="WSG50" s="683"/>
      <c r="WSH50" s="683"/>
      <c r="WSI50" s="683"/>
      <c r="WSJ50" s="683"/>
      <c r="WSK50" s="683"/>
      <c r="WSL50" s="683"/>
      <c r="WSM50" s="683"/>
      <c r="WSN50" s="683"/>
      <c r="WSO50" s="683"/>
      <c r="WSP50" s="683"/>
      <c r="WSQ50" s="683"/>
      <c r="WSR50" s="683"/>
      <c r="WSS50" s="683"/>
      <c r="WST50" s="683"/>
      <c r="WSU50" s="683"/>
      <c r="WSV50" s="683"/>
      <c r="WSW50" s="683"/>
      <c r="WSX50" s="683"/>
      <c r="WSY50" s="683"/>
      <c r="WSZ50" s="683"/>
      <c r="WTA50" s="683"/>
      <c r="WTB50" s="683"/>
      <c r="WTC50" s="683"/>
      <c r="WTD50" s="683"/>
      <c r="WTE50" s="683"/>
      <c r="WTF50" s="683"/>
      <c r="WTG50" s="683"/>
      <c r="WTH50" s="683"/>
      <c r="WTI50" s="683"/>
      <c r="WTJ50" s="683"/>
      <c r="WTK50" s="683"/>
      <c r="WTL50" s="683"/>
      <c r="WTM50" s="683"/>
      <c r="WTN50" s="683"/>
      <c r="WTO50" s="683"/>
      <c r="WTP50" s="683"/>
      <c r="WTQ50" s="683"/>
      <c r="WTR50" s="683"/>
      <c r="WTS50" s="683"/>
      <c r="WTT50" s="683"/>
      <c r="WTU50" s="683"/>
      <c r="WTV50" s="683"/>
      <c r="WTW50" s="683"/>
      <c r="WTX50" s="683"/>
      <c r="WTY50" s="683"/>
      <c r="WTZ50" s="683"/>
      <c r="WUA50" s="683"/>
      <c r="WUB50" s="683"/>
      <c r="WUC50" s="683"/>
      <c r="WUD50" s="683"/>
      <c r="WUE50" s="683"/>
      <c r="WUF50" s="683"/>
      <c r="WUG50" s="683"/>
      <c r="WUH50" s="683"/>
      <c r="WUI50" s="683"/>
      <c r="WUJ50" s="683"/>
      <c r="WUK50" s="683"/>
      <c r="WUL50" s="683"/>
      <c r="WUM50" s="683"/>
      <c r="WUN50" s="683"/>
      <c r="WUO50" s="683"/>
      <c r="WUP50" s="683"/>
      <c r="WUQ50" s="683"/>
      <c r="WUR50" s="683"/>
      <c r="WUS50" s="683"/>
      <c r="WUT50" s="683"/>
      <c r="WUU50" s="683"/>
      <c r="WUV50" s="683"/>
      <c r="WUW50" s="683"/>
      <c r="WUX50" s="683"/>
      <c r="WUY50" s="683"/>
      <c r="WUZ50" s="683"/>
      <c r="WVA50" s="683"/>
      <c r="WVB50" s="683"/>
      <c r="WVC50" s="683"/>
      <c r="WVD50" s="683"/>
      <c r="WVE50" s="683"/>
      <c r="WVF50" s="683"/>
      <c r="WVG50" s="683"/>
      <c r="WVH50" s="683"/>
      <c r="WVI50" s="683"/>
      <c r="WVJ50" s="683"/>
      <c r="WVK50" s="683"/>
      <c r="WVL50" s="683"/>
      <c r="WVM50" s="683"/>
      <c r="WVN50" s="683"/>
      <c r="WVO50" s="683"/>
      <c r="WVP50" s="683"/>
      <c r="WVQ50" s="683"/>
      <c r="WVR50" s="683"/>
      <c r="WVS50" s="683"/>
      <c r="WVT50" s="683"/>
    </row>
  </sheetData>
  <mergeCells count="10">
    <mergeCell ref="A1:N1"/>
    <mergeCell ref="A2:N2"/>
    <mergeCell ref="A3:N3"/>
    <mergeCell ref="A4:N4"/>
    <mergeCell ref="A5:N5"/>
    <mergeCell ref="B7:B9"/>
    <mergeCell ref="C7:N7"/>
    <mergeCell ref="C8:F8"/>
    <mergeCell ref="G8:J8"/>
    <mergeCell ref="K8:N8"/>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E261-7D0B-43CA-97B3-8A13890E1FDF}">
  <sheetPr>
    <tabColor theme="0"/>
    <pageSetUpPr fitToPage="1"/>
  </sheetPr>
  <dimension ref="A1:XFD80"/>
  <sheetViews>
    <sheetView showGridLines="0" zoomScale="80" zoomScaleNormal="80" workbookViewId="0">
      <selection activeCell="AQ20" sqref="AQ20"/>
    </sheetView>
  </sheetViews>
  <sheetFormatPr baseColWidth="10" defaultColWidth="11.5703125" defaultRowHeight="15" x14ac:dyDescent="0.25"/>
  <cols>
    <col min="1" max="2" width="7.7109375" style="1523" customWidth="1"/>
    <col min="3" max="3" width="2.7109375" style="1523" customWidth="1"/>
    <col min="4" max="5" width="11.7109375" style="1523" hidden="1" customWidth="1"/>
    <col min="6" max="6" width="2.7109375" style="1523" hidden="1" customWidth="1"/>
    <col min="7" max="8" width="11.7109375" style="1523" hidden="1" customWidth="1"/>
    <col min="9" max="9" width="2.7109375" style="1523" hidden="1" customWidth="1"/>
    <col min="10" max="11" width="11.7109375" style="1523" hidden="1" customWidth="1"/>
    <col min="12" max="12" width="2.7109375" style="1523" hidden="1" customWidth="1"/>
    <col min="13" max="14" width="11.7109375" style="1523" hidden="1" customWidth="1"/>
    <col min="15" max="15" width="2.7109375" style="1523" hidden="1" customWidth="1"/>
    <col min="16" max="17" width="11.7109375" style="1523" hidden="1" customWidth="1"/>
    <col min="18" max="18" width="2.7109375" style="1523" hidden="1" customWidth="1"/>
    <col min="19" max="20" width="11.7109375" style="1523" hidden="1" customWidth="1"/>
    <col min="21" max="21" width="2.7109375" style="1523" hidden="1" customWidth="1"/>
    <col min="22" max="22" width="11.28515625" style="1523" hidden="1" customWidth="1"/>
    <col min="23" max="23" width="11.7109375" style="1523" hidden="1" customWidth="1"/>
    <col min="24" max="24" width="2.7109375" style="1523" hidden="1" customWidth="1"/>
    <col min="25" max="25" width="11.28515625" style="1523" hidden="1" customWidth="1"/>
    <col min="26" max="26" width="11.7109375" style="1523" hidden="1" customWidth="1"/>
    <col min="27" max="27" width="2.7109375" style="1523" hidden="1" customWidth="1"/>
    <col min="28" max="28" width="11.28515625" style="1523" hidden="1" customWidth="1"/>
    <col min="29" max="29" width="11.7109375" style="1523" hidden="1" customWidth="1"/>
    <col min="30" max="30" width="2.7109375" style="1523" customWidth="1"/>
    <col min="31" max="32" width="11.42578125" style="1523" customWidth="1"/>
    <col min="33" max="33" width="2.7109375" style="1523" customWidth="1"/>
    <col min="34" max="35" width="13.5703125" style="1523" customWidth="1"/>
    <col min="36" max="36" width="2.7109375" style="1523" customWidth="1"/>
    <col min="37" max="38" width="13.42578125" style="1523" customWidth="1"/>
    <col min="39" max="39" width="2.7109375" style="1523" customWidth="1"/>
    <col min="40" max="41" width="11.7109375" style="1523" customWidth="1"/>
    <col min="42" max="42" width="2.7109375" style="1523" customWidth="1"/>
    <col min="43" max="44" width="9.7109375" style="1523" customWidth="1"/>
    <col min="45" max="45" width="2.7109375" style="1523" customWidth="1"/>
    <col min="46" max="47" width="9.7109375" style="1523" customWidth="1"/>
    <col min="48" max="48" width="2.7109375" style="1523" customWidth="1"/>
    <col min="49" max="50" width="9.7109375" style="1523" customWidth="1"/>
    <col min="51" max="16384" width="11.5703125" style="1523"/>
  </cols>
  <sheetData>
    <row r="1" spans="1:16384" s="1068" customFormat="1" x14ac:dyDescent="0.25">
      <c r="A1" s="1878" t="s">
        <v>746</v>
      </c>
      <c r="B1" s="1878"/>
      <c r="C1" s="1878"/>
      <c r="D1" s="1878"/>
      <c r="E1" s="1878"/>
      <c r="F1" s="1878"/>
      <c r="G1" s="1878"/>
      <c r="H1" s="1878"/>
      <c r="I1" s="1878"/>
      <c r="J1" s="1878"/>
      <c r="K1" s="1878"/>
      <c r="L1" s="1878"/>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c r="AT1" s="1878"/>
      <c r="AU1" s="1878"/>
      <c r="AV1" s="1878"/>
      <c r="AW1" s="1878"/>
      <c r="AX1" s="1878"/>
    </row>
    <row r="2" spans="1:16384" s="1251" customFormat="1" x14ac:dyDescent="0.25">
      <c r="A2" s="1878" t="s">
        <v>0</v>
      </c>
      <c r="B2" s="1878"/>
      <c r="C2" s="1878"/>
      <c r="D2" s="1878"/>
      <c r="E2" s="1878"/>
      <c r="F2" s="1878"/>
      <c r="G2" s="1878"/>
      <c r="H2" s="1878"/>
      <c r="I2" s="1878"/>
      <c r="J2" s="1878"/>
      <c r="K2" s="1878"/>
      <c r="L2" s="1878"/>
      <c r="M2" s="1878"/>
      <c r="N2" s="1878"/>
      <c r="O2" s="1878"/>
      <c r="P2" s="1878"/>
      <c r="Q2" s="1878"/>
      <c r="R2" s="1878"/>
      <c r="S2" s="1878"/>
      <c r="T2" s="1878"/>
      <c r="U2" s="1878"/>
      <c r="V2" s="1878"/>
      <c r="W2" s="1878"/>
      <c r="X2" s="1878"/>
      <c r="Y2" s="1878"/>
      <c r="Z2" s="1878"/>
      <c r="AA2" s="1878"/>
      <c r="AB2" s="1878"/>
      <c r="AC2" s="1878"/>
      <c r="AD2" s="1878"/>
      <c r="AE2" s="1878"/>
      <c r="AF2" s="1878"/>
      <c r="AG2" s="1878"/>
      <c r="AH2" s="1878"/>
      <c r="AI2" s="1878"/>
      <c r="AJ2" s="1878"/>
      <c r="AK2" s="1878"/>
      <c r="AL2" s="1878"/>
      <c r="AM2" s="1878"/>
      <c r="AN2" s="1878"/>
      <c r="AO2" s="1878"/>
      <c r="AP2" s="1878"/>
      <c r="AQ2" s="1878"/>
      <c r="AR2" s="1878"/>
      <c r="AS2" s="1878"/>
      <c r="AT2" s="1878"/>
      <c r="AU2" s="1878"/>
      <c r="AV2" s="1878"/>
      <c r="AW2" s="1878"/>
      <c r="AX2" s="1878"/>
      <c r="AY2" s="1878"/>
      <c r="AZ2" s="1878"/>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c r="CF2" s="1878"/>
      <c r="CG2" s="1878"/>
      <c r="CH2" s="1878"/>
      <c r="CI2" s="1878"/>
      <c r="CJ2" s="1878"/>
      <c r="CK2" s="1878"/>
      <c r="CL2" s="1878"/>
      <c r="CM2" s="1878"/>
      <c r="CN2" s="1878"/>
      <c r="CO2" s="1878"/>
      <c r="CP2" s="1878"/>
      <c r="CQ2" s="1878"/>
      <c r="CR2" s="1878"/>
      <c r="CS2" s="1878"/>
      <c r="CT2" s="1878"/>
      <c r="CU2" s="1878"/>
      <c r="CV2" s="1878"/>
      <c r="CW2" s="1878"/>
      <c r="CX2" s="1878"/>
      <c r="CY2" s="1878"/>
      <c r="CZ2" s="1878"/>
      <c r="DA2" s="1878"/>
      <c r="DB2" s="1878"/>
      <c r="DC2" s="1878"/>
      <c r="DD2" s="1878"/>
      <c r="DE2" s="1878"/>
      <c r="DF2" s="1878"/>
      <c r="DG2" s="1878"/>
      <c r="DH2" s="1878"/>
      <c r="DI2" s="1878"/>
      <c r="DJ2" s="1878"/>
      <c r="DK2" s="1878"/>
      <c r="DL2" s="1878"/>
      <c r="DM2" s="1878"/>
      <c r="DN2" s="1878"/>
      <c r="DO2" s="1878"/>
      <c r="DP2" s="1878"/>
      <c r="DQ2" s="1878"/>
      <c r="DR2" s="1878"/>
      <c r="DS2" s="1878"/>
      <c r="DT2" s="1878"/>
      <c r="DU2" s="1878"/>
      <c r="DV2" s="1878"/>
      <c r="DW2" s="1878"/>
      <c r="DX2" s="1878"/>
      <c r="DY2" s="1878"/>
      <c r="DZ2" s="1878"/>
      <c r="EA2" s="1878"/>
      <c r="EB2" s="1878"/>
      <c r="EC2" s="1878"/>
      <c r="ED2" s="1878"/>
      <c r="EE2" s="1878"/>
      <c r="EF2" s="1878"/>
      <c r="EG2" s="1878"/>
      <c r="EH2" s="1878"/>
      <c r="EI2" s="1878"/>
      <c r="EJ2" s="1878"/>
      <c r="EK2" s="1878"/>
      <c r="EL2" s="1878"/>
      <c r="EM2" s="1878"/>
      <c r="EN2" s="1878"/>
      <c r="EO2" s="1878"/>
      <c r="EP2" s="1878"/>
      <c r="EQ2" s="1878"/>
      <c r="ER2" s="1878"/>
      <c r="ES2" s="1878"/>
      <c r="ET2" s="1878"/>
      <c r="EU2" s="1878"/>
      <c r="EV2" s="1878"/>
      <c r="EW2" s="1878"/>
      <c r="EX2" s="1878"/>
      <c r="EY2" s="1878"/>
      <c r="EZ2" s="1878"/>
      <c r="FA2" s="1878"/>
      <c r="FB2" s="1878"/>
      <c r="FC2" s="1878"/>
      <c r="FD2" s="1878"/>
      <c r="FE2" s="1878"/>
      <c r="FF2" s="1878"/>
      <c r="FG2" s="1878"/>
      <c r="FH2" s="1878"/>
      <c r="FI2" s="1878"/>
      <c r="FJ2" s="1878"/>
      <c r="FK2" s="1878"/>
      <c r="FL2" s="1878"/>
      <c r="FM2" s="1878"/>
      <c r="FN2" s="1878"/>
      <c r="FO2" s="1878"/>
      <c r="FP2" s="1878"/>
      <c r="FQ2" s="1878"/>
      <c r="FR2" s="1878"/>
      <c r="FS2" s="1878"/>
      <c r="FT2" s="1878"/>
      <c r="FU2" s="1878"/>
      <c r="FV2" s="1878"/>
      <c r="FW2" s="1878"/>
      <c r="FX2" s="1878"/>
      <c r="FY2" s="1878"/>
      <c r="FZ2" s="1878"/>
      <c r="GA2" s="1878"/>
      <c r="GB2" s="1878"/>
      <c r="GC2" s="1878"/>
      <c r="GD2" s="1878"/>
      <c r="GE2" s="1878"/>
      <c r="GF2" s="1878"/>
      <c r="GG2" s="1878"/>
      <c r="GH2" s="1878"/>
      <c r="GI2" s="1878"/>
      <c r="GJ2" s="1878"/>
      <c r="GK2" s="1878"/>
      <c r="GL2" s="1878"/>
      <c r="GM2" s="1878"/>
      <c r="GN2" s="1878"/>
      <c r="GO2" s="1878"/>
      <c r="GP2" s="1878"/>
      <c r="GQ2" s="1878"/>
      <c r="GR2" s="1878"/>
      <c r="GS2" s="1878"/>
      <c r="GT2" s="1878"/>
      <c r="GU2" s="1878"/>
      <c r="GV2" s="1878"/>
      <c r="GW2" s="1878"/>
      <c r="GX2" s="1878"/>
      <c r="GY2" s="1878"/>
      <c r="GZ2" s="1878"/>
      <c r="HA2" s="1878"/>
      <c r="HB2" s="1878"/>
      <c r="HC2" s="1878"/>
      <c r="HD2" s="1878"/>
      <c r="HE2" s="1878"/>
      <c r="HF2" s="1878"/>
      <c r="HG2" s="1878"/>
      <c r="HH2" s="1878"/>
      <c r="HI2" s="1878"/>
      <c r="HJ2" s="1878"/>
      <c r="HK2" s="1878"/>
      <c r="HL2" s="1878"/>
      <c r="HM2" s="1878"/>
      <c r="HN2" s="1878"/>
      <c r="HO2" s="1878"/>
      <c r="HP2" s="1878"/>
      <c r="HQ2" s="1878"/>
      <c r="HR2" s="1878"/>
      <c r="HS2" s="1878"/>
      <c r="HT2" s="1878"/>
      <c r="HU2" s="1878"/>
      <c r="HV2" s="1878"/>
      <c r="HW2" s="1878"/>
      <c r="HX2" s="1878"/>
      <c r="HY2" s="1878"/>
      <c r="HZ2" s="1878"/>
      <c r="IA2" s="1878"/>
      <c r="IB2" s="1878"/>
      <c r="IC2" s="1878"/>
      <c r="ID2" s="1878"/>
      <c r="IE2" s="1878"/>
      <c r="IF2" s="1878"/>
      <c r="IG2" s="1878"/>
      <c r="IH2" s="1878"/>
      <c r="II2" s="1878"/>
      <c r="IJ2" s="1878"/>
      <c r="IK2" s="1878"/>
      <c r="IL2" s="1878"/>
      <c r="IM2" s="1878"/>
      <c r="IN2" s="1878"/>
      <c r="IO2" s="1878"/>
      <c r="IP2" s="1878"/>
      <c r="IQ2" s="1878"/>
      <c r="IR2" s="1878"/>
      <c r="IS2" s="1878"/>
      <c r="IT2" s="1878"/>
      <c r="IU2" s="1878"/>
      <c r="IV2" s="1878"/>
      <c r="IW2" s="1878"/>
      <c r="IX2" s="1878"/>
      <c r="IY2" s="1878"/>
      <c r="IZ2" s="1878"/>
      <c r="JA2" s="1878"/>
      <c r="JB2" s="1878"/>
      <c r="JC2" s="1878"/>
      <c r="JD2" s="1878"/>
      <c r="JE2" s="1878"/>
      <c r="JF2" s="1878"/>
      <c r="JG2" s="1878"/>
      <c r="JH2" s="1878"/>
      <c r="JI2" s="1878"/>
      <c r="JJ2" s="1878"/>
      <c r="JK2" s="1878"/>
      <c r="JL2" s="1878"/>
      <c r="JM2" s="1878"/>
      <c r="JN2" s="1878"/>
      <c r="JO2" s="1878"/>
      <c r="JP2" s="1878"/>
      <c r="JQ2" s="1878"/>
      <c r="JR2" s="1878"/>
      <c r="JS2" s="1878"/>
      <c r="JT2" s="1878"/>
      <c r="JU2" s="1878"/>
      <c r="JV2" s="1878"/>
      <c r="JW2" s="1878"/>
      <c r="JX2" s="1878"/>
      <c r="JY2" s="1878"/>
      <c r="JZ2" s="1878"/>
      <c r="KA2" s="1878"/>
      <c r="KB2" s="1878"/>
      <c r="KC2" s="1878"/>
      <c r="KD2" s="1878"/>
      <c r="KE2" s="1878"/>
      <c r="KF2" s="1878"/>
      <c r="KG2" s="1878"/>
      <c r="KH2" s="1878"/>
      <c r="KI2" s="1878"/>
      <c r="KJ2" s="1878"/>
      <c r="KK2" s="1878"/>
      <c r="KL2" s="1878"/>
      <c r="KM2" s="1878"/>
      <c r="KN2" s="1878"/>
      <c r="KO2" s="1878"/>
      <c r="KP2" s="1878"/>
      <c r="KQ2" s="1878"/>
      <c r="KR2" s="1878"/>
      <c r="KS2" s="1878"/>
      <c r="KT2" s="1878"/>
      <c r="KU2" s="1878"/>
      <c r="KV2" s="1878"/>
      <c r="KW2" s="1878"/>
      <c r="KX2" s="1878"/>
      <c r="KY2" s="1878"/>
      <c r="KZ2" s="1878"/>
      <c r="LA2" s="1878"/>
      <c r="LB2" s="1878"/>
      <c r="LC2" s="1878"/>
      <c r="LD2" s="1878"/>
      <c r="LE2" s="1878"/>
      <c r="LF2" s="1878"/>
      <c r="LG2" s="1878"/>
      <c r="LH2" s="1878"/>
      <c r="LI2" s="1878"/>
      <c r="LJ2" s="1878"/>
      <c r="LK2" s="1878"/>
      <c r="LL2" s="1878"/>
      <c r="LM2" s="1878"/>
      <c r="LN2" s="1878"/>
      <c r="LO2" s="1878"/>
      <c r="LP2" s="1878"/>
      <c r="LQ2" s="1878"/>
      <c r="LR2" s="1878"/>
      <c r="LS2" s="1878"/>
      <c r="LT2" s="1878"/>
      <c r="LU2" s="1878"/>
      <c r="LV2" s="1878"/>
      <c r="LW2" s="1878"/>
      <c r="LX2" s="1878"/>
      <c r="LY2" s="1878"/>
      <c r="LZ2" s="1878"/>
      <c r="MA2" s="1878"/>
      <c r="MB2" s="1878"/>
      <c r="MC2" s="1878"/>
      <c r="MD2" s="1878"/>
      <c r="ME2" s="1878"/>
      <c r="MF2" s="1878"/>
      <c r="MG2" s="1878"/>
      <c r="MH2" s="1878"/>
      <c r="MI2" s="1878"/>
      <c r="MJ2" s="1878"/>
      <c r="MK2" s="1878"/>
      <c r="ML2" s="1878"/>
      <c r="MM2" s="1878"/>
      <c r="MN2" s="1878"/>
      <c r="MO2" s="1878"/>
      <c r="MP2" s="1878"/>
      <c r="MQ2" s="1878"/>
      <c r="MR2" s="1878"/>
      <c r="MS2" s="1878"/>
      <c r="MT2" s="1878"/>
      <c r="MU2" s="1878"/>
      <c r="MV2" s="1878"/>
      <c r="MW2" s="1878"/>
      <c r="MX2" s="1878"/>
      <c r="MY2" s="1878"/>
      <c r="MZ2" s="1878"/>
      <c r="NA2" s="1878"/>
      <c r="NB2" s="1878"/>
      <c r="NC2" s="1878"/>
      <c r="ND2" s="1878"/>
      <c r="NE2" s="1878"/>
      <c r="NF2" s="1878"/>
      <c r="NG2" s="1878"/>
      <c r="NH2" s="1878"/>
      <c r="NI2" s="1878"/>
      <c r="NJ2" s="1878"/>
      <c r="NK2" s="1878"/>
      <c r="NL2" s="1878"/>
      <c r="NM2" s="1878"/>
      <c r="NN2" s="1878"/>
      <c r="NO2" s="1878"/>
      <c r="NP2" s="1878"/>
      <c r="NQ2" s="1878"/>
      <c r="NR2" s="1878"/>
      <c r="NS2" s="1878"/>
      <c r="NT2" s="1878"/>
      <c r="NU2" s="1878"/>
      <c r="NV2" s="1878"/>
      <c r="NW2" s="1878"/>
      <c r="NX2" s="1878"/>
      <c r="NY2" s="1878"/>
      <c r="NZ2" s="1878"/>
      <c r="OA2" s="1878"/>
      <c r="OB2" s="1878"/>
      <c r="OC2" s="1878"/>
      <c r="OD2" s="1878"/>
      <c r="OE2" s="1878"/>
      <c r="OF2" s="1878"/>
      <c r="OG2" s="1878"/>
      <c r="OH2" s="1878"/>
      <c r="OI2" s="1878"/>
      <c r="OJ2" s="1878"/>
      <c r="OK2" s="1878"/>
      <c r="OL2" s="1878"/>
      <c r="OM2" s="1878"/>
      <c r="ON2" s="1878"/>
      <c r="OO2" s="1878"/>
      <c r="OP2" s="1878"/>
      <c r="OQ2" s="1878"/>
      <c r="OR2" s="1878"/>
      <c r="OS2" s="1878"/>
      <c r="OT2" s="1878"/>
      <c r="OU2" s="1878"/>
      <c r="OV2" s="1878"/>
      <c r="OW2" s="1878"/>
      <c r="OX2" s="1878"/>
      <c r="OY2" s="1878"/>
      <c r="OZ2" s="1878"/>
      <c r="PA2" s="1878"/>
      <c r="PB2" s="1878"/>
      <c r="PC2" s="1878"/>
      <c r="PD2" s="1878"/>
      <c r="PE2" s="1878"/>
      <c r="PF2" s="1878"/>
      <c r="PG2" s="1878"/>
      <c r="PH2" s="1878"/>
      <c r="PI2" s="1878"/>
      <c r="PJ2" s="1878"/>
      <c r="PK2" s="1878"/>
      <c r="PL2" s="1878"/>
      <c r="PM2" s="1878"/>
      <c r="PN2" s="1878"/>
      <c r="PO2" s="1878"/>
      <c r="PP2" s="1878"/>
      <c r="PQ2" s="1878"/>
      <c r="PR2" s="1878"/>
      <c r="PS2" s="1878"/>
      <c r="PT2" s="1878"/>
      <c r="PU2" s="1878"/>
      <c r="PV2" s="1878"/>
      <c r="PW2" s="1878"/>
      <c r="PX2" s="1878"/>
      <c r="PY2" s="1878"/>
      <c r="PZ2" s="1878"/>
      <c r="QA2" s="1878"/>
      <c r="QB2" s="1878"/>
      <c r="QC2" s="1878"/>
      <c r="QD2" s="1878"/>
      <c r="QE2" s="1878"/>
      <c r="QF2" s="1878"/>
      <c r="QG2" s="1878"/>
      <c r="QH2" s="1878"/>
      <c r="QI2" s="1878"/>
      <c r="QJ2" s="1878"/>
      <c r="QK2" s="1878"/>
      <c r="QL2" s="1878"/>
      <c r="QM2" s="1878"/>
      <c r="QN2" s="1878"/>
      <c r="QO2" s="1878"/>
      <c r="QP2" s="1878"/>
      <c r="QQ2" s="1878"/>
      <c r="QR2" s="1878"/>
      <c r="QS2" s="1878"/>
      <c r="QT2" s="1878"/>
      <c r="QU2" s="1878"/>
      <c r="QV2" s="1878"/>
      <c r="QW2" s="1878"/>
      <c r="QX2" s="1878"/>
      <c r="QY2" s="1878"/>
      <c r="QZ2" s="1878"/>
      <c r="RA2" s="1878"/>
      <c r="RB2" s="1878"/>
      <c r="RC2" s="1878"/>
      <c r="RD2" s="1878"/>
      <c r="RE2" s="1878"/>
      <c r="RF2" s="1878"/>
      <c r="RG2" s="1878"/>
      <c r="RH2" s="1878"/>
      <c r="RI2" s="1878"/>
      <c r="RJ2" s="1878"/>
      <c r="RK2" s="1878"/>
      <c r="RL2" s="1878"/>
      <c r="RM2" s="1878"/>
      <c r="RN2" s="1878"/>
      <c r="RO2" s="1878"/>
      <c r="RP2" s="1878"/>
      <c r="RQ2" s="1878"/>
      <c r="RR2" s="1878"/>
      <c r="RS2" s="1878"/>
      <c r="RT2" s="1878"/>
      <c r="RU2" s="1878"/>
      <c r="RV2" s="1878"/>
      <c r="RW2" s="1878"/>
      <c r="RX2" s="1878"/>
      <c r="RY2" s="1878"/>
      <c r="RZ2" s="1878"/>
      <c r="SA2" s="1878"/>
      <c r="SB2" s="1878"/>
      <c r="SC2" s="1878"/>
      <c r="SD2" s="1878"/>
      <c r="SE2" s="1878"/>
      <c r="SF2" s="1878"/>
      <c r="SG2" s="1878"/>
      <c r="SH2" s="1878"/>
      <c r="SI2" s="1878"/>
      <c r="SJ2" s="1878"/>
      <c r="SK2" s="1878"/>
      <c r="SL2" s="1878"/>
      <c r="SM2" s="1878"/>
      <c r="SN2" s="1878"/>
      <c r="SO2" s="1878"/>
      <c r="SP2" s="1878"/>
      <c r="SQ2" s="1878"/>
      <c r="SR2" s="1878"/>
      <c r="SS2" s="1878"/>
      <c r="ST2" s="1878"/>
      <c r="SU2" s="1878"/>
      <c r="SV2" s="1878"/>
      <c r="SW2" s="1878"/>
      <c r="SX2" s="1878"/>
      <c r="SY2" s="1878"/>
      <c r="SZ2" s="1878"/>
      <c r="TA2" s="1878"/>
      <c r="TB2" s="1878"/>
      <c r="TC2" s="1878"/>
      <c r="TD2" s="1878"/>
      <c r="TE2" s="1878"/>
      <c r="TF2" s="1878"/>
      <c r="TG2" s="1878"/>
      <c r="TH2" s="1878"/>
      <c r="TI2" s="1878"/>
      <c r="TJ2" s="1878"/>
      <c r="TK2" s="1878"/>
      <c r="TL2" s="1878"/>
      <c r="TM2" s="1878"/>
      <c r="TN2" s="1878"/>
      <c r="TO2" s="1878"/>
      <c r="TP2" s="1878"/>
      <c r="TQ2" s="1878"/>
      <c r="TR2" s="1878"/>
      <c r="TS2" s="1878"/>
      <c r="TT2" s="1878"/>
      <c r="TU2" s="1878"/>
      <c r="TV2" s="1878"/>
      <c r="TW2" s="1878"/>
      <c r="TX2" s="1878"/>
      <c r="TY2" s="1878"/>
      <c r="TZ2" s="1878"/>
      <c r="UA2" s="1878"/>
      <c r="UB2" s="1878"/>
      <c r="UC2" s="1878"/>
      <c r="UD2" s="1878"/>
      <c r="UE2" s="1878"/>
      <c r="UF2" s="1878"/>
      <c r="UG2" s="1878"/>
      <c r="UH2" s="1878"/>
      <c r="UI2" s="1878"/>
      <c r="UJ2" s="1878"/>
      <c r="UK2" s="1878"/>
      <c r="UL2" s="1878"/>
      <c r="UM2" s="1878"/>
      <c r="UN2" s="1878"/>
      <c r="UO2" s="1878"/>
      <c r="UP2" s="1878"/>
      <c r="UQ2" s="1878"/>
      <c r="UR2" s="1878"/>
      <c r="US2" s="1878"/>
      <c r="UT2" s="1878"/>
      <c r="UU2" s="1878"/>
      <c r="UV2" s="1878"/>
      <c r="UW2" s="1878"/>
      <c r="UX2" s="1878"/>
      <c r="UY2" s="1878"/>
      <c r="UZ2" s="1878"/>
      <c r="VA2" s="1878"/>
      <c r="VB2" s="1878"/>
      <c r="VC2" s="1878"/>
      <c r="VD2" s="1878"/>
      <c r="VE2" s="1878"/>
      <c r="VF2" s="1878"/>
      <c r="VG2" s="1878"/>
      <c r="VH2" s="1878"/>
      <c r="VI2" s="1878"/>
      <c r="VJ2" s="1878"/>
      <c r="VK2" s="1878"/>
      <c r="VL2" s="1878"/>
      <c r="VM2" s="1878"/>
      <c r="VN2" s="1878"/>
      <c r="VO2" s="1878"/>
      <c r="VP2" s="1878"/>
      <c r="VQ2" s="1878"/>
      <c r="VR2" s="1878"/>
      <c r="VS2" s="1878"/>
      <c r="VT2" s="1878"/>
      <c r="VU2" s="1878"/>
      <c r="VV2" s="1878"/>
      <c r="VW2" s="1878"/>
      <c r="VX2" s="1878"/>
      <c r="VY2" s="1878"/>
      <c r="VZ2" s="1878"/>
      <c r="WA2" s="1878"/>
      <c r="WB2" s="1878"/>
      <c r="WC2" s="1878"/>
      <c r="WD2" s="1878"/>
      <c r="WE2" s="1878"/>
      <c r="WF2" s="1878"/>
      <c r="WG2" s="1878"/>
      <c r="WH2" s="1878"/>
      <c r="WI2" s="1878"/>
      <c r="WJ2" s="1878"/>
      <c r="WK2" s="1878"/>
      <c r="WL2" s="1878"/>
      <c r="WM2" s="1878"/>
      <c r="WN2" s="1878"/>
      <c r="WO2" s="1878"/>
      <c r="WP2" s="1878"/>
      <c r="WQ2" s="1878"/>
      <c r="WR2" s="1878"/>
      <c r="WS2" s="1878"/>
      <c r="WT2" s="1878"/>
      <c r="WU2" s="1878"/>
      <c r="WV2" s="1878"/>
      <c r="WW2" s="1878"/>
      <c r="WX2" s="1878"/>
      <c r="WY2" s="1878"/>
      <c r="WZ2" s="1878"/>
      <c r="XA2" s="1878"/>
      <c r="XB2" s="1878"/>
      <c r="XC2" s="1878"/>
      <c r="XD2" s="1878"/>
      <c r="XE2" s="1878"/>
      <c r="XF2" s="1878"/>
      <c r="XG2" s="1878"/>
      <c r="XH2" s="1878"/>
      <c r="XI2" s="1878"/>
      <c r="XJ2" s="1878"/>
      <c r="XK2" s="1878"/>
      <c r="XL2" s="1878"/>
      <c r="XM2" s="1878"/>
      <c r="XN2" s="1878"/>
      <c r="XO2" s="1878"/>
      <c r="XP2" s="1878"/>
      <c r="XQ2" s="1878"/>
      <c r="XR2" s="1878"/>
      <c r="XS2" s="1878"/>
      <c r="XT2" s="1878"/>
      <c r="XU2" s="1878"/>
      <c r="XV2" s="1878"/>
      <c r="XW2" s="1878"/>
      <c r="XX2" s="1878"/>
      <c r="XY2" s="1878"/>
      <c r="XZ2" s="1878"/>
      <c r="YA2" s="1878"/>
      <c r="YB2" s="1878"/>
      <c r="YC2" s="1878"/>
      <c r="YD2" s="1878"/>
      <c r="YE2" s="1878"/>
      <c r="YF2" s="1878"/>
      <c r="YG2" s="1878"/>
      <c r="YH2" s="1878"/>
      <c r="YI2" s="1878"/>
      <c r="YJ2" s="1878"/>
      <c r="YK2" s="1878"/>
      <c r="YL2" s="1878"/>
      <c r="YM2" s="1878"/>
      <c r="YN2" s="1878"/>
      <c r="YO2" s="1878"/>
      <c r="YP2" s="1878"/>
      <c r="YQ2" s="1878"/>
      <c r="YR2" s="1878"/>
      <c r="YS2" s="1878"/>
      <c r="YT2" s="1878"/>
      <c r="YU2" s="1878"/>
      <c r="YV2" s="1878"/>
      <c r="YW2" s="1878"/>
      <c r="YX2" s="1878"/>
      <c r="YY2" s="1878"/>
      <c r="YZ2" s="1878"/>
      <c r="ZA2" s="1878"/>
      <c r="ZB2" s="1878"/>
      <c r="ZC2" s="1878"/>
      <c r="ZD2" s="1878"/>
      <c r="ZE2" s="1878"/>
      <c r="ZF2" s="1878"/>
      <c r="ZG2" s="1878"/>
      <c r="ZH2" s="1878"/>
      <c r="ZI2" s="1878"/>
      <c r="ZJ2" s="1878"/>
      <c r="ZK2" s="1878"/>
      <c r="ZL2" s="1878"/>
      <c r="ZM2" s="1878"/>
      <c r="ZN2" s="1878"/>
      <c r="ZO2" s="1878"/>
      <c r="ZP2" s="1878"/>
      <c r="ZQ2" s="1878"/>
      <c r="ZR2" s="1878"/>
      <c r="ZS2" s="1878"/>
      <c r="ZT2" s="1878"/>
      <c r="ZU2" s="1878"/>
      <c r="ZV2" s="1878"/>
      <c r="ZW2" s="1878"/>
      <c r="ZX2" s="1878"/>
      <c r="ZY2" s="1878"/>
      <c r="ZZ2" s="1878"/>
      <c r="AAA2" s="1878"/>
      <c r="AAB2" s="1878"/>
      <c r="AAC2" s="1878"/>
      <c r="AAD2" s="1878"/>
      <c r="AAE2" s="1878"/>
      <c r="AAF2" s="1878"/>
      <c r="AAG2" s="1878"/>
      <c r="AAH2" s="1878"/>
      <c r="AAI2" s="1878"/>
      <c r="AAJ2" s="1878"/>
      <c r="AAK2" s="1878"/>
      <c r="AAL2" s="1878"/>
      <c r="AAM2" s="1878"/>
      <c r="AAN2" s="1878"/>
      <c r="AAO2" s="1878"/>
      <c r="AAP2" s="1878"/>
      <c r="AAQ2" s="1878"/>
      <c r="AAR2" s="1878"/>
      <c r="AAS2" s="1878"/>
      <c r="AAT2" s="1878"/>
      <c r="AAU2" s="1878"/>
      <c r="AAV2" s="1878"/>
      <c r="AAW2" s="1878"/>
      <c r="AAX2" s="1878"/>
      <c r="AAY2" s="1878"/>
      <c r="AAZ2" s="1878"/>
      <c r="ABA2" s="1878"/>
      <c r="ABB2" s="1878"/>
      <c r="ABC2" s="1878"/>
      <c r="ABD2" s="1878"/>
      <c r="ABE2" s="1878"/>
      <c r="ABF2" s="1878"/>
      <c r="ABG2" s="1878"/>
      <c r="ABH2" s="1878"/>
      <c r="ABI2" s="1878"/>
      <c r="ABJ2" s="1878"/>
      <c r="ABK2" s="1878"/>
      <c r="ABL2" s="1878"/>
      <c r="ABM2" s="1878"/>
      <c r="ABN2" s="1878"/>
      <c r="ABO2" s="1878"/>
      <c r="ABP2" s="1878"/>
      <c r="ABQ2" s="1878"/>
      <c r="ABR2" s="1878"/>
      <c r="ABS2" s="1878"/>
      <c r="ABT2" s="1878"/>
      <c r="ABU2" s="1878"/>
      <c r="ABV2" s="1878"/>
      <c r="ABW2" s="1878"/>
      <c r="ABX2" s="1878"/>
      <c r="ABY2" s="1878"/>
      <c r="ABZ2" s="1878"/>
      <c r="ACA2" s="1878"/>
      <c r="ACB2" s="1878"/>
      <c r="ACC2" s="1878"/>
      <c r="ACD2" s="1878"/>
      <c r="ACE2" s="1878"/>
      <c r="ACF2" s="1878"/>
      <c r="ACG2" s="1878"/>
      <c r="ACH2" s="1878"/>
      <c r="ACI2" s="1878"/>
      <c r="ACJ2" s="1878"/>
      <c r="ACK2" s="1878"/>
      <c r="ACL2" s="1878"/>
      <c r="ACM2" s="1878"/>
      <c r="ACN2" s="1878"/>
      <c r="ACO2" s="1878"/>
      <c r="ACP2" s="1878"/>
      <c r="ACQ2" s="1878"/>
      <c r="ACR2" s="1878"/>
      <c r="ACS2" s="1878"/>
      <c r="ACT2" s="1878"/>
      <c r="ACU2" s="1878"/>
      <c r="ACV2" s="1878"/>
      <c r="ACW2" s="1878"/>
      <c r="ACX2" s="1878"/>
      <c r="ACY2" s="1878"/>
      <c r="ACZ2" s="1878"/>
      <c r="ADA2" s="1878"/>
      <c r="ADB2" s="1878"/>
      <c r="ADC2" s="1878"/>
      <c r="ADD2" s="1878"/>
      <c r="ADE2" s="1878"/>
      <c r="ADF2" s="1878"/>
      <c r="ADG2" s="1878"/>
      <c r="ADH2" s="1878"/>
      <c r="ADI2" s="1878"/>
      <c r="ADJ2" s="1878"/>
      <c r="ADK2" s="1878"/>
      <c r="ADL2" s="1878"/>
      <c r="ADM2" s="1878"/>
      <c r="ADN2" s="1878"/>
      <c r="ADO2" s="1878"/>
      <c r="ADP2" s="1878"/>
      <c r="ADQ2" s="1878"/>
      <c r="ADR2" s="1878"/>
      <c r="ADS2" s="1878"/>
      <c r="ADT2" s="1878"/>
      <c r="ADU2" s="1878"/>
      <c r="ADV2" s="1878"/>
      <c r="ADW2" s="1878"/>
      <c r="ADX2" s="1878"/>
      <c r="ADY2" s="1878"/>
      <c r="ADZ2" s="1878"/>
      <c r="AEA2" s="1878"/>
      <c r="AEB2" s="1878"/>
      <c r="AEC2" s="1878"/>
      <c r="AED2" s="1878"/>
      <c r="AEE2" s="1878"/>
      <c r="AEF2" s="1878"/>
      <c r="AEG2" s="1878"/>
      <c r="AEH2" s="1878"/>
      <c r="AEI2" s="1878"/>
      <c r="AEJ2" s="1878"/>
      <c r="AEK2" s="1878"/>
      <c r="AEL2" s="1878"/>
      <c r="AEM2" s="1878"/>
      <c r="AEN2" s="1878"/>
      <c r="AEO2" s="1878"/>
      <c r="AEP2" s="1878"/>
      <c r="AEQ2" s="1878"/>
      <c r="AER2" s="1878"/>
      <c r="AES2" s="1878"/>
      <c r="AET2" s="1878"/>
      <c r="AEU2" s="1878"/>
      <c r="AEV2" s="1878"/>
      <c r="AEW2" s="1878"/>
      <c r="AEX2" s="1878"/>
      <c r="AEY2" s="1878"/>
      <c r="AEZ2" s="1878"/>
      <c r="AFA2" s="1878"/>
      <c r="AFB2" s="1878"/>
      <c r="AFC2" s="1878"/>
      <c r="AFD2" s="1878"/>
      <c r="AFE2" s="1878"/>
      <c r="AFF2" s="1878"/>
      <c r="AFG2" s="1878"/>
      <c r="AFH2" s="1878"/>
      <c r="AFI2" s="1878"/>
      <c r="AFJ2" s="1878"/>
      <c r="AFK2" s="1878"/>
      <c r="AFL2" s="1878"/>
      <c r="AFM2" s="1878"/>
      <c r="AFN2" s="1878"/>
      <c r="AFO2" s="1878"/>
      <c r="AFP2" s="1878"/>
      <c r="AFQ2" s="1878"/>
      <c r="AFR2" s="1878"/>
      <c r="AFS2" s="1878"/>
      <c r="AFT2" s="1878"/>
      <c r="AFU2" s="1878"/>
      <c r="AFV2" s="1878"/>
      <c r="AFW2" s="1878"/>
      <c r="AFX2" s="1878"/>
      <c r="AFY2" s="1878"/>
      <c r="AFZ2" s="1878"/>
      <c r="AGA2" s="1878"/>
      <c r="AGB2" s="1878"/>
      <c r="AGC2" s="1878"/>
      <c r="AGD2" s="1878"/>
      <c r="AGE2" s="1878"/>
      <c r="AGF2" s="1878"/>
      <c r="AGG2" s="1878"/>
      <c r="AGH2" s="1878"/>
      <c r="AGI2" s="1878"/>
      <c r="AGJ2" s="1878"/>
      <c r="AGK2" s="1878"/>
      <c r="AGL2" s="1878"/>
      <c r="AGM2" s="1878"/>
      <c r="AGN2" s="1878"/>
      <c r="AGO2" s="1878"/>
      <c r="AGP2" s="1878"/>
      <c r="AGQ2" s="1878"/>
      <c r="AGR2" s="1878"/>
      <c r="AGS2" s="1878"/>
      <c r="AGT2" s="1878"/>
      <c r="AGU2" s="1878"/>
      <c r="AGV2" s="1878"/>
      <c r="AGW2" s="1878"/>
      <c r="AGX2" s="1878"/>
      <c r="AGY2" s="1878"/>
      <c r="AGZ2" s="1878"/>
      <c r="AHA2" s="1878"/>
      <c r="AHB2" s="1878"/>
      <c r="AHC2" s="1878"/>
      <c r="AHD2" s="1878"/>
      <c r="AHE2" s="1878"/>
      <c r="AHF2" s="1878"/>
      <c r="AHG2" s="1878"/>
      <c r="AHH2" s="1878"/>
      <c r="AHI2" s="1878"/>
      <c r="AHJ2" s="1878"/>
      <c r="AHK2" s="1878"/>
      <c r="AHL2" s="1878"/>
      <c r="AHM2" s="1878"/>
      <c r="AHN2" s="1878"/>
      <c r="AHO2" s="1878"/>
      <c r="AHP2" s="1878"/>
      <c r="AHQ2" s="1878"/>
      <c r="AHR2" s="1878"/>
      <c r="AHS2" s="1878"/>
      <c r="AHT2" s="1878"/>
      <c r="AHU2" s="1878"/>
      <c r="AHV2" s="1878"/>
      <c r="AHW2" s="1878"/>
      <c r="AHX2" s="1878"/>
      <c r="AHY2" s="1878"/>
      <c r="AHZ2" s="1878"/>
      <c r="AIA2" s="1878"/>
      <c r="AIB2" s="1878"/>
      <c r="AIC2" s="1878"/>
      <c r="AID2" s="1878"/>
      <c r="AIE2" s="1878"/>
      <c r="AIF2" s="1878"/>
      <c r="AIG2" s="1878"/>
      <c r="AIH2" s="1878"/>
      <c r="AII2" s="1878"/>
      <c r="AIJ2" s="1878"/>
      <c r="AIK2" s="1878"/>
      <c r="AIL2" s="1878"/>
      <c r="AIM2" s="1878"/>
      <c r="AIN2" s="1878"/>
      <c r="AIO2" s="1878"/>
      <c r="AIP2" s="1878"/>
      <c r="AIQ2" s="1878"/>
      <c r="AIR2" s="1878"/>
      <c r="AIS2" s="1878"/>
      <c r="AIT2" s="1878"/>
      <c r="AIU2" s="1878"/>
      <c r="AIV2" s="1878"/>
      <c r="AIW2" s="1878"/>
      <c r="AIX2" s="1878"/>
      <c r="AIY2" s="1878"/>
      <c r="AIZ2" s="1878"/>
      <c r="AJA2" s="1878"/>
      <c r="AJB2" s="1878"/>
      <c r="AJC2" s="1878"/>
      <c r="AJD2" s="1878"/>
      <c r="AJE2" s="1878"/>
      <c r="AJF2" s="1878"/>
      <c r="AJG2" s="1878"/>
      <c r="AJH2" s="1878"/>
      <c r="AJI2" s="1878"/>
      <c r="AJJ2" s="1878"/>
      <c r="AJK2" s="1878"/>
      <c r="AJL2" s="1878"/>
      <c r="AJM2" s="1878"/>
      <c r="AJN2" s="1878"/>
      <c r="AJO2" s="1878"/>
      <c r="AJP2" s="1878"/>
      <c r="AJQ2" s="1878"/>
      <c r="AJR2" s="1878"/>
      <c r="AJS2" s="1878"/>
      <c r="AJT2" s="1878"/>
      <c r="AJU2" s="1878"/>
      <c r="AJV2" s="1878"/>
      <c r="AJW2" s="1878"/>
      <c r="AJX2" s="1878"/>
      <c r="AJY2" s="1878"/>
      <c r="AJZ2" s="1878"/>
      <c r="AKA2" s="1878"/>
      <c r="AKB2" s="1878"/>
      <c r="AKC2" s="1878"/>
      <c r="AKD2" s="1878"/>
      <c r="AKE2" s="1878"/>
      <c r="AKF2" s="1878"/>
      <c r="AKG2" s="1878"/>
      <c r="AKH2" s="1878"/>
      <c r="AKI2" s="1878"/>
      <c r="AKJ2" s="1878"/>
      <c r="AKK2" s="1878"/>
      <c r="AKL2" s="1878"/>
      <c r="AKM2" s="1878"/>
      <c r="AKN2" s="1878"/>
      <c r="AKO2" s="1878"/>
      <c r="AKP2" s="1878"/>
      <c r="AKQ2" s="1878"/>
      <c r="AKR2" s="1878"/>
      <c r="AKS2" s="1878"/>
      <c r="AKT2" s="1878"/>
      <c r="AKU2" s="1878"/>
      <c r="AKV2" s="1878"/>
      <c r="AKW2" s="1878"/>
      <c r="AKX2" s="1878"/>
      <c r="AKY2" s="1878"/>
      <c r="AKZ2" s="1878"/>
      <c r="ALA2" s="1878"/>
      <c r="ALB2" s="1878"/>
      <c r="ALC2" s="1878"/>
      <c r="ALD2" s="1878"/>
      <c r="ALE2" s="1878"/>
      <c r="ALF2" s="1878"/>
      <c r="ALG2" s="1878"/>
      <c r="ALH2" s="1878"/>
      <c r="ALI2" s="1878"/>
      <c r="ALJ2" s="1878"/>
      <c r="ALK2" s="1878"/>
      <c r="ALL2" s="1878"/>
      <c r="ALM2" s="1878"/>
      <c r="ALN2" s="1878"/>
      <c r="ALO2" s="1878"/>
      <c r="ALP2" s="1878"/>
      <c r="ALQ2" s="1878"/>
      <c r="ALR2" s="1878"/>
      <c r="ALS2" s="1878"/>
      <c r="ALT2" s="1878"/>
      <c r="ALU2" s="1878"/>
      <c r="ALV2" s="1878"/>
      <c r="ALW2" s="1878"/>
      <c r="ALX2" s="1878"/>
      <c r="ALY2" s="1878"/>
      <c r="ALZ2" s="1878"/>
      <c r="AMA2" s="1878"/>
      <c r="AMB2" s="1878"/>
      <c r="AMC2" s="1878"/>
      <c r="AMD2" s="1878"/>
      <c r="AME2" s="1878"/>
      <c r="AMF2" s="1878"/>
      <c r="AMG2" s="1878"/>
      <c r="AMH2" s="1878"/>
      <c r="AMI2" s="1878"/>
      <c r="AMJ2" s="1878"/>
      <c r="AMK2" s="1878"/>
      <c r="AML2" s="1878"/>
      <c r="AMM2" s="1878"/>
      <c r="AMN2" s="1878"/>
      <c r="AMO2" s="1878"/>
      <c r="AMP2" s="1878"/>
      <c r="AMQ2" s="1878"/>
      <c r="AMR2" s="1878"/>
      <c r="AMS2" s="1878"/>
      <c r="AMT2" s="1878"/>
      <c r="AMU2" s="1878"/>
      <c r="AMV2" s="1878"/>
      <c r="AMW2" s="1878"/>
      <c r="AMX2" s="1878"/>
      <c r="AMY2" s="1878"/>
      <c r="AMZ2" s="1878"/>
      <c r="ANA2" s="1878"/>
      <c r="ANB2" s="1878"/>
      <c r="ANC2" s="1878"/>
      <c r="AND2" s="1878"/>
      <c r="ANE2" s="1878"/>
      <c r="ANF2" s="1878"/>
      <c r="ANG2" s="1878"/>
      <c r="ANH2" s="1878"/>
      <c r="ANI2" s="1878"/>
      <c r="ANJ2" s="1878"/>
      <c r="ANK2" s="1878"/>
      <c r="ANL2" s="1878"/>
      <c r="ANM2" s="1878"/>
      <c r="ANN2" s="1878"/>
      <c r="ANO2" s="1878"/>
      <c r="ANP2" s="1878"/>
      <c r="ANQ2" s="1878"/>
      <c r="ANR2" s="1878"/>
      <c r="ANS2" s="1878"/>
      <c r="ANT2" s="1878"/>
      <c r="ANU2" s="1878"/>
      <c r="ANV2" s="1878"/>
      <c r="ANW2" s="1878"/>
      <c r="ANX2" s="1878"/>
      <c r="ANY2" s="1878"/>
      <c r="ANZ2" s="1878"/>
      <c r="AOA2" s="1878"/>
      <c r="AOB2" s="1878"/>
      <c r="AOC2" s="1878"/>
      <c r="AOD2" s="1878"/>
      <c r="AOE2" s="1878"/>
      <c r="AOF2" s="1878"/>
      <c r="AOG2" s="1878"/>
      <c r="AOH2" s="1878"/>
      <c r="AOI2" s="1878"/>
      <c r="AOJ2" s="1878"/>
      <c r="AOK2" s="1878"/>
      <c r="AOL2" s="1878"/>
      <c r="AOM2" s="1878"/>
      <c r="AON2" s="1878"/>
      <c r="AOO2" s="1878"/>
      <c r="AOP2" s="1878"/>
      <c r="AOQ2" s="1878"/>
      <c r="AOR2" s="1878"/>
      <c r="AOS2" s="1878"/>
      <c r="AOT2" s="1878"/>
      <c r="AOU2" s="1878"/>
      <c r="AOV2" s="1878"/>
      <c r="AOW2" s="1878"/>
      <c r="AOX2" s="1878"/>
      <c r="AOY2" s="1878"/>
      <c r="AOZ2" s="1878"/>
      <c r="APA2" s="1878"/>
      <c r="APB2" s="1878"/>
      <c r="APC2" s="1878"/>
      <c r="APD2" s="1878"/>
      <c r="APE2" s="1878"/>
      <c r="APF2" s="1878"/>
      <c r="APG2" s="1878"/>
      <c r="APH2" s="1878"/>
      <c r="API2" s="1878"/>
      <c r="APJ2" s="1878"/>
      <c r="APK2" s="1878"/>
      <c r="APL2" s="1878"/>
      <c r="APM2" s="1878"/>
      <c r="APN2" s="1878"/>
      <c r="APO2" s="1878"/>
      <c r="APP2" s="1878"/>
      <c r="APQ2" s="1878"/>
      <c r="APR2" s="1878"/>
      <c r="APS2" s="1878"/>
      <c r="APT2" s="1878"/>
      <c r="APU2" s="1878"/>
      <c r="APV2" s="1878"/>
      <c r="APW2" s="1878"/>
      <c r="APX2" s="1878"/>
      <c r="APY2" s="1878"/>
      <c r="APZ2" s="1878"/>
      <c r="AQA2" s="1878"/>
      <c r="AQB2" s="1878"/>
      <c r="AQC2" s="1878"/>
      <c r="AQD2" s="1878"/>
      <c r="AQE2" s="1878"/>
      <c r="AQF2" s="1878"/>
      <c r="AQG2" s="1878"/>
      <c r="AQH2" s="1878"/>
      <c r="AQI2" s="1878"/>
      <c r="AQJ2" s="1878"/>
      <c r="AQK2" s="1878"/>
      <c r="AQL2" s="1878"/>
      <c r="AQM2" s="1878"/>
      <c r="AQN2" s="1878"/>
      <c r="AQO2" s="1878"/>
      <c r="AQP2" s="1878"/>
      <c r="AQQ2" s="1878"/>
      <c r="AQR2" s="1878"/>
      <c r="AQS2" s="1878"/>
      <c r="AQT2" s="1878"/>
      <c r="AQU2" s="1878"/>
      <c r="AQV2" s="1878"/>
      <c r="AQW2" s="1878"/>
      <c r="AQX2" s="1878"/>
      <c r="AQY2" s="1878"/>
      <c r="AQZ2" s="1878"/>
      <c r="ARA2" s="1878"/>
      <c r="ARB2" s="1878"/>
      <c r="ARC2" s="1878"/>
      <c r="ARD2" s="1878"/>
      <c r="ARE2" s="1878"/>
      <c r="ARF2" s="1878"/>
      <c r="ARG2" s="1878"/>
      <c r="ARH2" s="1878"/>
      <c r="ARI2" s="1878"/>
      <c r="ARJ2" s="1878"/>
      <c r="ARK2" s="1878"/>
      <c r="ARL2" s="1878"/>
      <c r="ARM2" s="1878"/>
      <c r="ARN2" s="1878"/>
      <c r="ARO2" s="1878"/>
      <c r="ARP2" s="1878"/>
      <c r="ARQ2" s="1878"/>
      <c r="ARR2" s="1878"/>
      <c r="ARS2" s="1878"/>
      <c r="ART2" s="1878"/>
      <c r="ARU2" s="1878"/>
      <c r="ARV2" s="1878"/>
      <c r="ARW2" s="1878"/>
      <c r="ARX2" s="1878"/>
      <c r="ARY2" s="1878"/>
      <c r="ARZ2" s="1878"/>
      <c r="ASA2" s="1878"/>
      <c r="ASB2" s="1878"/>
      <c r="ASC2" s="1878"/>
      <c r="ASD2" s="1878"/>
      <c r="ASE2" s="1878"/>
      <c r="ASF2" s="1878"/>
      <c r="ASG2" s="1878"/>
      <c r="ASH2" s="1878"/>
      <c r="ASI2" s="1878"/>
      <c r="ASJ2" s="1878"/>
      <c r="ASK2" s="1878"/>
      <c r="ASL2" s="1878"/>
      <c r="ASM2" s="1878"/>
      <c r="ASN2" s="1878"/>
      <c r="ASO2" s="1878"/>
      <c r="ASP2" s="1878"/>
      <c r="ASQ2" s="1878"/>
      <c r="ASR2" s="1878"/>
      <c r="ASS2" s="1878"/>
      <c r="AST2" s="1878"/>
      <c r="ASU2" s="1878"/>
      <c r="ASV2" s="1878"/>
      <c r="ASW2" s="1878"/>
      <c r="ASX2" s="1878"/>
      <c r="ASY2" s="1878"/>
      <c r="ASZ2" s="1878"/>
      <c r="ATA2" s="1878"/>
      <c r="ATB2" s="1878"/>
      <c r="ATC2" s="1878"/>
      <c r="ATD2" s="1878"/>
      <c r="ATE2" s="1878"/>
      <c r="ATF2" s="1878"/>
      <c r="ATG2" s="1878"/>
      <c r="ATH2" s="1878"/>
      <c r="ATI2" s="1878"/>
      <c r="ATJ2" s="1878"/>
      <c r="ATK2" s="1878"/>
      <c r="ATL2" s="1878"/>
      <c r="ATM2" s="1878"/>
      <c r="ATN2" s="1878"/>
      <c r="ATO2" s="1878"/>
      <c r="ATP2" s="1878"/>
      <c r="ATQ2" s="1878"/>
      <c r="ATR2" s="1878"/>
      <c r="ATS2" s="1878"/>
      <c r="ATT2" s="1878"/>
      <c r="ATU2" s="1878"/>
      <c r="ATV2" s="1878"/>
      <c r="ATW2" s="1878"/>
      <c r="ATX2" s="1878"/>
      <c r="ATY2" s="1878"/>
      <c r="ATZ2" s="1878"/>
      <c r="AUA2" s="1878"/>
      <c r="AUB2" s="1878"/>
      <c r="AUC2" s="1878"/>
      <c r="AUD2" s="1878"/>
      <c r="AUE2" s="1878"/>
      <c r="AUF2" s="1878"/>
      <c r="AUG2" s="1878"/>
      <c r="AUH2" s="1878"/>
      <c r="AUI2" s="1878"/>
      <c r="AUJ2" s="1878"/>
      <c r="AUK2" s="1878"/>
      <c r="AUL2" s="1878"/>
      <c r="AUM2" s="1878"/>
      <c r="AUN2" s="1878"/>
      <c r="AUO2" s="1878"/>
      <c r="AUP2" s="1878"/>
      <c r="AUQ2" s="1878"/>
      <c r="AUR2" s="1878"/>
      <c r="AUS2" s="1878"/>
      <c r="AUT2" s="1878"/>
      <c r="AUU2" s="1878"/>
      <c r="AUV2" s="1878"/>
      <c r="AUW2" s="1878"/>
      <c r="AUX2" s="1878"/>
      <c r="AUY2" s="1878"/>
      <c r="AUZ2" s="1878"/>
      <c r="AVA2" s="1878"/>
      <c r="AVB2" s="1878"/>
      <c r="AVC2" s="1878"/>
      <c r="AVD2" s="1878"/>
      <c r="AVE2" s="1878"/>
      <c r="AVF2" s="1878"/>
      <c r="AVG2" s="1878"/>
      <c r="AVH2" s="1878"/>
      <c r="AVI2" s="1878"/>
      <c r="AVJ2" s="1878"/>
      <c r="AVK2" s="1878"/>
      <c r="AVL2" s="1878"/>
      <c r="AVM2" s="1878"/>
      <c r="AVN2" s="1878"/>
      <c r="AVO2" s="1878"/>
      <c r="AVP2" s="1878"/>
      <c r="AVQ2" s="1878"/>
      <c r="AVR2" s="1878"/>
      <c r="AVS2" s="1878"/>
      <c r="AVT2" s="1878"/>
      <c r="AVU2" s="1878"/>
      <c r="AVV2" s="1878"/>
      <c r="AVW2" s="1878"/>
      <c r="AVX2" s="1878"/>
      <c r="AVY2" s="1878"/>
      <c r="AVZ2" s="1878"/>
      <c r="AWA2" s="1878"/>
      <c r="AWB2" s="1878"/>
      <c r="AWC2" s="1878"/>
      <c r="AWD2" s="1878"/>
      <c r="AWE2" s="1878"/>
      <c r="AWF2" s="1878"/>
      <c r="AWG2" s="1878"/>
      <c r="AWH2" s="1878"/>
      <c r="AWI2" s="1878"/>
      <c r="AWJ2" s="1878"/>
      <c r="AWK2" s="1878"/>
      <c r="AWL2" s="1878"/>
      <c r="AWM2" s="1878"/>
      <c r="AWN2" s="1878"/>
      <c r="AWO2" s="1878"/>
      <c r="AWP2" s="1878"/>
      <c r="AWQ2" s="1878"/>
      <c r="AWR2" s="1878"/>
      <c r="AWS2" s="1878"/>
      <c r="AWT2" s="1878"/>
      <c r="AWU2" s="1878"/>
      <c r="AWV2" s="1878"/>
      <c r="AWW2" s="1878"/>
      <c r="AWX2" s="1878"/>
      <c r="AWY2" s="1878"/>
      <c r="AWZ2" s="1878"/>
      <c r="AXA2" s="1878"/>
      <c r="AXB2" s="1878"/>
      <c r="AXC2" s="1878"/>
      <c r="AXD2" s="1878"/>
      <c r="AXE2" s="1878"/>
      <c r="AXF2" s="1878"/>
      <c r="AXG2" s="1878"/>
      <c r="AXH2" s="1878"/>
      <c r="AXI2" s="1878"/>
      <c r="AXJ2" s="1878"/>
      <c r="AXK2" s="1878"/>
      <c r="AXL2" s="1878"/>
      <c r="AXM2" s="1878"/>
      <c r="AXN2" s="1878"/>
      <c r="AXO2" s="1878"/>
      <c r="AXP2" s="1878"/>
      <c r="AXQ2" s="1878"/>
      <c r="AXR2" s="1878"/>
      <c r="AXS2" s="1878"/>
      <c r="AXT2" s="1878"/>
      <c r="AXU2" s="1878"/>
      <c r="AXV2" s="1878"/>
      <c r="AXW2" s="1878"/>
      <c r="AXX2" s="1878"/>
      <c r="AXY2" s="1878"/>
      <c r="AXZ2" s="1878"/>
      <c r="AYA2" s="1878"/>
      <c r="AYB2" s="1878"/>
      <c r="AYC2" s="1878"/>
      <c r="AYD2" s="1878"/>
      <c r="AYE2" s="1878"/>
      <c r="AYF2" s="1878"/>
      <c r="AYG2" s="1878"/>
      <c r="AYH2" s="1878"/>
      <c r="AYI2" s="1878"/>
      <c r="AYJ2" s="1878"/>
      <c r="AYK2" s="1878"/>
      <c r="AYL2" s="1878"/>
      <c r="AYM2" s="1878"/>
      <c r="AYN2" s="1878"/>
      <c r="AYO2" s="1878"/>
      <c r="AYP2" s="1878"/>
      <c r="AYQ2" s="1878"/>
      <c r="AYR2" s="1878"/>
      <c r="AYS2" s="1878"/>
      <c r="AYT2" s="1878"/>
      <c r="AYU2" s="1878"/>
      <c r="AYV2" s="1878"/>
      <c r="AYW2" s="1878"/>
      <c r="AYX2" s="1878"/>
      <c r="AYY2" s="1878"/>
      <c r="AYZ2" s="1878"/>
      <c r="AZA2" s="1878"/>
      <c r="AZB2" s="1878"/>
      <c r="AZC2" s="1878"/>
      <c r="AZD2" s="1878"/>
      <c r="AZE2" s="1878"/>
      <c r="AZF2" s="1878"/>
      <c r="AZG2" s="1878"/>
      <c r="AZH2" s="1878"/>
      <c r="AZI2" s="1878"/>
      <c r="AZJ2" s="1878"/>
      <c r="AZK2" s="1878"/>
      <c r="AZL2" s="1878"/>
      <c r="AZM2" s="1878"/>
      <c r="AZN2" s="1878"/>
      <c r="AZO2" s="1878"/>
      <c r="AZP2" s="1878"/>
      <c r="AZQ2" s="1878"/>
      <c r="AZR2" s="1878"/>
      <c r="AZS2" s="1878"/>
      <c r="AZT2" s="1878"/>
      <c r="AZU2" s="1878"/>
      <c r="AZV2" s="1878"/>
      <c r="AZW2" s="1878"/>
      <c r="AZX2" s="1878"/>
      <c r="AZY2" s="1878"/>
      <c r="AZZ2" s="1878"/>
      <c r="BAA2" s="1878"/>
      <c r="BAB2" s="1878"/>
      <c r="BAC2" s="1878"/>
      <c r="BAD2" s="1878"/>
      <c r="BAE2" s="1878"/>
      <c r="BAF2" s="1878"/>
      <c r="BAG2" s="1878"/>
      <c r="BAH2" s="1878"/>
      <c r="BAI2" s="1878"/>
      <c r="BAJ2" s="1878"/>
      <c r="BAK2" s="1878"/>
      <c r="BAL2" s="1878"/>
      <c r="BAM2" s="1878"/>
      <c r="BAN2" s="1878"/>
      <c r="BAO2" s="1878"/>
      <c r="BAP2" s="1878"/>
      <c r="BAQ2" s="1878"/>
      <c r="BAR2" s="1878"/>
      <c r="BAS2" s="1878"/>
      <c r="BAT2" s="1878"/>
      <c r="BAU2" s="1878"/>
      <c r="BAV2" s="1878"/>
      <c r="BAW2" s="1878"/>
      <c r="BAX2" s="1878"/>
      <c r="BAY2" s="1878"/>
      <c r="BAZ2" s="1878"/>
      <c r="BBA2" s="1878"/>
      <c r="BBB2" s="1878"/>
      <c r="BBC2" s="1878"/>
      <c r="BBD2" s="1878"/>
      <c r="BBE2" s="1878"/>
      <c r="BBF2" s="1878"/>
      <c r="BBG2" s="1878"/>
      <c r="BBH2" s="1878"/>
      <c r="BBI2" s="1878"/>
      <c r="BBJ2" s="1878"/>
      <c r="BBK2" s="1878"/>
      <c r="BBL2" s="1878"/>
      <c r="BBM2" s="1878"/>
      <c r="BBN2" s="1878"/>
      <c r="BBO2" s="1878"/>
      <c r="BBP2" s="1878"/>
      <c r="BBQ2" s="1878"/>
      <c r="BBR2" s="1878"/>
      <c r="BBS2" s="1878"/>
      <c r="BBT2" s="1878"/>
      <c r="BBU2" s="1878"/>
      <c r="BBV2" s="1878"/>
      <c r="BBW2" s="1878"/>
      <c r="BBX2" s="1878"/>
      <c r="BBY2" s="1878"/>
      <c r="BBZ2" s="1878"/>
      <c r="BCA2" s="1878"/>
      <c r="BCB2" s="1878"/>
      <c r="BCC2" s="1878"/>
      <c r="BCD2" s="1878"/>
      <c r="BCE2" s="1878"/>
      <c r="BCF2" s="1878"/>
      <c r="BCG2" s="1878"/>
      <c r="BCH2" s="1878"/>
      <c r="BCI2" s="1878"/>
      <c r="BCJ2" s="1878"/>
      <c r="BCK2" s="1878"/>
      <c r="BCL2" s="1878"/>
      <c r="BCM2" s="1878"/>
      <c r="BCN2" s="1878"/>
      <c r="BCO2" s="1878"/>
      <c r="BCP2" s="1878"/>
      <c r="BCQ2" s="1878"/>
      <c r="BCR2" s="1878"/>
      <c r="BCS2" s="1878"/>
      <c r="BCT2" s="1878"/>
      <c r="BCU2" s="1878"/>
      <c r="BCV2" s="1878"/>
      <c r="BCW2" s="1878"/>
      <c r="BCX2" s="1878"/>
      <c r="BCY2" s="1878"/>
      <c r="BCZ2" s="1878"/>
      <c r="BDA2" s="1878"/>
      <c r="BDB2" s="1878"/>
      <c r="BDC2" s="1878"/>
      <c r="BDD2" s="1878"/>
      <c r="BDE2" s="1878"/>
      <c r="BDF2" s="1878"/>
      <c r="BDG2" s="1878"/>
      <c r="BDH2" s="1878"/>
      <c r="BDI2" s="1878"/>
      <c r="BDJ2" s="1878"/>
      <c r="BDK2" s="1878"/>
      <c r="BDL2" s="1878"/>
      <c r="BDM2" s="1878"/>
      <c r="BDN2" s="1878"/>
      <c r="BDO2" s="1878"/>
      <c r="BDP2" s="1878"/>
      <c r="BDQ2" s="1878"/>
      <c r="BDR2" s="1878"/>
      <c r="BDS2" s="1878"/>
      <c r="BDT2" s="1878"/>
      <c r="BDU2" s="1878"/>
      <c r="BDV2" s="1878"/>
      <c r="BDW2" s="1878"/>
      <c r="BDX2" s="1878"/>
      <c r="BDY2" s="1878"/>
      <c r="BDZ2" s="1878"/>
      <c r="BEA2" s="1878"/>
      <c r="BEB2" s="1878"/>
      <c r="BEC2" s="1878"/>
      <c r="BED2" s="1878"/>
      <c r="BEE2" s="1878"/>
      <c r="BEF2" s="1878"/>
      <c r="BEG2" s="1878"/>
      <c r="BEH2" s="1878"/>
      <c r="BEI2" s="1878"/>
      <c r="BEJ2" s="1878"/>
      <c r="BEK2" s="1878"/>
      <c r="BEL2" s="1878"/>
      <c r="BEM2" s="1878"/>
      <c r="BEN2" s="1878"/>
      <c r="BEO2" s="1878"/>
      <c r="BEP2" s="1878"/>
      <c r="BEQ2" s="1878"/>
      <c r="BER2" s="1878"/>
      <c r="BES2" s="1878"/>
      <c r="BET2" s="1878"/>
      <c r="BEU2" s="1878"/>
      <c r="BEV2" s="1878"/>
      <c r="BEW2" s="1878"/>
      <c r="BEX2" s="1878"/>
      <c r="BEY2" s="1878"/>
      <c r="BEZ2" s="1878"/>
      <c r="BFA2" s="1878"/>
      <c r="BFB2" s="1878"/>
      <c r="BFC2" s="1878"/>
      <c r="BFD2" s="1878"/>
      <c r="BFE2" s="1878"/>
      <c r="BFF2" s="1878"/>
      <c r="BFG2" s="1878"/>
      <c r="BFH2" s="1878"/>
      <c r="BFI2" s="1878"/>
      <c r="BFJ2" s="1878"/>
      <c r="BFK2" s="1878"/>
      <c r="BFL2" s="1878"/>
      <c r="BFM2" s="1878"/>
      <c r="BFN2" s="1878"/>
      <c r="BFO2" s="1878"/>
      <c r="BFP2" s="1878"/>
      <c r="BFQ2" s="1878"/>
      <c r="BFR2" s="1878"/>
      <c r="BFS2" s="1878"/>
      <c r="BFT2" s="1878"/>
      <c r="BFU2" s="1878"/>
      <c r="BFV2" s="1878"/>
      <c r="BFW2" s="1878"/>
      <c r="BFX2" s="1878"/>
      <c r="BFY2" s="1878"/>
      <c r="BFZ2" s="1878"/>
      <c r="BGA2" s="1878"/>
      <c r="BGB2" s="1878"/>
      <c r="BGC2" s="1878"/>
      <c r="BGD2" s="1878"/>
      <c r="BGE2" s="1878"/>
      <c r="BGF2" s="1878"/>
      <c r="BGG2" s="1878"/>
      <c r="BGH2" s="1878"/>
      <c r="BGI2" s="1878"/>
      <c r="BGJ2" s="1878"/>
      <c r="BGK2" s="1878"/>
      <c r="BGL2" s="1878"/>
      <c r="BGM2" s="1878"/>
      <c r="BGN2" s="1878"/>
      <c r="BGO2" s="1878"/>
      <c r="BGP2" s="1878"/>
      <c r="BGQ2" s="1878"/>
      <c r="BGR2" s="1878"/>
      <c r="BGS2" s="1878"/>
      <c r="BGT2" s="1878"/>
      <c r="BGU2" s="1878"/>
      <c r="BGV2" s="1878"/>
      <c r="BGW2" s="1878"/>
      <c r="BGX2" s="1878"/>
      <c r="BGY2" s="1878"/>
      <c r="BGZ2" s="1878"/>
      <c r="BHA2" s="1878"/>
      <c r="BHB2" s="1878"/>
      <c r="BHC2" s="1878"/>
      <c r="BHD2" s="1878"/>
      <c r="BHE2" s="1878"/>
      <c r="BHF2" s="1878"/>
      <c r="BHG2" s="1878"/>
      <c r="BHH2" s="1878"/>
      <c r="BHI2" s="1878"/>
      <c r="BHJ2" s="1878"/>
      <c r="BHK2" s="1878"/>
      <c r="BHL2" s="1878"/>
      <c r="BHM2" s="1878"/>
      <c r="BHN2" s="1878"/>
      <c r="BHO2" s="1878"/>
      <c r="BHP2" s="1878"/>
      <c r="BHQ2" s="1878"/>
      <c r="BHR2" s="1878"/>
      <c r="BHS2" s="1878"/>
      <c r="BHT2" s="1878"/>
      <c r="BHU2" s="1878"/>
      <c r="BHV2" s="1878"/>
      <c r="BHW2" s="1878"/>
      <c r="BHX2" s="1878"/>
      <c r="BHY2" s="1878"/>
      <c r="BHZ2" s="1878"/>
      <c r="BIA2" s="1878"/>
      <c r="BIB2" s="1878"/>
      <c r="BIC2" s="1878"/>
      <c r="BID2" s="1878"/>
      <c r="BIE2" s="1878"/>
      <c r="BIF2" s="1878"/>
      <c r="BIG2" s="1878"/>
      <c r="BIH2" s="1878"/>
      <c r="BII2" s="1878"/>
      <c r="BIJ2" s="1878"/>
      <c r="BIK2" s="1878"/>
      <c r="BIL2" s="1878"/>
      <c r="BIM2" s="1878"/>
      <c r="BIN2" s="1878"/>
      <c r="BIO2" s="1878"/>
      <c r="BIP2" s="1878"/>
      <c r="BIQ2" s="1878"/>
      <c r="BIR2" s="1878"/>
      <c r="BIS2" s="1878"/>
      <c r="BIT2" s="1878"/>
      <c r="BIU2" s="1878"/>
      <c r="BIV2" s="1878"/>
      <c r="BIW2" s="1878"/>
      <c r="BIX2" s="1878"/>
      <c r="BIY2" s="1878"/>
      <c r="BIZ2" s="1878"/>
      <c r="BJA2" s="1878"/>
      <c r="BJB2" s="1878"/>
      <c r="BJC2" s="1878"/>
      <c r="BJD2" s="1878"/>
      <c r="BJE2" s="1878"/>
      <c r="BJF2" s="1878"/>
      <c r="BJG2" s="1878"/>
      <c r="BJH2" s="1878"/>
      <c r="BJI2" s="1878"/>
      <c r="BJJ2" s="1878"/>
      <c r="BJK2" s="1878"/>
      <c r="BJL2" s="1878"/>
      <c r="BJM2" s="1878"/>
      <c r="BJN2" s="1878"/>
      <c r="BJO2" s="1878"/>
      <c r="BJP2" s="1878"/>
      <c r="BJQ2" s="1878"/>
      <c r="BJR2" s="1878"/>
      <c r="BJS2" s="1878"/>
      <c r="BJT2" s="1878"/>
      <c r="BJU2" s="1878"/>
      <c r="BJV2" s="1878"/>
      <c r="BJW2" s="1878"/>
      <c r="BJX2" s="1878"/>
      <c r="BJY2" s="1878"/>
      <c r="BJZ2" s="1878"/>
      <c r="BKA2" s="1878"/>
      <c r="BKB2" s="1878"/>
      <c r="BKC2" s="1878"/>
      <c r="BKD2" s="1878"/>
      <c r="BKE2" s="1878"/>
      <c r="BKF2" s="1878"/>
      <c r="BKG2" s="1878"/>
      <c r="BKH2" s="1878"/>
      <c r="BKI2" s="1878"/>
      <c r="BKJ2" s="1878"/>
      <c r="BKK2" s="1878"/>
      <c r="BKL2" s="1878"/>
      <c r="BKM2" s="1878"/>
      <c r="BKN2" s="1878"/>
      <c r="BKO2" s="1878"/>
      <c r="BKP2" s="1878"/>
      <c r="BKQ2" s="1878"/>
      <c r="BKR2" s="1878"/>
      <c r="BKS2" s="1878"/>
      <c r="BKT2" s="1878"/>
      <c r="BKU2" s="1878"/>
      <c r="BKV2" s="1878"/>
      <c r="BKW2" s="1878"/>
      <c r="BKX2" s="1878"/>
      <c r="BKY2" s="1878"/>
      <c r="BKZ2" s="1878"/>
      <c r="BLA2" s="1878"/>
      <c r="BLB2" s="1878"/>
      <c r="BLC2" s="1878"/>
      <c r="BLD2" s="1878"/>
      <c r="BLE2" s="1878"/>
      <c r="BLF2" s="1878"/>
      <c r="BLG2" s="1878"/>
      <c r="BLH2" s="1878"/>
      <c r="BLI2" s="1878"/>
      <c r="BLJ2" s="1878"/>
      <c r="BLK2" s="1878"/>
      <c r="BLL2" s="1878"/>
      <c r="BLM2" s="1878"/>
      <c r="BLN2" s="1878"/>
      <c r="BLO2" s="1878"/>
      <c r="BLP2" s="1878"/>
      <c r="BLQ2" s="1878"/>
      <c r="BLR2" s="1878"/>
      <c r="BLS2" s="1878"/>
      <c r="BLT2" s="1878"/>
      <c r="BLU2" s="1878"/>
      <c r="BLV2" s="1878"/>
      <c r="BLW2" s="1878"/>
      <c r="BLX2" s="1878"/>
      <c r="BLY2" s="1878"/>
      <c r="BLZ2" s="1878"/>
      <c r="BMA2" s="1878"/>
      <c r="BMB2" s="1878"/>
      <c r="BMC2" s="1878"/>
      <c r="BMD2" s="1878"/>
      <c r="BME2" s="1878"/>
      <c r="BMF2" s="1878"/>
      <c r="BMG2" s="1878"/>
      <c r="BMH2" s="1878"/>
      <c r="BMI2" s="1878"/>
      <c r="BMJ2" s="1878"/>
      <c r="BMK2" s="1878"/>
      <c r="BML2" s="1878"/>
      <c r="BMM2" s="1878"/>
      <c r="BMN2" s="1878"/>
      <c r="BMO2" s="1878"/>
      <c r="BMP2" s="1878"/>
      <c r="BMQ2" s="1878"/>
      <c r="BMR2" s="1878"/>
      <c r="BMS2" s="1878"/>
      <c r="BMT2" s="1878"/>
      <c r="BMU2" s="1878"/>
      <c r="BMV2" s="1878"/>
      <c r="BMW2" s="1878"/>
      <c r="BMX2" s="1878"/>
      <c r="BMY2" s="1878"/>
      <c r="BMZ2" s="1878"/>
      <c r="BNA2" s="1878"/>
      <c r="BNB2" s="1878"/>
      <c r="BNC2" s="1878"/>
      <c r="BND2" s="1878"/>
      <c r="BNE2" s="1878"/>
      <c r="BNF2" s="1878"/>
      <c r="BNG2" s="1878"/>
      <c r="BNH2" s="1878"/>
      <c r="BNI2" s="1878"/>
      <c r="BNJ2" s="1878"/>
      <c r="BNK2" s="1878"/>
      <c r="BNL2" s="1878"/>
      <c r="BNM2" s="1878"/>
      <c r="BNN2" s="1878"/>
      <c r="BNO2" s="1878"/>
      <c r="BNP2" s="1878"/>
      <c r="BNQ2" s="1878"/>
      <c r="BNR2" s="1878"/>
      <c r="BNS2" s="1878"/>
      <c r="BNT2" s="1878"/>
      <c r="BNU2" s="1878"/>
      <c r="BNV2" s="1878"/>
      <c r="BNW2" s="1878"/>
      <c r="BNX2" s="1878"/>
      <c r="BNY2" s="1878"/>
      <c r="BNZ2" s="1878"/>
      <c r="BOA2" s="1878"/>
      <c r="BOB2" s="1878"/>
      <c r="BOC2" s="1878"/>
      <c r="BOD2" s="1878"/>
      <c r="BOE2" s="1878"/>
      <c r="BOF2" s="1878"/>
      <c r="BOG2" s="1878"/>
      <c r="BOH2" s="1878"/>
      <c r="BOI2" s="1878"/>
      <c r="BOJ2" s="1878"/>
      <c r="BOK2" s="1878"/>
      <c r="BOL2" s="1878"/>
      <c r="BOM2" s="1878"/>
      <c r="BON2" s="1878"/>
      <c r="BOO2" s="1878"/>
      <c r="BOP2" s="1878"/>
      <c r="BOQ2" s="1878"/>
      <c r="BOR2" s="1878"/>
      <c r="BOS2" s="1878"/>
      <c r="BOT2" s="1878"/>
      <c r="BOU2" s="1878"/>
      <c r="BOV2" s="1878"/>
      <c r="BOW2" s="1878"/>
      <c r="BOX2" s="1878"/>
      <c r="BOY2" s="1878"/>
      <c r="BOZ2" s="1878"/>
      <c r="BPA2" s="1878"/>
      <c r="BPB2" s="1878"/>
      <c r="BPC2" s="1878"/>
      <c r="BPD2" s="1878"/>
      <c r="BPE2" s="1878"/>
      <c r="BPF2" s="1878"/>
      <c r="BPG2" s="1878"/>
      <c r="BPH2" s="1878"/>
      <c r="BPI2" s="1878"/>
      <c r="BPJ2" s="1878"/>
      <c r="BPK2" s="1878"/>
      <c r="BPL2" s="1878"/>
      <c r="BPM2" s="1878"/>
      <c r="BPN2" s="1878"/>
      <c r="BPO2" s="1878"/>
      <c r="BPP2" s="1878"/>
      <c r="BPQ2" s="1878"/>
      <c r="BPR2" s="1878"/>
      <c r="BPS2" s="1878"/>
      <c r="BPT2" s="1878"/>
      <c r="BPU2" s="1878"/>
      <c r="BPV2" s="1878"/>
      <c r="BPW2" s="1878"/>
      <c r="BPX2" s="1878"/>
      <c r="BPY2" s="1878"/>
      <c r="BPZ2" s="1878"/>
      <c r="BQA2" s="1878"/>
      <c r="BQB2" s="1878"/>
      <c r="BQC2" s="1878"/>
      <c r="BQD2" s="1878"/>
      <c r="BQE2" s="1878"/>
      <c r="BQF2" s="1878"/>
      <c r="BQG2" s="1878"/>
      <c r="BQH2" s="1878"/>
      <c r="BQI2" s="1878"/>
      <c r="BQJ2" s="1878"/>
      <c r="BQK2" s="1878"/>
      <c r="BQL2" s="1878"/>
      <c r="BQM2" s="1878"/>
      <c r="BQN2" s="1878"/>
      <c r="BQO2" s="1878"/>
      <c r="BQP2" s="1878"/>
      <c r="BQQ2" s="1878"/>
      <c r="BQR2" s="1878"/>
      <c r="BQS2" s="1878"/>
      <c r="BQT2" s="1878"/>
      <c r="BQU2" s="1878"/>
      <c r="BQV2" s="1878"/>
      <c r="BQW2" s="1878"/>
      <c r="BQX2" s="1878"/>
      <c r="BQY2" s="1878"/>
      <c r="BQZ2" s="1878"/>
      <c r="BRA2" s="1878"/>
      <c r="BRB2" s="1878"/>
      <c r="BRC2" s="1878"/>
      <c r="BRD2" s="1878"/>
      <c r="BRE2" s="1878"/>
      <c r="BRF2" s="1878"/>
      <c r="BRG2" s="1878"/>
      <c r="BRH2" s="1878"/>
      <c r="BRI2" s="1878"/>
      <c r="BRJ2" s="1878"/>
      <c r="BRK2" s="1878"/>
      <c r="BRL2" s="1878"/>
      <c r="BRM2" s="1878"/>
      <c r="BRN2" s="1878"/>
      <c r="BRO2" s="1878"/>
      <c r="BRP2" s="1878"/>
      <c r="BRQ2" s="1878"/>
      <c r="BRR2" s="1878"/>
      <c r="BRS2" s="1878"/>
      <c r="BRT2" s="1878"/>
      <c r="BRU2" s="1878"/>
      <c r="BRV2" s="1878"/>
      <c r="BRW2" s="1878"/>
      <c r="BRX2" s="1878"/>
      <c r="BRY2" s="1878"/>
      <c r="BRZ2" s="1878"/>
      <c r="BSA2" s="1878"/>
      <c r="BSB2" s="1878"/>
      <c r="BSC2" s="1878"/>
      <c r="BSD2" s="1878"/>
      <c r="BSE2" s="1878"/>
      <c r="BSF2" s="1878"/>
      <c r="BSG2" s="1878"/>
      <c r="BSH2" s="1878"/>
      <c r="BSI2" s="1878"/>
      <c r="BSJ2" s="1878"/>
      <c r="BSK2" s="1878"/>
      <c r="BSL2" s="1878"/>
      <c r="BSM2" s="1878"/>
      <c r="BSN2" s="1878"/>
      <c r="BSO2" s="1878"/>
      <c r="BSP2" s="1878"/>
      <c r="BSQ2" s="1878"/>
      <c r="BSR2" s="1878"/>
      <c r="BSS2" s="1878"/>
      <c r="BST2" s="1878"/>
      <c r="BSU2" s="1878"/>
      <c r="BSV2" s="1878"/>
      <c r="BSW2" s="1878"/>
      <c r="BSX2" s="1878"/>
      <c r="BSY2" s="1878"/>
      <c r="BSZ2" s="1878"/>
      <c r="BTA2" s="1878"/>
      <c r="BTB2" s="1878"/>
      <c r="BTC2" s="1878"/>
      <c r="BTD2" s="1878"/>
      <c r="BTE2" s="1878"/>
      <c r="BTF2" s="1878"/>
      <c r="BTG2" s="1878"/>
      <c r="BTH2" s="1878"/>
      <c r="BTI2" s="1878"/>
      <c r="BTJ2" s="1878"/>
      <c r="BTK2" s="1878"/>
      <c r="BTL2" s="1878"/>
      <c r="BTM2" s="1878"/>
      <c r="BTN2" s="1878"/>
      <c r="BTO2" s="1878"/>
      <c r="BTP2" s="1878"/>
      <c r="BTQ2" s="1878"/>
      <c r="BTR2" s="1878"/>
      <c r="BTS2" s="1878"/>
      <c r="BTT2" s="1878"/>
      <c r="BTU2" s="1878"/>
      <c r="BTV2" s="1878"/>
      <c r="BTW2" s="1878"/>
      <c r="BTX2" s="1878"/>
      <c r="BTY2" s="1878"/>
      <c r="BTZ2" s="1878"/>
      <c r="BUA2" s="1878"/>
      <c r="BUB2" s="1878"/>
      <c r="BUC2" s="1878"/>
      <c r="BUD2" s="1878"/>
      <c r="BUE2" s="1878"/>
      <c r="BUF2" s="1878"/>
      <c r="BUG2" s="1878"/>
      <c r="BUH2" s="1878"/>
      <c r="BUI2" s="1878"/>
      <c r="BUJ2" s="1878"/>
      <c r="BUK2" s="1878"/>
      <c r="BUL2" s="1878"/>
      <c r="BUM2" s="1878"/>
      <c r="BUN2" s="1878"/>
      <c r="BUO2" s="1878"/>
      <c r="BUP2" s="1878"/>
      <c r="BUQ2" s="1878"/>
      <c r="BUR2" s="1878"/>
      <c r="BUS2" s="1878"/>
      <c r="BUT2" s="1878"/>
      <c r="BUU2" s="1878"/>
      <c r="BUV2" s="1878"/>
      <c r="BUW2" s="1878"/>
      <c r="BUX2" s="1878"/>
      <c r="BUY2" s="1878"/>
      <c r="BUZ2" s="1878"/>
      <c r="BVA2" s="1878"/>
      <c r="BVB2" s="1878"/>
      <c r="BVC2" s="1878"/>
      <c r="BVD2" s="1878"/>
      <c r="BVE2" s="1878"/>
      <c r="BVF2" s="1878"/>
      <c r="BVG2" s="1878"/>
      <c r="BVH2" s="1878"/>
      <c r="BVI2" s="1878"/>
      <c r="BVJ2" s="1878"/>
      <c r="BVK2" s="1878"/>
      <c r="BVL2" s="1878"/>
      <c r="BVM2" s="1878"/>
      <c r="BVN2" s="1878"/>
      <c r="BVO2" s="1878"/>
      <c r="BVP2" s="1878"/>
      <c r="BVQ2" s="1878"/>
      <c r="BVR2" s="1878"/>
      <c r="BVS2" s="1878"/>
      <c r="BVT2" s="1878"/>
      <c r="BVU2" s="1878"/>
      <c r="BVV2" s="1878"/>
      <c r="BVW2" s="1878"/>
      <c r="BVX2" s="1878"/>
      <c r="BVY2" s="1878"/>
      <c r="BVZ2" s="1878"/>
      <c r="BWA2" s="1878"/>
      <c r="BWB2" s="1878"/>
      <c r="BWC2" s="1878"/>
      <c r="BWD2" s="1878"/>
      <c r="BWE2" s="1878"/>
      <c r="BWF2" s="1878"/>
      <c r="BWG2" s="1878"/>
      <c r="BWH2" s="1878"/>
      <c r="BWI2" s="1878"/>
      <c r="BWJ2" s="1878"/>
      <c r="BWK2" s="1878"/>
      <c r="BWL2" s="1878"/>
      <c r="BWM2" s="1878"/>
      <c r="BWN2" s="1878"/>
      <c r="BWO2" s="1878"/>
      <c r="BWP2" s="1878"/>
      <c r="BWQ2" s="1878"/>
      <c r="BWR2" s="1878"/>
      <c r="BWS2" s="1878"/>
      <c r="BWT2" s="1878"/>
      <c r="BWU2" s="1878"/>
      <c r="BWV2" s="1878"/>
      <c r="BWW2" s="1878"/>
      <c r="BWX2" s="1878"/>
      <c r="BWY2" s="1878"/>
      <c r="BWZ2" s="1878"/>
      <c r="BXA2" s="1878"/>
      <c r="BXB2" s="1878"/>
      <c r="BXC2" s="1878"/>
      <c r="BXD2" s="1878"/>
      <c r="BXE2" s="1878"/>
      <c r="BXF2" s="1878"/>
      <c r="BXG2" s="1878"/>
      <c r="BXH2" s="1878"/>
      <c r="BXI2" s="1878"/>
      <c r="BXJ2" s="1878"/>
      <c r="BXK2" s="1878"/>
      <c r="BXL2" s="1878"/>
      <c r="BXM2" s="1878"/>
      <c r="BXN2" s="1878"/>
      <c r="BXO2" s="1878"/>
      <c r="BXP2" s="1878"/>
      <c r="BXQ2" s="1878"/>
      <c r="BXR2" s="1878"/>
      <c r="BXS2" s="1878"/>
      <c r="BXT2" s="1878"/>
      <c r="BXU2" s="1878"/>
      <c r="BXV2" s="1878"/>
      <c r="BXW2" s="1878"/>
      <c r="BXX2" s="1878"/>
      <c r="BXY2" s="1878"/>
      <c r="BXZ2" s="1878"/>
      <c r="BYA2" s="1878"/>
      <c r="BYB2" s="1878"/>
      <c r="BYC2" s="1878"/>
      <c r="BYD2" s="1878"/>
      <c r="BYE2" s="1878"/>
      <c r="BYF2" s="1878"/>
      <c r="BYG2" s="1878"/>
      <c r="BYH2" s="1878"/>
      <c r="BYI2" s="1878"/>
      <c r="BYJ2" s="1878"/>
      <c r="BYK2" s="1878"/>
      <c r="BYL2" s="1878"/>
      <c r="BYM2" s="1878"/>
      <c r="BYN2" s="1878"/>
      <c r="BYO2" s="1878"/>
      <c r="BYP2" s="1878"/>
      <c r="BYQ2" s="1878"/>
      <c r="BYR2" s="1878"/>
      <c r="BYS2" s="1878"/>
      <c r="BYT2" s="1878"/>
      <c r="BYU2" s="1878"/>
      <c r="BYV2" s="1878"/>
      <c r="BYW2" s="1878"/>
      <c r="BYX2" s="1878"/>
      <c r="BYY2" s="1878"/>
      <c r="BYZ2" s="1878"/>
      <c r="BZA2" s="1878"/>
      <c r="BZB2" s="1878"/>
      <c r="BZC2" s="1878"/>
      <c r="BZD2" s="1878"/>
      <c r="BZE2" s="1878"/>
      <c r="BZF2" s="1878"/>
      <c r="BZG2" s="1878"/>
      <c r="BZH2" s="1878"/>
      <c r="BZI2" s="1878"/>
      <c r="BZJ2" s="1878"/>
      <c r="BZK2" s="1878"/>
      <c r="BZL2" s="1878"/>
      <c r="BZM2" s="1878"/>
      <c r="BZN2" s="1878"/>
      <c r="BZO2" s="1878"/>
      <c r="BZP2" s="1878"/>
      <c r="BZQ2" s="1878"/>
      <c r="BZR2" s="1878"/>
      <c r="BZS2" s="1878"/>
      <c r="BZT2" s="1878"/>
      <c r="BZU2" s="1878"/>
      <c r="BZV2" s="1878"/>
      <c r="BZW2" s="1878"/>
      <c r="BZX2" s="1878"/>
      <c r="BZY2" s="1878"/>
      <c r="BZZ2" s="1878"/>
      <c r="CAA2" s="1878"/>
      <c r="CAB2" s="1878"/>
      <c r="CAC2" s="1878"/>
      <c r="CAD2" s="1878"/>
      <c r="CAE2" s="1878"/>
      <c r="CAF2" s="1878"/>
      <c r="CAG2" s="1878"/>
      <c r="CAH2" s="1878"/>
      <c r="CAI2" s="1878"/>
      <c r="CAJ2" s="1878"/>
      <c r="CAK2" s="1878"/>
      <c r="CAL2" s="1878"/>
      <c r="CAM2" s="1878"/>
      <c r="CAN2" s="1878"/>
      <c r="CAO2" s="1878"/>
      <c r="CAP2" s="1878"/>
      <c r="CAQ2" s="1878"/>
      <c r="CAR2" s="1878"/>
      <c r="CAS2" s="1878"/>
      <c r="CAT2" s="1878"/>
      <c r="CAU2" s="1878"/>
      <c r="CAV2" s="1878"/>
      <c r="CAW2" s="1878"/>
      <c r="CAX2" s="1878"/>
      <c r="CAY2" s="1878"/>
      <c r="CAZ2" s="1878"/>
      <c r="CBA2" s="1878"/>
      <c r="CBB2" s="1878"/>
      <c r="CBC2" s="1878"/>
      <c r="CBD2" s="1878"/>
      <c r="CBE2" s="1878"/>
      <c r="CBF2" s="1878"/>
      <c r="CBG2" s="1878"/>
      <c r="CBH2" s="1878"/>
      <c r="CBI2" s="1878"/>
      <c r="CBJ2" s="1878"/>
      <c r="CBK2" s="1878"/>
      <c r="CBL2" s="1878"/>
      <c r="CBM2" s="1878"/>
      <c r="CBN2" s="1878"/>
      <c r="CBO2" s="1878"/>
      <c r="CBP2" s="1878"/>
      <c r="CBQ2" s="1878"/>
      <c r="CBR2" s="1878"/>
      <c r="CBS2" s="1878"/>
      <c r="CBT2" s="1878"/>
      <c r="CBU2" s="1878"/>
      <c r="CBV2" s="1878"/>
      <c r="CBW2" s="1878"/>
      <c r="CBX2" s="1878"/>
      <c r="CBY2" s="1878"/>
      <c r="CBZ2" s="1878"/>
      <c r="CCA2" s="1878"/>
      <c r="CCB2" s="1878"/>
      <c r="CCC2" s="1878"/>
      <c r="CCD2" s="1878"/>
      <c r="CCE2" s="1878"/>
      <c r="CCF2" s="1878"/>
      <c r="CCG2" s="1878"/>
      <c r="CCH2" s="1878"/>
      <c r="CCI2" s="1878"/>
      <c r="CCJ2" s="1878"/>
      <c r="CCK2" s="1878"/>
      <c r="CCL2" s="1878"/>
      <c r="CCM2" s="1878"/>
      <c r="CCN2" s="1878"/>
      <c r="CCO2" s="1878"/>
      <c r="CCP2" s="1878"/>
      <c r="CCQ2" s="1878"/>
      <c r="CCR2" s="1878"/>
      <c r="CCS2" s="1878"/>
      <c r="CCT2" s="1878"/>
      <c r="CCU2" s="1878"/>
      <c r="CCV2" s="1878"/>
      <c r="CCW2" s="1878"/>
      <c r="CCX2" s="1878"/>
      <c r="CCY2" s="1878"/>
      <c r="CCZ2" s="1878"/>
      <c r="CDA2" s="1878"/>
      <c r="CDB2" s="1878"/>
      <c r="CDC2" s="1878"/>
      <c r="CDD2" s="1878"/>
      <c r="CDE2" s="1878"/>
      <c r="CDF2" s="1878"/>
      <c r="CDG2" s="1878"/>
      <c r="CDH2" s="1878"/>
      <c r="CDI2" s="1878"/>
      <c r="CDJ2" s="1878"/>
      <c r="CDK2" s="1878"/>
      <c r="CDL2" s="1878"/>
      <c r="CDM2" s="1878"/>
      <c r="CDN2" s="1878"/>
      <c r="CDO2" s="1878"/>
      <c r="CDP2" s="1878"/>
      <c r="CDQ2" s="1878"/>
      <c r="CDR2" s="1878"/>
      <c r="CDS2" s="1878"/>
      <c r="CDT2" s="1878"/>
      <c r="CDU2" s="1878"/>
      <c r="CDV2" s="1878"/>
      <c r="CDW2" s="1878"/>
      <c r="CDX2" s="1878"/>
      <c r="CDY2" s="1878"/>
      <c r="CDZ2" s="1878"/>
      <c r="CEA2" s="1878"/>
      <c r="CEB2" s="1878"/>
      <c r="CEC2" s="1878"/>
      <c r="CED2" s="1878"/>
      <c r="CEE2" s="1878"/>
      <c r="CEF2" s="1878"/>
      <c r="CEG2" s="1878"/>
      <c r="CEH2" s="1878"/>
      <c r="CEI2" s="1878"/>
      <c r="CEJ2" s="1878"/>
      <c r="CEK2" s="1878"/>
      <c r="CEL2" s="1878"/>
      <c r="CEM2" s="1878"/>
      <c r="CEN2" s="1878"/>
      <c r="CEO2" s="1878"/>
      <c r="CEP2" s="1878"/>
      <c r="CEQ2" s="1878"/>
      <c r="CER2" s="1878"/>
      <c r="CES2" s="1878"/>
      <c r="CET2" s="1878"/>
      <c r="CEU2" s="1878"/>
      <c r="CEV2" s="1878"/>
      <c r="CEW2" s="1878"/>
      <c r="CEX2" s="1878"/>
      <c r="CEY2" s="1878"/>
      <c r="CEZ2" s="1878"/>
      <c r="CFA2" s="1878"/>
      <c r="CFB2" s="1878"/>
      <c r="CFC2" s="1878"/>
      <c r="CFD2" s="1878"/>
      <c r="CFE2" s="1878"/>
      <c r="CFF2" s="1878"/>
      <c r="CFG2" s="1878"/>
      <c r="CFH2" s="1878"/>
      <c r="CFI2" s="1878"/>
      <c r="CFJ2" s="1878"/>
      <c r="CFK2" s="1878"/>
      <c r="CFL2" s="1878"/>
      <c r="CFM2" s="1878"/>
      <c r="CFN2" s="1878"/>
      <c r="CFO2" s="1878"/>
      <c r="CFP2" s="1878"/>
      <c r="CFQ2" s="1878"/>
      <c r="CFR2" s="1878"/>
      <c r="CFS2" s="1878"/>
      <c r="CFT2" s="1878"/>
      <c r="CFU2" s="1878"/>
      <c r="CFV2" s="1878"/>
      <c r="CFW2" s="1878"/>
      <c r="CFX2" s="1878"/>
      <c r="CFY2" s="1878"/>
      <c r="CFZ2" s="1878"/>
      <c r="CGA2" s="1878"/>
      <c r="CGB2" s="1878"/>
      <c r="CGC2" s="1878"/>
      <c r="CGD2" s="1878"/>
      <c r="CGE2" s="1878"/>
      <c r="CGF2" s="1878"/>
      <c r="CGG2" s="1878"/>
      <c r="CGH2" s="1878"/>
      <c r="CGI2" s="1878"/>
      <c r="CGJ2" s="1878"/>
      <c r="CGK2" s="1878"/>
      <c r="CGL2" s="1878"/>
      <c r="CGM2" s="1878"/>
      <c r="CGN2" s="1878"/>
      <c r="CGO2" s="1878"/>
      <c r="CGP2" s="1878"/>
      <c r="CGQ2" s="1878"/>
      <c r="CGR2" s="1878"/>
      <c r="CGS2" s="1878"/>
      <c r="CGT2" s="1878"/>
      <c r="CGU2" s="1878"/>
      <c r="CGV2" s="1878"/>
      <c r="CGW2" s="1878"/>
      <c r="CGX2" s="1878"/>
      <c r="CGY2" s="1878"/>
      <c r="CGZ2" s="1878"/>
      <c r="CHA2" s="1878"/>
      <c r="CHB2" s="1878"/>
      <c r="CHC2" s="1878"/>
      <c r="CHD2" s="1878"/>
      <c r="CHE2" s="1878"/>
      <c r="CHF2" s="1878"/>
      <c r="CHG2" s="1878"/>
      <c r="CHH2" s="1878"/>
      <c r="CHI2" s="1878"/>
      <c r="CHJ2" s="1878"/>
      <c r="CHK2" s="1878"/>
      <c r="CHL2" s="1878"/>
      <c r="CHM2" s="1878"/>
      <c r="CHN2" s="1878"/>
      <c r="CHO2" s="1878"/>
      <c r="CHP2" s="1878"/>
      <c r="CHQ2" s="1878"/>
      <c r="CHR2" s="1878"/>
      <c r="CHS2" s="1878"/>
      <c r="CHT2" s="1878"/>
      <c r="CHU2" s="1878"/>
      <c r="CHV2" s="1878"/>
      <c r="CHW2" s="1878"/>
      <c r="CHX2" s="1878"/>
      <c r="CHY2" s="1878"/>
      <c r="CHZ2" s="1878"/>
      <c r="CIA2" s="1878"/>
      <c r="CIB2" s="1878"/>
      <c r="CIC2" s="1878"/>
      <c r="CID2" s="1878"/>
      <c r="CIE2" s="1878"/>
      <c r="CIF2" s="1878"/>
      <c r="CIG2" s="1878"/>
      <c r="CIH2" s="1878"/>
      <c r="CII2" s="1878"/>
      <c r="CIJ2" s="1878"/>
      <c r="CIK2" s="1878"/>
      <c r="CIL2" s="1878"/>
      <c r="CIM2" s="1878"/>
      <c r="CIN2" s="1878"/>
      <c r="CIO2" s="1878"/>
      <c r="CIP2" s="1878"/>
      <c r="CIQ2" s="1878"/>
      <c r="CIR2" s="1878"/>
      <c r="CIS2" s="1878"/>
      <c r="CIT2" s="1878"/>
      <c r="CIU2" s="1878"/>
      <c r="CIV2" s="1878"/>
      <c r="CIW2" s="1878"/>
      <c r="CIX2" s="1878"/>
      <c r="CIY2" s="1878"/>
      <c r="CIZ2" s="1878"/>
      <c r="CJA2" s="1878"/>
      <c r="CJB2" s="1878"/>
      <c r="CJC2" s="1878"/>
      <c r="CJD2" s="1878"/>
      <c r="CJE2" s="1878"/>
      <c r="CJF2" s="1878"/>
      <c r="CJG2" s="1878"/>
      <c r="CJH2" s="1878"/>
      <c r="CJI2" s="1878"/>
      <c r="CJJ2" s="1878"/>
      <c r="CJK2" s="1878"/>
      <c r="CJL2" s="1878"/>
      <c r="CJM2" s="1878"/>
      <c r="CJN2" s="1878"/>
      <c r="CJO2" s="1878"/>
      <c r="CJP2" s="1878"/>
      <c r="CJQ2" s="1878"/>
      <c r="CJR2" s="1878"/>
      <c r="CJS2" s="1878"/>
      <c r="CJT2" s="1878"/>
      <c r="CJU2" s="1878"/>
      <c r="CJV2" s="1878"/>
      <c r="CJW2" s="1878"/>
      <c r="CJX2" s="1878"/>
      <c r="CJY2" s="1878"/>
      <c r="CJZ2" s="1878"/>
      <c r="CKA2" s="1878"/>
      <c r="CKB2" s="1878"/>
      <c r="CKC2" s="1878"/>
      <c r="CKD2" s="1878"/>
      <c r="CKE2" s="1878"/>
      <c r="CKF2" s="1878"/>
      <c r="CKG2" s="1878"/>
      <c r="CKH2" s="1878"/>
      <c r="CKI2" s="1878"/>
      <c r="CKJ2" s="1878"/>
      <c r="CKK2" s="1878"/>
      <c r="CKL2" s="1878"/>
      <c r="CKM2" s="1878"/>
      <c r="CKN2" s="1878"/>
      <c r="CKO2" s="1878"/>
      <c r="CKP2" s="1878"/>
      <c r="CKQ2" s="1878"/>
      <c r="CKR2" s="1878"/>
      <c r="CKS2" s="1878"/>
      <c r="CKT2" s="1878"/>
      <c r="CKU2" s="1878"/>
      <c r="CKV2" s="1878"/>
      <c r="CKW2" s="1878"/>
      <c r="CKX2" s="1878"/>
      <c r="CKY2" s="1878"/>
      <c r="CKZ2" s="1878"/>
      <c r="CLA2" s="1878"/>
      <c r="CLB2" s="1878"/>
      <c r="CLC2" s="1878"/>
      <c r="CLD2" s="1878"/>
      <c r="CLE2" s="1878"/>
      <c r="CLF2" s="1878"/>
      <c r="CLG2" s="1878"/>
      <c r="CLH2" s="1878"/>
      <c r="CLI2" s="1878"/>
      <c r="CLJ2" s="1878"/>
      <c r="CLK2" s="1878"/>
      <c r="CLL2" s="1878"/>
      <c r="CLM2" s="1878"/>
      <c r="CLN2" s="1878"/>
      <c r="CLO2" s="1878"/>
      <c r="CLP2" s="1878"/>
      <c r="CLQ2" s="1878"/>
      <c r="CLR2" s="1878"/>
      <c r="CLS2" s="1878"/>
      <c r="CLT2" s="1878"/>
      <c r="CLU2" s="1878"/>
      <c r="CLV2" s="1878"/>
      <c r="CLW2" s="1878"/>
      <c r="CLX2" s="1878"/>
      <c r="CLY2" s="1878"/>
      <c r="CLZ2" s="1878"/>
      <c r="CMA2" s="1878"/>
      <c r="CMB2" s="1878"/>
      <c r="CMC2" s="1878"/>
      <c r="CMD2" s="1878"/>
      <c r="CME2" s="1878"/>
      <c r="CMF2" s="1878"/>
      <c r="CMG2" s="1878"/>
      <c r="CMH2" s="1878"/>
      <c r="CMI2" s="1878"/>
      <c r="CMJ2" s="1878"/>
      <c r="CMK2" s="1878"/>
      <c r="CML2" s="1878"/>
      <c r="CMM2" s="1878"/>
      <c r="CMN2" s="1878"/>
      <c r="CMO2" s="1878"/>
      <c r="CMP2" s="1878"/>
      <c r="CMQ2" s="1878"/>
      <c r="CMR2" s="1878"/>
      <c r="CMS2" s="1878"/>
      <c r="CMT2" s="1878"/>
      <c r="CMU2" s="1878"/>
      <c r="CMV2" s="1878"/>
      <c r="CMW2" s="1878"/>
      <c r="CMX2" s="1878"/>
      <c r="CMY2" s="1878"/>
      <c r="CMZ2" s="1878"/>
      <c r="CNA2" s="1878"/>
      <c r="CNB2" s="1878"/>
      <c r="CNC2" s="1878"/>
      <c r="CND2" s="1878"/>
      <c r="CNE2" s="1878"/>
      <c r="CNF2" s="1878"/>
      <c r="CNG2" s="1878"/>
      <c r="CNH2" s="1878"/>
      <c r="CNI2" s="1878"/>
      <c r="CNJ2" s="1878"/>
      <c r="CNK2" s="1878"/>
      <c r="CNL2" s="1878"/>
      <c r="CNM2" s="1878"/>
      <c r="CNN2" s="1878"/>
      <c r="CNO2" s="1878"/>
      <c r="CNP2" s="1878"/>
      <c r="CNQ2" s="1878"/>
      <c r="CNR2" s="1878"/>
      <c r="CNS2" s="1878"/>
      <c r="CNT2" s="1878"/>
      <c r="CNU2" s="1878"/>
      <c r="CNV2" s="1878"/>
      <c r="CNW2" s="1878"/>
      <c r="CNX2" s="1878"/>
      <c r="CNY2" s="1878"/>
      <c r="CNZ2" s="1878"/>
      <c r="COA2" s="1878"/>
      <c r="COB2" s="1878"/>
      <c r="COC2" s="1878"/>
      <c r="COD2" s="1878"/>
      <c r="COE2" s="1878"/>
      <c r="COF2" s="1878"/>
      <c r="COG2" s="1878"/>
      <c r="COH2" s="1878"/>
      <c r="COI2" s="1878"/>
      <c r="COJ2" s="1878"/>
      <c r="COK2" s="1878"/>
      <c r="COL2" s="1878"/>
      <c r="COM2" s="1878"/>
      <c r="CON2" s="1878"/>
      <c r="COO2" s="1878"/>
      <c r="COP2" s="1878"/>
      <c r="COQ2" s="1878"/>
      <c r="COR2" s="1878"/>
      <c r="COS2" s="1878"/>
      <c r="COT2" s="1878"/>
      <c r="COU2" s="1878"/>
      <c r="COV2" s="1878"/>
      <c r="COW2" s="1878"/>
      <c r="COX2" s="1878"/>
      <c r="COY2" s="1878"/>
      <c r="COZ2" s="1878"/>
      <c r="CPA2" s="1878"/>
      <c r="CPB2" s="1878"/>
      <c r="CPC2" s="1878"/>
      <c r="CPD2" s="1878"/>
      <c r="CPE2" s="1878"/>
      <c r="CPF2" s="1878"/>
      <c r="CPG2" s="1878"/>
      <c r="CPH2" s="1878"/>
      <c r="CPI2" s="1878"/>
      <c r="CPJ2" s="1878"/>
      <c r="CPK2" s="1878"/>
      <c r="CPL2" s="1878"/>
      <c r="CPM2" s="1878"/>
      <c r="CPN2" s="1878"/>
      <c r="CPO2" s="1878"/>
      <c r="CPP2" s="1878"/>
      <c r="CPQ2" s="1878"/>
      <c r="CPR2" s="1878"/>
      <c r="CPS2" s="1878"/>
      <c r="CPT2" s="1878"/>
      <c r="CPU2" s="1878"/>
      <c r="CPV2" s="1878"/>
      <c r="CPW2" s="1878"/>
      <c r="CPX2" s="1878"/>
      <c r="CPY2" s="1878"/>
      <c r="CPZ2" s="1878"/>
      <c r="CQA2" s="1878"/>
      <c r="CQB2" s="1878"/>
      <c r="CQC2" s="1878"/>
      <c r="CQD2" s="1878"/>
      <c r="CQE2" s="1878"/>
      <c r="CQF2" s="1878"/>
      <c r="CQG2" s="1878"/>
      <c r="CQH2" s="1878"/>
      <c r="CQI2" s="1878"/>
      <c r="CQJ2" s="1878"/>
      <c r="CQK2" s="1878"/>
      <c r="CQL2" s="1878"/>
      <c r="CQM2" s="1878"/>
      <c r="CQN2" s="1878"/>
      <c r="CQO2" s="1878"/>
      <c r="CQP2" s="1878"/>
      <c r="CQQ2" s="1878"/>
      <c r="CQR2" s="1878"/>
      <c r="CQS2" s="1878"/>
      <c r="CQT2" s="1878"/>
      <c r="CQU2" s="1878"/>
      <c r="CQV2" s="1878"/>
      <c r="CQW2" s="1878"/>
      <c r="CQX2" s="1878"/>
      <c r="CQY2" s="1878"/>
      <c r="CQZ2" s="1878"/>
      <c r="CRA2" s="1878"/>
      <c r="CRB2" s="1878"/>
      <c r="CRC2" s="1878"/>
      <c r="CRD2" s="1878"/>
      <c r="CRE2" s="1878"/>
      <c r="CRF2" s="1878"/>
      <c r="CRG2" s="1878"/>
      <c r="CRH2" s="1878"/>
      <c r="CRI2" s="1878"/>
      <c r="CRJ2" s="1878"/>
      <c r="CRK2" s="1878"/>
      <c r="CRL2" s="1878"/>
      <c r="CRM2" s="1878"/>
      <c r="CRN2" s="1878"/>
      <c r="CRO2" s="1878"/>
      <c r="CRP2" s="1878"/>
      <c r="CRQ2" s="1878"/>
      <c r="CRR2" s="1878"/>
      <c r="CRS2" s="1878"/>
      <c r="CRT2" s="1878"/>
      <c r="CRU2" s="1878"/>
      <c r="CRV2" s="1878"/>
      <c r="CRW2" s="1878"/>
      <c r="CRX2" s="1878"/>
      <c r="CRY2" s="1878"/>
      <c r="CRZ2" s="1878"/>
      <c r="CSA2" s="1878"/>
      <c r="CSB2" s="1878"/>
      <c r="CSC2" s="1878"/>
      <c r="CSD2" s="1878"/>
      <c r="CSE2" s="1878"/>
      <c r="CSF2" s="1878"/>
      <c r="CSG2" s="1878"/>
      <c r="CSH2" s="1878"/>
      <c r="CSI2" s="1878"/>
      <c r="CSJ2" s="1878"/>
      <c r="CSK2" s="1878"/>
      <c r="CSL2" s="1878"/>
      <c r="CSM2" s="1878"/>
      <c r="CSN2" s="1878"/>
      <c r="CSO2" s="1878"/>
      <c r="CSP2" s="1878"/>
      <c r="CSQ2" s="1878"/>
      <c r="CSR2" s="1878"/>
      <c r="CSS2" s="1878"/>
      <c r="CST2" s="1878"/>
      <c r="CSU2" s="1878"/>
      <c r="CSV2" s="1878"/>
      <c r="CSW2" s="1878"/>
      <c r="CSX2" s="1878"/>
      <c r="CSY2" s="1878"/>
      <c r="CSZ2" s="1878"/>
      <c r="CTA2" s="1878"/>
      <c r="CTB2" s="1878"/>
      <c r="CTC2" s="1878"/>
      <c r="CTD2" s="1878"/>
      <c r="CTE2" s="1878"/>
      <c r="CTF2" s="1878"/>
      <c r="CTG2" s="1878"/>
      <c r="CTH2" s="1878"/>
      <c r="CTI2" s="1878"/>
      <c r="CTJ2" s="1878"/>
      <c r="CTK2" s="1878"/>
      <c r="CTL2" s="1878"/>
      <c r="CTM2" s="1878"/>
      <c r="CTN2" s="1878"/>
      <c r="CTO2" s="1878"/>
      <c r="CTP2" s="1878"/>
      <c r="CTQ2" s="1878"/>
      <c r="CTR2" s="1878"/>
      <c r="CTS2" s="1878"/>
      <c r="CTT2" s="1878"/>
      <c r="CTU2" s="1878"/>
      <c r="CTV2" s="1878"/>
      <c r="CTW2" s="1878"/>
      <c r="CTX2" s="1878"/>
      <c r="CTY2" s="1878"/>
      <c r="CTZ2" s="1878"/>
      <c r="CUA2" s="1878"/>
      <c r="CUB2" s="1878"/>
      <c r="CUC2" s="1878"/>
      <c r="CUD2" s="1878"/>
      <c r="CUE2" s="1878"/>
      <c r="CUF2" s="1878"/>
      <c r="CUG2" s="1878"/>
      <c r="CUH2" s="1878"/>
      <c r="CUI2" s="1878"/>
      <c r="CUJ2" s="1878"/>
      <c r="CUK2" s="1878"/>
      <c r="CUL2" s="1878"/>
      <c r="CUM2" s="1878"/>
      <c r="CUN2" s="1878"/>
      <c r="CUO2" s="1878"/>
      <c r="CUP2" s="1878"/>
      <c r="CUQ2" s="1878"/>
      <c r="CUR2" s="1878"/>
      <c r="CUS2" s="1878"/>
      <c r="CUT2" s="1878"/>
      <c r="CUU2" s="1878"/>
      <c r="CUV2" s="1878"/>
      <c r="CUW2" s="1878"/>
      <c r="CUX2" s="1878"/>
      <c r="CUY2" s="1878"/>
      <c r="CUZ2" s="1878"/>
      <c r="CVA2" s="1878"/>
      <c r="CVB2" s="1878"/>
      <c r="CVC2" s="1878"/>
      <c r="CVD2" s="1878"/>
      <c r="CVE2" s="1878"/>
      <c r="CVF2" s="1878"/>
      <c r="CVG2" s="1878"/>
      <c r="CVH2" s="1878"/>
      <c r="CVI2" s="1878"/>
      <c r="CVJ2" s="1878"/>
      <c r="CVK2" s="1878"/>
      <c r="CVL2" s="1878"/>
      <c r="CVM2" s="1878"/>
      <c r="CVN2" s="1878"/>
      <c r="CVO2" s="1878"/>
      <c r="CVP2" s="1878"/>
      <c r="CVQ2" s="1878"/>
      <c r="CVR2" s="1878"/>
      <c r="CVS2" s="1878"/>
      <c r="CVT2" s="1878"/>
      <c r="CVU2" s="1878"/>
      <c r="CVV2" s="1878"/>
      <c r="CVW2" s="1878"/>
      <c r="CVX2" s="1878"/>
      <c r="CVY2" s="1878"/>
      <c r="CVZ2" s="1878"/>
      <c r="CWA2" s="1878"/>
      <c r="CWB2" s="1878"/>
      <c r="CWC2" s="1878"/>
      <c r="CWD2" s="1878"/>
      <c r="CWE2" s="1878"/>
      <c r="CWF2" s="1878"/>
      <c r="CWG2" s="1878"/>
      <c r="CWH2" s="1878"/>
      <c r="CWI2" s="1878"/>
      <c r="CWJ2" s="1878"/>
      <c r="CWK2" s="1878"/>
      <c r="CWL2" s="1878"/>
      <c r="CWM2" s="1878"/>
      <c r="CWN2" s="1878"/>
      <c r="CWO2" s="1878"/>
      <c r="CWP2" s="1878"/>
      <c r="CWQ2" s="1878"/>
      <c r="CWR2" s="1878"/>
      <c r="CWS2" s="1878"/>
      <c r="CWT2" s="1878"/>
      <c r="CWU2" s="1878"/>
      <c r="CWV2" s="1878"/>
      <c r="CWW2" s="1878"/>
      <c r="CWX2" s="1878"/>
      <c r="CWY2" s="1878"/>
      <c r="CWZ2" s="1878"/>
      <c r="CXA2" s="1878"/>
      <c r="CXB2" s="1878"/>
      <c r="CXC2" s="1878"/>
      <c r="CXD2" s="1878"/>
      <c r="CXE2" s="1878"/>
      <c r="CXF2" s="1878"/>
      <c r="CXG2" s="1878"/>
      <c r="CXH2" s="1878"/>
      <c r="CXI2" s="1878"/>
      <c r="CXJ2" s="1878"/>
      <c r="CXK2" s="1878"/>
      <c r="CXL2" s="1878"/>
      <c r="CXM2" s="1878"/>
      <c r="CXN2" s="1878"/>
      <c r="CXO2" s="1878"/>
      <c r="CXP2" s="1878"/>
      <c r="CXQ2" s="1878"/>
      <c r="CXR2" s="1878"/>
      <c r="CXS2" s="1878"/>
      <c r="CXT2" s="1878"/>
      <c r="CXU2" s="1878"/>
      <c r="CXV2" s="1878"/>
      <c r="CXW2" s="1878"/>
      <c r="CXX2" s="1878"/>
      <c r="CXY2" s="1878"/>
      <c r="CXZ2" s="1878"/>
      <c r="CYA2" s="1878"/>
      <c r="CYB2" s="1878"/>
      <c r="CYC2" s="1878"/>
      <c r="CYD2" s="1878"/>
      <c r="CYE2" s="1878"/>
      <c r="CYF2" s="1878"/>
      <c r="CYG2" s="1878"/>
      <c r="CYH2" s="1878"/>
      <c r="CYI2" s="1878"/>
      <c r="CYJ2" s="1878"/>
      <c r="CYK2" s="1878"/>
      <c r="CYL2" s="1878"/>
      <c r="CYM2" s="1878"/>
      <c r="CYN2" s="1878"/>
      <c r="CYO2" s="1878"/>
      <c r="CYP2" s="1878"/>
      <c r="CYQ2" s="1878"/>
      <c r="CYR2" s="1878"/>
      <c r="CYS2" s="1878"/>
      <c r="CYT2" s="1878"/>
      <c r="CYU2" s="1878"/>
      <c r="CYV2" s="1878"/>
      <c r="CYW2" s="1878"/>
      <c r="CYX2" s="1878"/>
      <c r="CYY2" s="1878"/>
      <c r="CYZ2" s="1878"/>
      <c r="CZA2" s="1878"/>
      <c r="CZB2" s="1878"/>
      <c r="CZC2" s="1878"/>
      <c r="CZD2" s="1878"/>
      <c r="CZE2" s="1878"/>
      <c r="CZF2" s="1878"/>
      <c r="CZG2" s="1878"/>
      <c r="CZH2" s="1878"/>
      <c r="CZI2" s="1878"/>
      <c r="CZJ2" s="1878"/>
      <c r="CZK2" s="1878"/>
      <c r="CZL2" s="1878"/>
      <c r="CZM2" s="1878"/>
      <c r="CZN2" s="1878"/>
      <c r="CZO2" s="1878"/>
      <c r="CZP2" s="1878"/>
      <c r="CZQ2" s="1878"/>
      <c r="CZR2" s="1878"/>
      <c r="CZS2" s="1878"/>
      <c r="CZT2" s="1878"/>
      <c r="CZU2" s="1878"/>
      <c r="CZV2" s="1878"/>
      <c r="CZW2" s="1878"/>
      <c r="CZX2" s="1878"/>
      <c r="CZY2" s="1878"/>
      <c r="CZZ2" s="1878"/>
      <c r="DAA2" s="1878"/>
      <c r="DAB2" s="1878"/>
      <c r="DAC2" s="1878"/>
      <c r="DAD2" s="1878"/>
      <c r="DAE2" s="1878"/>
      <c r="DAF2" s="1878"/>
      <c r="DAG2" s="1878"/>
      <c r="DAH2" s="1878"/>
      <c r="DAI2" s="1878"/>
      <c r="DAJ2" s="1878"/>
      <c r="DAK2" s="1878"/>
      <c r="DAL2" s="1878"/>
      <c r="DAM2" s="1878"/>
      <c r="DAN2" s="1878"/>
      <c r="DAO2" s="1878"/>
      <c r="DAP2" s="1878"/>
      <c r="DAQ2" s="1878"/>
      <c r="DAR2" s="1878"/>
      <c r="DAS2" s="1878"/>
      <c r="DAT2" s="1878"/>
      <c r="DAU2" s="1878"/>
      <c r="DAV2" s="1878"/>
      <c r="DAW2" s="1878"/>
      <c r="DAX2" s="1878"/>
      <c r="DAY2" s="1878"/>
      <c r="DAZ2" s="1878"/>
      <c r="DBA2" s="1878"/>
      <c r="DBB2" s="1878"/>
      <c r="DBC2" s="1878"/>
      <c r="DBD2" s="1878"/>
      <c r="DBE2" s="1878"/>
      <c r="DBF2" s="1878"/>
      <c r="DBG2" s="1878"/>
      <c r="DBH2" s="1878"/>
      <c r="DBI2" s="1878"/>
      <c r="DBJ2" s="1878"/>
      <c r="DBK2" s="1878"/>
      <c r="DBL2" s="1878"/>
      <c r="DBM2" s="1878"/>
      <c r="DBN2" s="1878"/>
      <c r="DBO2" s="1878"/>
      <c r="DBP2" s="1878"/>
      <c r="DBQ2" s="1878"/>
      <c r="DBR2" s="1878"/>
      <c r="DBS2" s="1878"/>
      <c r="DBT2" s="1878"/>
      <c r="DBU2" s="1878"/>
      <c r="DBV2" s="1878"/>
      <c r="DBW2" s="1878"/>
      <c r="DBX2" s="1878"/>
      <c r="DBY2" s="1878"/>
      <c r="DBZ2" s="1878"/>
      <c r="DCA2" s="1878"/>
      <c r="DCB2" s="1878"/>
      <c r="DCC2" s="1878"/>
      <c r="DCD2" s="1878"/>
      <c r="DCE2" s="1878"/>
      <c r="DCF2" s="1878"/>
      <c r="DCG2" s="1878"/>
      <c r="DCH2" s="1878"/>
      <c r="DCI2" s="1878"/>
      <c r="DCJ2" s="1878"/>
      <c r="DCK2" s="1878"/>
      <c r="DCL2" s="1878"/>
      <c r="DCM2" s="1878"/>
      <c r="DCN2" s="1878"/>
      <c r="DCO2" s="1878"/>
      <c r="DCP2" s="1878"/>
      <c r="DCQ2" s="1878"/>
      <c r="DCR2" s="1878"/>
      <c r="DCS2" s="1878"/>
      <c r="DCT2" s="1878"/>
      <c r="DCU2" s="1878"/>
      <c r="DCV2" s="1878"/>
      <c r="DCW2" s="1878"/>
      <c r="DCX2" s="1878"/>
      <c r="DCY2" s="1878"/>
      <c r="DCZ2" s="1878"/>
      <c r="DDA2" s="1878"/>
      <c r="DDB2" s="1878"/>
      <c r="DDC2" s="1878"/>
      <c r="DDD2" s="1878"/>
      <c r="DDE2" s="1878"/>
      <c r="DDF2" s="1878"/>
      <c r="DDG2" s="1878"/>
      <c r="DDH2" s="1878"/>
      <c r="DDI2" s="1878"/>
      <c r="DDJ2" s="1878"/>
      <c r="DDK2" s="1878"/>
      <c r="DDL2" s="1878"/>
      <c r="DDM2" s="1878"/>
      <c r="DDN2" s="1878"/>
      <c r="DDO2" s="1878"/>
      <c r="DDP2" s="1878"/>
      <c r="DDQ2" s="1878"/>
      <c r="DDR2" s="1878"/>
      <c r="DDS2" s="1878"/>
      <c r="DDT2" s="1878"/>
      <c r="DDU2" s="1878"/>
      <c r="DDV2" s="1878"/>
      <c r="DDW2" s="1878"/>
      <c r="DDX2" s="1878"/>
      <c r="DDY2" s="1878"/>
      <c r="DDZ2" s="1878"/>
      <c r="DEA2" s="1878"/>
      <c r="DEB2" s="1878"/>
      <c r="DEC2" s="1878"/>
      <c r="DED2" s="1878"/>
      <c r="DEE2" s="1878"/>
      <c r="DEF2" s="1878"/>
      <c r="DEG2" s="1878"/>
      <c r="DEH2" s="1878"/>
      <c r="DEI2" s="1878"/>
      <c r="DEJ2" s="1878"/>
      <c r="DEK2" s="1878"/>
      <c r="DEL2" s="1878"/>
      <c r="DEM2" s="1878"/>
      <c r="DEN2" s="1878"/>
      <c r="DEO2" s="1878"/>
      <c r="DEP2" s="1878"/>
      <c r="DEQ2" s="1878"/>
      <c r="DER2" s="1878"/>
      <c r="DES2" s="1878"/>
      <c r="DET2" s="1878"/>
      <c r="DEU2" s="1878"/>
      <c r="DEV2" s="1878"/>
      <c r="DEW2" s="1878"/>
      <c r="DEX2" s="1878"/>
      <c r="DEY2" s="1878"/>
      <c r="DEZ2" s="1878"/>
      <c r="DFA2" s="1878"/>
      <c r="DFB2" s="1878"/>
      <c r="DFC2" s="1878"/>
      <c r="DFD2" s="1878"/>
      <c r="DFE2" s="1878"/>
      <c r="DFF2" s="1878"/>
      <c r="DFG2" s="1878"/>
      <c r="DFH2" s="1878"/>
      <c r="DFI2" s="1878"/>
      <c r="DFJ2" s="1878"/>
      <c r="DFK2" s="1878"/>
      <c r="DFL2" s="1878"/>
      <c r="DFM2" s="1878"/>
      <c r="DFN2" s="1878"/>
      <c r="DFO2" s="1878"/>
      <c r="DFP2" s="1878"/>
      <c r="DFQ2" s="1878"/>
      <c r="DFR2" s="1878"/>
      <c r="DFS2" s="1878"/>
      <c r="DFT2" s="1878"/>
      <c r="DFU2" s="1878"/>
      <c r="DFV2" s="1878"/>
      <c r="DFW2" s="1878"/>
      <c r="DFX2" s="1878"/>
      <c r="DFY2" s="1878"/>
      <c r="DFZ2" s="1878"/>
      <c r="DGA2" s="1878"/>
      <c r="DGB2" s="1878"/>
      <c r="DGC2" s="1878"/>
      <c r="DGD2" s="1878"/>
      <c r="DGE2" s="1878"/>
      <c r="DGF2" s="1878"/>
      <c r="DGG2" s="1878"/>
      <c r="DGH2" s="1878"/>
      <c r="DGI2" s="1878"/>
      <c r="DGJ2" s="1878"/>
      <c r="DGK2" s="1878"/>
      <c r="DGL2" s="1878"/>
      <c r="DGM2" s="1878"/>
      <c r="DGN2" s="1878"/>
      <c r="DGO2" s="1878"/>
      <c r="DGP2" s="1878"/>
      <c r="DGQ2" s="1878"/>
      <c r="DGR2" s="1878"/>
      <c r="DGS2" s="1878"/>
      <c r="DGT2" s="1878"/>
      <c r="DGU2" s="1878"/>
      <c r="DGV2" s="1878"/>
      <c r="DGW2" s="1878"/>
      <c r="DGX2" s="1878"/>
      <c r="DGY2" s="1878"/>
      <c r="DGZ2" s="1878"/>
      <c r="DHA2" s="1878"/>
      <c r="DHB2" s="1878"/>
      <c r="DHC2" s="1878"/>
      <c r="DHD2" s="1878"/>
      <c r="DHE2" s="1878"/>
      <c r="DHF2" s="1878"/>
      <c r="DHG2" s="1878"/>
      <c r="DHH2" s="1878"/>
      <c r="DHI2" s="1878"/>
      <c r="DHJ2" s="1878"/>
      <c r="DHK2" s="1878"/>
      <c r="DHL2" s="1878"/>
      <c r="DHM2" s="1878"/>
      <c r="DHN2" s="1878"/>
      <c r="DHO2" s="1878"/>
      <c r="DHP2" s="1878"/>
      <c r="DHQ2" s="1878"/>
      <c r="DHR2" s="1878"/>
      <c r="DHS2" s="1878"/>
      <c r="DHT2" s="1878"/>
      <c r="DHU2" s="1878"/>
      <c r="DHV2" s="1878"/>
      <c r="DHW2" s="1878"/>
      <c r="DHX2" s="1878"/>
      <c r="DHY2" s="1878"/>
      <c r="DHZ2" s="1878"/>
      <c r="DIA2" s="1878"/>
      <c r="DIB2" s="1878"/>
      <c r="DIC2" s="1878"/>
      <c r="DID2" s="1878"/>
      <c r="DIE2" s="1878"/>
      <c r="DIF2" s="1878"/>
      <c r="DIG2" s="1878"/>
      <c r="DIH2" s="1878"/>
      <c r="DII2" s="1878"/>
      <c r="DIJ2" s="1878"/>
      <c r="DIK2" s="1878"/>
      <c r="DIL2" s="1878"/>
      <c r="DIM2" s="1878"/>
      <c r="DIN2" s="1878"/>
      <c r="DIO2" s="1878"/>
      <c r="DIP2" s="1878"/>
      <c r="DIQ2" s="1878"/>
      <c r="DIR2" s="1878"/>
      <c r="DIS2" s="1878"/>
      <c r="DIT2" s="1878"/>
      <c r="DIU2" s="1878"/>
      <c r="DIV2" s="1878"/>
      <c r="DIW2" s="1878"/>
      <c r="DIX2" s="1878"/>
      <c r="DIY2" s="1878"/>
      <c r="DIZ2" s="1878"/>
      <c r="DJA2" s="1878"/>
      <c r="DJB2" s="1878"/>
      <c r="DJC2" s="1878"/>
      <c r="DJD2" s="1878"/>
      <c r="DJE2" s="1878"/>
      <c r="DJF2" s="1878"/>
      <c r="DJG2" s="1878"/>
      <c r="DJH2" s="1878"/>
      <c r="DJI2" s="1878"/>
      <c r="DJJ2" s="1878"/>
      <c r="DJK2" s="1878"/>
      <c r="DJL2" s="1878"/>
      <c r="DJM2" s="1878"/>
      <c r="DJN2" s="1878"/>
      <c r="DJO2" s="1878"/>
      <c r="DJP2" s="1878"/>
      <c r="DJQ2" s="1878"/>
      <c r="DJR2" s="1878"/>
      <c r="DJS2" s="1878"/>
      <c r="DJT2" s="1878"/>
      <c r="DJU2" s="1878"/>
      <c r="DJV2" s="1878"/>
      <c r="DJW2" s="1878"/>
      <c r="DJX2" s="1878"/>
      <c r="DJY2" s="1878"/>
      <c r="DJZ2" s="1878"/>
      <c r="DKA2" s="1878"/>
      <c r="DKB2" s="1878"/>
      <c r="DKC2" s="1878"/>
      <c r="DKD2" s="1878"/>
      <c r="DKE2" s="1878"/>
      <c r="DKF2" s="1878"/>
      <c r="DKG2" s="1878"/>
      <c r="DKH2" s="1878"/>
      <c r="DKI2" s="1878"/>
      <c r="DKJ2" s="1878"/>
      <c r="DKK2" s="1878"/>
      <c r="DKL2" s="1878"/>
      <c r="DKM2" s="1878"/>
      <c r="DKN2" s="1878"/>
      <c r="DKO2" s="1878"/>
      <c r="DKP2" s="1878"/>
      <c r="DKQ2" s="1878"/>
      <c r="DKR2" s="1878"/>
      <c r="DKS2" s="1878"/>
      <c r="DKT2" s="1878"/>
      <c r="DKU2" s="1878"/>
      <c r="DKV2" s="1878"/>
      <c r="DKW2" s="1878"/>
      <c r="DKX2" s="1878"/>
      <c r="DKY2" s="1878"/>
      <c r="DKZ2" s="1878"/>
      <c r="DLA2" s="1878"/>
      <c r="DLB2" s="1878"/>
      <c r="DLC2" s="1878"/>
      <c r="DLD2" s="1878"/>
      <c r="DLE2" s="1878"/>
      <c r="DLF2" s="1878"/>
      <c r="DLG2" s="1878"/>
      <c r="DLH2" s="1878"/>
      <c r="DLI2" s="1878"/>
      <c r="DLJ2" s="1878"/>
      <c r="DLK2" s="1878"/>
      <c r="DLL2" s="1878"/>
      <c r="DLM2" s="1878"/>
      <c r="DLN2" s="1878"/>
      <c r="DLO2" s="1878"/>
      <c r="DLP2" s="1878"/>
      <c r="DLQ2" s="1878"/>
      <c r="DLR2" s="1878"/>
      <c r="DLS2" s="1878"/>
      <c r="DLT2" s="1878"/>
      <c r="DLU2" s="1878"/>
      <c r="DLV2" s="1878"/>
      <c r="DLW2" s="1878"/>
      <c r="DLX2" s="1878"/>
      <c r="DLY2" s="1878"/>
      <c r="DLZ2" s="1878"/>
      <c r="DMA2" s="1878"/>
      <c r="DMB2" s="1878"/>
      <c r="DMC2" s="1878"/>
      <c r="DMD2" s="1878"/>
      <c r="DME2" s="1878"/>
      <c r="DMF2" s="1878"/>
      <c r="DMG2" s="1878"/>
      <c r="DMH2" s="1878"/>
      <c r="DMI2" s="1878"/>
      <c r="DMJ2" s="1878"/>
      <c r="DMK2" s="1878"/>
      <c r="DML2" s="1878"/>
      <c r="DMM2" s="1878"/>
      <c r="DMN2" s="1878"/>
      <c r="DMO2" s="1878"/>
      <c r="DMP2" s="1878"/>
      <c r="DMQ2" s="1878"/>
      <c r="DMR2" s="1878"/>
      <c r="DMS2" s="1878"/>
      <c r="DMT2" s="1878"/>
      <c r="DMU2" s="1878"/>
      <c r="DMV2" s="1878"/>
      <c r="DMW2" s="1878"/>
      <c r="DMX2" s="1878"/>
      <c r="DMY2" s="1878"/>
      <c r="DMZ2" s="1878"/>
      <c r="DNA2" s="1878"/>
      <c r="DNB2" s="1878"/>
      <c r="DNC2" s="1878"/>
      <c r="DND2" s="1878"/>
      <c r="DNE2" s="1878"/>
      <c r="DNF2" s="1878"/>
      <c r="DNG2" s="1878"/>
      <c r="DNH2" s="1878"/>
      <c r="DNI2" s="1878"/>
      <c r="DNJ2" s="1878"/>
      <c r="DNK2" s="1878"/>
      <c r="DNL2" s="1878"/>
      <c r="DNM2" s="1878"/>
      <c r="DNN2" s="1878"/>
      <c r="DNO2" s="1878"/>
      <c r="DNP2" s="1878"/>
      <c r="DNQ2" s="1878"/>
      <c r="DNR2" s="1878"/>
      <c r="DNS2" s="1878"/>
      <c r="DNT2" s="1878"/>
      <c r="DNU2" s="1878"/>
      <c r="DNV2" s="1878"/>
      <c r="DNW2" s="1878"/>
      <c r="DNX2" s="1878"/>
      <c r="DNY2" s="1878"/>
      <c r="DNZ2" s="1878"/>
      <c r="DOA2" s="1878"/>
      <c r="DOB2" s="1878"/>
      <c r="DOC2" s="1878"/>
      <c r="DOD2" s="1878"/>
      <c r="DOE2" s="1878"/>
      <c r="DOF2" s="1878"/>
      <c r="DOG2" s="1878"/>
      <c r="DOH2" s="1878"/>
      <c r="DOI2" s="1878"/>
      <c r="DOJ2" s="1878"/>
      <c r="DOK2" s="1878"/>
      <c r="DOL2" s="1878"/>
      <c r="DOM2" s="1878"/>
      <c r="DON2" s="1878"/>
      <c r="DOO2" s="1878"/>
      <c r="DOP2" s="1878"/>
      <c r="DOQ2" s="1878"/>
      <c r="DOR2" s="1878"/>
      <c r="DOS2" s="1878"/>
      <c r="DOT2" s="1878"/>
      <c r="DOU2" s="1878"/>
      <c r="DOV2" s="1878"/>
      <c r="DOW2" s="1878"/>
      <c r="DOX2" s="1878"/>
      <c r="DOY2" s="1878"/>
      <c r="DOZ2" s="1878"/>
      <c r="DPA2" s="1878"/>
      <c r="DPB2" s="1878"/>
      <c r="DPC2" s="1878"/>
      <c r="DPD2" s="1878"/>
      <c r="DPE2" s="1878"/>
      <c r="DPF2" s="1878"/>
      <c r="DPG2" s="1878"/>
      <c r="DPH2" s="1878"/>
      <c r="DPI2" s="1878"/>
      <c r="DPJ2" s="1878"/>
      <c r="DPK2" s="1878"/>
      <c r="DPL2" s="1878"/>
      <c r="DPM2" s="1878"/>
      <c r="DPN2" s="1878"/>
      <c r="DPO2" s="1878"/>
      <c r="DPP2" s="1878"/>
      <c r="DPQ2" s="1878"/>
      <c r="DPR2" s="1878"/>
      <c r="DPS2" s="1878"/>
      <c r="DPT2" s="1878"/>
      <c r="DPU2" s="1878"/>
      <c r="DPV2" s="1878"/>
      <c r="DPW2" s="1878"/>
      <c r="DPX2" s="1878"/>
      <c r="DPY2" s="1878"/>
      <c r="DPZ2" s="1878"/>
      <c r="DQA2" s="1878"/>
      <c r="DQB2" s="1878"/>
      <c r="DQC2" s="1878"/>
      <c r="DQD2" s="1878"/>
      <c r="DQE2" s="1878"/>
      <c r="DQF2" s="1878"/>
      <c r="DQG2" s="1878"/>
      <c r="DQH2" s="1878"/>
      <c r="DQI2" s="1878"/>
      <c r="DQJ2" s="1878"/>
      <c r="DQK2" s="1878"/>
      <c r="DQL2" s="1878"/>
      <c r="DQM2" s="1878"/>
      <c r="DQN2" s="1878"/>
      <c r="DQO2" s="1878"/>
      <c r="DQP2" s="1878"/>
      <c r="DQQ2" s="1878"/>
      <c r="DQR2" s="1878"/>
      <c r="DQS2" s="1878"/>
      <c r="DQT2" s="1878"/>
      <c r="DQU2" s="1878"/>
      <c r="DQV2" s="1878"/>
      <c r="DQW2" s="1878"/>
      <c r="DQX2" s="1878"/>
      <c r="DQY2" s="1878"/>
      <c r="DQZ2" s="1878"/>
      <c r="DRA2" s="1878"/>
      <c r="DRB2" s="1878"/>
      <c r="DRC2" s="1878"/>
      <c r="DRD2" s="1878"/>
      <c r="DRE2" s="1878"/>
      <c r="DRF2" s="1878"/>
      <c r="DRG2" s="1878"/>
      <c r="DRH2" s="1878"/>
      <c r="DRI2" s="1878"/>
      <c r="DRJ2" s="1878"/>
      <c r="DRK2" s="1878"/>
      <c r="DRL2" s="1878"/>
      <c r="DRM2" s="1878"/>
      <c r="DRN2" s="1878"/>
      <c r="DRO2" s="1878"/>
      <c r="DRP2" s="1878"/>
      <c r="DRQ2" s="1878"/>
      <c r="DRR2" s="1878"/>
      <c r="DRS2" s="1878"/>
      <c r="DRT2" s="1878"/>
      <c r="DRU2" s="1878"/>
      <c r="DRV2" s="1878"/>
      <c r="DRW2" s="1878"/>
      <c r="DRX2" s="1878"/>
      <c r="DRY2" s="1878"/>
      <c r="DRZ2" s="1878"/>
      <c r="DSA2" s="1878"/>
      <c r="DSB2" s="1878"/>
      <c r="DSC2" s="1878"/>
      <c r="DSD2" s="1878"/>
      <c r="DSE2" s="1878"/>
      <c r="DSF2" s="1878"/>
      <c r="DSG2" s="1878"/>
      <c r="DSH2" s="1878"/>
      <c r="DSI2" s="1878"/>
      <c r="DSJ2" s="1878"/>
      <c r="DSK2" s="1878"/>
      <c r="DSL2" s="1878"/>
      <c r="DSM2" s="1878"/>
      <c r="DSN2" s="1878"/>
      <c r="DSO2" s="1878"/>
      <c r="DSP2" s="1878"/>
      <c r="DSQ2" s="1878"/>
      <c r="DSR2" s="1878"/>
      <c r="DSS2" s="1878"/>
      <c r="DST2" s="1878"/>
      <c r="DSU2" s="1878"/>
      <c r="DSV2" s="1878"/>
      <c r="DSW2" s="1878"/>
      <c r="DSX2" s="1878"/>
      <c r="DSY2" s="1878"/>
      <c r="DSZ2" s="1878"/>
      <c r="DTA2" s="1878"/>
      <c r="DTB2" s="1878"/>
      <c r="DTC2" s="1878"/>
      <c r="DTD2" s="1878"/>
      <c r="DTE2" s="1878"/>
      <c r="DTF2" s="1878"/>
      <c r="DTG2" s="1878"/>
      <c r="DTH2" s="1878"/>
      <c r="DTI2" s="1878"/>
      <c r="DTJ2" s="1878"/>
      <c r="DTK2" s="1878"/>
      <c r="DTL2" s="1878"/>
      <c r="DTM2" s="1878"/>
      <c r="DTN2" s="1878"/>
      <c r="DTO2" s="1878"/>
      <c r="DTP2" s="1878"/>
      <c r="DTQ2" s="1878"/>
      <c r="DTR2" s="1878"/>
      <c r="DTS2" s="1878"/>
      <c r="DTT2" s="1878"/>
      <c r="DTU2" s="1878"/>
      <c r="DTV2" s="1878"/>
      <c r="DTW2" s="1878"/>
      <c r="DTX2" s="1878"/>
      <c r="DTY2" s="1878"/>
      <c r="DTZ2" s="1878"/>
      <c r="DUA2" s="1878"/>
      <c r="DUB2" s="1878"/>
      <c r="DUC2" s="1878"/>
      <c r="DUD2" s="1878"/>
      <c r="DUE2" s="1878"/>
      <c r="DUF2" s="1878"/>
      <c r="DUG2" s="1878"/>
      <c r="DUH2" s="1878"/>
      <c r="DUI2" s="1878"/>
      <c r="DUJ2" s="1878"/>
      <c r="DUK2" s="1878"/>
      <c r="DUL2" s="1878"/>
      <c r="DUM2" s="1878"/>
      <c r="DUN2" s="1878"/>
      <c r="DUO2" s="1878"/>
      <c r="DUP2" s="1878"/>
      <c r="DUQ2" s="1878"/>
      <c r="DUR2" s="1878"/>
      <c r="DUS2" s="1878"/>
      <c r="DUT2" s="1878"/>
      <c r="DUU2" s="1878"/>
      <c r="DUV2" s="1878"/>
      <c r="DUW2" s="1878"/>
      <c r="DUX2" s="1878"/>
      <c r="DUY2" s="1878"/>
      <c r="DUZ2" s="1878"/>
      <c r="DVA2" s="1878"/>
      <c r="DVB2" s="1878"/>
      <c r="DVC2" s="1878"/>
      <c r="DVD2" s="1878"/>
      <c r="DVE2" s="1878"/>
      <c r="DVF2" s="1878"/>
      <c r="DVG2" s="1878"/>
      <c r="DVH2" s="1878"/>
      <c r="DVI2" s="1878"/>
      <c r="DVJ2" s="1878"/>
      <c r="DVK2" s="1878"/>
      <c r="DVL2" s="1878"/>
      <c r="DVM2" s="1878"/>
      <c r="DVN2" s="1878"/>
      <c r="DVO2" s="1878"/>
      <c r="DVP2" s="1878"/>
      <c r="DVQ2" s="1878"/>
      <c r="DVR2" s="1878"/>
      <c r="DVS2" s="1878"/>
      <c r="DVT2" s="1878"/>
      <c r="DVU2" s="1878"/>
      <c r="DVV2" s="1878"/>
      <c r="DVW2" s="1878"/>
      <c r="DVX2" s="1878"/>
      <c r="DVY2" s="1878"/>
      <c r="DVZ2" s="1878"/>
      <c r="DWA2" s="1878"/>
      <c r="DWB2" s="1878"/>
      <c r="DWC2" s="1878"/>
      <c r="DWD2" s="1878"/>
      <c r="DWE2" s="1878"/>
      <c r="DWF2" s="1878"/>
      <c r="DWG2" s="1878"/>
      <c r="DWH2" s="1878"/>
      <c r="DWI2" s="1878"/>
      <c r="DWJ2" s="1878"/>
      <c r="DWK2" s="1878"/>
      <c r="DWL2" s="1878"/>
      <c r="DWM2" s="1878"/>
      <c r="DWN2" s="1878"/>
      <c r="DWO2" s="1878"/>
      <c r="DWP2" s="1878"/>
      <c r="DWQ2" s="1878"/>
      <c r="DWR2" s="1878"/>
      <c r="DWS2" s="1878"/>
      <c r="DWT2" s="1878"/>
      <c r="DWU2" s="1878"/>
      <c r="DWV2" s="1878"/>
      <c r="DWW2" s="1878"/>
      <c r="DWX2" s="1878"/>
      <c r="DWY2" s="1878"/>
      <c r="DWZ2" s="1878"/>
      <c r="DXA2" s="1878"/>
      <c r="DXB2" s="1878"/>
      <c r="DXC2" s="1878"/>
      <c r="DXD2" s="1878"/>
      <c r="DXE2" s="1878"/>
      <c r="DXF2" s="1878"/>
      <c r="DXG2" s="1878"/>
      <c r="DXH2" s="1878"/>
      <c r="DXI2" s="1878"/>
      <c r="DXJ2" s="1878"/>
      <c r="DXK2" s="1878"/>
      <c r="DXL2" s="1878"/>
      <c r="DXM2" s="1878"/>
      <c r="DXN2" s="1878"/>
      <c r="DXO2" s="1878"/>
      <c r="DXP2" s="1878"/>
      <c r="DXQ2" s="1878"/>
      <c r="DXR2" s="1878"/>
      <c r="DXS2" s="1878"/>
      <c r="DXT2" s="1878"/>
      <c r="DXU2" s="1878"/>
      <c r="DXV2" s="1878"/>
      <c r="DXW2" s="1878"/>
      <c r="DXX2" s="1878"/>
      <c r="DXY2" s="1878"/>
      <c r="DXZ2" s="1878"/>
      <c r="DYA2" s="1878"/>
      <c r="DYB2" s="1878"/>
      <c r="DYC2" s="1878"/>
      <c r="DYD2" s="1878"/>
      <c r="DYE2" s="1878"/>
      <c r="DYF2" s="1878"/>
      <c r="DYG2" s="1878"/>
      <c r="DYH2" s="1878"/>
      <c r="DYI2" s="1878"/>
      <c r="DYJ2" s="1878"/>
      <c r="DYK2" s="1878"/>
      <c r="DYL2" s="1878"/>
      <c r="DYM2" s="1878"/>
      <c r="DYN2" s="1878"/>
      <c r="DYO2" s="1878"/>
      <c r="DYP2" s="1878"/>
      <c r="DYQ2" s="1878"/>
      <c r="DYR2" s="1878"/>
      <c r="DYS2" s="1878"/>
      <c r="DYT2" s="1878"/>
      <c r="DYU2" s="1878"/>
      <c r="DYV2" s="1878"/>
      <c r="DYW2" s="1878"/>
      <c r="DYX2" s="1878"/>
      <c r="DYY2" s="1878"/>
      <c r="DYZ2" s="1878"/>
      <c r="DZA2" s="1878"/>
      <c r="DZB2" s="1878"/>
      <c r="DZC2" s="1878"/>
      <c r="DZD2" s="1878"/>
      <c r="DZE2" s="1878"/>
      <c r="DZF2" s="1878"/>
      <c r="DZG2" s="1878"/>
      <c r="DZH2" s="1878"/>
      <c r="DZI2" s="1878"/>
      <c r="DZJ2" s="1878"/>
      <c r="DZK2" s="1878"/>
      <c r="DZL2" s="1878"/>
      <c r="DZM2" s="1878"/>
      <c r="DZN2" s="1878"/>
      <c r="DZO2" s="1878"/>
      <c r="DZP2" s="1878"/>
      <c r="DZQ2" s="1878"/>
      <c r="DZR2" s="1878"/>
      <c r="DZS2" s="1878"/>
      <c r="DZT2" s="1878"/>
      <c r="DZU2" s="1878"/>
      <c r="DZV2" s="1878"/>
      <c r="DZW2" s="1878"/>
      <c r="DZX2" s="1878"/>
      <c r="DZY2" s="1878"/>
      <c r="DZZ2" s="1878"/>
      <c r="EAA2" s="1878"/>
      <c r="EAB2" s="1878"/>
      <c r="EAC2" s="1878"/>
      <c r="EAD2" s="1878"/>
      <c r="EAE2" s="1878"/>
      <c r="EAF2" s="1878"/>
      <c r="EAG2" s="1878"/>
      <c r="EAH2" s="1878"/>
      <c r="EAI2" s="1878"/>
      <c r="EAJ2" s="1878"/>
      <c r="EAK2" s="1878"/>
      <c r="EAL2" s="1878"/>
      <c r="EAM2" s="1878"/>
      <c r="EAN2" s="1878"/>
      <c r="EAO2" s="1878"/>
      <c r="EAP2" s="1878"/>
      <c r="EAQ2" s="1878"/>
      <c r="EAR2" s="1878"/>
      <c r="EAS2" s="1878"/>
      <c r="EAT2" s="1878"/>
      <c r="EAU2" s="1878"/>
      <c r="EAV2" s="1878"/>
      <c r="EAW2" s="1878"/>
      <c r="EAX2" s="1878"/>
      <c r="EAY2" s="1878"/>
      <c r="EAZ2" s="1878"/>
      <c r="EBA2" s="1878"/>
      <c r="EBB2" s="1878"/>
      <c r="EBC2" s="1878"/>
      <c r="EBD2" s="1878"/>
      <c r="EBE2" s="1878"/>
      <c r="EBF2" s="1878"/>
      <c r="EBG2" s="1878"/>
      <c r="EBH2" s="1878"/>
      <c r="EBI2" s="1878"/>
      <c r="EBJ2" s="1878"/>
      <c r="EBK2" s="1878"/>
      <c r="EBL2" s="1878"/>
      <c r="EBM2" s="1878"/>
      <c r="EBN2" s="1878"/>
      <c r="EBO2" s="1878"/>
      <c r="EBP2" s="1878"/>
      <c r="EBQ2" s="1878"/>
      <c r="EBR2" s="1878"/>
      <c r="EBS2" s="1878"/>
      <c r="EBT2" s="1878"/>
      <c r="EBU2" s="1878"/>
      <c r="EBV2" s="1878"/>
      <c r="EBW2" s="1878"/>
      <c r="EBX2" s="1878"/>
      <c r="EBY2" s="1878"/>
      <c r="EBZ2" s="1878"/>
      <c r="ECA2" s="1878"/>
      <c r="ECB2" s="1878"/>
      <c r="ECC2" s="1878"/>
      <c r="ECD2" s="1878"/>
      <c r="ECE2" s="1878"/>
      <c r="ECF2" s="1878"/>
      <c r="ECG2" s="1878"/>
      <c r="ECH2" s="1878"/>
      <c r="ECI2" s="1878"/>
      <c r="ECJ2" s="1878"/>
      <c r="ECK2" s="1878"/>
      <c r="ECL2" s="1878"/>
      <c r="ECM2" s="1878"/>
      <c r="ECN2" s="1878"/>
      <c r="ECO2" s="1878"/>
      <c r="ECP2" s="1878"/>
      <c r="ECQ2" s="1878"/>
      <c r="ECR2" s="1878"/>
      <c r="ECS2" s="1878"/>
      <c r="ECT2" s="1878"/>
      <c r="ECU2" s="1878"/>
      <c r="ECV2" s="1878"/>
      <c r="ECW2" s="1878"/>
      <c r="ECX2" s="1878"/>
      <c r="ECY2" s="1878"/>
      <c r="ECZ2" s="1878"/>
      <c r="EDA2" s="1878"/>
      <c r="EDB2" s="1878"/>
      <c r="EDC2" s="1878"/>
      <c r="EDD2" s="1878"/>
      <c r="EDE2" s="1878"/>
      <c r="EDF2" s="1878"/>
      <c r="EDG2" s="1878"/>
      <c r="EDH2" s="1878"/>
      <c r="EDI2" s="1878"/>
      <c r="EDJ2" s="1878"/>
      <c r="EDK2" s="1878"/>
      <c r="EDL2" s="1878"/>
      <c r="EDM2" s="1878"/>
      <c r="EDN2" s="1878"/>
      <c r="EDO2" s="1878"/>
      <c r="EDP2" s="1878"/>
      <c r="EDQ2" s="1878"/>
      <c r="EDR2" s="1878"/>
      <c r="EDS2" s="1878"/>
      <c r="EDT2" s="1878"/>
      <c r="EDU2" s="1878"/>
      <c r="EDV2" s="1878"/>
      <c r="EDW2" s="1878"/>
      <c r="EDX2" s="1878"/>
      <c r="EDY2" s="1878"/>
      <c r="EDZ2" s="1878"/>
      <c r="EEA2" s="1878"/>
      <c r="EEB2" s="1878"/>
      <c r="EEC2" s="1878"/>
      <c r="EED2" s="1878"/>
      <c r="EEE2" s="1878"/>
      <c r="EEF2" s="1878"/>
      <c r="EEG2" s="1878"/>
      <c r="EEH2" s="1878"/>
      <c r="EEI2" s="1878"/>
      <c r="EEJ2" s="1878"/>
      <c r="EEK2" s="1878"/>
      <c r="EEL2" s="1878"/>
      <c r="EEM2" s="1878"/>
      <c r="EEN2" s="1878"/>
      <c r="EEO2" s="1878"/>
      <c r="EEP2" s="1878"/>
      <c r="EEQ2" s="1878"/>
      <c r="EER2" s="1878"/>
      <c r="EES2" s="1878"/>
      <c r="EET2" s="1878"/>
      <c r="EEU2" s="1878"/>
      <c r="EEV2" s="1878"/>
      <c r="EEW2" s="1878"/>
      <c r="EEX2" s="1878"/>
      <c r="EEY2" s="1878"/>
      <c r="EEZ2" s="1878"/>
      <c r="EFA2" s="1878"/>
      <c r="EFB2" s="1878"/>
      <c r="EFC2" s="1878"/>
      <c r="EFD2" s="1878"/>
      <c r="EFE2" s="1878"/>
      <c r="EFF2" s="1878"/>
      <c r="EFG2" s="1878"/>
      <c r="EFH2" s="1878"/>
      <c r="EFI2" s="1878"/>
      <c r="EFJ2" s="1878"/>
      <c r="EFK2" s="1878"/>
      <c r="EFL2" s="1878"/>
      <c r="EFM2" s="1878"/>
      <c r="EFN2" s="1878"/>
      <c r="EFO2" s="1878"/>
      <c r="EFP2" s="1878"/>
      <c r="EFQ2" s="1878"/>
      <c r="EFR2" s="1878"/>
      <c r="EFS2" s="1878"/>
      <c r="EFT2" s="1878"/>
      <c r="EFU2" s="1878"/>
      <c r="EFV2" s="1878"/>
      <c r="EFW2" s="1878"/>
      <c r="EFX2" s="1878"/>
      <c r="EFY2" s="1878"/>
      <c r="EFZ2" s="1878"/>
      <c r="EGA2" s="1878"/>
      <c r="EGB2" s="1878"/>
      <c r="EGC2" s="1878"/>
      <c r="EGD2" s="1878"/>
      <c r="EGE2" s="1878"/>
      <c r="EGF2" s="1878"/>
      <c r="EGG2" s="1878"/>
      <c r="EGH2" s="1878"/>
      <c r="EGI2" s="1878"/>
      <c r="EGJ2" s="1878"/>
      <c r="EGK2" s="1878"/>
      <c r="EGL2" s="1878"/>
      <c r="EGM2" s="1878"/>
      <c r="EGN2" s="1878"/>
      <c r="EGO2" s="1878"/>
      <c r="EGP2" s="1878"/>
      <c r="EGQ2" s="1878"/>
      <c r="EGR2" s="1878"/>
      <c r="EGS2" s="1878"/>
      <c r="EGT2" s="1878"/>
      <c r="EGU2" s="1878"/>
      <c r="EGV2" s="1878"/>
      <c r="EGW2" s="1878"/>
      <c r="EGX2" s="1878"/>
      <c r="EGY2" s="1878"/>
      <c r="EGZ2" s="1878"/>
      <c r="EHA2" s="1878"/>
      <c r="EHB2" s="1878"/>
      <c r="EHC2" s="1878"/>
      <c r="EHD2" s="1878"/>
      <c r="EHE2" s="1878"/>
      <c r="EHF2" s="1878"/>
      <c r="EHG2" s="1878"/>
      <c r="EHH2" s="1878"/>
      <c r="EHI2" s="1878"/>
      <c r="EHJ2" s="1878"/>
      <c r="EHK2" s="1878"/>
      <c r="EHL2" s="1878"/>
      <c r="EHM2" s="1878"/>
      <c r="EHN2" s="1878"/>
      <c r="EHO2" s="1878"/>
      <c r="EHP2" s="1878"/>
      <c r="EHQ2" s="1878"/>
      <c r="EHR2" s="1878"/>
      <c r="EHS2" s="1878"/>
      <c r="EHT2" s="1878"/>
      <c r="EHU2" s="1878"/>
      <c r="EHV2" s="1878"/>
      <c r="EHW2" s="1878"/>
      <c r="EHX2" s="1878"/>
      <c r="EHY2" s="1878"/>
      <c r="EHZ2" s="1878"/>
      <c r="EIA2" s="1878"/>
      <c r="EIB2" s="1878"/>
      <c r="EIC2" s="1878"/>
      <c r="EID2" s="1878"/>
      <c r="EIE2" s="1878"/>
      <c r="EIF2" s="1878"/>
      <c r="EIG2" s="1878"/>
      <c r="EIH2" s="1878"/>
      <c r="EII2" s="1878"/>
      <c r="EIJ2" s="1878"/>
      <c r="EIK2" s="1878"/>
      <c r="EIL2" s="1878"/>
      <c r="EIM2" s="1878"/>
      <c r="EIN2" s="1878"/>
      <c r="EIO2" s="1878"/>
      <c r="EIP2" s="1878"/>
      <c r="EIQ2" s="1878"/>
      <c r="EIR2" s="1878"/>
      <c r="EIS2" s="1878"/>
      <c r="EIT2" s="1878"/>
      <c r="EIU2" s="1878"/>
      <c r="EIV2" s="1878"/>
      <c r="EIW2" s="1878"/>
      <c r="EIX2" s="1878"/>
      <c r="EIY2" s="1878"/>
      <c r="EIZ2" s="1878"/>
      <c r="EJA2" s="1878"/>
      <c r="EJB2" s="1878"/>
      <c r="EJC2" s="1878"/>
      <c r="EJD2" s="1878"/>
      <c r="EJE2" s="1878"/>
      <c r="EJF2" s="1878"/>
      <c r="EJG2" s="1878"/>
      <c r="EJH2" s="1878"/>
      <c r="EJI2" s="1878"/>
      <c r="EJJ2" s="1878"/>
      <c r="EJK2" s="1878"/>
      <c r="EJL2" s="1878"/>
      <c r="EJM2" s="1878"/>
      <c r="EJN2" s="1878"/>
      <c r="EJO2" s="1878"/>
      <c r="EJP2" s="1878"/>
      <c r="EJQ2" s="1878"/>
      <c r="EJR2" s="1878"/>
      <c r="EJS2" s="1878"/>
      <c r="EJT2" s="1878"/>
      <c r="EJU2" s="1878"/>
      <c r="EJV2" s="1878"/>
      <c r="EJW2" s="1878"/>
      <c r="EJX2" s="1878"/>
      <c r="EJY2" s="1878"/>
      <c r="EJZ2" s="1878"/>
      <c r="EKA2" s="1878"/>
      <c r="EKB2" s="1878"/>
      <c r="EKC2" s="1878"/>
      <c r="EKD2" s="1878"/>
      <c r="EKE2" s="1878"/>
      <c r="EKF2" s="1878"/>
      <c r="EKG2" s="1878"/>
      <c r="EKH2" s="1878"/>
      <c r="EKI2" s="1878"/>
      <c r="EKJ2" s="1878"/>
      <c r="EKK2" s="1878"/>
      <c r="EKL2" s="1878"/>
      <c r="EKM2" s="1878"/>
      <c r="EKN2" s="1878"/>
      <c r="EKO2" s="1878"/>
      <c r="EKP2" s="1878"/>
      <c r="EKQ2" s="1878"/>
      <c r="EKR2" s="1878"/>
      <c r="EKS2" s="1878"/>
      <c r="EKT2" s="1878"/>
      <c r="EKU2" s="1878"/>
      <c r="EKV2" s="1878"/>
      <c r="EKW2" s="1878"/>
      <c r="EKX2" s="1878"/>
      <c r="EKY2" s="1878"/>
      <c r="EKZ2" s="1878"/>
      <c r="ELA2" s="1878"/>
      <c r="ELB2" s="1878"/>
      <c r="ELC2" s="1878"/>
      <c r="ELD2" s="1878"/>
      <c r="ELE2" s="1878"/>
      <c r="ELF2" s="1878"/>
      <c r="ELG2" s="1878"/>
      <c r="ELH2" s="1878"/>
      <c r="ELI2" s="1878"/>
      <c r="ELJ2" s="1878"/>
      <c r="ELK2" s="1878"/>
      <c r="ELL2" s="1878"/>
      <c r="ELM2" s="1878"/>
      <c r="ELN2" s="1878"/>
      <c r="ELO2" s="1878"/>
      <c r="ELP2" s="1878"/>
      <c r="ELQ2" s="1878"/>
      <c r="ELR2" s="1878"/>
      <c r="ELS2" s="1878"/>
      <c r="ELT2" s="1878"/>
      <c r="ELU2" s="1878"/>
      <c r="ELV2" s="1878"/>
      <c r="ELW2" s="1878"/>
      <c r="ELX2" s="1878"/>
      <c r="ELY2" s="1878"/>
      <c r="ELZ2" s="1878"/>
      <c r="EMA2" s="1878"/>
      <c r="EMB2" s="1878"/>
      <c r="EMC2" s="1878"/>
      <c r="EMD2" s="1878"/>
      <c r="EME2" s="1878"/>
      <c r="EMF2" s="1878"/>
      <c r="EMG2" s="1878"/>
      <c r="EMH2" s="1878"/>
      <c r="EMI2" s="1878"/>
      <c r="EMJ2" s="1878"/>
      <c r="EMK2" s="1878"/>
      <c r="EML2" s="1878"/>
      <c r="EMM2" s="1878"/>
      <c r="EMN2" s="1878"/>
      <c r="EMO2" s="1878"/>
      <c r="EMP2" s="1878"/>
      <c r="EMQ2" s="1878"/>
      <c r="EMR2" s="1878"/>
      <c r="EMS2" s="1878"/>
      <c r="EMT2" s="1878"/>
      <c r="EMU2" s="1878"/>
      <c r="EMV2" s="1878"/>
      <c r="EMW2" s="1878"/>
      <c r="EMX2" s="1878"/>
      <c r="EMY2" s="1878"/>
      <c r="EMZ2" s="1878"/>
      <c r="ENA2" s="1878"/>
      <c r="ENB2" s="1878"/>
      <c r="ENC2" s="1878"/>
      <c r="END2" s="1878"/>
      <c r="ENE2" s="1878"/>
      <c r="ENF2" s="1878"/>
      <c r="ENG2" s="1878"/>
      <c r="ENH2" s="1878"/>
      <c r="ENI2" s="1878"/>
      <c r="ENJ2" s="1878"/>
      <c r="ENK2" s="1878"/>
      <c r="ENL2" s="1878"/>
      <c r="ENM2" s="1878"/>
      <c r="ENN2" s="1878"/>
      <c r="ENO2" s="1878"/>
      <c r="ENP2" s="1878"/>
      <c r="ENQ2" s="1878"/>
      <c r="ENR2" s="1878"/>
      <c r="ENS2" s="1878"/>
      <c r="ENT2" s="1878"/>
      <c r="ENU2" s="1878"/>
      <c r="ENV2" s="1878"/>
      <c r="ENW2" s="1878"/>
      <c r="ENX2" s="1878"/>
      <c r="ENY2" s="1878"/>
      <c r="ENZ2" s="1878"/>
      <c r="EOA2" s="1878"/>
      <c r="EOB2" s="1878"/>
      <c r="EOC2" s="1878"/>
      <c r="EOD2" s="1878"/>
      <c r="EOE2" s="1878"/>
      <c r="EOF2" s="1878"/>
      <c r="EOG2" s="1878"/>
      <c r="EOH2" s="1878"/>
      <c r="EOI2" s="1878"/>
      <c r="EOJ2" s="1878"/>
      <c r="EOK2" s="1878"/>
      <c r="EOL2" s="1878"/>
      <c r="EOM2" s="1878"/>
      <c r="EON2" s="1878"/>
      <c r="EOO2" s="1878"/>
      <c r="EOP2" s="1878"/>
      <c r="EOQ2" s="1878"/>
      <c r="EOR2" s="1878"/>
      <c r="EOS2" s="1878"/>
      <c r="EOT2" s="1878"/>
      <c r="EOU2" s="1878"/>
      <c r="EOV2" s="1878"/>
      <c r="EOW2" s="1878"/>
      <c r="EOX2" s="1878"/>
      <c r="EOY2" s="1878"/>
      <c r="EOZ2" s="1878"/>
      <c r="EPA2" s="1878"/>
      <c r="EPB2" s="1878"/>
      <c r="EPC2" s="1878"/>
      <c r="EPD2" s="1878"/>
      <c r="EPE2" s="1878"/>
      <c r="EPF2" s="1878"/>
      <c r="EPG2" s="1878"/>
      <c r="EPH2" s="1878"/>
      <c r="EPI2" s="1878"/>
      <c r="EPJ2" s="1878"/>
      <c r="EPK2" s="1878"/>
      <c r="EPL2" s="1878"/>
      <c r="EPM2" s="1878"/>
      <c r="EPN2" s="1878"/>
      <c r="EPO2" s="1878"/>
      <c r="EPP2" s="1878"/>
      <c r="EPQ2" s="1878"/>
      <c r="EPR2" s="1878"/>
      <c r="EPS2" s="1878"/>
      <c r="EPT2" s="1878"/>
      <c r="EPU2" s="1878"/>
      <c r="EPV2" s="1878"/>
      <c r="EPW2" s="1878"/>
      <c r="EPX2" s="1878"/>
      <c r="EPY2" s="1878"/>
      <c r="EPZ2" s="1878"/>
      <c r="EQA2" s="1878"/>
      <c r="EQB2" s="1878"/>
      <c r="EQC2" s="1878"/>
      <c r="EQD2" s="1878"/>
      <c r="EQE2" s="1878"/>
      <c r="EQF2" s="1878"/>
      <c r="EQG2" s="1878"/>
      <c r="EQH2" s="1878"/>
      <c r="EQI2" s="1878"/>
      <c r="EQJ2" s="1878"/>
      <c r="EQK2" s="1878"/>
      <c r="EQL2" s="1878"/>
      <c r="EQM2" s="1878"/>
      <c r="EQN2" s="1878"/>
      <c r="EQO2" s="1878"/>
      <c r="EQP2" s="1878"/>
      <c r="EQQ2" s="1878"/>
      <c r="EQR2" s="1878"/>
      <c r="EQS2" s="1878"/>
      <c r="EQT2" s="1878"/>
      <c r="EQU2" s="1878"/>
      <c r="EQV2" s="1878"/>
      <c r="EQW2" s="1878"/>
      <c r="EQX2" s="1878"/>
      <c r="EQY2" s="1878"/>
      <c r="EQZ2" s="1878"/>
      <c r="ERA2" s="1878"/>
      <c r="ERB2" s="1878"/>
      <c r="ERC2" s="1878"/>
      <c r="ERD2" s="1878"/>
      <c r="ERE2" s="1878"/>
      <c r="ERF2" s="1878"/>
      <c r="ERG2" s="1878"/>
      <c r="ERH2" s="1878"/>
      <c r="ERI2" s="1878"/>
      <c r="ERJ2" s="1878"/>
      <c r="ERK2" s="1878"/>
      <c r="ERL2" s="1878"/>
      <c r="ERM2" s="1878"/>
      <c r="ERN2" s="1878"/>
      <c r="ERO2" s="1878"/>
      <c r="ERP2" s="1878"/>
      <c r="ERQ2" s="1878"/>
      <c r="ERR2" s="1878"/>
      <c r="ERS2" s="1878"/>
      <c r="ERT2" s="1878"/>
      <c r="ERU2" s="1878"/>
      <c r="ERV2" s="1878"/>
      <c r="ERW2" s="1878"/>
      <c r="ERX2" s="1878"/>
      <c r="ERY2" s="1878"/>
      <c r="ERZ2" s="1878"/>
      <c r="ESA2" s="1878"/>
      <c r="ESB2" s="1878"/>
      <c r="ESC2" s="1878"/>
      <c r="ESD2" s="1878"/>
      <c r="ESE2" s="1878"/>
      <c r="ESF2" s="1878"/>
      <c r="ESG2" s="1878"/>
      <c r="ESH2" s="1878"/>
      <c r="ESI2" s="1878"/>
      <c r="ESJ2" s="1878"/>
      <c r="ESK2" s="1878"/>
      <c r="ESL2" s="1878"/>
      <c r="ESM2" s="1878"/>
      <c r="ESN2" s="1878"/>
      <c r="ESO2" s="1878"/>
      <c r="ESP2" s="1878"/>
      <c r="ESQ2" s="1878"/>
      <c r="ESR2" s="1878"/>
      <c r="ESS2" s="1878"/>
      <c r="EST2" s="1878"/>
      <c r="ESU2" s="1878"/>
      <c r="ESV2" s="1878"/>
      <c r="ESW2" s="1878"/>
      <c r="ESX2" s="1878"/>
      <c r="ESY2" s="1878"/>
      <c r="ESZ2" s="1878"/>
      <c r="ETA2" s="1878"/>
      <c r="ETB2" s="1878"/>
      <c r="ETC2" s="1878"/>
      <c r="ETD2" s="1878"/>
      <c r="ETE2" s="1878"/>
      <c r="ETF2" s="1878"/>
      <c r="ETG2" s="1878"/>
      <c r="ETH2" s="1878"/>
      <c r="ETI2" s="1878"/>
      <c r="ETJ2" s="1878"/>
      <c r="ETK2" s="1878"/>
      <c r="ETL2" s="1878"/>
      <c r="ETM2" s="1878"/>
      <c r="ETN2" s="1878"/>
      <c r="ETO2" s="1878"/>
      <c r="ETP2" s="1878"/>
      <c r="ETQ2" s="1878"/>
      <c r="ETR2" s="1878"/>
      <c r="ETS2" s="1878"/>
      <c r="ETT2" s="1878"/>
      <c r="ETU2" s="1878"/>
      <c r="ETV2" s="1878"/>
      <c r="ETW2" s="1878"/>
      <c r="ETX2" s="1878"/>
      <c r="ETY2" s="1878"/>
      <c r="ETZ2" s="1878"/>
      <c r="EUA2" s="1878"/>
      <c r="EUB2" s="1878"/>
      <c r="EUC2" s="1878"/>
      <c r="EUD2" s="1878"/>
      <c r="EUE2" s="1878"/>
      <c r="EUF2" s="1878"/>
      <c r="EUG2" s="1878"/>
      <c r="EUH2" s="1878"/>
      <c r="EUI2" s="1878"/>
      <c r="EUJ2" s="1878"/>
      <c r="EUK2" s="1878"/>
      <c r="EUL2" s="1878"/>
      <c r="EUM2" s="1878"/>
      <c r="EUN2" s="1878"/>
      <c r="EUO2" s="1878"/>
      <c r="EUP2" s="1878"/>
      <c r="EUQ2" s="1878"/>
      <c r="EUR2" s="1878"/>
      <c r="EUS2" s="1878"/>
      <c r="EUT2" s="1878"/>
      <c r="EUU2" s="1878"/>
      <c r="EUV2" s="1878"/>
      <c r="EUW2" s="1878"/>
      <c r="EUX2" s="1878"/>
      <c r="EUY2" s="1878"/>
      <c r="EUZ2" s="1878"/>
      <c r="EVA2" s="1878"/>
      <c r="EVB2" s="1878"/>
      <c r="EVC2" s="1878"/>
      <c r="EVD2" s="1878"/>
      <c r="EVE2" s="1878"/>
      <c r="EVF2" s="1878"/>
      <c r="EVG2" s="1878"/>
      <c r="EVH2" s="1878"/>
      <c r="EVI2" s="1878"/>
      <c r="EVJ2" s="1878"/>
      <c r="EVK2" s="1878"/>
      <c r="EVL2" s="1878"/>
      <c r="EVM2" s="1878"/>
      <c r="EVN2" s="1878"/>
      <c r="EVO2" s="1878"/>
      <c r="EVP2" s="1878"/>
      <c r="EVQ2" s="1878"/>
      <c r="EVR2" s="1878"/>
      <c r="EVS2" s="1878"/>
      <c r="EVT2" s="1878"/>
      <c r="EVU2" s="1878"/>
      <c r="EVV2" s="1878"/>
      <c r="EVW2" s="1878"/>
      <c r="EVX2" s="1878"/>
      <c r="EVY2" s="1878"/>
      <c r="EVZ2" s="1878"/>
      <c r="EWA2" s="1878"/>
      <c r="EWB2" s="1878"/>
      <c r="EWC2" s="1878"/>
      <c r="EWD2" s="1878"/>
      <c r="EWE2" s="1878"/>
      <c r="EWF2" s="1878"/>
      <c r="EWG2" s="1878"/>
      <c r="EWH2" s="1878"/>
      <c r="EWI2" s="1878"/>
      <c r="EWJ2" s="1878"/>
      <c r="EWK2" s="1878"/>
      <c r="EWL2" s="1878"/>
      <c r="EWM2" s="1878"/>
      <c r="EWN2" s="1878"/>
      <c r="EWO2" s="1878"/>
      <c r="EWP2" s="1878"/>
      <c r="EWQ2" s="1878"/>
      <c r="EWR2" s="1878"/>
      <c r="EWS2" s="1878"/>
      <c r="EWT2" s="1878"/>
      <c r="EWU2" s="1878"/>
      <c r="EWV2" s="1878"/>
      <c r="EWW2" s="1878"/>
      <c r="EWX2" s="1878"/>
      <c r="EWY2" s="1878"/>
      <c r="EWZ2" s="1878"/>
      <c r="EXA2" s="1878"/>
      <c r="EXB2" s="1878"/>
      <c r="EXC2" s="1878"/>
      <c r="EXD2" s="1878"/>
      <c r="EXE2" s="1878"/>
      <c r="EXF2" s="1878"/>
      <c r="EXG2" s="1878"/>
      <c r="EXH2" s="1878"/>
      <c r="EXI2" s="1878"/>
      <c r="EXJ2" s="1878"/>
      <c r="EXK2" s="1878"/>
      <c r="EXL2" s="1878"/>
      <c r="EXM2" s="1878"/>
      <c r="EXN2" s="1878"/>
      <c r="EXO2" s="1878"/>
      <c r="EXP2" s="1878"/>
      <c r="EXQ2" s="1878"/>
      <c r="EXR2" s="1878"/>
      <c r="EXS2" s="1878"/>
      <c r="EXT2" s="1878"/>
      <c r="EXU2" s="1878"/>
      <c r="EXV2" s="1878"/>
      <c r="EXW2" s="1878"/>
      <c r="EXX2" s="1878"/>
      <c r="EXY2" s="1878"/>
      <c r="EXZ2" s="1878"/>
      <c r="EYA2" s="1878"/>
      <c r="EYB2" s="1878"/>
      <c r="EYC2" s="1878"/>
      <c r="EYD2" s="1878"/>
      <c r="EYE2" s="1878"/>
      <c r="EYF2" s="1878"/>
      <c r="EYG2" s="1878"/>
      <c r="EYH2" s="1878"/>
      <c r="EYI2" s="1878"/>
      <c r="EYJ2" s="1878"/>
      <c r="EYK2" s="1878"/>
      <c r="EYL2" s="1878"/>
      <c r="EYM2" s="1878"/>
      <c r="EYN2" s="1878"/>
      <c r="EYO2" s="1878"/>
      <c r="EYP2" s="1878"/>
      <c r="EYQ2" s="1878"/>
      <c r="EYR2" s="1878"/>
      <c r="EYS2" s="1878"/>
      <c r="EYT2" s="1878"/>
      <c r="EYU2" s="1878"/>
      <c r="EYV2" s="1878"/>
      <c r="EYW2" s="1878"/>
      <c r="EYX2" s="1878"/>
      <c r="EYY2" s="1878"/>
      <c r="EYZ2" s="1878"/>
      <c r="EZA2" s="1878"/>
      <c r="EZB2" s="1878"/>
      <c r="EZC2" s="1878"/>
      <c r="EZD2" s="1878"/>
      <c r="EZE2" s="1878"/>
      <c r="EZF2" s="1878"/>
      <c r="EZG2" s="1878"/>
      <c r="EZH2" s="1878"/>
      <c r="EZI2" s="1878"/>
      <c r="EZJ2" s="1878"/>
      <c r="EZK2" s="1878"/>
      <c r="EZL2" s="1878"/>
      <c r="EZM2" s="1878"/>
      <c r="EZN2" s="1878"/>
      <c r="EZO2" s="1878"/>
      <c r="EZP2" s="1878"/>
      <c r="EZQ2" s="1878"/>
      <c r="EZR2" s="1878"/>
      <c r="EZS2" s="1878"/>
      <c r="EZT2" s="1878"/>
      <c r="EZU2" s="1878"/>
      <c r="EZV2" s="1878"/>
      <c r="EZW2" s="1878"/>
      <c r="EZX2" s="1878"/>
      <c r="EZY2" s="1878"/>
      <c r="EZZ2" s="1878"/>
      <c r="FAA2" s="1878"/>
      <c r="FAB2" s="1878"/>
      <c r="FAC2" s="1878"/>
      <c r="FAD2" s="1878"/>
      <c r="FAE2" s="1878"/>
      <c r="FAF2" s="1878"/>
      <c r="FAG2" s="1878"/>
      <c r="FAH2" s="1878"/>
      <c r="FAI2" s="1878"/>
      <c r="FAJ2" s="1878"/>
      <c r="FAK2" s="1878"/>
      <c r="FAL2" s="1878"/>
      <c r="FAM2" s="1878"/>
      <c r="FAN2" s="1878"/>
      <c r="FAO2" s="1878"/>
      <c r="FAP2" s="1878"/>
      <c r="FAQ2" s="1878"/>
      <c r="FAR2" s="1878"/>
      <c r="FAS2" s="1878"/>
      <c r="FAT2" s="1878"/>
      <c r="FAU2" s="1878"/>
      <c r="FAV2" s="1878"/>
      <c r="FAW2" s="1878"/>
      <c r="FAX2" s="1878"/>
      <c r="FAY2" s="1878"/>
      <c r="FAZ2" s="1878"/>
      <c r="FBA2" s="1878"/>
      <c r="FBB2" s="1878"/>
      <c r="FBC2" s="1878"/>
      <c r="FBD2" s="1878"/>
      <c r="FBE2" s="1878"/>
      <c r="FBF2" s="1878"/>
      <c r="FBG2" s="1878"/>
      <c r="FBH2" s="1878"/>
      <c r="FBI2" s="1878"/>
      <c r="FBJ2" s="1878"/>
      <c r="FBK2" s="1878"/>
      <c r="FBL2" s="1878"/>
      <c r="FBM2" s="1878"/>
      <c r="FBN2" s="1878"/>
      <c r="FBO2" s="1878"/>
      <c r="FBP2" s="1878"/>
      <c r="FBQ2" s="1878"/>
      <c r="FBR2" s="1878"/>
      <c r="FBS2" s="1878"/>
      <c r="FBT2" s="1878"/>
      <c r="FBU2" s="1878"/>
      <c r="FBV2" s="1878"/>
      <c r="FBW2" s="1878"/>
      <c r="FBX2" s="1878"/>
      <c r="FBY2" s="1878"/>
      <c r="FBZ2" s="1878"/>
      <c r="FCA2" s="1878"/>
      <c r="FCB2" s="1878"/>
      <c r="FCC2" s="1878"/>
      <c r="FCD2" s="1878"/>
      <c r="FCE2" s="1878"/>
      <c r="FCF2" s="1878"/>
      <c r="FCG2" s="1878"/>
      <c r="FCH2" s="1878"/>
      <c r="FCI2" s="1878"/>
      <c r="FCJ2" s="1878"/>
      <c r="FCK2" s="1878"/>
      <c r="FCL2" s="1878"/>
      <c r="FCM2" s="1878"/>
      <c r="FCN2" s="1878"/>
      <c r="FCO2" s="1878"/>
      <c r="FCP2" s="1878"/>
      <c r="FCQ2" s="1878"/>
      <c r="FCR2" s="1878"/>
      <c r="FCS2" s="1878"/>
      <c r="FCT2" s="1878"/>
      <c r="FCU2" s="1878"/>
      <c r="FCV2" s="1878"/>
      <c r="FCW2" s="1878"/>
      <c r="FCX2" s="1878"/>
      <c r="FCY2" s="1878"/>
      <c r="FCZ2" s="1878"/>
      <c r="FDA2" s="1878"/>
      <c r="FDB2" s="1878"/>
      <c r="FDC2" s="1878"/>
      <c r="FDD2" s="1878"/>
      <c r="FDE2" s="1878"/>
      <c r="FDF2" s="1878"/>
      <c r="FDG2" s="1878"/>
      <c r="FDH2" s="1878"/>
      <c r="FDI2" s="1878"/>
      <c r="FDJ2" s="1878"/>
      <c r="FDK2" s="1878"/>
      <c r="FDL2" s="1878"/>
      <c r="FDM2" s="1878"/>
      <c r="FDN2" s="1878"/>
      <c r="FDO2" s="1878"/>
      <c r="FDP2" s="1878"/>
      <c r="FDQ2" s="1878"/>
      <c r="FDR2" s="1878"/>
      <c r="FDS2" s="1878"/>
      <c r="FDT2" s="1878"/>
      <c r="FDU2" s="1878"/>
      <c r="FDV2" s="1878"/>
      <c r="FDW2" s="1878"/>
      <c r="FDX2" s="1878"/>
      <c r="FDY2" s="1878"/>
      <c r="FDZ2" s="1878"/>
      <c r="FEA2" s="1878"/>
      <c r="FEB2" s="1878"/>
      <c r="FEC2" s="1878"/>
      <c r="FED2" s="1878"/>
      <c r="FEE2" s="1878"/>
      <c r="FEF2" s="1878"/>
      <c r="FEG2" s="1878"/>
      <c r="FEH2" s="1878"/>
      <c r="FEI2" s="1878"/>
      <c r="FEJ2" s="1878"/>
      <c r="FEK2" s="1878"/>
      <c r="FEL2" s="1878"/>
      <c r="FEM2" s="1878"/>
      <c r="FEN2" s="1878"/>
      <c r="FEO2" s="1878"/>
      <c r="FEP2" s="1878"/>
      <c r="FEQ2" s="1878"/>
      <c r="FER2" s="1878"/>
      <c r="FES2" s="1878"/>
      <c r="FET2" s="1878"/>
      <c r="FEU2" s="1878"/>
      <c r="FEV2" s="1878"/>
      <c r="FEW2" s="1878"/>
      <c r="FEX2" s="1878"/>
      <c r="FEY2" s="1878"/>
      <c r="FEZ2" s="1878"/>
      <c r="FFA2" s="1878"/>
      <c r="FFB2" s="1878"/>
      <c r="FFC2" s="1878"/>
      <c r="FFD2" s="1878"/>
      <c r="FFE2" s="1878"/>
      <c r="FFF2" s="1878"/>
      <c r="FFG2" s="1878"/>
      <c r="FFH2" s="1878"/>
      <c r="FFI2" s="1878"/>
      <c r="FFJ2" s="1878"/>
      <c r="FFK2" s="1878"/>
      <c r="FFL2" s="1878"/>
      <c r="FFM2" s="1878"/>
      <c r="FFN2" s="1878"/>
      <c r="FFO2" s="1878"/>
      <c r="FFP2" s="1878"/>
      <c r="FFQ2" s="1878"/>
      <c r="FFR2" s="1878"/>
      <c r="FFS2" s="1878"/>
      <c r="FFT2" s="1878"/>
      <c r="FFU2" s="1878"/>
      <c r="FFV2" s="1878"/>
      <c r="FFW2" s="1878"/>
      <c r="FFX2" s="1878"/>
      <c r="FFY2" s="1878"/>
      <c r="FFZ2" s="1878"/>
      <c r="FGA2" s="1878"/>
      <c r="FGB2" s="1878"/>
      <c r="FGC2" s="1878"/>
      <c r="FGD2" s="1878"/>
      <c r="FGE2" s="1878"/>
      <c r="FGF2" s="1878"/>
      <c r="FGG2" s="1878"/>
      <c r="FGH2" s="1878"/>
      <c r="FGI2" s="1878"/>
      <c r="FGJ2" s="1878"/>
      <c r="FGK2" s="1878"/>
      <c r="FGL2" s="1878"/>
      <c r="FGM2" s="1878"/>
      <c r="FGN2" s="1878"/>
      <c r="FGO2" s="1878"/>
      <c r="FGP2" s="1878"/>
      <c r="FGQ2" s="1878"/>
      <c r="FGR2" s="1878"/>
      <c r="FGS2" s="1878"/>
      <c r="FGT2" s="1878"/>
      <c r="FGU2" s="1878"/>
      <c r="FGV2" s="1878"/>
      <c r="FGW2" s="1878"/>
      <c r="FGX2" s="1878"/>
      <c r="FGY2" s="1878"/>
      <c r="FGZ2" s="1878"/>
      <c r="FHA2" s="1878"/>
      <c r="FHB2" s="1878"/>
      <c r="FHC2" s="1878"/>
      <c r="FHD2" s="1878"/>
      <c r="FHE2" s="1878"/>
      <c r="FHF2" s="1878"/>
      <c r="FHG2" s="1878"/>
      <c r="FHH2" s="1878"/>
      <c r="FHI2" s="1878"/>
      <c r="FHJ2" s="1878"/>
      <c r="FHK2" s="1878"/>
      <c r="FHL2" s="1878"/>
      <c r="FHM2" s="1878"/>
      <c r="FHN2" s="1878"/>
      <c r="FHO2" s="1878"/>
      <c r="FHP2" s="1878"/>
      <c r="FHQ2" s="1878"/>
      <c r="FHR2" s="1878"/>
      <c r="FHS2" s="1878"/>
      <c r="FHT2" s="1878"/>
      <c r="FHU2" s="1878"/>
      <c r="FHV2" s="1878"/>
      <c r="FHW2" s="1878"/>
      <c r="FHX2" s="1878"/>
      <c r="FHY2" s="1878"/>
      <c r="FHZ2" s="1878"/>
      <c r="FIA2" s="1878"/>
      <c r="FIB2" s="1878"/>
      <c r="FIC2" s="1878"/>
      <c r="FID2" s="1878"/>
      <c r="FIE2" s="1878"/>
      <c r="FIF2" s="1878"/>
      <c r="FIG2" s="1878"/>
      <c r="FIH2" s="1878"/>
      <c r="FII2" s="1878"/>
      <c r="FIJ2" s="1878"/>
      <c r="FIK2" s="1878"/>
      <c r="FIL2" s="1878"/>
      <c r="FIM2" s="1878"/>
      <c r="FIN2" s="1878"/>
      <c r="FIO2" s="1878"/>
      <c r="FIP2" s="1878"/>
      <c r="FIQ2" s="1878"/>
      <c r="FIR2" s="1878"/>
      <c r="FIS2" s="1878"/>
      <c r="FIT2" s="1878"/>
      <c r="FIU2" s="1878"/>
      <c r="FIV2" s="1878"/>
      <c r="FIW2" s="1878"/>
      <c r="FIX2" s="1878"/>
      <c r="FIY2" s="1878"/>
      <c r="FIZ2" s="1878"/>
      <c r="FJA2" s="1878"/>
      <c r="FJB2" s="1878"/>
      <c r="FJC2" s="1878"/>
      <c r="FJD2" s="1878"/>
      <c r="FJE2" s="1878"/>
      <c r="FJF2" s="1878"/>
      <c r="FJG2" s="1878"/>
      <c r="FJH2" s="1878"/>
      <c r="FJI2" s="1878"/>
      <c r="FJJ2" s="1878"/>
      <c r="FJK2" s="1878"/>
      <c r="FJL2" s="1878"/>
      <c r="FJM2" s="1878"/>
      <c r="FJN2" s="1878"/>
      <c r="FJO2" s="1878"/>
      <c r="FJP2" s="1878"/>
      <c r="FJQ2" s="1878"/>
      <c r="FJR2" s="1878"/>
      <c r="FJS2" s="1878"/>
      <c r="FJT2" s="1878"/>
      <c r="FJU2" s="1878"/>
      <c r="FJV2" s="1878"/>
      <c r="FJW2" s="1878"/>
      <c r="FJX2" s="1878"/>
      <c r="FJY2" s="1878"/>
      <c r="FJZ2" s="1878"/>
      <c r="FKA2" s="1878"/>
      <c r="FKB2" s="1878"/>
      <c r="FKC2" s="1878"/>
      <c r="FKD2" s="1878"/>
      <c r="FKE2" s="1878"/>
      <c r="FKF2" s="1878"/>
      <c r="FKG2" s="1878"/>
      <c r="FKH2" s="1878"/>
      <c r="FKI2" s="1878"/>
      <c r="FKJ2" s="1878"/>
      <c r="FKK2" s="1878"/>
      <c r="FKL2" s="1878"/>
      <c r="FKM2" s="1878"/>
      <c r="FKN2" s="1878"/>
      <c r="FKO2" s="1878"/>
      <c r="FKP2" s="1878"/>
      <c r="FKQ2" s="1878"/>
      <c r="FKR2" s="1878"/>
      <c r="FKS2" s="1878"/>
      <c r="FKT2" s="1878"/>
      <c r="FKU2" s="1878"/>
      <c r="FKV2" s="1878"/>
      <c r="FKW2" s="1878"/>
      <c r="FKX2" s="1878"/>
      <c r="FKY2" s="1878"/>
      <c r="FKZ2" s="1878"/>
      <c r="FLA2" s="1878"/>
      <c r="FLB2" s="1878"/>
      <c r="FLC2" s="1878"/>
      <c r="FLD2" s="1878"/>
      <c r="FLE2" s="1878"/>
      <c r="FLF2" s="1878"/>
      <c r="FLG2" s="1878"/>
      <c r="FLH2" s="1878"/>
      <c r="FLI2" s="1878"/>
      <c r="FLJ2" s="1878"/>
      <c r="FLK2" s="1878"/>
      <c r="FLL2" s="1878"/>
      <c r="FLM2" s="1878"/>
      <c r="FLN2" s="1878"/>
      <c r="FLO2" s="1878"/>
      <c r="FLP2" s="1878"/>
      <c r="FLQ2" s="1878"/>
      <c r="FLR2" s="1878"/>
      <c r="FLS2" s="1878"/>
      <c r="FLT2" s="1878"/>
      <c r="FLU2" s="1878"/>
      <c r="FLV2" s="1878"/>
      <c r="FLW2" s="1878"/>
      <c r="FLX2" s="1878"/>
      <c r="FLY2" s="1878"/>
      <c r="FLZ2" s="1878"/>
      <c r="FMA2" s="1878"/>
      <c r="FMB2" s="1878"/>
      <c r="FMC2" s="1878"/>
      <c r="FMD2" s="1878"/>
      <c r="FME2" s="1878"/>
      <c r="FMF2" s="1878"/>
      <c r="FMG2" s="1878"/>
      <c r="FMH2" s="1878"/>
      <c r="FMI2" s="1878"/>
      <c r="FMJ2" s="1878"/>
      <c r="FMK2" s="1878"/>
      <c r="FML2" s="1878"/>
      <c r="FMM2" s="1878"/>
      <c r="FMN2" s="1878"/>
      <c r="FMO2" s="1878"/>
      <c r="FMP2" s="1878"/>
      <c r="FMQ2" s="1878"/>
      <c r="FMR2" s="1878"/>
      <c r="FMS2" s="1878"/>
      <c r="FMT2" s="1878"/>
      <c r="FMU2" s="1878"/>
      <c r="FMV2" s="1878"/>
      <c r="FMW2" s="1878"/>
      <c r="FMX2" s="1878"/>
      <c r="FMY2" s="1878"/>
      <c r="FMZ2" s="1878"/>
      <c r="FNA2" s="1878"/>
      <c r="FNB2" s="1878"/>
      <c r="FNC2" s="1878"/>
      <c r="FND2" s="1878"/>
      <c r="FNE2" s="1878"/>
      <c r="FNF2" s="1878"/>
      <c r="FNG2" s="1878"/>
      <c r="FNH2" s="1878"/>
      <c r="FNI2" s="1878"/>
      <c r="FNJ2" s="1878"/>
      <c r="FNK2" s="1878"/>
      <c r="FNL2" s="1878"/>
      <c r="FNM2" s="1878"/>
      <c r="FNN2" s="1878"/>
      <c r="FNO2" s="1878"/>
      <c r="FNP2" s="1878"/>
      <c r="FNQ2" s="1878"/>
      <c r="FNR2" s="1878"/>
      <c r="FNS2" s="1878"/>
      <c r="FNT2" s="1878"/>
      <c r="FNU2" s="1878"/>
      <c r="FNV2" s="1878"/>
      <c r="FNW2" s="1878"/>
      <c r="FNX2" s="1878"/>
      <c r="FNY2" s="1878"/>
      <c r="FNZ2" s="1878"/>
      <c r="FOA2" s="1878"/>
      <c r="FOB2" s="1878"/>
      <c r="FOC2" s="1878"/>
      <c r="FOD2" s="1878"/>
      <c r="FOE2" s="1878"/>
      <c r="FOF2" s="1878"/>
      <c r="FOG2" s="1878"/>
      <c r="FOH2" s="1878"/>
      <c r="FOI2" s="1878"/>
      <c r="FOJ2" s="1878"/>
      <c r="FOK2" s="1878"/>
      <c r="FOL2" s="1878"/>
      <c r="FOM2" s="1878"/>
      <c r="FON2" s="1878"/>
      <c r="FOO2" s="1878"/>
      <c r="FOP2" s="1878"/>
      <c r="FOQ2" s="1878"/>
      <c r="FOR2" s="1878"/>
      <c r="FOS2" s="1878"/>
      <c r="FOT2" s="1878"/>
      <c r="FOU2" s="1878"/>
      <c r="FOV2" s="1878"/>
      <c r="FOW2" s="1878"/>
      <c r="FOX2" s="1878"/>
      <c r="FOY2" s="1878"/>
      <c r="FOZ2" s="1878"/>
      <c r="FPA2" s="1878"/>
      <c r="FPB2" s="1878"/>
      <c r="FPC2" s="1878"/>
      <c r="FPD2" s="1878"/>
      <c r="FPE2" s="1878"/>
      <c r="FPF2" s="1878"/>
      <c r="FPG2" s="1878"/>
      <c r="FPH2" s="1878"/>
      <c r="FPI2" s="1878"/>
      <c r="FPJ2" s="1878"/>
      <c r="FPK2" s="1878"/>
      <c r="FPL2" s="1878"/>
      <c r="FPM2" s="1878"/>
      <c r="FPN2" s="1878"/>
      <c r="FPO2" s="1878"/>
      <c r="FPP2" s="1878"/>
      <c r="FPQ2" s="1878"/>
      <c r="FPR2" s="1878"/>
      <c r="FPS2" s="1878"/>
      <c r="FPT2" s="1878"/>
      <c r="FPU2" s="1878"/>
      <c r="FPV2" s="1878"/>
      <c r="FPW2" s="1878"/>
      <c r="FPX2" s="1878"/>
      <c r="FPY2" s="1878"/>
      <c r="FPZ2" s="1878"/>
      <c r="FQA2" s="1878"/>
      <c r="FQB2" s="1878"/>
      <c r="FQC2" s="1878"/>
      <c r="FQD2" s="1878"/>
      <c r="FQE2" s="1878"/>
      <c r="FQF2" s="1878"/>
      <c r="FQG2" s="1878"/>
      <c r="FQH2" s="1878"/>
      <c r="FQI2" s="1878"/>
      <c r="FQJ2" s="1878"/>
      <c r="FQK2" s="1878"/>
      <c r="FQL2" s="1878"/>
      <c r="FQM2" s="1878"/>
      <c r="FQN2" s="1878"/>
      <c r="FQO2" s="1878"/>
      <c r="FQP2" s="1878"/>
      <c r="FQQ2" s="1878"/>
      <c r="FQR2" s="1878"/>
      <c r="FQS2" s="1878"/>
      <c r="FQT2" s="1878"/>
      <c r="FQU2" s="1878"/>
      <c r="FQV2" s="1878"/>
      <c r="FQW2" s="1878"/>
      <c r="FQX2" s="1878"/>
      <c r="FQY2" s="1878"/>
      <c r="FQZ2" s="1878"/>
      <c r="FRA2" s="1878"/>
      <c r="FRB2" s="1878"/>
      <c r="FRC2" s="1878"/>
      <c r="FRD2" s="1878"/>
      <c r="FRE2" s="1878"/>
      <c r="FRF2" s="1878"/>
      <c r="FRG2" s="1878"/>
      <c r="FRH2" s="1878"/>
      <c r="FRI2" s="1878"/>
      <c r="FRJ2" s="1878"/>
      <c r="FRK2" s="1878"/>
      <c r="FRL2" s="1878"/>
      <c r="FRM2" s="1878"/>
      <c r="FRN2" s="1878"/>
      <c r="FRO2" s="1878"/>
      <c r="FRP2" s="1878"/>
      <c r="FRQ2" s="1878"/>
      <c r="FRR2" s="1878"/>
      <c r="FRS2" s="1878"/>
      <c r="FRT2" s="1878"/>
      <c r="FRU2" s="1878"/>
      <c r="FRV2" s="1878"/>
      <c r="FRW2" s="1878"/>
      <c r="FRX2" s="1878"/>
      <c r="FRY2" s="1878"/>
      <c r="FRZ2" s="1878"/>
      <c r="FSA2" s="1878"/>
      <c r="FSB2" s="1878"/>
      <c r="FSC2" s="1878"/>
      <c r="FSD2" s="1878"/>
      <c r="FSE2" s="1878"/>
      <c r="FSF2" s="1878"/>
      <c r="FSG2" s="1878"/>
      <c r="FSH2" s="1878"/>
      <c r="FSI2" s="1878"/>
      <c r="FSJ2" s="1878"/>
      <c r="FSK2" s="1878"/>
      <c r="FSL2" s="1878"/>
      <c r="FSM2" s="1878"/>
      <c r="FSN2" s="1878"/>
      <c r="FSO2" s="1878"/>
      <c r="FSP2" s="1878"/>
      <c r="FSQ2" s="1878"/>
      <c r="FSR2" s="1878"/>
      <c r="FSS2" s="1878"/>
      <c r="FST2" s="1878"/>
      <c r="FSU2" s="1878"/>
      <c r="FSV2" s="1878"/>
      <c r="FSW2" s="1878"/>
      <c r="FSX2" s="1878"/>
      <c r="FSY2" s="1878"/>
      <c r="FSZ2" s="1878"/>
      <c r="FTA2" s="1878"/>
      <c r="FTB2" s="1878"/>
      <c r="FTC2" s="1878"/>
      <c r="FTD2" s="1878"/>
      <c r="FTE2" s="1878"/>
      <c r="FTF2" s="1878"/>
      <c r="FTG2" s="1878"/>
      <c r="FTH2" s="1878"/>
      <c r="FTI2" s="1878"/>
      <c r="FTJ2" s="1878"/>
      <c r="FTK2" s="1878"/>
      <c r="FTL2" s="1878"/>
      <c r="FTM2" s="1878"/>
      <c r="FTN2" s="1878"/>
      <c r="FTO2" s="1878"/>
      <c r="FTP2" s="1878"/>
      <c r="FTQ2" s="1878"/>
      <c r="FTR2" s="1878"/>
      <c r="FTS2" s="1878"/>
      <c r="FTT2" s="1878"/>
      <c r="FTU2" s="1878"/>
      <c r="FTV2" s="1878"/>
      <c r="FTW2" s="1878"/>
      <c r="FTX2" s="1878"/>
      <c r="FTY2" s="1878"/>
      <c r="FTZ2" s="1878"/>
      <c r="FUA2" s="1878"/>
      <c r="FUB2" s="1878"/>
      <c r="FUC2" s="1878"/>
      <c r="FUD2" s="1878"/>
      <c r="FUE2" s="1878"/>
      <c r="FUF2" s="1878"/>
      <c r="FUG2" s="1878"/>
      <c r="FUH2" s="1878"/>
      <c r="FUI2" s="1878"/>
      <c r="FUJ2" s="1878"/>
      <c r="FUK2" s="1878"/>
      <c r="FUL2" s="1878"/>
      <c r="FUM2" s="1878"/>
      <c r="FUN2" s="1878"/>
      <c r="FUO2" s="1878"/>
      <c r="FUP2" s="1878"/>
      <c r="FUQ2" s="1878"/>
      <c r="FUR2" s="1878"/>
      <c r="FUS2" s="1878"/>
      <c r="FUT2" s="1878"/>
      <c r="FUU2" s="1878"/>
      <c r="FUV2" s="1878"/>
      <c r="FUW2" s="1878"/>
      <c r="FUX2" s="1878"/>
      <c r="FUY2" s="1878"/>
      <c r="FUZ2" s="1878"/>
      <c r="FVA2" s="1878"/>
      <c r="FVB2" s="1878"/>
      <c r="FVC2" s="1878"/>
      <c r="FVD2" s="1878"/>
      <c r="FVE2" s="1878"/>
      <c r="FVF2" s="1878"/>
      <c r="FVG2" s="1878"/>
      <c r="FVH2" s="1878"/>
      <c r="FVI2" s="1878"/>
      <c r="FVJ2" s="1878"/>
      <c r="FVK2" s="1878"/>
      <c r="FVL2" s="1878"/>
      <c r="FVM2" s="1878"/>
      <c r="FVN2" s="1878"/>
      <c r="FVO2" s="1878"/>
      <c r="FVP2" s="1878"/>
      <c r="FVQ2" s="1878"/>
      <c r="FVR2" s="1878"/>
      <c r="FVS2" s="1878"/>
      <c r="FVT2" s="1878"/>
      <c r="FVU2" s="1878"/>
      <c r="FVV2" s="1878"/>
      <c r="FVW2" s="1878"/>
      <c r="FVX2" s="1878"/>
      <c r="FVY2" s="1878"/>
      <c r="FVZ2" s="1878"/>
      <c r="FWA2" s="1878"/>
      <c r="FWB2" s="1878"/>
      <c r="FWC2" s="1878"/>
      <c r="FWD2" s="1878"/>
      <c r="FWE2" s="1878"/>
      <c r="FWF2" s="1878"/>
      <c r="FWG2" s="1878"/>
      <c r="FWH2" s="1878"/>
      <c r="FWI2" s="1878"/>
      <c r="FWJ2" s="1878"/>
      <c r="FWK2" s="1878"/>
      <c r="FWL2" s="1878"/>
      <c r="FWM2" s="1878"/>
      <c r="FWN2" s="1878"/>
      <c r="FWO2" s="1878"/>
      <c r="FWP2" s="1878"/>
      <c r="FWQ2" s="1878"/>
      <c r="FWR2" s="1878"/>
      <c r="FWS2" s="1878"/>
      <c r="FWT2" s="1878"/>
      <c r="FWU2" s="1878"/>
      <c r="FWV2" s="1878"/>
      <c r="FWW2" s="1878"/>
      <c r="FWX2" s="1878"/>
      <c r="FWY2" s="1878"/>
      <c r="FWZ2" s="1878"/>
      <c r="FXA2" s="1878"/>
      <c r="FXB2" s="1878"/>
      <c r="FXC2" s="1878"/>
      <c r="FXD2" s="1878"/>
      <c r="FXE2" s="1878"/>
      <c r="FXF2" s="1878"/>
      <c r="FXG2" s="1878"/>
      <c r="FXH2" s="1878"/>
      <c r="FXI2" s="1878"/>
      <c r="FXJ2" s="1878"/>
      <c r="FXK2" s="1878"/>
      <c r="FXL2" s="1878"/>
      <c r="FXM2" s="1878"/>
      <c r="FXN2" s="1878"/>
      <c r="FXO2" s="1878"/>
      <c r="FXP2" s="1878"/>
      <c r="FXQ2" s="1878"/>
      <c r="FXR2" s="1878"/>
      <c r="FXS2" s="1878"/>
      <c r="FXT2" s="1878"/>
      <c r="FXU2" s="1878"/>
      <c r="FXV2" s="1878"/>
      <c r="FXW2" s="1878"/>
      <c r="FXX2" s="1878"/>
      <c r="FXY2" s="1878"/>
      <c r="FXZ2" s="1878"/>
      <c r="FYA2" s="1878"/>
      <c r="FYB2" s="1878"/>
      <c r="FYC2" s="1878"/>
      <c r="FYD2" s="1878"/>
      <c r="FYE2" s="1878"/>
      <c r="FYF2" s="1878"/>
      <c r="FYG2" s="1878"/>
      <c r="FYH2" s="1878"/>
      <c r="FYI2" s="1878"/>
      <c r="FYJ2" s="1878"/>
      <c r="FYK2" s="1878"/>
      <c r="FYL2" s="1878"/>
      <c r="FYM2" s="1878"/>
      <c r="FYN2" s="1878"/>
      <c r="FYO2" s="1878"/>
      <c r="FYP2" s="1878"/>
      <c r="FYQ2" s="1878"/>
      <c r="FYR2" s="1878"/>
      <c r="FYS2" s="1878"/>
      <c r="FYT2" s="1878"/>
      <c r="FYU2" s="1878"/>
      <c r="FYV2" s="1878"/>
      <c r="FYW2" s="1878"/>
      <c r="FYX2" s="1878"/>
      <c r="FYY2" s="1878"/>
      <c r="FYZ2" s="1878"/>
      <c r="FZA2" s="1878"/>
      <c r="FZB2" s="1878"/>
      <c r="FZC2" s="1878"/>
      <c r="FZD2" s="1878"/>
      <c r="FZE2" s="1878"/>
      <c r="FZF2" s="1878"/>
      <c r="FZG2" s="1878"/>
      <c r="FZH2" s="1878"/>
      <c r="FZI2" s="1878"/>
      <c r="FZJ2" s="1878"/>
      <c r="FZK2" s="1878"/>
      <c r="FZL2" s="1878"/>
      <c r="FZM2" s="1878"/>
      <c r="FZN2" s="1878"/>
      <c r="FZO2" s="1878"/>
      <c r="FZP2" s="1878"/>
      <c r="FZQ2" s="1878"/>
      <c r="FZR2" s="1878"/>
      <c r="FZS2" s="1878"/>
      <c r="FZT2" s="1878"/>
      <c r="FZU2" s="1878"/>
      <c r="FZV2" s="1878"/>
      <c r="FZW2" s="1878"/>
      <c r="FZX2" s="1878"/>
      <c r="FZY2" s="1878"/>
      <c r="FZZ2" s="1878"/>
      <c r="GAA2" s="1878"/>
      <c r="GAB2" s="1878"/>
      <c r="GAC2" s="1878"/>
      <c r="GAD2" s="1878"/>
      <c r="GAE2" s="1878"/>
      <c r="GAF2" s="1878"/>
      <c r="GAG2" s="1878"/>
      <c r="GAH2" s="1878"/>
      <c r="GAI2" s="1878"/>
      <c r="GAJ2" s="1878"/>
      <c r="GAK2" s="1878"/>
      <c r="GAL2" s="1878"/>
      <c r="GAM2" s="1878"/>
      <c r="GAN2" s="1878"/>
      <c r="GAO2" s="1878"/>
      <c r="GAP2" s="1878"/>
      <c r="GAQ2" s="1878"/>
      <c r="GAR2" s="1878"/>
      <c r="GAS2" s="1878"/>
      <c r="GAT2" s="1878"/>
      <c r="GAU2" s="1878"/>
      <c r="GAV2" s="1878"/>
      <c r="GAW2" s="1878"/>
      <c r="GAX2" s="1878"/>
      <c r="GAY2" s="1878"/>
      <c r="GAZ2" s="1878"/>
      <c r="GBA2" s="1878"/>
      <c r="GBB2" s="1878"/>
      <c r="GBC2" s="1878"/>
      <c r="GBD2" s="1878"/>
      <c r="GBE2" s="1878"/>
      <c r="GBF2" s="1878"/>
      <c r="GBG2" s="1878"/>
      <c r="GBH2" s="1878"/>
      <c r="GBI2" s="1878"/>
      <c r="GBJ2" s="1878"/>
      <c r="GBK2" s="1878"/>
      <c r="GBL2" s="1878"/>
      <c r="GBM2" s="1878"/>
      <c r="GBN2" s="1878"/>
      <c r="GBO2" s="1878"/>
      <c r="GBP2" s="1878"/>
      <c r="GBQ2" s="1878"/>
      <c r="GBR2" s="1878"/>
      <c r="GBS2" s="1878"/>
      <c r="GBT2" s="1878"/>
      <c r="GBU2" s="1878"/>
      <c r="GBV2" s="1878"/>
      <c r="GBW2" s="1878"/>
      <c r="GBX2" s="1878"/>
      <c r="GBY2" s="1878"/>
      <c r="GBZ2" s="1878"/>
      <c r="GCA2" s="1878"/>
      <c r="GCB2" s="1878"/>
      <c r="GCC2" s="1878"/>
      <c r="GCD2" s="1878"/>
      <c r="GCE2" s="1878"/>
      <c r="GCF2" s="1878"/>
      <c r="GCG2" s="1878"/>
      <c r="GCH2" s="1878"/>
      <c r="GCI2" s="1878"/>
      <c r="GCJ2" s="1878"/>
      <c r="GCK2" s="1878"/>
      <c r="GCL2" s="1878"/>
      <c r="GCM2" s="1878"/>
      <c r="GCN2" s="1878"/>
      <c r="GCO2" s="1878"/>
      <c r="GCP2" s="1878"/>
      <c r="GCQ2" s="1878"/>
      <c r="GCR2" s="1878"/>
      <c r="GCS2" s="1878"/>
      <c r="GCT2" s="1878"/>
      <c r="GCU2" s="1878"/>
      <c r="GCV2" s="1878"/>
      <c r="GCW2" s="1878"/>
      <c r="GCX2" s="1878"/>
      <c r="GCY2" s="1878"/>
      <c r="GCZ2" s="1878"/>
      <c r="GDA2" s="1878"/>
      <c r="GDB2" s="1878"/>
      <c r="GDC2" s="1878"/>
      <c r="GDD2" s="1878"/>
      <c r="GDE2" s="1878"/>
      <c r="GDF2" s="1878"/>
      <c r="GDG2" s="1878"/>
      <c r="GDH2" s="1878"/>
      <c r="GDI2" s="1878"/>
      <c r="GDJ2" s="1878"/>
      <c r="GDK2" s="1878"/>
      <c r="GDL2" s="1878"/>
      <c r="GDM2" s="1878"/>
      <c r="GDN2" s="1878"/>
      <c r="GDO2" s="1878"/>
      <c r="GDP2" s="1878"/>
      <c r="GDQ2" s="1878"/>
      <c r="GDR2" s="1878"/>
      <c r="GDS2" s="1878"/>
      <c r="GDT2" s="1878"/>
      <c r="GDU2" s="1878"/>
      <c r="GDV2" s="1878"/>
      <c r="GDW2" s="1878"/>
      <c r="GDX2" s="1878"/>
      <c r="GDY2" s="1878"/>
      <c r="GDZ2" s="1878"/>
      <c r="GEA2" s="1878"/>
      <c r="GEB2" s="1878"/>
      <c r="GEC2" s="1878"/>
      <c r="GED2" s="1878"/>
      <c r="GEE2" s="1878"/>
      <c r="GEF2" s="1878"/>
      <c r="GEG2" s="1878"/>
      <c r="GEH2" s="1878"/>
      <c r="GEI2" s="1878"/>
      <c r="GEJ2" s="1878"/>
      <c r="GEK2" s="1878"/>
      <c r="GEL2" s="1878"/>
      <c r="GEM2" s="1878"/>
      <c r="GEN2" s="1878"/>
      <c r="GEO2" s="1878"/>
      <c r="GEP2" s="1878"/>
      <c r="GEQ2" s="1878"/>
      <c r="GER2" s="1878"/>
      <c r="GES2" s="1878"/>
      <c r="GET2" s="1878"/>
      <c r="GEU2" s="1878"/>
      <c r="GEV2" s="1878"/>
      <c r="GEW2" s="1878"/>
      <c r="GEX2" s="1878"/>
      <c r="GEY2" s="1878"/>
      <c r="GEZ2" s="1878"/>
      <c r="GFA2" s="1878"/>
      <c r="GFB2" s="1878"/>
      <c r="GFC2" s="1878"/>
      <c r="GFD2" s="1878"/>
      <c r="GFE2" s="1878"/>
      <c r="GFF2" s="1878"/>
      <c r="GFG2" s="1878"/>
      <c r="GFH2" s="1878"/>
      <c r="GFI2" s="1878"/>
      <c r="GFJ2" s="1878"/>
      <c r="GFK2" s="1878"/>
      <c r="GFL2" s="1878"/>
      <c r="GFM2" s="1878"/>
      <c r="GFN2" s="1878"/>
      <c r="GFO2" s="1878"/>
      <c r="GFP2" s="1878"/>
      <c r="GFQ2" s="1878"/>
      <c r="GFR2" s="1878"/>
      <c r="GFS2" s="1878"/>
      <c r="GFT2" s="1878"/>
      <c r="GFU2" s="1878"/>
      <c r="GFV2" s="1878"/>
      <c r="GFW2" s="1878"/>
      <c r="GFX2" s="1878"/>
      <c r="GFY2" s="1878"/>
      <c r="GFZ2" s="1878"/>
      <c r="GGA2" s="1878"/>
      <c r="GGB2" s="1878"/>
      <c r="GGC2" s="1878"/>
      <c r="GGD2" s="1878"/>
      <c r="GGE2" s="1878"/>
      <c r="GGF2" s="1878"/>
      <c r="GGG2" s="1878"/>
      <c r="GGH2" s="1878"/>
      <c r="GGI2" s="1878"/>
      <c r="GGJ2" s="1878"/>
      <c r="GGK2" s="1878"/>
      <c r="GGL2" s="1878"/>
      <c r="GGM2" s="1878"/>
      <c r="GGN2" s="1878"/>
      <c r="GGO2" s="1878"/>
      <c r="GGP2" s="1878"/>
      <c r="GGQ2" s="1878"/>
      <c r="GGR2" s="1878"/>
      <c r="GGS2" s="1878"/>
      <c r="GGT2" s="1878"/>
      <c r="GGU2" s="1878"/>
      <c r="GGV2" s="1878"/>
      <c r="GGW2" s="1878"/>
      <c r="GGX2" s="1878"/>
      <c r="GGY2" s="1878"/>
      <c r="GGZ2" s="1878"/>
      <c r="GHA2" s="1878"/>
      <c r="GHB2" s="1878"/>
      <c r="GHC2" s="1878"/>
      <c r="GHD2" s="1878"/>
      <c r="GHE2" s="1878"/>
      <c r="GHF2" s="1878"/>
      <c r="GHG2" s="1878"/>
      <c r="GHH2" s="1878"/>
      <c r="GHI2" s="1878"/>
      <c r="GHJ2" s="1878"/>
      <c r="GHK2" s="1878"/>
      <c r="GHL2" s="1878"/>
      <c r="GHM2" s="1878"/>
      <c r="GHN2" s="1878"/>
      <c r="GHO2" s="1878"/>
      <c r="GHP2" s="1878"/>
      <c r="GHQ2" s="1878"/>
      <c r="GHR2" s="1878"/>
      <c r="GHS2" s="1878"/>
      <c r="GHT2" s="1878"/>
      <c r="GHU2" s="1878"/>
      <c r="GHV2" s="1878"/>
      <c r="GHW2" s="1878"/>
      <c r="GHX2" s="1878"/>
      <c r="GHY2" s="1878"/>
      <c r="GHZ2" s="1878"/>
      <c r="GIA2" s="1878"/>
      <c r="GIB2" s="1878"/>
      <c r="GIC2" s="1878"/>
      <c r="GID2" s="1878"/>
      <c r="GIE2" s="1878"/>
      <c r="GIF2" s="1878"/>
      <c r="GIG2" s="1878"/>
      <c r="GIH2" s="1878"/>
      <c r="GII2" s="1878"/>
      <c r="GIJ2" s="1878"/>
      <c r="GIK2" s="1878"/>
      <c r="GIL2" s="1878"/>
      <c r="GIM2" s="1878"/>
      <c r="GIN2" s="1878"/>
      <c r="GIO2" s="1878"/>
      <c r="GIP2" s="1878"/>
      <c r="GIQ2" s="1878"/>
      <c r="GIR2" s="1878"/>
      <c r="GIS2" s="1878"/>
      <c r="GIT2" s="1878"/>
      <c r="GIU2" s="1878"/>
      <c r="GIV2" s="1878"/>
      <c r="GIW2" s="1878"/>
      <c r="GIX2" s="1878"/>
      <c r="GIY2" s="1878"/>
      <c r="GIZ2" s="1878"/>
      <c r="GJA2" s="1878"/>
      <c r="GJB2" s="1878"/>
      <c r="GJC2" s="1878"/>
      <c r="GJD2" s="1878"/>
      <c r="GJE2" s="1878"/>
      <c r="GJF2" s="1878"/>
      <c r="GJG2" s="1878"/>
      <c r="GJH2" s="1878"/>
      <c r="GJI2" s="1878"/>
      <c r="GJJ2" s="1878"/>
      <c r="GJK2" s="1878"/>
      <c r="GJL2" s="1878"/>
      <c r="GJM2" s="1878"/>
      <c r="GJN2" s="1878"/>
      <c r="GJO2" s="1878"/>
      <c r="GJP2" s="1878"/>
      <c r="GJQ2" s="1878"/>
      <c r="GJR2" s="1878"/>
      <c r="GJS2" s="1878"/>
      <c r="GJT2" s="1878"/>
      <c r="GJU2" s="1878"/>
      <c r="GJV2" s="1878"/>
      <c r="GJW2" s="1878"/>
      <c r="GJX2" s="1878"/>
      <c r="GJY2" s="1878"/>
      <c r="GJZ2" s="1878"/>
      <c r="GKA2" s="1878"/>
      <c r="GKB2" s="1878"/>
      <c r="GKC2" s="1878"/>
      <c r="GKD2" s="1878"/>
      <c r="GKE2" s="1878"/>
      <c r="GKF2" s="1878"/>
      <c r="GKG2" s="1878"/>
      <c r="GKH2" s="1878"/>
      <c r="GKI2" s="1878"/>
      <c r="GKJ2" s="1878"/>
      <c r="GKK2" s="1878"/>
      <c r="GKL2" s="1878"/>
      <c r="GKM2" s="1878"/>
      <c r="GKN2" s="1878"/>
      <c r="GKO2" s="1878"/>
      <c r="GKP2" s="1878"/>
      <c r="GKQ2" s="1878"/>
      <c r="GKR2" s="1878"/>
      <c r="GKS2" s="1878"/>
      <c r="GKT2" s="1878"/>
      <c r="GKU2" s="1878"/>
      <c r="GKV2" s="1878"/>
      <c r="GKW2" s="1878"/>
      <c r="GKX2" s="1878"/>
      <c r="GKY2" s="1878"/>
      <c r="GKZ2" s="1878"/>
      <c r="GLA2" s="1878"/>
      <c r="GLB2" s="1878"/>
      <c r="GLC2" s="1878"/>
      <c r="GLD2" s="1878"/>
      <c r="GLE2" s="1878"/>
      <c r="GLF2" s="1878"/>
      <c r="GLG2" s="1878"/>
      <c r="GLH2" s="1878"/>
      <c r="GLI2" s="1878"/>
      <c r="GLJ2" s="1878"/>
      <c r="GLK2" s="1878"/>
      <c r="GLL2" s="1878"/>
      <c r="GLM2" s="1878"/>
      <c r="GLN2" s="1878"/>
      <c r="GLO2" s="1878"/>
      <c r="GLP2" s="1878"/>
      <c r="GLQ2" s="1878"/>
      <c r="GLR2" s="1878"/>
      <c r="GLS2" s="1878"/>
      <c r="GLT2" s="1878"/>
      <c r="GLU2" s="1878"/>
      <c r="GLV2" s="1878"/>
      <c r="GLW2" s="1878"/>
      <c r="GLX2" s="1878"/>
      <c r="GLY2" s="1878"/>
      <c r="GLZ2" s="1878"/>
      <c r="GMA2" s="1878"/>
      <c r="GMB2" s="1878"/>
      <c r="GMC2" s="1878"/>
      <c r="GMD2" s="1878"/>
      <c r="GME2" s="1878"/>
      <c r="GMF2" s="1878"/>
      <c r="GMG2" s="1878"/>
      <c r="GMH2" s="1878"/>
      <c r="GMI2" s="1878"/>
      <c r="GMJ2" s="1878"/>
      <c r="GMK2" s="1878"/>
      <c r="GML2" s="1878"/>
      <c r="GMM2" s="1878"/>
      <c r="GMN2" s="1878"/>
      <c r="GMO2" s="1878"/>
      <c r="GMP2" s="1878"/>
      <c r="GMQ2" s="1878"/>
      <c r="GMR2" s="1878"/>
      <c r="GMS2" s="1878"/>
      <c r="GMT2" s="1878"/>
      <c r="GMU2" s="1878"/>
      <c r="GMV2" s="1878"/>
      <c r="GMW2" s="1878"/>
      <c r="GMX2" s="1878"/>
      <c r="GMY2" s="1878"/>
      <c r="GMZ2" s="1878"/>
      <c r="GNA2" s="1878"/>
      <c r="GNB2" s="1878"/>
      <c r="GNC2" s="1878"/>
      <c r="GND2" s="1878"/>
      <c r="GNE2" s="1878"/>
      <c r="GNF2" s="1878"/>
      <c r="GNG2" s="1878"/>
      <c r="GNH2" s="1878"/>
      <c r="GNI2" s="1878"/>
      <c r="GNJ2" s="1878"/>
      <c r="GNK2" s="1878"/>
      <c r="GNL2" s="1878"/>
      <c r="GNM2" s="1878"/>
      <c r="GNN2" s="1878"/>
      <c r="GNO2" s="1878"/>
      <c r="GNP2" s="1878"/>
      <c r="GNQ2" s="1878"/>
      <c r="GNR2" s="1878"/>
      <c r="GNS2" s="1878"/>
      <c r="GNT2" s="1878"/>
      <c r="GNU2" s="1878"/>
      <c r="GNV2" s="1878"/>
      <c r="GNW2" s="1878"/>
      <c r="GNX2" s="1878"/>
      <c r="GNY2" s="1878"/>
      <c r="GNZ2" s="1878"/>
      <c r="GOA2" s="1878"/>
      <c r="GOB2" s="1878"/>
      <c r="GOC2" s="1878"/>
      <c r="GOD2" s="1878"/>
      <c r="GOE2" s="1878"/>
      <c r="GOF2" s="1878"/>
      <c r="GOG2" s="1878"/>
      <c r="GOH2" s="1878"/>
      <c r="GOI2" s="1878"/>
      <c r="GOJ2" s="1878"/>
      <c r="GOK2" s="1878"/>
      <c r="GOL2" s="1878"/>
      <c r="GOM2" s="1878"/>
      <c r="GON2" s="1878"/>
      <c r="GOO2" s="1878"/>
      <c r="GOP2" s="1878"/>
      <c r="GOQ2" s="1878"/>
      <c r="GOR2" s="1878"/>
      <c r="GOS2" s="1878"/>
      <c r="GOT2" s="1878"/>
      <c r="GOU2" s="1878"/>
      <c r="GOV2" s="1878"/>
      <c r="GOW2" s="1878"/>
      <c r="GOX2" s="1878"/>
      <c r="GOY2" s="1878"/>
      <c r="GOZ2" s="1878"/>
      <c r="GPA2" s="1878"/>
      <c r="GPB2" s="1878"/>
      <c r="GPC2" s="1878"/>
      <c r="GPD2" s="1878"/>
      <c r="GPE2" s="1878"/>
      <c r="GPF2" s="1878"/>
      <c r="GPG2" s="1878"/>
      <c r="GPH2" s="1878"/>
      <c r="GPI2" s="1878"/>
      <c r="GPJ2" s="1878"/>
      <c r="GPK2" s="1878"/>
      <c r="GPL2" s="1878"/>
      <c r="GPM2" s="1878"/>
      <c r="GPN2" s="1878"/>
      <c r="GPO2" s="1878"/>
      <c r="GPP2" s="1878"/>
      <c r="GPQ2" s="1878"/>
      <c r="GPR2" s="1878"/>
      <c r="GPS2" s="1878"/>
      <c r="GPT2" s="1878"/>
      <c r="GPU2" s="1878"/>
      <c r="GPV2" s="1878"/>
      <c r="GPW2" s="1878"/>
      <c r="GPX2" s="1878"/>
      <c r="GPY2" s="1878"/>
      <c r="GPZ2" s="1878"/>
      <c r="GQA2" s="1878"/>
      <c r="GQB2" s="1878"/>
      <c r="GQC2" s="1878"/>
      <c r="GQD2" s="1878"/>
      <c r="GQE2" s="1878"/>
      <c r="GQF2" s="1878"/>
      <c r="GQG2" s="1878"/>
      <c r="GQH2" s="1878"/>
      <c r="GQI2" s="1878"/>
      <c r="GQJ2" s="1878"/>
      <c r="GQK2" s="1878"/>
      <c r="GQL2" s="1878"/>
      <c r="GQM2" s="1878"/>
      <c r="GQN2" s="1878"/>
      <c r="GQO2" s="1878"/>
      <c r="GQP2" s="1878"/>
      <c r="GQQ2" s="1878"/>
      <c r="GQR2" s="1878"/>
      <c r="GQS2" s="1878"/>
      <c r="GQT2" s="1878"/>
      <c r="GQU2" s="1878"/>
      <c r="GQV2" s="1878"/>
      <c r="GQW2" s="1878"/>
      <c r="GQX2" s="1878"/>
      <c r="GQY2" s="1878"/>
      <c r="GQZ2" s="1878"/>
      <c r="GRA2" s="1878"/>
      <c r="GRB2" s="1878"/>
      <c r="GRC2" s="1878"/>
      <c r="GRD2" s="1878"/>
      <c r="GRE2" s="1878"/>
      <c r="GRF2" s="1878"/>
      <c r="GRG2" s="1878"/>
      <c r="GRH2" s="1878"/>
      <c r="GRI2" s="1878"/>
      <c r="GRJ2" s="1878"/>
      <c r="GRK2" s="1878"/>
      <c r="GRL2" s="1878"/>
      <c r="GRM2" s="1878"/>
      <c r="GRN2" s="1878"/>
      <c r="GRO2" s="1878"/>
      <c r="GRP2" s="1878"/>
      <c r="GRQ2" s="1878"/>
      <c r="GRR2" s="1878"/>
      <c r="GRS2" s="1878"/>
      <c r="GRT2" s="1878"/>
      <c r="GRU2" s="1878"/>
      <c r="GRV2" s="1878"/>
      <c r="GRW2" s="1878"/>
      <c r="GRX2" s="1878"/>
      <c r="GRY2" s="1878"/>
      <c r="GRZ2" s="1878"/>
      <c r="GSA2" s="1878"/>
      <c r="GSB2" s="1878"/>
      <c r="GSC2" s="1878"/>
      <c r="GSD2" s="1878"/>
      <c r="GSE2" s="1878"/>
      <c r="GSF2" s="1878"/>
      <c r="GSG2" s="1878"/>
      <c r="GSH2" s="1878"/>
      <c r="GSI2" s="1878"/>
      <c r="GSJ2" s="1878"/>
      <c r="GSK2" s="1878"/>
      <c r="GSL2" s="1878"/>
      <c r="GSM2" s="1878"/>
      <c r="GSN2" s="1878"/>
      <c r="GSO2" s="1878"/>
      <c r="GSP2" s="1878"/>
      <c r="GSQ2" s="1878"/>
      <c r="GSR2" s="1878"/>
      <c r="GSS2" s="1878"/>
      <c r="GST2" s="1878"/>
      <c r="GSU2" s="1878"/>
      <c r="GSV2" s="1878"/>
      <c r="GSW2" s="1878"/>
      <c r="GSX2" s="1878"/>
      <c r="GSY2" s="1878"/>
      <c r="GSZ2" s="1878"/>
      <c r="GTA2" s="1878"/>
      <c r="GTB2" s="1878"/>
      <c r="GTC2" s="1878"/>
      <c r="GTD2" s="1878"/>
      <c r="GTE2" s="1878"/>
      <c r="GTF2" s="1878"/>
      <c r="GTG2" s="1878"/>
      <c r="GTH2" s="1878"/>
      <c r="GTI2" s="1878"/>
      <c r="GTJ2" s="1878"/>
      <c r="GTK2" s="1878"/>
      <c r="GTL2" s="1878"/>
      <c r="GTM2" s="1878"/>
      <c r="GTN2" s="1878"/>
      <c r="GTO2" s="1878"/>
      <c r="GTP2" s="1878"/>
      <c r="GTQ2" s="1878"/>
      <c r="GTR2" s="1878"/>
      <c r="GTS2" s="1878"/>
      <c r="GTT2" s="1878"/>
      <c r="GTU2" s="1878"/>
      <c r="GTV2" s="1878"/>
      <c r="GTW2" s="1878"/>
      <c r="GTX2" s="1878"/>
      <c r="GTY2" s="1878"/>
      <c r="GTZ2" s="1878"/>
      <c r="GUA2" s="1878"/>
      <c r="GUB2" s="1878"/>
      <c r="GUC2" s="1878"/>
      <c r="GUD2" s="1878"/>
      <c r="GUE2" s="1878"/>
      <c r="GUF2" s="1878"/>
      <c r="GUG2" s="1878"/>
      <c r="GUH2" s="1878"/>
      <c r="GUI2" s="1878"/>
      <c r="GUJ2" s="1878"/>
      <c r="GUK2" s="1878"/>
      <c r="GUL2" s="1878"/>
      <c r="GUM2" s="1878"/>
      <c r="GUN2" s="1878"/>
      <c r="GUO2" s="1878"/>
      <c r="GUP2" s="1878"/>
      <c r="GUQ2" s="1878"/>
      <c r="GUR2" s="1878"/>
      <c r="GUS2" s="1878"/>
      <c r="GUT2" s="1878"/>
      <c r="GUU2" s="1878"/>
      <c r="GUV2" s="1878"/>
      <c r="GUW2" s="1878"/>
      <c r="GUX2" s="1878"/>
      <c r="GUY2" s="1878"/>
      <c r="GUZ2" s="1878"/>
      <c r="GVA2" s="1878"/>
      <c r="GVB2" s="1878"/>
      <c r="GVC2" s="1878"/>
      <c r="GVD2" s="1878"/>
      <c r="GVE2" s="1878"/>
      <c r="GVF2" s="1878"/>
      <c r="GVG2" s="1878"/>
      <c r="GVH2" s="1878"/>
      <c r="GVI2" s="1878"/>
      <c r="GVJ2" s="1878"/>
      <c r="GVK2" s="1878"/>
      <c r="GVL2" s="1878"/>
      <c r="GVM2" s="1878"/>
      <c r="GVN2" s="1878"/>
      <c r="GVO2" s="1878"/>
      <c r="GVP2" s="1878"/>
      <c r="GVQ2" s="1878"/>
      <c r="GVR2" s="1878"/>
      <c r="GVS2" s="1878"/>
      <c r="GVT2" s="1878"/>
      <c r="GVU2" s="1878"/>
      <c r="GVV2" s="1878"/>
      <c r="GVW2" s="1878"/>
      <c r="GVX2" s="1878"/>
      <c r="GVY2" s="1878"/>
      <c r="GVZ2" s="1878"/>
      <c r="GWA2" s="1878"/>
      <c r="GWB2" s="1878"/>
      <c r="GWC2" s="1878"/>
      <c r="GWD2" s="1878"/>
      <c r="GWE2" s="1878"/>
      <c r="GWF2" s="1878"/>
      <c r="GWG2" s="1878"/>
      <c r="GWH2" s="1878"/>
      <c r="GWI2" s="1878"/>
      <c r="GWJ2" s="1878"/>
      <c r="GWK2" s="1878"/>
      <c r="GWL2" s="1878"/>
      <c r="GWM2" s="1878"/>
      <c r="GWN2" s="1878"/>
      <c r="GWO2" s="1878"/>
      <c r="GWP2" s="1878"/>
      <c r="GWQ2" s="1878"/>
      <c r="GWR2" s="1878"/>
      <c r="GWS2" s="1878"/>
      <c r="GWT2" s="1878"/>
      <c r="GWU2" s="1878"/>
      <c r="GWV2" s="1878"/>
      <c r="GWW2" s="1878"/>
      <c r="GWX2" s="1878"/>
      <c r="GWY2" s="1878"/>
      <c r="GWZ2" s="1878"/>
      <c r="GXA2" s="1878"/>
      <c r="GXB2" s="1878"/>
      <c r="GXC2" s="1878"/>
      <c r="GXD2" s="1878"/>
      <c r="GXE2" s="1878"/>
      <c r="GXF2" s="1878"/>
      <c r="GXG2" s="1878"/>
      <c r="GXH2" s="1878"/>
      <c r="GXI2" s="1878"/>
      <c r="GXJ2" s="1878"/>
      <c r="GXK2" s="1878"/>
      <c r="GXL2" s="1878"/>
      <c r="GXM2" s="1878"/>
      <c r="GXN2" s="1878"/>
      <c r="GXO2" s="1878"/>
      <c r="GXP2" s="1878"/>
      <c r="GXQ2" s="1878"/>
      <c r="GXR2" s="1878"/>
      <c r="GXS2" s="1878"/>
      <c r="GXT2" s="1878"/>
      <c r="GXU2" s="1878"/>
      <c r="GXV2" s="1878"/>
      <c r="GXW2" s="1878"/>
      <c r="GXX2" s="1878"/>
      <c r="GXY2" s="1878"/>
      <c r="GXZ2" s="1878"/>
      <c r="GYA2" s="1878"/>
      <c r="GYB2" s="1878"/>
      <c r="GYC2" s="1878"/>
      <c r="GYD2" s="1878"/>
      <c r="GYE2" s="1878"/>
      <c r="GYF2" s="1878"/>
      <c r="GYG2" s="1878"/>
      <c r="GYH2" s="1878"/>
      <c r="GYI2" s="1878"/>
      <c r="GYJ2" s="1878"/>
      <c r="GYK2" s="1878"/>
      <c r="GYL2" s="1878"/>
      <c r="GYM2" s="1878"/>
      <c r="GYN2" s="1878"/>
      <c r="GYO2" s="1878"/>
      <c r="GYP2" s="1878"/>
      <c r="GYQ2" s="1878"/>
      <c r="GYR2" s="1878"/>
      <c r="GYS2" s="1878"/>
      <c r="GYT2" s="1878"/>
      <c r="GYU2" s="1878"/>
      <c r="GYV2" s="1878"/>
      <c r="GYW2" s="1878"/>
      <c r="GYX2" s="1878"/>
      <c r="GYY2" s="1878"/>
      <c r="GYZ2" s="1878"/>
      <c r="GZA2" s="1878"/>
      <c r="GZB2" s="1878"/>
      <c r="GZC2" s="1878"/>
      <c r="GZD2" s="1878"/>
      <c r="GZE2" s="1878"/>
      <c r="GZF2" s="1878"/>
      <c r="GZG2" s="1878"/>
      <c r="GZH2" s="1878"/>
      <c r="GZI2" s="1878"/>
      <c r="GZJ2" s="1878"/>
      <c r="GZK2" s="1878"/>
      <c r="GZL2" s="1878"/>
      <c r="GZM2" s="1878"/>
      <c r="GZN2" s="1878"/>
      <c r="GZO2" s="1878"/>
      <c r="GZP2" s="1878"/>
      <c r="GZQ2" s="1878"/>
      <c r="GZR2" s="1878"/>
      <c r="GZS2" s="1878"/>
      <c r="GZT2" s="1878"/>
      <c r="GZU2" s="1878"/>
      <c r="GZV2" s="1878"/>
      <c r="GZW2" s="1878"/>
      <c r="GZX2" s="1878"/>
      <c r="GZY2" s="1878"/>
      <c r="GZZ2" s="1878"/>
      <c r="HAA2" s="1878"/>
      <c r="HAB2" s="1878"/>
      <c r="HAC2" s="1878"/>
      <c r="HAD2" s="1878"/>
      <c r="HAE2" s="1878"/>
      <c r="HAF2" s="1878"/>
      <c r="HAG2" s="1878"/>
      <c r="HAH2" s="1878"/>
      <c r="HAI2" s="1878"/>
      <c r="HAJ2" s="1878"/>
      <c r="HAK2" s="1878"/>
      <c r="HAL2" s="1878"/>
      <c r="HAM2" s="1878"/>
      <c r="HAN2" s="1878"/>
      <c r="HAO2" s="1878"/>
      <c r="HAP2" s="1878"/>
      <c r="HAQ2" s="1878"/>
      <c r="HAR2" s="1878"/>
      <c r="HAS2" s="1878"/>
      <c r="HAT2" s="1878"/>
      <c r="HAU2" s="1878"/>
      <c r="HAV2" s="1878"/>
      <c r="HAW2" s="1878"/>
      <c r="HAX2" s="1878"/>
      <c r="HAY2" s="1878"/>
      <c r="HAZ2" s="1878"/>
      <c r="HBA2" s="1878"/>
      <c r="HBB2" s="1878"/>
      <c r="HBC2" s="1878"/>
      <c r="HBD2" s="1878"/>
      <c r="HBE2" s="1878"/>
      <c r="HBF2" s="1878"/>
      <c r="HBG2" s="1878"/>
      <c r="HBH2" s="1878"/>
      <c r="HBI2" s="1878"/>
      <c r="HBJ2" s="1878"/>
      <c r="HBK2" s="1878"/>
      <c r="HBL2" s="1878"/>
      <c r="HBM2" s="1878"/>
      <c r="HBN2" s="1878"/>
      <c r="HBO2" s="1878"/>
      <c r="HBP2" s="1878"/>
      <c r="HBQ2" s="1878"/>
      <c r="HBR2" s="1878"/>
      <c r="HBS2" s="1878"/>
      <c r="HBT2" s="1878"/>
      <c r="HBU2" s="1878"/>
      <c r="HBV2" s="1878"/>
      <c r="HBW2" s="1878"/>
      <c r="HBX2" s="1878"/>
      <c r="HBY2" s="1878"/>
      <c r="HBZ2" s="1878"/>
      <c r="HCA2" s="1878"/>
      <c r="HCB2" s="1878"/>
      <c r="HCC2" s="1878"/>
      <c r="HCD2" s="1878"/>
      <c r="HCE2" s="1878"/>
      <c r="HCF2" s="1878"/>
      <c r="HCG2" s="1878"/>
      <c r="HCH2" s="1878"/>
      <c r="HCI2" s="1878"/>
      <c r="HCJ2" s="1878"/>
      <c r="HCK2" s="1878"/>
      <c r="HCL2" s="1878"/>
      <c r="HCM2" s="1878"/>
      <c r="HCN2" s="1878"/>
      <c r="HCO2" s="1878"/>
      <c r="HCP2" s="1878"/>
      <c r="HCQ2" s="1878"/>
      <c r="HCR2" s="1878"/>
      <c r="HCS2" s="1878"/>
      <c r="HCT2" s="1878"/>
      <c r="HCU2" s="1878"/>
      <c r="HCV2" s="1878"/>
      <c r="HCW2" s="1878"/>
      <c r="HCX2" s="1878"/>
      <c r="HCY2" s="1878"/>
      <c r="HCZ2" s="1878"/>
      <c r="HDA2" s="1878"/>
      <c r="HDB2" s="1878"/>
      <c r="HDC2" s="1878"/>
      <c r="HDD2" s="1878"/>
      <c r="HDE2" s="1878"/>
      <c r="HDF2" s="1878"/>
      <c r="HDG2" s="1878"/>
      <c r="HDH2" s="1878"/>
      <c r="HDI2" s="1878"/>
      <c r="HDJ2" s="1878"/>
      <c r="HDK2" s="1878"/>
      <c r="HDL2" s="1878"/>
      <c r="HDM2" s="1878"/>
      <c r="HDN2" s="1878"/>
      <c r="HDO2" s="1878"/>
      <c r="HDP2" s="1878"/>
      <c r="HDQ2" s="1878"/>
      <c r="HDR2" s="1878"/>
      <c r="HDS2" s="1878"/>
      <c r="HDT2" s="1878"/>
      <c r="HDU2" s="1878"/>
      <c r="HDV2" s="1878"/>
      <c r="HDW2" s="1878"/>
      <c r="HDX2" s="1878"/>
      <c r="HDY2" s="1878"/>
      <c r="HDZ2" s="1878"/>
      <c r="HEA2" s="1878"/>
      <c r="HEB2" s="1878"/>
      <c r="HEC2" s="1878"/>
      <c r="HED2" s="1878"/>
      <c r="HEE2" s="1878"/>
      <c r="HEF2" s="1878"/>
      <c r="HEG2" s="1878"/>
      <c r="HEH2" s="1878"/>
      <c r="HEI2" s="1878"/>
      <c r="HEJ2" s="1878"/>
      <c r="HEK2" s="1878"/>
      <c r="HEL2" s="1878"/>
      <c r="HEM2" s="1878"/>
      <c r="HEN2" s="1878"/>
      <c r="HEO2" s="1878"/>
      <c r="HEP2" s="1878"/>
      <c r="HEQ2" s="1878"/>
      <c r="HER2" s="1878"/>
      <c r="HES2" s="1878"/>
      <c r="HET2" s="1878"/>
      <c r="HEU2" s="1878"/>
      <c r="HEV2" s="1878"/>
      <c r="HEW2" s="1878"/>
      <c r="HEX2" s="1878"/>
      <c r="HEY2" s="1878"/>
      <c r="HEZ2" s="1878"/>
      <c r="HFA2" s="1878"/>
      <c r="HFB2" s="1878"/>
      <c r="HFC2" s="1878"/>
      <c r="HFD2" s="1878"/>
      <c r="HFE2" s="1878"/>
      <c r="HFF2" s="1878"/>
      <c r="HFG2" s="1878"/>
      <c r="HFH2" s="1878"/>
      <c r="HFI2" s="1878"/>
      <c r="HFJ2" s="1878"/>
      <c r="HFK2" s="1878"/>
      <c r="HFL2" s="1878"/>
      <c r="HFM2" s="1878"/>
      <c r="HFN2" s="1878"/>
      <c r="HFO2" s="1878"/>
      <c r="HFP2" s="1878"/>
      <c r="HFQ2" s="1878"/>
      <c r="HFR2" s="1878"/>
      <c r="HFS2" s="1878"/>
      <c r="HFT2" s="1878"/>
      <c r="HFU2" s="1878"/>
      <c r="HFV2" s="1878"/>
      <c r="HFW2" s="1878"/>
      <c r="HFX2" s="1878"/>
      <c r="HFY2" s="1878"/>
      <c r="HFZ2" s="1878"/>
      <c r="HGA2" s="1878"/>
      <c r="HGB2" s="1878"/>
      <c r="HGC2" s="1878"/>
      <c r="HGD2" s="1878"/>
      <c r="HGE2" s="1878"/>
      <c r="HGF2" s="1878"/>
      <c r="HGG2" s="1878"/>
      <c r="HGH2" s="1878"/>
      <c r="HGI2" s="1878"/>
      <c r="HGJ2" s="1878"/>
      <c r="HGK2" s="1878"/>
      <c r="HGL2" s="1878"/>
      <c r="HGM2" s="1878"/>
      <c r="HGN2" s="1878"/>
      <c r="HGO2" s="1878"/>
      <c r="HGP2" s="1878"/>
      <c r="HGQ2" s="1878"/>
      <c r="HGR2" s="1878"/>
      <c r="HGS2" s="1878"/>
      <c r="HGT2" s="1878"/>
      <c r="HGU2" s="1878"/>
      <c r="HGV2" s="1878"/>
      <c r="HGW2" s="1878"/>
      <c r="HGX2" s="1878"/>
      <c r="HGY2" s="1878"/>
      <c r="HGZ2" s="1878"/>
      <c r="HHA2" s="1878"/>
      <c r="HHB2" s="1878"/>
      <c r="HHC2" s="1878"/>
      <c r="HHD2" s="1878"/>
      <c r="HHE2" s="1878"/>
      <c r="HHF2" s="1878"/>
      <c r="HHG2" s="1878"/>
      <c r="HHH2" s="1878"/>
      <c r="HHI2" s="1878"/>
      <c r="HHJ2" s="1878"/>
      <c r="HHK2" s="1878"/>
      <c r="HHL2" s="1878"/>
      <c r="HHM2" s="1878"/>
      <c r="HHN2" s="1878"/>
      <c r="HHO2" s="1878"/>
      <c r="HHP2" s="1878"/>
      <c r="HHQ2" s="1878"/>
      <c r="HHR2" s="1878"/>
      <c r="HHS2" s="1878"/>
      <c r="HHT2" s="1878"/>
      <c r="HHU2" s="1878"/>
      <c r="HHV2" s="1878"/>
      <c r="HHW2" s="1878"/>
      <c r="HHX2" s="1878"/>
      <c r="HHY2" s="1878"/>
      <c r="HHZ2" s="1878"/>
      <c r="HIA2" s="1878"/>
      <c r="HIB2" s="1878"/>
      <c r="HIC2" s="1878"/>
      <c r="HID2" s="1878"/>
      <c r="HIE2" s="1878"/>
      <c r="HIF2" s="1878"/>
      <c r="HIG2" s="1878"/>
      <c r="HIH2" s="1878"/>
      <c r="HII2" s="1878"/>
      <c r="HIJ2" s="1878"/>
      <c r="HIK2" s="1878"/>
      <c r="HIL2" s="1878"/>
      <c r="HIM2" s="1878"/>
      <c r="HIN2" s="1878"/>
      <c r="HIO2" s="1878"/>
      <c r="HIP2" s="1878"/>
      <c r="HIQ2" s="1878"/>
      <c r="HIR2" s="1878"/>
      <c r="HIS2" s="1878"/>
      <c r="HIT2" s="1878"/>
      <c r="HIU2" s="1878"/>
      <c r="HIV2" s="1878"/>
      <c r="HIW2" s="1878"/>
      <c r="HIX2" s="1878"/>
      <c r="HIY2" s="1878"/>
      <c r="HIZ2" s="1878"/>
      <c r="HJA2" s="1878"/>
      <c r="HJB2" s="1878"/>
      <c r="HJC2" s="1878"/>
      <c r="HJD2" s="1878"/>
      <c r="HJE2" s="1878"/>
      <c r="HJF2" s="1878"/>
      <c r="HJG2" s="1878"/>
      <c r="HJH2" s="1878"/>
      <c r="HJI2" s="1878"/>
      <c r="HJJ2" s="1878"/>
      <c r="HJK2" s="1878"/>
      <c r="HJL2" s="1878"/>
      <c r="HJM2" s="1878"/>
      <c r="HJN2" s="1878"/>
      <c r="HJO2" s="1878"/>
      <c r="HJP2" s="1878"/>
      <c r="HJQ2" s="1878"/>
      <c r="HJR2" s="1878"/>
      <c r="HJS2" s="1878"/>
      <c r="HJT2" s="1878"/>
      <c r="HJU2" s="1878"/>
      <c r="HJV2" s="1878"/>
      <c r="HJW2" s="1878"/>
      <c r="HJX2" s="1878"/>
      <c r="HJY2" s="1878"/>
      <c r="HJZ2" s="1878"/>
      <c r="HKA2" s="1878"/>
      <c r="HKB2" s="1878"/>
      <c r="HKC2" s="1878"/>
      <c r="HKD2" s="1878"/>
      <c r="HKE2" s="1878"/>
      <c r="HKF2" s="1878"/>
      <c r="HKG2" s="1878"/>
      <c r="HKH2" s="1878"/>
      <c r="HKI2" s="1878"/>
      <c r="HKJ2" s="1878"/>
      <c r="HKK2" s="1878"/>
      <c r="HKL2" s="1878"/>
      <c r="HKM2" s="1878"/>
      <c r="HKN2" s="1878"/>
      <c r="HKO2" s="1878"/>
      <c r="HKP2" s="1878"/>
      <c r="HKQ2" s="1878"/>
      <c r="HKR2" s="1878"/>
      <c r="HKS2" s="1878"/>
      <c r="HKT2" s="1878"/>
      <c r="HKU2" s="1878"/>
      <c r="HKV2" s="1878"/>
      <c r="HKW2" s="1878"/>
      <c r="HKX2" s="1878"/>
      <c r="HKY2" s="1878"/>
      <c r="HKZ2" s="1878"/>
      <c r="HLA2" s="1878"/>
      <c r="HLB2" s="1878"/>
      <c r="HLC2" s="1878"/>
      <c r="HLD2" s="1878"/>
      <c r="HLE2" s="1878"/>
      <c r="HLF2" s="1878"/>
      <c r="HLG2" s="1878"/>
      <c r="HLH2" s="1878"/>
      <c r="HLI2" s="1878"/>
      <c r="HLJ2" s="1878"/>
      <c r="HLK2" s="1878"/>
      <c r="HLL2" s="1878"/>
      <c r="HLM2" s="1878"/>
      <c r="HLN2" s="1878"/>
      <c r="HLO2" s="1878"/>
      <c r="HLP2" s="1878"/>
      <c r="HLQ2" s="1878"/>
      <c r="HLR2" s="1878"/>
      <c r="HLS2" s="1878"/>
      <c r="HLT2" s="1878"/>
      <c r="HLU2" s="1878"/>
      <c r="HLV2" s="1878"/>
      <c r="HLW2" s="1878"/>
      <c r="HLX2" s="1878"/>
      <c r="HLY2" s="1878"/>
      <c r="HLZ2" s="1878"/>
      <c r="HMA2" s="1878"/>
      <c r="HMB2" s="1878"/>
      <c r="HMC2" s="1878"/>
      <c r="HMD2" s="1878"/>
      <c r="HME2" s="1878"/>
      <c r="HMF2" s="1878"/>
      <c r="HMG2" s="1878"/>
      <c r="HMH2" s="1878"/>
      <c r="HMI2" s="1878"/>
      <c r="HMJ2" s="1878"/>
      <c r="HMK2" s="1878"/>
      <c r="HML2" s="1878"/>
      <c r="HMM2" s="1878"/>
      <c r="HMN2" s="1878"/>
      <c r="HMO2" s="1878"/>
      <c r="HMP2" s="1878"/>
      <c r="HMQ2" s="1878"/>
      <c r="HMR2" s="1878"/>
      <c r="HMS2" s="1878"/>
      <c r="HMT2" s="1878"/>
      <c r="HMU2" s="1878"/>
      <c r="HMV2" s="1878"/>
      <c r="HMW2" s="1878"/>
      <c r="HMX2" s="1878"/>
      <c r="HMY2" s="1878"/>
      <c r="HMZ2" s="1878"/>
      <c r="HNA2" s="1878"/>
      <c r="HNB2" s="1878"/>
      <c r="HNC2" s="1878"/>
      <c r="HND2" s="1878"/>
      <c r="HNE2" s="1878"/>
      <c r="HNF2" s="1878"/>
      <c r="HNG2" s="1878"/>
      <c r="HNH2" s="1878"/>
      <c r="HNI2" s="1878"/>
      <c r="HNJ2" s="1878"/>
      <c r="HNK2" s="1878"/>
      <c r="HNL2" s="1878"/>
      <c r="HNM2" s="1878"/>
      <c r="HNN2" s="1878"/>
      <c r="HNO2" s="1878"/>
      <c r="HNP2" s="1878"/>
      <c r="HNQ2" s="1878"/>
      <c r="HNR2" s="1878"/>
      <c r="HNS2" s="1878"/>
      <c r="HNT2" s="1878"/>
      <c r="HNU2" s="1878"/>
      <c r="HNV2" s="1878"/>
      <c r="HNW2" s="1878"/>
      <c r="HNX2" s="1878"/>
      <c r="HNY2" s="1878"/>
      <c r="HNZ2" s="1878"/>
      <c r="HOA2" s="1878"/>
      <c r="HOB2" s="1878"/>
      <c r="HOC2" s="1878"/>
      <c r="HOD2" s="1878"/>
      <c r="HOE2" s="1878"/>
      <c r="HOF2" s="1878"/>
      <c r="HOG2" s="1878"/>
      <c r="HOH2" s="1878"/>
      <c r="HOI2" s="1878"/>
      <c r="HOJ2" s="1878"/>
      <c r="HOK2" s="1878"/>
      <c r="HOL2" s="1878"/>
      <c r="HOM2" s="1878"/>
      <c r="HON2" s="1878"/>
      <c r="HOO2" s="1878"/>
      <c r="HOP2" s="1878"/>
      <c r="HOQ2" s="1878"/>
      <c r="HOR2" s="1878"/>
      <c r="HOS2" s="1878"/>
      <c r="HOT2" s="1878"/>
      <c r="HOU2" s="1878"/>
      <c r="HOV2" s="1878"/>
      <c r="HOW2" s="1878"/>
      <c r="HOX2" s="1878"/>
      <c r="HOY2" s="1878"/>
      <c r="HOZ2" s="1878"/>
      <c r="HPA2" s="1878"/>
      <c r="HPB2" s="1878"/>
      <c r="HPC2" s="1878"/>
      <c r="HPD2" s="1878"/>
      <c r="HPE2" s="1878"/>
      <c r="HPF2" s="1878"/>
      <c r="HPG2" s="1878"/>
      <c r="HPH2" s="1878"/>
      <c r="HPI2" s="1878"/>
      <c r="HPJ2" s="1878"/>
      <c r="HPK2" s="1878"/>
      <c r="HPL2" s="1878"/>
      <c r="HPM2" s="1878"/>
      <c r="HPN2" s="1878"/>
      <c r="HPO2" s="1878"/>
      <c r="HPP2" s="1878"/>
      <c r="HPQ2" s="1878"/>
      <c r="HPR2" s="1878"/>
      <c r="HPS2" s="1878"/>
      <c r="HPT2" s="1878"/>
      <c r="HPU2" s="1878"/>
      <c r="HPV2" s="1878"/>
      <c r="HPW2" s="1878"/>
      <c r="HPX2" s="1878"/>
      <c r="HPY2" s="1878"/>
      <c r="HPZ2" s="1878"/>
      <c r="HQA2" s="1878"/>
      <c r="HQB2" s="1878"/>
      <c r="HQC2" s="1878"/>
      <c r="HQD2" s="1878"/>
      <c r="HQE2" s="1878"/>
      <c r="HQF2" s="1878"/>
      <c r="HQG2" s="1878"/>
      <c r="HQH2" s="1878"/>
      <c r="HQI2" s="1878"/>
      <c r="HQJ2" s="1878"/>
      <c r="HQK2" s="1878"/>
      <c r="HQL2" s="1878"/>
      <c r="HQM2" s="1878"/>
      <c r="HQN2" s="1878"/>
      <c r="HQO2" s="1878"/>
      <c r="HQP2" s="1878"/>
      <c r="HQQ2" s="1878"/>
      <c r="HQR2" s="1878"/>
      <c r="HQS2" s="1878"/>
      <c r="HQT2" s="1878"/>
      <c r="HQU2" s="1878"/>
      <c r="HQV2" s="1878"/>
      <c r="HQW2" s="1878"/>
      <c r="HQX2" s="1878"/>
      <c r="HQY2" s="1878"/>
      <c r="HQZ2" s="1878"/>
      <c r="HRA2" s="1878"/>
      <c r="HRB2" s="1878"/>
      <c r="HRC2" s="1878"/>
      <c r="HRD2" s="1878"/>
      <c r="HRE2" s="1878"/>
      <c r="HRF2" s="1878"/>
      <c r="HRG2" s="1878"/>
      <c r="HRH2" s="1878"/>
      <c r="HRI2" s="1878"/>
      <c r="HRJ2" s="1878"/>
      <c r="HRK2" s="1878"/>
      <c r="HRL2" s="1878"/>
      <c r="HRM2" s="1878"/>
      <c r="HRN2" s="1878"/>
      <c r="HRO2" s="1878"/>
      <c r="HRP2" s="1878"/>
      <c r="HRQ2" s="1878"/>
      <c r="HRR2" s="1878"/>
      <c r="HRS2" s="1878"/>
      <c r="HRT2" s="1878"/>
      <c r="HRU2" s="1878"/>
      <c r="HRV2" s="1878"/>
      <c r="HRW2" s="1878"/>
      <c r="HRX2" s="1878"/>
      <c r="HRY2" s="1878"/>
      <c r="HRZ2" s="1878"/>
      <c r="HSA2" s="1878"/>
      <c r="HSB2" s="1878"/>
      <c r="HSC2" s="1878"/>
      <c r="HSD2" s="1878"/>
      <c r="HSE2" s="1878"/>
      <c r="HSF2" s="1878"/>
      <c r="HSG2" s="1878"/>
      <c r="HSH2" s="1878"/>
      <c r="HSI2" s="1878"/>
      <c r="HSJ2" s="1878"/>
      <c r="HSK2" s="1878"/>
      <c r="HSL2" s="1878"/>
      <c r="HSM2" s="1878"/>
      <c r="HSN2" s="1878"/>
      <c r="HSO2" s="1878"/>
      <c r="HSP2" s="1878"/>
      <c r="HSQ2" s="1878"/>
      <c r="HSR2" s="1878"/>
      <c r="HSS2" s="1878"/>
      <c r="HST2" s="1878"/>
      <c r="HSU2" s="1878"/>
      <c r="HSV2" s="1878"/>
      <c r="HSW2" s="1878"/>
      <c r="HSX2" s="1878"/>
      <c r="HSY2" s="1878"/>
      <c r="HSZ2" s="1878"/>
      <c r="HTA2" s="1878"/>
      <c r="HTB2" s="1878"/>
      <c r="HTC2" s="1878"/>
      <c r="HTD2" s="1878"/>
      <c r="HTE2" s="1878"/>
      <c r="HTF2" s="1878"/>
      <c r="HTG2" s="1878"/>
      <c r="HTH2" s="1878"/>
      <c r="HTI2" s="1878"/>
      <c r="HTJ2" s="1878"/>
      <c r="HTK2" s="1878"/>
      <c r="HTL2" s="1878"/>
      <c r="HTM2" s="1878"/>
      <c r="HTN2" s="1878"/>
      <c r="HTO2" s="1878"/>
      <c r="HTP2" s="1878"/>
      <c r="HTQ2" s="1878"/>
      <c r="HTR2" s="1878"/>
      <c r="HTS2" s="1878"/>
      <c r="HTT2" s="1878"/>
      <c r="HTU2" s="1878"/>
      <c r="HTV2" s="1878"/>
      <c r="HTW2" s="1878"/>
      <c r="HTX2" s="1878"/>
      <c r="HTY2" s="1878"/>
      <c r="HTZ2" s="1878"/>
      <c r="HUA2" s="1878"/>
      <c r="HUB2" s="1878"/>
      <c r="HUC2" s="1878"/>
      <c r="HUD2" s="1878"/>
      <c r="HUE2" s="1878"/>
      <c r="HUF2" s="1878"/>
      <c r="HUG2" s="1878"/>
      <c r="HUH2" s="1878"/>
      <c r="HUI2" s="1878"/>
      <c r="HUJ2" s="1878"/>
      <c r="HUK2" s="1878"/>
      <c r="HUL2" s="1878"/>
      <c r="HUM2" s="1878"/>
      <c r="HUN2" s="1878"/>
      <c r="HUO2" s="1878"/>
      <c r="HUP2" s="1878"/>
      <c r="HUQ2" s="1878"/>
      <c r="HUR2" s="1878"/>
      <c r="HUS2" s="1878"/>
      <c r="HUT2" s="1878"/>
      <c r="HUU2" s="1878"/>
      <c r="HUV2" s="1878"/>
      <c r="HUW2" s="1878"/>
      <c r="HUX2" s="1878"/>
      <c r="HUY2" s="1878"/>
      <c r="HUZ2" s="1878"/>
      <c r="HVA2" s="1878"/>
      <c r="HVB2" s="1878"/>
      <c r="HVC2" s="1878"/>
      <c r="HVD2" s="1878"/>
      <c r="HVE2" s="1878"/>
      <c r="HVF2" s="1878"/>
      <c r="HVG2" s="1878"/>
      <c r="HVH2" s="1878"/>
      <c r="HVI2" s="1878"/>
      <c r="HVJ2" s="1878"/>
      <c r="HVK2" s="1878"/>
      <c r="HVL2" s="1878"/>
      <c r="HVM2" s="1878"/>
      <c r="HVN2" s="1878"/>
      <c r="HVO2" s="1878"/>
      <c r="HVP2" s="1878"/>
      <c r="HVQ2" s="1878"/>
      <c r="HVR2" s="1878"/>
      <c r="HVS2" s="1878"/>
      <c r="HVT2" s="1878"/>
      <c r="HVU2" s="1878"/>
      <c r="HVV2" s="1878"/>
      <c r="HVW2" s="1878"/>
      <c r="HVX2" s="1878"/>
      <c r="HVY2" s="1878"/>
      <c r="HVZ2" s="1878"/>
      <c r="HWA2" s="1878"/>
      <c r="HWB2" s="1878"/>
      <c r="HWC2" s="1878"/>
      <c r="HWD2" s="1878"/>
      <c r="HWE2" s="1878"/>
      <c r="HWF2" s="1878"/>
      <c r="HWG2" s="1878"/>
      <c r="HWH2" s="1878"/>
      <c r="HWI2" s="1878"/>
      <c r="HWJ2" s="1878"/>
      <c r="HWK2" s="1878"/>
      <c r="HWL2" s="1878"/>
      <c r="HWM2" s="1878"/>
      <c r="HWN2" s="1878"/>
      <c r="HWO2" s="1878"/>
      <c r="HWP2" s="1878"/>
      <c r="HWQ2" s="1878"/>
      <c r="HWR2" s="1878"/>
      <c r="HWS2" s="1878"/>
      <c r="HWT2" s="1878"/>
      <c r="HWU2" s="1878"/>
      <c r="HWV2" s="1878"/>
      <c r="HWW2" s="1878"/>
      <c r="HWX2" s="1878"/>
      <c r="HWY2" s="1878"/>
      <c r="HWZ2" s="1878"/>
      <c r="HXA2" s="1878"/>
      <c r="HXB2" s="1878"/>
      <c r="HXC2" s="1878"/>
      <c r="HXD2" s="1878"/>
      <c r="HXE2" s="1878"/>
      <c r="HXF2" s="1878"/>
      <c r="HXG2" s="1878"/>
      <c r="HXH2" s="1878"/>
      <c r="HXI2" s="1878"/>
      <c r="HXJ2" s="1878"/>
      <c r="HXK2" s="1878"/>
      <c r="HXL2" s="1878"/>
      <c r="HXM2" s="1878"/>
      <c r="HXN2" s="1878"/>
      <c r="HXO2" s="1878"/>
      <c r="HXP2" s="1878"/>
      <c r="HXQ2" s="1878"/>
      <c r="HXR2" s="1878"/>
      <c r="HXS2" s="1878"/>
      <c r="HXT2" s="1878"/>
      <c r="HXU2" s="1878"/>
      <c r="HXV2" s="1878"/>
      <c r="HXW2" s="1878"/>
      <c r="HXX2" s="1878"/>
      <c r="HXY2" s="1878"/>
      <c r="HXZ2" s="1878"/>
      <c r="HYA2" s="1878"/>
      <c r="HYB2" s="1878"/>
      <c r="HYC2" s="1878"/>
      <c r="HYD2" s="1878"/>
      <c r="HYE2" s="1878"/>
      <c r="HYF2" s="1878"/>
      <c r="HYG2" s="1878"/>
      <c r="HYH2" s="1878"/>
      <c r="HYI2" s="1878"/>
      <c r="HYJ2" s="1878"/>
      <c r="HYK2" s="1878"/>
      <c r="HYL2" s="1878"/>
      <c r="HYM2" s="1878"/>
      <c r="HYN2" s="1878"/>
      <c r="HYO2" s="1878"/>
      <c r="HYP2" s="1878"/>
      <c r="HYQ2" s="1878"/>
      <c r="HYR2" s="1878"/>
      <c r="HYS2" s="1878"/>
      <c r="HYT2" s="1878"/>
      <c r="HYU2" s="1878"/>
      <c r="HYV2" s="1878"/>
      <c r="HYW2" s="1878"/>
      <c r="HYX2" s="1878"/>
      <c r="HYY2" s="1878"/>
      <c r="HYZ2" s="1878"/>
      <c r="HZA2" s="1878"/>
      <c r="HZB2" s="1878"/>
      <c r="HZC2" s="1878"/>
      <c r="HZD2" s="1878"/>
      <c r="HZE2" s="1878"/>
      <c r="HZF2" s="1878"/>
      <c r="HZG2" s="1878"/>
      <c r="HZH2" s="1878"/>
      <c r="HZI2" s="1878"/>
      <c r="HZJ2" s="1878"/>
      <c r="HZK2" s="1878"/>
      <c r="HZL2" s="1878"/>
      <c r="HZM2" s="1878"/>
      <c r="HZN2" s="1878"/>
      <c r="HZO2" s="1878"/>
      <c r="HZP2" s="1878"/>
      <c r="HZQ2" s="1878"/>
      <c r="HZR2" s="1878"/>
      <c r="HZS2" s="1878"/>
      <c r="HZT2" s="1878"/>
      <c r="HZU2" s="1878"/>
      <c r="HZV2" s="1878"/>
      <c r="HZW2" s="1878"/>
      <c r="HZX2" s="1878"/>
      <c r="HZY2" s="1878"/>
      <c r="HZZ2" s="1878"/>
      <c r="IAA2" s="1878"/>
      <c r="IAB2" s="1878"/>
      <c r="IAC2" s="1878"/>
      <c r="IAD2" s="1878"/>
      <c r="IAE2" s="1878"/>
      <c r="IAF2" s="1878"/>
      <c r="IAG2" s="1878"/>
      <c r="IAH2" s="1878"/>
      <c r="IAI2" s="1878"/>
      <c r="IAJ2" s="1878"/>
      <c r="IAK2" s="1878"/>
      <c r="IAL2" s="1878"/>
      <c r="IAM2" s="1878"/>
      <c r="IAN2" s="1878"/>
      <c r="IAO2" s="1878"/>
      <c r="IAP2" s="1878"/>
      <c r="IAQ2" s="1878"/>
      <c r="IAR2" s="1878"/>
      <c r="IAS2" s="1878"/>
      <c r="IAT2" s="1878"/>
      <c r="IAU2" s="1878"/>
      <c r="IAV2" s="1878"/>
      <c r="IAW2" s="1878"/>
      <c r="IAX2" s="1878"/>
      <c r="IAY2" s="1878"/>
      <c r="IAZ2" s="1878"/>
      <c r="IBA2" s="1878"/>
      <c r="IBB2" s="1878"/>
      <c r="IBC2" s="1878"/>
      <c r="IBD2" s="1878"/>
      <c r="IBE2" s="1878"/>
      <c r="IBF2" s="1878"/>
      <c r="IBG2" s="1878"/>
      <c r="IBH2" s="1878"/>
      <c r="IBI2" s="1878"/>
      <c r="IBJ2" s="1878"/>
      <c r="IBK2" s="1878"/>
      <c r="IBL2" s="1878"/>
      <c r="IBM2" s="1878"/>
      <c r="IBN2" s="1878"/>
      <c r="IBO2" s="1878"/>
      <c r="IBP2" s="1878"/>
      <c r="IBQ2" s="1878"/>
      <c r="IBR2" s="1878"/>
      <c r="IBS2" s="1878"/>
      <c r="IBT2" s="1878"/>
      <c r="IBU2" s="1878"/>
      <c r="IBV2" s="1878"/>
      <c r="IBW2" s="1878"/>
      <c r="IBX2" s="1878"/>
      <c r="IBY2" s="1878"/>
      <c r="IBZ2" s="1878"/>
      <c r="ICA2" s="1878"/>
      <c r="ICB2" s="1878"/>
      <c r="ICC2" s="1878"/>
      <c r="ICD2" s="1878"/>
      <c r="ICE2" s="1878"/>
      <c r="ICF2" s="1878"/>
      <c r="ICG2" s="1878"/>
      <c r="ICH2" s="1878"/>
      <c r="ICI2" s="1878"/>
      <c r="ICJ2" s="1878"/>
      <c r="ICK2" s="1878"/>
      <c r="ICL2" s="1878"/>
      <c r="ICM2" s="1878"/>
      <c r="ICN2" s="1878"/>
      <c r="ICO2" s="1878"/>
      <c r="ICP2" s="1878"/>
      <c r="ICQ2" s="1878"/>
      <c r="ICR2" s="1878"/>
      <c r="ICS2" s="1878"/>
      <c r="ICT2" s="1878"/>
      <c r="ICU2" s="1878"/>
      <c r="ICV2" s="1878"/>
      <c r="ICW2" s="1878"/>
      <c r="ICX2" s="1878"/>
      <c r="ICY2" s="1878"/>
      <c r="ICZ2" s="1878"/>
      <c r="IDA2" s="1878"/>
      <c r="IDB2" s="1878"/>
      <c r="IDC2" s="1878"/>
      <c r="IDD2" s="1878"/>
      <c r="IDE2" s="1878"/>
      <c r="IDF2" s="1878"/>
      <c r="IDG2" s="1878"/>
      <c r="IDH2" s="1878"/>
      <c r="IDI2" s="1878"/>
      <c r="IDJ2" s="1878"/>
      <c r="IDK2" s="1878"/>
      <c r="IDL2" s="1878"/>
      <c r="IDM2" s="1878"/>
      <c r="IDN2" s="1878"/>
      <c r="IDO2" s="1878"/>
      <c r="IDP2" s="1878"/>
      <c r="IDQ2" s="1878"/>
      <c r="IDR2" s="1878"/>
      <c r="IDS2" s="1878"/>
      <c r="IDT2" s="1878"/>
      <c r="IDU2" s="1878"/>
      <c r="IDV2" s="1878"/>
      <c r="IDW2" s="1878"/>
      <c r="IDX2" s="1878"/>
      <c r="IDY2" s="1878"/>
      <c r="IDZ2" s="1878"/>
      <c r="IEA2" s="1878"/>
      <c r="IEB2" s="1878"/>
      <c r="IEC2" s="1878"/>
      <c r="IED2" s="1878"/>
      <c r="IEE2" s="1878"/>
      <c r="IEF2" s="1878"/>
      <c r="IEG2" s="1878"/>
      <c r="IEH2" s="1878"/>
      <c r="IEI2" s="1878"/>
      <c r="IEJ2" s="1878"/>
      <c r="IEK2" s="1878"/>
      <c r="IEL2" s="1878"/>
      <c r="IEM2" s="1878"/>
      <c r="IEN2" s="1878"/>
      <c r="IEO2" s="1878"/>
      <c r="IEP2" s="1878"/>
      <c r="IEQ2" s="1878"/>
      <c r="IER2" s="1878"/>
      <c r="IES2" s="1878"/>
      <c r="IET2" s="1878"/>
      <c r="IEU2" s="1878"/>
      <c r="IEV2" s="1878"/>
      <c r="IEW2" s="1878"/>
      <c r="IEX2" s="1878"/>
      <c r="IEY2" s="1878"/>
      <c r="IEZ2" s="1878"/>
      <c r="IFA2" s="1878"/>
      <c r="IFB2" s="1878"/>
      <c r="IFC2" s="1878"/>
      <c r="IFD2" s="1878"/>
      <c r="IFE2" s="1878"/>
      <c r="IFF2" s="1878"/>
      <c r="IFG2" s="1878"/>
      <c r="IFH2" s="1878"/>
      <c r="IFI2" s="1878"/>
      <c r="IFJ2" s="1878"/>
      <c r="IFK2" s="1878"/>
      <c r="IFL2" s="1878"/>
      <c r="IFM2" s="1878"/>
      <c r="IFN2" s="1878"/>
      <c r="IFO2" s="1878"/>
      <c r="IFP2" s="1878"/>
      <c r="IFQ2" s="1878"/>
      <c r="IFR2" s="1878"/>
      <c r="IFS2" s="1878"/>
      <c r="IFT2" s="1878"/>
      <c r="IFU2" s="1878"/>
      <c r="IFV2" s="1878"/>
      <c r="IFW2" s="1878"/>
      <c r="IFX2" s="1878"/>
      <c r="IFY2" s="1878"/>
      <c r="IFZ2" s="1878"/>
      <c r="IGA2" s="1878"/>
      <c r="IGB2" s="1878"/>
      <c r="IGC2" s="1878"/>
      <c r="IGD2" s="1878"/>
      <c r="IGE2" s="1878"/>
      <c r="IGF2" s="1878"/>
      <c r="IGG2" s="1878"/>
      <c r="IGH2" s="1878"/>
      <c r="IGI2" s="1878"/>
      <c r="IGJ2" s="1878"/>
      <c r="IGK2" s="1878"/>
      <c r="IGL2" s="1878"/>
      <c r="IGM2" s="1878"/>
      <c r="IGN2" s="1878"/>
      <c r="IGO2" s="1878"/>
      <c r="IGP2" s="1878"/>
      <c r="IGQ2" s="1878"/>
      <c r="IGR2" s="1878"/>
      <c r="IGS2" s="1878"/>
      <c r="IGT2" s="1878"/>
      <c r="IGU2" s="1878"/>
      <c r="IGV2" s="1878"/>
      <c r="IGW2" s="1878"/>
      <c r="IGX2" s="1878"/>
      <c r="IGY2" s="1878"/>
      <c r="IGZ2" s="1878"/>
      <c r="IHA2" s="1878"/>
      <c r="IHB2" s="1878"/>
      <c r="IHC2" s="1878"/>
      <c r="IHD2" s="1878"/>
      <c r="IHE2" s="1878"/>
      <c r="IHF2" s="1878"/>
      <c r="IHG2" s="1878"/>
      <c r="IHH2" s="1878"/>
      <c r="IHI2" s="1878"/>
      <c r="IHJ2" s="1878"/>
      <c r="IHK2" s="1878"/>
      <c r="IHL2" s="1878"/>
      <c r="IHM2" s="1878"/>
      <c r="IHN2" s="1878"/>
      <c r="IHO2" s="1878"/>
      <c r="IHP2" s="1878"/>
      <c r="IHQ2" s="1878"/>
      <c r="IHR2" s="1878"/>
      <c r="IHS2" s="1878"/>
      <c r="IHT2" s="1878"/>
      <c r="IHU2" s="1878"/>
      <c r="IHV2" s="1878"/>
      <c r="IHW2" s="1878"/>
      <c r="IHX2" s="1878"/>
      <c r="IHY2" s="1878"/>
      <c r="IHZ2" s="1878"/>
      <c r="IIA2" s="1878"/>
      <c r="IIB2" s="1878"/>
      <c r="IIC2" s="1878"/>
      <c r="IID2" s="1878"/>
      <c r="IIE2" s="1878"/>
      <c r="IIF2" s="1878"/>
      <c r="IIG2" s="1878"/>
      <c r="IIH2" s="1878"/>
      <c r="III2" s="1878"/>
      <c r="IIJ2" s="1878"/>
      <c r="IIK2" s="1878"/>
      <c r="IIL2" s="1878"/>
      <c r="IIM2" s="1878"/>
      <c r="IIN2" s="1878"/>
      <c r="IIO2" s="1878"/>
      <c r="IIP2" s="1878"/>
      <c r="IIQ2" s="1878"/>
      <c r="IIR2" s="1878"/>
      <c r="IIS2" s="1878"/>
      <c r="IIT2" s="1878"/>
      <c r="IIU2" s="1878"/>
      <c r="IIV2" s="1878"/>
      <c r="IIW2" s="1878"/>
      <c r="IIX2" s="1878"/>
      <c r="IIY2" s="1878"/>
      <c r="IIZ2" s="1878"/>
      <c r="IJA2" s="1878"/>
      <c r="IJB2" s="1878"/>
      <c r="IJC2" s="1878"/>
      <c r="IJD2" s="1878"/>
      <c r="IJE2" s="1878"/>
      <c r="IJF2" s="1878"/>
      <c r="IJG2" s="1878"/>
      <c r="IJH2" s="1878"/>
      <c r="IJI2" s="1878"/>
      <c r="IJJ2" s="1878"/>
      <c r="IJK2" s="1878"/>
      <c r="IJL2" s="1878"/>
      <c r="IJM2" s="1878"/>
      <c r="IJN2" s="1878"/>
      <c r="IJO2" s="1878"/>
      <c r="IJP2" s="1878"/>
      <c r="IJQ2" s="1878"/>
      <c r="IJR2" s="1878"/>
      <c r="IJS2" s="1878"/>
      <c r="IJT2" s="1878"/>
      <c r="IJU2" s="1878"/>
      <c r="IJV2" s="1878"/>
      <c r="IJW2" s="1878"/>
      <c r="IJX2" s="1878"/>
      <c r="IJY2" s="1878"/>
      <c r="IJZ2" s="1878"/>
      <c r="IKA2" s="1878"/>
      <c r="IKB2" s="1878"/>
      <c r="IKC2" s="1878"/>
      <c r="IKD2" s="1878"/>
      <c r="IKE2" s="1878"/>
      <c r="IKF2" s="1878"/>
      <c r="IKG2" s="1878"/>
      <c r="IKH2" s="1878"/>
      <c r="IKI2" s="1878"/>
      <c r="IKJ2" s="1878"/>
      <c r="IKK2" s="1878"/>
      <c r="IKL2" s="1878"/>
      <c r="IKM2" s="1878"/>
      <c r="IKN2" s="1878"/>
      <c r="IKO2" s="1878"/>
      <c r="IKP2" s="1878"/>
      <c r="IKQ2" s="1878"/>
      <c r="IKR2" s="1878"/>
      <c r="IKS2" s="1878"/>
      <c r="IKT2" s="1878"/>
      <c r="IKU2" s="1878"/>
      <c r="IKV2" s="1878"/>
      <c r="IKW2" s="1878"/>
      <c r="IKX2" s="1878"/>
      <c r="IKY2" s="1878"/>
      <c r="IKZ2" s="1878"/>
      <c r="ILA2" s="1878"/>
      <c r="ILB2" s="1878"/>
      <c r="ILC2" s="1878"/>
      <c r="ILD2" s="1878"/>
      <c r="ILE2" s="1878"/>
      <c r="ILF2" s="1878"/>
      <c r="ILG2" s="1878"/>
      <c r="ILH2" s="1878"/>
      <c r="ILI2" s="1878"/>
      <c r="ILJ2" s="1878"/>
      <c r="ILK2" s="1878"/>
      <c r="ILL2" s="1878"/>
      <c r="ILM2" s="1878"/>
      <c r="ILN2" s="1878"/>
      <c r="ILO2" s="1878"/>
      <c r="ILP2" s="1878"/>
      <c r="ILQ2" s="1878"/>
      <c r="ILR2" s="1878"/>
      <c r="ILS2" s="1878"/>
      <c r="ILT2" s="1878"/>
      <c r="ILU2" s="1878"/>
      <c r="ILV2" s="1878"/>
      <c r="ILW2" s="1878"/>
      <c r="ILX2" s="1878"/>
      <c r="ILY2" s="1878"/>
      <c r="ILZ2" s="1878"/>
      <c r="IMA2" s="1878"/>
      <c r="IMB2" s="1878"/>
      <c r="IMC2" s="1878"/>
      <c r="IMD2" s="1878"/>
      <c r="IME2" s="1878"/>
      <c r="IMF2" s="1878"/>
      <c r="IMG2" s="1878"/>
      <c r="IMH2" s="1878"/>
      <c r="IMI2" s="1878"/>
      <c r="IMJ2" s="1878"/>
      <c r="IMK2" s="1878"/>
      <c r="IML2" s="1878"/>
      <c r="IMM2" s="1878"/>
      <c r="IMN2" s="1878"/>
      <c r="IMO2" s="1878"/>
      <c r="IMP2" s="1878"/>
      <c r="IMQ2" s="1878"/>
      <c r="IMR2" s="1878"/>
      <c r="IMS2" s="1878"/>
      <c r="IMT2" s="1878"/>
      <c r="IMU2" s="1878"/>
      <c r="IMV2" s="1878"/>
      <c r="IMW2" s="1878"/>
      <c r="IMX2" s="1878"/>
      <c r="IMY2" s="1878"/>
      <c r="IMZ2" s="1878"/>
      <c r="INA2" s="1878"/>
      <c r="INB2" s="1878"/>
      <c r="INC2" s="1878"/>
      <c r="IND2" s="1878"/>
      <c r="INE2" s="1878"/>
      <c r="INF2" s="1878"/>
      <c r="ING2" s="1878"/>
      <c r="INH2" s="1878"/>
      <c r="INI2" s="1878"/>
      <c r="INJ2" s="1878"/>
      <c r="INK2" s="1878"/>
      <c r="INL2" s="1878"/>
      <c r="INM2" s="1878"/>
      <c r="INN2" s="1878"/>
      <c r="INO2" s="1878"/>
      <c r="INP2" s="1878"/>
      <c r="INQ2" s="1878"/>
      <c r="INR2" s="1878"/>
      <c r="INS2" s="1878"/>
      <c r="INT2" s="1878"/>
      <c r="INU2" s="1878"/>
      <c r="INV2" s="1878"/>
      <c r="INW2" s="1878"/>
      <c r="INX2" s="1878"/>
      <c r="INY2" s="1878"/>
      <c r="INZ2" s="1878"/>
      <c r="IOA2" s="1878"/>
      <c r="IOB2" s="1878"/>
      <c r="IOC2" s="1878"/>
      <c r="IOD2" s="1878"/>
      <c r="IOE2" s="1878"/>
      <c r="IOF2" s="1878"/>
      <c r="IOG2" s="1878"/>
      <c r="IOH2" s="1878"/>
      <c r="IOI2" s="1878"/>
      <c r="IOJ2" s="1878"/>
      <c r="IOK2" s="1878"/>
      <c r="IOL2" s="1878"/>
      <c r="IOM2" s="1878"/>
      <c r="ION2" s="1878"/>
      <c r="IOO2" s="1878"/>
      <c r="IOP2" s="1878"/>
      <c r="IOQ2" s="1878"/>
      <c r="IOR2" s="1878"/>
      <c r="IOS2" s="1878"/>
      <c r="IOT2" s="1878"/>
      <c r="IOU2" s="1878"/>
      <c r="IOV2" s="1878"/>
      <c r="IOW2" s="1878"/>
      <c r="IOX2" s="1878"/>
      <c r="IOY2" s="1878"/>
      <c r="IOZ2" s="1878"/>
      <c r="IPA2" s="1878"/>
      <c r="IPB2" s="1878"/>
      <c r="IPC2" s="1878"/>
      <c r="IPD2" s="1878"/>
      <c r="IPE2" s="1878"/>
      <c r="IPF2" s="1878"/>
      <c r="IPG2" s="1878"/>
      <c r="IPH2" s="1878"/>
      <c r="IPI2" s="1878"/>
      <c r="IPJ2" s="1878"/>
      <c r="IPK2" s="1878"/>
      <c r="IPL2" s="1878"/>
      <c r="IPM2" s="1878"/>
      <c r="IPN2" s="1878"/>
      <c r="IPO2" s="1878"/>
      <c r="IPP2" s="1878"/>
      <c r="IPQ2" s="1878"/>
      <c r="IPR2" s="1878"/>
      <c r="IPS2" s="1878"/>
      <c r="IPT2" s="1878"/>
      <c r="IPU2" s="1878"/>
      <c r="IPV2" s="1878"/>
      <c r="IPW2" s="1878"/>
      <c r="IPX2" s="1878"/>
      <c r="IPY2" s="1878"/>
      <c r="IPZ2" s="1878"/>
      <c r="IQA2" s="1878"/>
      <c r="IQB2" s="1878"/>
      <c r="IQC2" s="1878"/>
      <c r="IQD2" s="1878"/>
      <c r="IQE2" s="1878"/>
      <c r="IQF2" s="1878"/>
      <c r="IQG2" s="1878"/>
      <c r="IQH2" s="1878"/>
      <c r="IQI2" s="1878"/>
      <c r="IQJ2" s="1878"/>
      <c r="IQK2" s="1878"/>
      <c r="IQL2" s="1878"/>
      <c r="IQM2" s="1878"/>
      <c r="IQN2" s="1878"/>
      <c r="IQO2" s="1878"/>
      <c r="IQP2" s="1878"/>
      <c r="IQQ2" s="1878"/>
      <c r="IQR2" s="1878"/>
      <c r="IQS2" s="1878"/>
      <c r="IQT2" s="1878"/>
      <c r="IQU2" s="1878"/>
      <c r="IQV2" s="1878"/>
      <c r="IQW2" s="1878"/>
      <c r="IQX2" s="1878"/>
      <c r="IQY2" s="1878"/>
      <c r="IQZ2" s="1878"/>
      <c r="IRA2" s="1878"/>
      <c r="IRB2" s="1878"/>
      <c r="IRC2" s="1878"/>
      <c r="IRD2" s="1878"/>
      <c r="IRE2" s="1878"/>
      <c r="IRF2" s="1878"/>
      <c r="IRG2" s="1878"/>
      <c r="IRH2" s="1878"/>
      <c r="IRI2" s="1878"/>
      <c r="IRJ2" s="1878"/>
      <c r="IRK2" s="1878"/>
      <c r="IRL2" s="1878"/>
      <c r="IRM2" s="1878"/>
      <c r="IRN2" s="1878"/>
      <c r="IRO2" s="1878"/>
      <c r="IRP2" s="1878"/>
      <c r="IRQ2" s="1878"/>
      <c r="IRR2" s="1878"/>
      <c r="IRS2" s="1878"/>
      <c r="IRT2" s="1878"/>
      <c r="IRU2" s="1878"/>
      <c r="IRV2" s="1878"/>
      <c r="IRW2" s="1878"/>
      <c r="IRX2" s="1878"/>
      <c r="IRY2" s="1878"/>
      <c r="IRZ2" s="1878"/>
      <c r="ISA2" s="1878"/>
      <c r="ISB2" s="1878"/>
      <c r="ISC2" s="1878"/>
      <c r="ISD2" s="1878"/>
      <c r="ISE2" s="1878"/>
      <c r="ISF2" s="1878"/>
      <c r="ISG2" s="1878"/>
      <c r="ISH2" s="1878"/>
      <c r="ISI2" s="1878"/>
      <c r="ISJ2" s="1878"/>
      <c r="ISK2" s="1878"/>
      <c r="ISL2" s="1878"/>
      <c r="ISM2" s="1878"/>
      <c r="ISN2" s="1878"/>
      <c r="ISO2" s="1878"/>
      <c r="ISP2" s="1878"/>
      <c r="ISQ2" s="1878"/>
      <c r="ISR2" s="1878"/>
      <c r="ISS2" s="1878"/>
      <c r="IST2" s="1878"/>
      <c r="ISU2" s="1878"/>
      <c r="ISV2" s="1878"/>
      <c r="ISW2" s="1878"/>
      <c r="ISX2" s="1878"/>
      <c r="ISY2" s="1878"/>
      <c r="ISZ2" s="1878"/>
      <c r="ITA2" s="1878"/>
      <c r="ITB2" s="1878"/>
      <c r="ITC2" s="1878"/>
      <c r="ITD2" s="1878"/>
      <c r="ITE2" s="1878"/>
      <c r="ITF2" s="1878"/>
      <c r="ITG2" s="1878"/>
      <c r="ITH2" s="1878"/>
      <c r="ITI2" s="1878"/>
      <c r="ITJ2" s="1878"/>
      <c r="ITK2" s="1878"/>
      <c r="ITL2" s="1878"/>
      <c r="ITM2" s="1878"/>
      <c r="ITN2" s="1878"/>
      <c r="ITO2" s="1878"/>
      <c r="ITP2" s="1878"/>
      <c r="ITQ2" s="1878"/>
      <c r="ITR2" s="1878"/>
      <c r="ITS2" s="1878"/>
      <c r="ITT2" s="1878"/>
      <c r="ITU2" s="1878"/>
      <c r="ITV2" s="1878"/>
      <c r="ITW2" s="1878"/>
      <c r="ITX2" s="1878"/>
      <c r="ITY2" s="1878"/>
      <c r="ITZ2" s="1878"/>
      <c r="IUA2" s="1878"/>
      <c r="IUB2" s="1878"/>
      <c r="IUC2" s="1878"/>
      <c r="IUD2" s="1878"/>
      <c r="IUE2" s="1878"/>
      <c r="IUF2" s="1878"/>
      <c r="IUG2" s="1878"/>
      <c r="IUH2" s="1878"/>
      <c r="IUI2" s="1878"/>
      <c r="IUJ2" s="1878"/>
      <c r="IUK2" s="1878"/>
      <c r="IUL2" s="1878"/>
      <c r="IUM2" s="1878"/>
      <c r="IUN2" s="1878"/>
      <c r="IUO2" s="1878"/>
      <c r="IUP2" s="1878"/>
      <c r="IUQ2" s="1878"/>
      <c r="IUR2" s="1878"/>
      <c r="IUS2" s="1878"/>
      <c r="IUT2" s="1878"/>
      <c r="IUU2" s="1878"/>
      <c r="IUV2" s="1878"/>
      <c r="IUW2" s="1878"/>
      <c r="IUX2" s="1878"/>
      <c r="IUY2" s="1878"/>
      <c r="IUZ2" s="1878"/>
      <c r="IVA2" s="1878"/>
      <c r="IVB2" s="1878"/>
      <c r="IVC2" s="1878"/>
      <c r="IVD2" s="1878"/>
      <c r="IVE2" s="1878"/>
      <c r="IVF2" s="1878"/>
      <c r="IVG2" s="1878"/>
      <c r="IVH2" s="1878"/>
      <c r="IVI2" s="1878"/>
      <c r="IVJ2" s="1878"/>
      <c r="IVK2" s="1878"/>
      <c r="IVL2" s="1878"/>
      <c r="IVM2" s="1878"/>
      <c r="IVN2" s="1878"/>
      <c r="IVO2" s="1878"/>
      <c r="IVP2" s="1878"/>
      <c r="IVQ2" s="1878"/>
      <c r="IVR2" s="1878"/>
      <c r="IVS2" s="1878"/>
      <c r="IVT2" s="1878"/>
      <c r="IVU2" s="1878"/>
      <c r="IVV2" s="1878"/>
      <c r="IVW2" s="1878"/>
      <c r="IVX2" s="1878"/>
      <c r="IVY2" s="1878"/>
      <c r="IVZ2" s="1878"/>
      <c r="IWA2" s="1878"/>
      <c r="IWB2" s="1878"/>
      <c r="IWC2" s="1878"/>
      <c r="IWD2" s="1878"/>
      <c r="IWE2" s="1878"/>
      <c r="IWF2" s="1878"/>
      <c r="IWG2" s="1878"/>
      <c r="IWH2" s="1878"/>
      <c r="IWI2" s="1878"/>
      <c r="IWJ2" s="1878"/>
      <c r="IWK2" s="1878"/>
      <c r="IWL2" s="1878"/>
      <c r="IWM2" s="1878"/>
      <c r="IWN2" s="1878"/>
      <c r="IWO2" s="1878"/>
      <c r="IWP2" s="1878"/>
      <c r="IWQ2" s="1878"/>
      <c r="IWR2" s="1878"/>
      <c r="IWS2" s="1878"/>
      <c r="IWT2" s="1878"/>
      <c r="IWU2" s="1878"/>
      <c r="IWV2" s="1878"/>
      <c r="IWW2" s="1878"/>
      <c r="IWX2" s="1878"/>
      <c r="IWY2" s="1878"/>
      <c r="IWZ2" s="1878"/>
      <c r="IXA2" s="1878"/>
      <c r="IXB2" s="1878"/>
      <c r="IXC2" s="1878"/>
      <c r="IXD2" s="1878"/>
      <c r="IXE2" s="1878"/>
      <c r="IXF2" s="1878"/>
      <c r="IXG2" s="1878"/>
      <c r="IXH2" s="1878"/>
      <c r="IXI2" s="1878"/>
      <c r="IXJ2" s="1878"/>
      <c r="IXK2" s="1878"/>
      <c r="IXL2" s="1878"/>
      <c r="IXM2" s="1878"/>
      <c r="IXN2" s="1878"/>
      <c r="IXO2" s="1878"/>
      <c r="IXP2" s="1878"/>
      <c r="IXQ2" s="1878"/>
      <c r="IXR2" s="1878"/>
      <c r="IXS2" s="1878"/>
      <c r="IXT2" s="1878"/>
      <c r="IXU2" s="1878"/>
      <c r="IXV2" s="1878"/>
      <c r="IXW2" s="1878"/>
      <c r="IXX2" s="1878"/>
      <c r="IXY2" s="1878"/>
      <c r="IXZ2" s="1878"/>
      <c r="IYA2" s="1878"/>
      <c r="IYB2" s="1878"/>
      <c r="IYC2" s="1878"/>
      <c r="IYD2" s="1878"/>
      <c r="IYE2" s="1878"/>
      <c r="IYF2" s="1878"/>
      <c r="IYG2" s="1878"/>
      <c r="IYH2" s="1878"/>
      <c r="IYI2" s="1878"/>
      <c r="IYJ2" s="1878"/>
      <c r="IYK2" s="1878"/>
      <c r="IYL2" s="1878"/>
      <c r="IYM2" s="1878"/>
      <c r="IYN2" s="1878"/>
      <c r="IYO2" s="1878"/>
      <c r="IYP2" s="1878"/>
      <c r="IYQ2" s="1878"/>
      <c r="IYR2" s="1878"/>
      <c r="IYS2" s="1878"/>
      <c r="IYT2" s="1878"/>
      <c r="IYU2" s="1878"/>
      <c r="IYV2" s="1878"/>
      <c r="IYW2" s="1878"/>
      <c r="IYX2" s="1878"/>
      <c r="IYY2" s="1878"/>
      <c r="IYZ2" s="1878"/>
      <c r="IZA2" s="1878"/>
      <c r="IZB2" s="1878"/>
      <c r="IZC2" s="1878"/>
      <c r="IZD2" s="1878"/>
      <c r="IZE2" s="1878"/>
      <c r="IZF2" s="1878"/>
      <c r="IZG2" s="1878"/>
      <c r="IZH2" s="1878"/>
      <c r="IZI2" s="1878"/>
      <c r="IZJ2" s="1878"/>
      <c r="IZK2" s="1878"/>
      <c r="IZL2" s="1878"/>
      <c r="IZM2" s="1878"/>
      <c r="IZN2" s="1878"/>
      <c r="IZO2" s="1878"/>
      <c r="IZP2" s="1878"/>
      <c r="IZQ2" s="1878"/>
      <c r="IZR2" s="1878"/>
      <c r="IZS2" s="1878"/>
      <c r="IZT2" s="1878"/>
      <c r="IZU2" s="1878"/>
      <c r="IZV2" s="1878"/>
      <c r="IZW2" s="1878"/>
      <c r="IZX2" s="1878"/>
      <c r="IZY2" s="1878"/>
      <c r="IZZ2" s="1878"/>
      <c r="JAA2" s="1878"/>
      <c r="JAB2" s="1878"/>
      <c r="JAC2" s="1878"/>
      <c r="JAD2" s="1878"/>
      <c r="JAE2" s="1878"/>
      <c r="JAF2" s="1878"/>
      <c r="JAG2" s="1878"/>
      <c r="JAH2" s="1878"/>
      <c r="JAI2" s="1878"/>
      <c r="JAJ2" s="1878"/>
      <c r="JAK2" s="1878"/>
      <c r="JAL2" s="1878"/>
      <c r="JAM2" s="1878"/>
      <c r="JAN2" s="1878"/>
      <c r="JAO2" s="1878"/>
      <c r="JAP2" s="1878"/>
      <c r="JAQ2" s="1878"/>
      <c r="JAR2" s="1878"/>
      <c r="JAS2" s="1878"/>
      <c r="JAT2" s="1878"/>
      <c r="JAU2" s="1878"/>
      <c r="JAV2" s="1878"/>
      <c r="JAW2" s="1878"/>
      <c r="JAX2" s="1878"/>
      <c r="JAY2" s="1878"/>
      <c r="JAZ2" s="1878"/>
      <c r="JBA2" s="1878"/>
      <c r="JBB2" s="1878"/>
      <c r="JBC2" s="1878"/>
      <c r="JBD2" s="1878"/>
      <c r="JBE2" s="1878"/>
      <c r="JBF2" s="1878"/>
      <c r="JBG2" s="1878"/>
      <c r="JBH2" s="1878"/>
      <c r="JBI2" s="1878"/>
      <c r="JBJ2" s="1878"/>
      <c r="JBK2" s="1878"/>
      <c r="JBL2" s="1878"/>
      <c r="JBM2" s="1878"/>
      <c r="JBN2" s="1878"/>
      <c r="JBO2" s="1878"/>
      <c r="JBP2" s="1878"/>
      <c r="JBQ2" s="1878"/>
      <c r="JBR2" s="1878"/>
      <c r="JBS2" s="1878"/>
      <c r="JBT2" s="1878"/>
      <c r="JBU2" s="1878"/>
      <c r="JBV2" s="1878"/>
      <c r="JBW2" s="1878"/>
      <c r="JBX2" s="1878"/>
      <c r="JBY2" s="1878"/>
      <c r="JBZ2" s="1878"/>
      <c r="JCA2" s="1878"/>
      <c r="JCB2" s="1878"/>
      <c r="JCC2" s="1878"/>
      <c r="JCD2" s="1878"/>
      <c r="JCE2" s="1878"/>
      <c r="JCF2" s="1878"/>
      <c r="JCG2" s="1878"/>
      <c r="JCH2" s="1878"/>
      <c r="JCI2" s="1878"/>
      <c r="JCJ2" s="1878"/>
      <c r="JCK2" s="1878"/>
      <c r="JCL2" s="1878"/>
      <c r="JCM2" s="1878"/>
      <c r="JCN2" s="1878"/>
      <c r="JCO2" s="1878"/>
      <c r="JCP2" s="1878"/>
      <c r="JCQ2" s="1878"/>
      <c r="JCR2" s="1878"/>
      <c r="JCS2" s="1878"/>
      <c r="JCT2" s="1878"/>
      <c r="JCU2" s="1878"/>
      <c r="JCV2" s="1878"/>
      <c r="JCW2" s="1878"/>
      <c r="JCX2" s="1878"/>
      <c r="JCY2" s="1878"/>
      <c r="JCZ2" s="1878"/>
      <c r="JDA2" s="1878"/>
      <c r="JDB2" s="1878"/>
      <c r="JDC2" s="1878"/>
      <c r="JDD2" s="1878"/>
      <c r="JDE2" s="1878"/>
      <c r="JDF2" s="1878"/>
      <c r="JDG2" s="1878"/>
      <c r="JDH2" s="1878"/>
      <c r="JDI2" s="1878"/>
      <c r="JDJ2" s="1878"/>
      <c r="JDK2" s="1878"/>
      <c r="JDL2" s="1878"/>
      <c r="JDM2" s="1878"/>
      <c r="JDN2" s="1878"/>
      <c r="JDO2" s="1878"/>
      <c r="JDP2" s="1878"/>
      <c r="JDQ2" s="1878"/>
      <c r="JDR2" s="1878"/>
      <c r="JDS2" s="1878"/>
      <c r="JDT2" s="1878"/>
      <c r="JDU2" s="1878"/>
      <c r="JDV2" s="1878"/>
      <c r="JDW2" s="1878"/>
      <c r="JDX2" s="1878"/>
      <c r="JDY2" s="1878"/>
      <c r="JDZ2" s="1878"/>
      <c r="JEA2" s="1878"/>
      <c r="JEB2" s="1878"/>
      <c r="JEC2" s="1878"/>
      <c r="JED2" s="1878"/>
      <c r="JEE2" s="1878"/>
      <c r="JEF2" s="1878"/>
      <c r="JEG2" s="1878"/>
      <c r="JEH2" s="1878"/>
      <c r="JEI2" s="1878"/>
      <c r="JEJ2" s="1878"/>
      <c r="JEK2" s="1878"/>
      <c r="JEL2" s="1878"/>
      <c r="JEM2" s="1878"/>
      <c r="JEN2" s="1878"/>
      <c r="JEO2" s="1878"/>
      <c r="JEP2" s="1878"/>
      <c r="JEQ2" s="1878"/>
      <c r="JER2" s="1878"/>
      <c r="JES2" s="1878"/>
      <c r="JET2" s="1878"/>
      <c r="JEU2" s="1878"/>
      <c r="JEV2" s="1878"/>
      <c r="JEW2" s="1878"/>
      <c r="JEX2" s="1878"/>
      <c r="JEY2" s="1878"/>
      <c r="JEZ2" s="1878"/>
      <c r="JFA2" s="1878"/>
      <c r="JFB2" s="1878"/>
      <c r="JFC2" s="1878"/>
      <c r="JFD2" s="1878"/>
      <c r="JFE2" s="1878"/>
      <c r="JFF2" s="1878"/>
      <c r="JFG2" s="1878"/>
      <c r="JFH2" s="1878"/>
      <c r="JFI2" s="1878"/>
      <c r="JFJ2" s="1878"/>
      <c r="JFK2" s="1878"/>
      <c r="JFL2" s="1878"/>
      <c r="JFM2" s="1878"/>
      <c r="JFN2" s="1878"/>
      <c r="JFO2" s="1878"/>
      <c r="JFP2" s="1878"/>
      <c r="JFQ2" s="1878"/>
      <c r="JFR2" s="1878"/>
      <c r="JFS2" s="1878"/>
      <c r="JFT2" s="1878"/>
      <c r="JFU2" s="1878"/>
      <c r="JFV2" s="1878"/>
      <c r="JFW2" s="1878"/>
      <c r="JFX2" s="1878"/>
      <c r="JFY2" s="1878"/>
      <c r="JFZ2" s="1878"/>
      <c r="JGA2" s="1878"/>
      <c r="JGB2" s="1878"/>
      <c r="JGC2" s="1878"/>
      <c r="JGD2" s="1878"/>
      <c r="JGE2" s="1878"/>
      <c r="JGF2" s="1878"/>
      <c r="JGG2" s="1878"/>
      <c r="JGH2" s="1878"/>
      <c r="JGI2" s="1878"/>
      <c r="JGJ2" s="1878"/>
      <c r="JGK2" s="1878"/>
      <c r="JGL2" s="1878"/>
      <c r="JGM2" s="1878"/>
      <c r="JGN2" s="1878"/>
      <c r="JGO2" s="1878"/>
      <c r="JGP2" s="1878"/>
      <c r="JGQ2" s="1878"/>
      <c r="JGR2" s="1878"/>
      <c r="JGS2" s="1878"/>
      <c r="JGT2" s="1878"/>
      <c r="JGU2" s="1878"/>
      <c r="JGV2" s="1878"/>
      <c r="JGW2" s="1878"/>
      <c r="JGX2" s="1878"/>
      <c r="JGY2" s="1878"/>
      <c r="JGZ2" s="1878"/>
      <c r="JHA2" s="1878"/>
      <c r="JHB2" s="1878"/>
      <c r="JHC2" s="1878"/>
      <c r="JHD2" s="1878"/>
      <c r="JHE2" s="1878"/>
      <c r="JHF2" s="1878"/>
      <c r="JHG2" s="1878"/>
      <c r="JHH2" s="1878"/>
      <c r="JHI2" s="1878"/>
      <c r="JHJ2" s="1878"/>
      <c r="JHK2" s="1878"/>
      <c r="JHL2" s="1878"/>
      <c r="JHM2" s="1878"/>
      <c r="JHN2" s="1878"/>
      <c r="JHO2" s="1878"/>
      <c r="JHP2" s="1878"/>
      <c r="JHQ2" s="1878"/>
      <c r="JHR2" s="1878"/>
      <c r="JHS2" s="1878"/>
      <c r="JHT2" s="1878"/>
      <c r="JHU2" s="1878"/>
      <c r="JHV2" s="1878"/>
      <c r="JHW2" s="1878"/>
      <c r="JHX2" s="1878"/>
      <c r="JHY2" s="1878"/>
      <c r="JHZ2" s="1878"/>
      <c r="JIA2" s="1878"/>
      <c r="JIB2" s="1878"/>
      <c r="JIC2" s="1878"/>
      <c r="JID2" s="1878"/>
      <c r="JIE2" s="1878"/>
      <c r="JIF2" s="1878"/>
      <c r="JIG2" s="1878"/>
      <c r="JIH2" s="1878"/>
      <c r="JII2" s="1878"/>
      <c r="JIJ2" s="1878"/>
      <c r="JIK2" s="1878"/>
      <c r="JIL2" s="1878"/>
      <c r="JIM2" s="1878"/>
      <c r="JIN2" s="1878"/>
      <c r="JIO2" s="1878"/>
      <c r="JIP2" s="1878"/>
      <c r="JIQ2" s="1878"/>
      <c r="JIR2" s="1878"/>
      <c r="JIS2" s="1878"/>
      <c r="JIT2" s="1878"/>
      <c r="JIU2" s="1878"/>
      <c r="JIV2" s="1878"/>
      <c r="JIW2" s="1878"/>
      <c r="JIX2" s="1878"/>
      <c r="JIY2" s="1878"/>
      <c r="JIZ2" s="1878"/>
      <c r="JJA2" s="1878"/>
      <c r="JJB2" s="1878"/>
      <c r="JJC2" s="1878"/>
      <c r="JJD2" s="1878"/>
      <c r="JJE2" s="1878"/>
      <c r="JJF2" s="1878"/>
      <c r="JJG2" s="1878"/>
      <c r="JJH2" s="1878"/>
      <c r="JJI2" s="1878"/>
      <c r="JJJ2" s="1878"/>
      <c r="JJK2" s="1878"/>
      <c r="JJL2" s="1878"/>
      <c r="JJM2" s="1878"/>
      <c r="JJN2" s="1878"/>
      <c r="JJO2" s="1878"/>
      <c r="JJP2" s="1878"/>
      <c r="JJQ2" s="1878"/>
      <c r="JJR2" s="1878"/>
      <c r="JJS2" s="1878"/>
      <c r="JJT2" s="1878"/>
      <c r="JJU2" s="1878"/>
      <c r="JJV2" s="1878"/>
      <c r="JJW2" s="1878"/>
      <c r="JJX2" s="1878"/>
      <c r="JJY2" s="1878"/>
      <c r="JJZ2" s="1878"/>
      <c r="JKA2" s="1878"/>
      <c r="JKB2" s="1878"/>
      <c r="JKC2" s="1878"/>
      <c r="JKD2" s="1878"/>
      <c r="JKE2" s="1878"/>
      <c r="JKF2" s="1878"/>
      <c r="JKG2" s="1878"/>
      <c r="JKH2" s="1878"/>
      <c r="JKI2" s="1878"/>
      <c r="JKJ2" s="1878"/>
      <c r="JKK2" s="1878"/>
      <c r="JKL2" s="1878"/>
      <c r="JKM2" s="1878"/>
      <c r="JKN2" s="1878"/>
      <c r="JKO2" s="1878"/>
      <c r="JKP2" s="1878"/>
      <c r="JKQ2" s="1878"/>
      <c r="JKR2" s="1878"/>
      <c r="JKS2" s="1878"/>
      <c r="JKT2" s="1878"/>
      <c r="JKU2" s="1878"/>
      <c r="JKV2" s="1878"/>
      <c r="JKW2" s="1878"/>
      <c r="JKX2" s="1878"/>
      <c r="JKY2" s="1878"/>
      <c r="JKZ2" s="1878"/>
      <c r="JLA2" s="1878"/>
      <c r="JLB2" s="1878"/>
      <c r="JLC2" s="1878"/>
      <c r="JLD2" s="1878"/>
      <c r="JLE2" s="1878"/>
      <c r="JLF2" s="1878"/>
      <c r="JLG2" s="1878"/>
      <c r="JLH2" s="1878"/>
      <c r="JLI2" s="1878"/>
      <c r="JLJ2" s="1878"/>
      <c r="JLK2" s="1878"/>
      <c r="JLL2" s="1878"/>
      <c r="JLM2" s="1878"/>
      <c r="JLN2" s="1878"/>
      <c r="JLO2" s="1878"/>
      <c r="JLP2" s="1878"/>
      <c r="JLQ2" s="1878"/>
      <c r="JLR2" s="1878"/>
      <c r="JLS2" s="1878"/>
      <c r="JLT2" s="1878"/>
      <c r="JLU2" s="1878"/>
      <c r="JLV2" s="1878"/>
      <c r="JLW2" s="1878"/>
      <c r="JLX2" s="1878"/>
      <c r="JLY2" s="1878"/>
      <c r="JLZ2" s="1878"/>
      <c r="JMA2" s="1878"/>
      <c r="JMB2" s="1878"/>
      <c r="JMC2" s="1878"/>
      <c r="JMD2" s="1878"/>
      <c r="JME2" s="1878"/>
      <c r="JMF2" s="1878"/>
      <c r="JMG2" s="1878"/>
      <c r="JMH2" s="1878"/>
      <c r="JMI2" s="1878"/>
      <c r="JMJ2" s="1878"/>
      <c r="JMK2" s="1878"/>
      <c r="JML2" s="1878"/>
      <c r="JMM2" s="1878"/>
      <c r="JMN2" s="1878"/>
      <c r="JMO2" s="1878"/>
      <c r="JMP2" s="1878"/>
      <c r="JMQ2" s="1878"/>
      <c r="JMR2" s="1878"/>
      <c r="JMS2" s="1878"/>
      <c r="JMT2" s="1878"/>
      <c r="JMU2" s="1878"/>
      <c r="JMV2" s="1878"/>
      <c r="JMW2" s="1878"/>
      <c r="JMX2" s="1878"/>
      <c r="JMY2" s="1878"/>
      <c r="JMZ2" s="1878"/>
      <c r="JNA2" s="1878"/>
      <c r="JNB2" s="1878"/>
      <c r="JNC2" s="1878"/>
      <c r="JND2" s="1878"/>
      <c r="JNE2" s="1878"/>
      <c r="JNF2" s="1878"/>
      <c r="JNG2" s="1878"/>
      <c r="JNH2" s="1878"/>
      <c r="JNI2" s="1878"/>
      <c r="JNJ2" s="1878"/>
      <c r="JNK2" s="1878"/>
      <c r="JNL2" s="1878"/>
      <c r="JNM2" s="1878"/>
      <c r="JNN2" s="1878"/>
      <c r="JNO2" s="1878"/>
      <c r="JNP2" s="1878"/>
      <c r="JNQ2" s="1878"/>
      <c r="JNR2" s="1878"/>
      <c r="JNS2" s="1878"/>
      <c r="JNT2" s="1878"/>
      <c r="JNU2" s="1878"/>
      <c r="JNV2" s="1878"/>
      <c r="JNW2" s="1878"/>
      <c r="JNX2" s="1878"/>
      <c r="JNY2" s="1878"/>
      <c r="JNZ2" s="1878"/>
      <c r="JOA2" s="1878"/>
      <c r="JOB2" s="1878"/>
      <c r="JOC2" s="1878"/>
      <c r="JOD2" s="1878"/>
      <c r="JOE2" s="1878"/>
      <c r="JOF2" s="1878"/>
      <c r="JOG2" s="1878"/>
      <c r="JOH2" s="1878"/>
      <c r="JOI2" s="1878"/>
      <c r="JOJ2" s="1878"/>
      <c r="JOK2" s="1878"/>
      <c r="JOL2" s="1878"/>
      <c r="JOM2" s="1878"/>
      <c r="JON2" s="1878"/>
      <c r="JOO2" s="1878"/>
      <c r="JOP2" s="1878"/>
      <c r="JOQ2" s="1878"/>
      <c r="JOR2" s="1878"/>
      <c r="JOS2" s="1878"/>
      <c r="JOT2" s="1878"/>
      <c r="JOU2" s="1878"/>
      <c r="JOV2" s="1878"/>
      <c r="JOW2" s="1878"/>
      <c r="JOX2" s="1878"/>
      <c r="JOY2" s="1878"/>
      <c r="JOZ2" s="1878"/>
      <c r="JPA2" s="1878"/>
      <c r="JPB2" s="1878"/>
      <c r="JPC2" s="1878"/>
      <c r="JPD2" s="1878"/>
      <c r="JPE2" s="1878"/>
      <c r="JPF2" s="1878"/>
      <c r="JPG2" s="1878"/>
      <c r="JPH2" s="1878"/>
      <c r="JPI2" s="1878"/>
      <c r="JPJ2" s="1878"/>
      <c r="JPK2" s="1878"/>
      <c r="JPL2" s="1878"/>
      <c r="JPM2" s="1878"/>
      <c r="JPN2" s="1878"/>
      <c r="JPO2" s="1878"/>
      <c r="JPP2" s="1878"/>
      <c r="JPQ2" s="1878"/>
      <c r="JPR2" s="1878"/>
      <c r="JPS2" s="1878"/>
      <c r="JPT2" s="1878"/>
      <c r="JPU2" s="1878"/>
      <c r="JPV2" s="1878"/>
      <c r="JPW2" s="1878"/>
      <c r="JPX2" s="1878"/>
      <c r="JPY2" s="1878"/>
      <c r="JPZ2" s="1878"/>
      <c r="JQA2" s="1878"/>
      <c r="JQB2" s="1878"/>
      <c r="JQC2" s="1878"/>
      <c r="JQD2" s="1878"/>
      <c r="JQE2" s="1878"/>
      <c r="JQF2" s="1878"/>
      <c r="JQG2" s="1878"/>
      <c r="JQH2" s="1878"/>
      <c r="JQI2" s="1878"/>
      <c r="JQJ2" s="1878"/>
      <c r="JQK2" s="1878"/>
      <c r="JQL2" s="1878"/>
      <c r="JQM2" s="1878"/>
      <c r="JQN2" s="1878"/>
      <c r="JQO2" s="1878"/>
      <c r="JQP2" s="1878"/>
      <c r="JQQ2" s="1878"/>
      <c r="JQR2" s="1878"/>
      <c r="JQS2" s="1878"/>
      <c r="JQT2" s="1878"/>
      <c r="JQU2" s="1878"/>
      <c r="JQV2" s="1878"/>
      <c r="JQW2" s="1878"/>
      <c r="JQX2" s="1878"/>
      <c r="JQY2" s="1878"/>
      <c r="JQZ2" s="1878"/>
      <c r="JRA2" s="1878"/>
      <c r="JRB2" s="1878"/>
      <c r="JRC2" s="1878"/>
      <c r="JRD2" s="1878"/>
      <c r="JRE2" s="1878"/>
      <c r="JRF2" s="1878"/>
      <c r="JRG2" s="1878"/>
      <c r="JRH2" s="1878"/>
      <c r="JRI2" s="1878"/>
      <c r="JRJ2" s="1878"/>
      <c r="JRK2" s="1878"/>
      <c r="JRL2" s="1878"/>
      <c r="JRM2" s="1878"/>
      <c r="JRN2" s="1878"/>
      <c r="JRO2" s="1878"/>
      <c r="JRP2" s="1878"/>
      <c r="JRQ2" s="1878"/>
      <c r="JRR2" s="1878"/>
      <c r="JRS2" s="1878"/>
      <c r="JRT2" s="1878"/>
      <c r="JRU2" s="1878"/>
      <c r="JRV2" s="1878"/>
      <c r="JRW2" s="1878"/>
      <c r="JRX2" s="1878"/>
      <c r="JRY2" s="1878"/>
      <c r="JRZ2" s="1878"/>
      <c r="JSA2" s="1878"/>
      <c r="JSB2" s="1878"/>
      <c r="JSC2" s="1878"/>
      <c r="JSD2" s="1878"/>
      <c r="JSE2" s="1878"/>
      <c r="JSF2" s="1878"/>
      <c r="JSG2" s="1878"/>
      <c r="JSH2" s="1878"/>
      <c r="JSI2" s="1878"/>
      <c r="JSJ2" s="1878"/>
      <c r="JSK2" s="1878"/>
      <c r="JSL2" s="1878"/>
      <c r="JSM2" s="1878"/>
      <c r="JSN2" s="1878"/>
      <c r="JSO2" s="1878"/>
      <c r="JSP2" s="1878"/>
      <c r="JSQ2" s="1878"/>
      <c r="JSR2" s="1878"/>
      <c r="JSS2" s="1878"/>
      <c r="JST2" s="1878"/>
      <c r="JSU2" s="1878"/>
      <c r="JSV2" s="1878"/>
      <c r="JSW2" s="1878"/>
      <c r="JSX2" s="1878"/>
      <c r="JSY2" s="1878"/>
      <c r="JSZ2" s="1878"/>
      <c r="JTA2" s="1878"/>
      <c r="JTB2" s="1878"/>
      <c r="JTC2" s="1878"/>
      <c r="JTD2" s="1878"/>
      <c r="JTE2" s="1878"/>
      <c r="JTF2" s="1878"/>
      <c r="JTG2" s="1878"/>
      <c r="JTH2" s="1878"/>
      <c r="JTI2" s="1878"/>
      <c r="JTJ2" s="1878"/>
      <c r="JTK2" s="1878"/>
      <c r="JTL2" s="1878"/>
      <c r="JTM2" s="1878"/>
      <c r="JTN2" s="1878"/>
      <c r="JTO2" s="1878"/>
      <c r="JTP2" s="1878"/>
      <c r="JTQ2" s="1878"/>
      <c r="JTR2" s="1878"/>
      <c r="JTS2" s="1878"/>
      <c r="JTT2" s="1878"/>
      <c r="JTU2" s="1878"/>
      <c r="JTV2" s="1878"/>
      <c r="JTW2" s="1878"/>
      <c r="JTX2" s="1878"/>
      <c r="JTY2" s="1878"/>
      <c r="JTZ2" s="1878"/>
      <c r="JUA2" s="1878"/>
      <c r="JUB2" s="1878"/>
      <c r="JUC2" s="1878"/>
      <c r="JUD2" s="1878"/>
      <c r="JUE2" s="1878"/>
      <c r="JUF2" s="1878"/>
      <c r="JUG2" s="1878"/>
      <c r="JUH2" s="1878"/>
      <c r="JUI2" s="1878"/>
      <c r="JUJ2" s="1878"/>
      <c r="JUK2" s="1878"/>
      <c r="JUL2" s="1878"/>
      <c r="JUM2" s="1878"/>
      <c r="JUN2" s="1878"/>
      <c r="JUO2" s="1878"/>
      <c r="JUP2" s="1878"/>
      <c r="JUQ2" s="1878"/>
      <c r="JUR2" s="1878"/>
      <c r="JUS2" s="1878"/>
      <c r="JUT2" s="1878"/>
      <c r="JUU2" s="1878"/>
      <c r="JUV2" s="1878"/>
      <c r="JUW2" s="1878"/>
      <c r="JUX2" s="1878"/>
      <c r="JUY2" s="1878"/>
      <c r="JUZ2" s="1878"/>
      <c r="JVA2" s="1878"/>
      <c r="JVB2" s="1878"/>
      <c r="JVC2" s="1878"/>
      <c r="JVD2" s="1878"/>
      <c r="JVE2" s="1878"/>
      <c r="JVF2" s="1878"/>
      <c r="JVG2" s="1878"/>
      <c r="JVH2" s="1878"/>
      <c r="JVI2" s="1878"/>
      <c r="JVJ2" s="1878"/>
      <c r="JVK2" s="1878"/>
      <c r="JVL2" s="1878"/>
      <c r="JVM2" s="1878"/>
      <c r="JVN2" s="1878"/>
      <c r="JVO2" s="1878"/>
      <c r="JVP2" s="1878"/>
      <c r="JVQ2" s="1878"/>
      <c r="JVR2" s="1878"/>
      <c r="JVS2" s="1878"/>
      <c r="JVT2" s="1878"/>
      <c r="JVU2" s="1878"/>
      <c r="JVV2" s="1878"/>
      <c r="JVW2" s="1878"/>
      <c r="JVX2" s="1878"/>
      <c r="JVY2" s="1878"/>
      <c r="JVZ2" s="1878"/>
      <c r="JWA2" s="1878"/>
      <c r="JWB2" s="1878"/>
      <c r="JWC2" s="1878"/>
      <c r="JWD2" s="1878"/>
      <c r="JWE2" s="1878"/>
      <c r="JWF2" s="1878"/>
      <c r="JWG2" s="1878"/>
      <c r="JWH2" s="1878"/>
      <c r="JWI2" s="1878"/>
      <c r="JWJ2" s="1878"/>
      <c r="JWK2" s="1878"/>
      <c r="JWL2" s="1878"/>
      <c r="JWM2" s="1878"/>
      <c r="JWN2" s="1878"/>
      <c r="JWO2" s="1878"/>
      <c r="JWP2" s="1878"/>
      <c r="JWQ2" s="1878"/>
      <c r="JWR2" s="1878"/>
      <c r="JWS2" s="1878"/>
      <c r="JWT2" s="1878"/>
      <c r="JWU2" s="1878"/>
      <c r="JWV2" s="1878"/>
      <c r="JWW2" s="1878"/>
      <c r="JWX2" s="1878"/>
      <c r="JWY2" s="1878"/>
      <c r="JWZ2" s="1878"/>
      <c r="JXA2" s="1878"/>
      <c r="JXB2" s="1878"/>
      <c r="JXC2" s="1878"/>
      <c r="JXD2" s="1878"/>
      <c r="JXE2" s="1878"/>
      <c r="JXF2" s="1878"/>
      <c r="JXG2" s="1878"/>
      <c r="JXH2" s="1878"/>
      <c r="JXI2" s="1878"/>
      <c r="JXJ2" s="1878"/>
      <c r="JXK2" s="1878"/>
      <c r="JXL2" s="1878"/>
      <c r="JXM2" s="1878"/>
      <c r="JXN2" s="1878"/>
      <c r="JXO2" s="1878"/>
      <c r="JXP2" s="1878"/>
      <c r="JXQ2" s="1878"/>
      <c r="JXR2" s="1878"/>
      <c r="JXS2" s="1878"/>
      <c r="JXT2" s="1878"/>
      <c r="JXU2" s="1878"/>
      <c r="JXV2" s="1878"/>
      <c r="JXW2" s="1878"/>
      <c r="JXX2" s="1878"/>
      <c r="JXY2" s="1878"/>
      <c r="JXZ2" s="1878"/>
      <c r="JYA2" s="1878"/>
      <c r="JYB2" s="1878"/>
      <c r="JYC2" s="1878"/>
      <c r="JYD2" s="1878"/>
      <c r="JYE2" s="1878"/>
      <c r="JYF2" s="1878"/>
      <c r="JYG2" s="1878"/>
      <c r="JYH2" s="1878"/>
      <c r="JYI2" s="1878"/>
      <c r="JYJ2" s="1878"/>
      <c r="JYK2" s="1878"/>
      <c r="JYL2" s="1878"/>
      <c r="JYM2" s="1878"/>
      <c r="JYN2" s="1878"/>
      <c r="JYO2" s="1878"/>
      <c r="JYP2" s="1878"/>
      <c r="JYQ2" s="1878"/>
      <c r="JYR2" s="1878"/>
      <c r="JYS2" s="1878"/>
      <c r="JYT2" s="1878"/>
      <c r="JYU2" s="1878"/>
      <c r="JYV2" s="1878"/>
      <c r="JYW2" s="1878"/>
      <c r="JYX2" s="1878"/>
      <c r="JYY2" s="1878"/>
      <c r="JYZ2" s="1878"/>
      <c r="JZA2" s="1878"/>
      <c r="JZB2" s="1878"/>
      <c r="JZC2" s="1878"/>
      <c r="JZD2" s="1878"/>
      <c r="JZE2" s="1878"/>
      <c r="JZF2" s="1878"/>
      <c r="JZG2" s="1878"/>
      <c r="JZH2" s="1878"/>
      <c r="JZI2" s="1878"/>
      <c r="JZJ2" s="1878"/>
      <c r="JZK2" s="1878"/>
      <c r="JZL2" s="1878"/>
      <c r="JZM2" s="1878"/>
      <c r="JZN2" s="1878"/>
      <c r="JZO2" s="1878"/>
      <c r="JZP2" s="1878"/>
      <c r="JZQ2" s="1878"/>
      <c r="JZR2" s="1878"/>
      <c r="JZS2" s="1878"/>
      <c r="JZT2" s="1878"/>
      <c r="JZU2" s="1878"/>
      <c r="JZV2" s="1878"/>
      <c r="JZW2" s="1878"/>
      <c r="JZX2" s="1878"/>
      <c r="JZY2" s="1878"/>
      <c r="JZZ2" s="1878"/>
      <c r="KAA2" s="1878"/>
      <c r="KAB2" s="1878"/>
      <c r="KAC2" s="1878"/>
      <c r="KAD2" s="1878"/>
      <c r="KAE2" s="1878"/>
      <c r="KAF2" s="1878"/>
      <c r="KAG2" s="1878"/>
      <c r="KAH2" s="1878"/>
      <c r="KAI2" s="1878"/>
      <c r="KAJ2" s="1878"/>
      <c r="KAK2" s="1878"/>
      <c r="KAL2" s="1878"/>
      <c r="KAM2" s="1878"/>
      <c r="KAN2" s="1878"/>
      <c r="KAO2" s="1878"/>
      <c r="KAP2" s="1878"/>
      <c r="KAQ2" s="1878"/>
      <c r="KAR2" s="1878"/>
      <c r="KAS2" s="1878"/>
      <c r="KAT2" s="1878"/>
      <c r="KAU2" s="1878"/>
      <c r="KAV2" s="1878"/>
      <c r="KAW2" s="1878"/>
      <c r="KAX2" s="1878"/>
      <c r="KAY2" s="1878"/>
      <c r="KAZ2" s="1878"/>
      <c r="KBA2" s="1878"/>
      <c r="KBB2" s="1878"/>
      <c r="KBC2" s="1878"/>
      <c r="KBD2" s="1878"/>
      <c r="KBE2" s="1878"/>
      <c r="KBF2" s="1878"/>
      <c r="KBG2" s="1878"/>
      <c r="KBH2" s="1878"/>
      <c r="KBI2" s="1878"/>
      <c r="KBJ2" s="1878"/>
      <c r="KBK2" s="1878"/>
      <c r="KBL2" s="1878"/>
      <c r="KBM2" s="1878"/>
      <c r="KBN2" s="1878"/>
      <c r="KBO2" s="1878"/>
      <c r="KBP2" s="1878"/>
      <c r="KBQ2" s="1878"/>
      <c r="KBR2" s="1878"/>
      <c r="KBS2" s="1878"/>
      <c r="KBT2" s="1878"/>
      <c r="KBU2" s="1878"/>
      <c r="KBV2" s="1878"/>
      <c r="KBW2" s="1878"/>
      <c r="KBX2" s="1878"/>
      <c r="KBY2" s="1878"/>
      <c r="KBZ2" s="1878"/>
      <c r="KCA2" s="1878"/>
      <c r="KCB2" s="1878"/>
      <c r="KCC2" s="1878"/>
      <c r="KCD2" s="1878"/>
      <c r="KCE2" s="1878"/>
      <c r="KCF2" s="1878"/>
      <c r="KCG2" s="1878"/>
      <c r="KCH2" s="1878"/>
      <c r="KCI2" s="1878"/>
      <c r="KCJ2" s="1878"/>
      <c r="KCK2" s="1878"/>
      <c r="KCL2" s="1878"/>
      <c r="KCM2" s="1878"/>
      <c r="KCN2" s="1878"/>
      <c r="KCO2" s="1878"/>
      <c r="KCP2" s="1878"/>
      <c r="KCQ2" s="1878"/>
      <c r="KCR2" s="1878"/>
      <c r="KCS2" s="1878"/>
      <c r="KCT2" s="1878"/>
      <c r="KCU2" s="1878"/>
      <c r="KCV2" s="1878"/>
      <c r="KCW2" s="1878"/>
      <c r="KCX2" s="1878"/>
      <c r="KCY2" s="1878"/>
      <c r="KCZ2" s="1878"/>
      <c r="KDA2" s="1878"/>
      <c r="KDB2" s="1878"/>
      <c r="KDC2" s="1878"/>
      <c r="KDD2" s="1878"/>
      <c r="KDE2" s="1878"/>
      <c r="KDF2" s="1878"/>
      <c r="KDG2" s="1878"/>
      <c r="KDH2" s="1878"/>
      <c r="KDI2" s="1878"/>
      <c r="KDJ2" s="1878"/>
      <c r="KDK2" s="1878"/>
      <c r="KDL2" s="1878"/>
      <c r="KDM2" s="1878"/>
      <c r="KDN2" s="1878"/>
      <c r="KDO2" s="1878"/>
      <c r="KDP2" s="1878"/>
      <c r="KDQ2" s="1878"/>
      <c r="KDR2" s="1878"/>
      <c r="KDS2" s="1878"/>
      <c r="KDT2" s="1878"/>
      <c r="KDU2" s="1878"/>
      <c r="KDV2" s="1878"/>
      <c r="KDW2" s="1878"/>
      <c r="KDX2" s="1878"/>
      <c r="KDY2" s="1878"/>
      <c r="KDZ2" s="1878"/>
      <c r="KEA2" s="1878"/>
      <c r="KEB2" s="1878"/>
      <c r="KEC2" s="1878"/>
      <c r="KED2" s="1878"/>
      <c r="KEE2" s="1878"/>
      <c r="KEF2" s="1878"/>
      <c r="KEG2" s="1878"/>
      <c r="KEH2" s="1878"/>
      <c r="KEI2" s="1878"/>
      <c r="KEJ2" s="1878"/>
      <c r="KEK2" s="1878"/>
      <c r="KEL2" s="1878"/>
      <c r="KEM2" s="1878"/>
      <c r="KEN2" s="1878"/>
      <c r="KEO2" s="1878"/>
      <c r="KEP2" s="1878"/>
      <c r="KEQ2" s="1878"/>
      <c r="KER2" s="1878"/>
      <c r="KES2" s="1878"/>
      <c r="KET2" s="1878"/>
      <c r="KEU2" s="1878"/>
      <c r="KEV2" s="1878"/>
      <c r="KEW2" s="1878"/>
      <c r="KEX2" s="1878"/>
      <c r="KEY2" s="1878"/>
      <c r="KEZ2" s="1878"/>
      <c r="KFA2" s="1878"/>
      <c r="KFB2" s="1878"/>
      <c r="KFC2" s="1878"/>
      <c r="KFD2" s="1878"/>
      <c r="KFE2" s="1878"/>
      <c r="KFF2" s="1878"/>
      <c r="KFG2" s="1878"/>
      <c r="KFH2" s="1878"/>
      <c r="KFI2" s="1878"/>
      <c r="KFJ2" s="1878"/>
      <c r="KFK2" s="1878"/>
      <c r="KFL2" s="1878"/>
      <c r="KFM2" s="1878"/>
      <c r="KFN2" s="1878"/>
      <c r="KFO2" s="1878"/>
      <c r="KFP2" s="1878"/>
      <c r="KFQ2" s="1878"/>
      <c r="KFR2" s="1878"/>
      <c r="KFS2" s="1878"/>
      <c r="KFT2" s="1878"/>
      <c r="KFU2" s="1878"/>
      <c r="KFV2" s="1878"/>
      <c r="KFW2" s="1878"/>
      <c r="KFX2" s="1878"/>
      <c r="KFY2" s="1878"/>
      <c r="KFZ2" s="1878"/>
      <c r="KGA2" s="1878"/>
      <c r="KGB2" s="1878"/>
      <c r="KGC2" s="1878"/>
      <c r="KGD2" s="1878"/>
      <c r="KGE2" s="1878"/>
      <c r="KGF2" s="1878"/>
      <c r="KGG2" s="1878"/>
      <c r="KGH2" s="1878"/>
      <c r="KGI2" s="1878"/>
      <c r="KGJ2" s="1878"/>
      <c r="KGK2" s="1878"/>
      <c r="KGL2" s="1878"/>
      <c r="KGM2" s="1878"/>
      <c r="KGN2" s="1878"/>
      <c r="KGO2" s="1878"/>
      <c r="KGP2" s="1878"/>
      <c r="KGQ2" s="1878"/>
      <c r="KGR2" s="1878"/>
      <c r="KGS2" s="1878"/>
      <c r="KGT2" s="1878"/>
      <c r="KGU2" s="1878"/>
      <c r="KGV2" s="1878"/>
      <c r="KGW2" s="1878"/>
      <c r="KGX2" s="1878"/>
      <c r="KGY2" s="1878"/>
      <c r="KGZ2" s="1878"/>
      <c r="KHA2" s="1878"/>
      <c r="KHB2" s="1878"/>
      <c r="KHC2" s="1878"/>
      <c r="KHD2" s="1878"/>
      <c r="KHE2" s="1878"/>
      <c r="KHF2" s="1878"/>
      <c r="KHG2" s="1878"/>
      <c r="KHH2" s="1878"/>
      <c r="KHI2" s="1878"/>
      <c r="KHJ2" s="1878"/>
      <c r="KHK2" s="1878"/>
      <c r="KHL2" s="1878"/>
      <c r="KHM2" s="1878"/>
      <c r="KHN2" s="1878"/>
      <c r="KHO2" s="1878"/>
      <c r="KHP2" s="1878"/>
      <c r="KHQ2" s="1878"/>
      <c r="KHR2" s="1878"/>
      <c r="KHS2" s="1878"/>
      <c r="KHT2" s="1878"/>
      <c r="KHU2" s="1878"/>
      <c r="KHV2" s="1878"/>
      <c r="KHW2" s="1878"/>
      <c r="KHX2" s="1878"/>
      <c r="KHY2" s="1878"/>
      <c r="KHZ2" s="1878"/>
      <c r="KIA2" s="1878"/>
      <c r="KIB2" s="1878"/>
      <c r="KIC2" s="1878"/>
      <c r="KID2" s="1878"/>
      <c r="KIE2" s="1878"/>
      <c r="KIF2" s="1878"/>
      <c r="KIG2" s="1878"/>
      <c r="KIH2" s="1878"/>
      <c r="KII2" s="1878"/>
      <c r="KIJ2" s="1878"/>
      <c r="KIK2" s="1878"/>
      <c r="KIL2" s="1878"/>
      <c r="KIM2" s="1878"/>
      <c r="KIN2" s="1878"/>
      <c r="KIO2" s="1878"/>
      <c r="KIP2" s="1878"/>
      <c r="KIQ2" s="1878"/>
      <c r="KIR2" s="1878"/>
      <c r="KIS2" s="1878"/>
      <c r="KIT2" s="1878"/>
      <c r="KIU2" s="1878"/>
      <c r="KIV2" s="1878"/>
      <c r="KIW2" s="1878"/>
      <c r="KIX2" s="1878"/>
      <c r="KIY2" s="1878"/>
      <c r="KIZ2" s="1878"/>
      <c r="KJA2" s="1878"/>
      <c r="KJB2" s="1878"/>
      <c r="KJC2" s="1878"/>
      <c r="KJD2" s="1878"/>
      <c r="KJE2" s="1878"/>
      <c r="KJF2" s="1878"/>
      <c r="KJG2" s="1878"/>
      <c r="KJH2" s="1878"/>
      <c r="KJI2" s="1878"/>
      <c r="KJJ2" s="1878"/>
      <c r="KJK2" s="1878"/>
      <c r="KJL2" s="1878"/>
      <c r="KJM2" s="1878"/>
      <c r="KJN2" s="1878"/>
      <c r="KJO2" s="1878"/>
      <c r="KJP2" s="1878"/>
      <c r="KJQ2" s="1878"/>
      <c r="KJR2" s="1878"/>
      <c r="KJS2" s="1878"/>
      <c r="KJT2" s="1878"/>
      <c r="KJU2" s="1878"/>
      <c r="KJV2" s="1878"/>
      <c r="KJW2" s="1878"/>
      <c r="KJX2" s="1878"/>
      <c r="KJY2" s="1878"/>
      <c r="KJZ2" s="1878"/>
      <c r="KKA2" s="1878"/>
      <c r="KKB2" s="1878"/>
      <c r="KKC2" s="1878"/>
      <c r="KKD2" s="1878"/>
      <c r="KKE2" s="1878"/>
      <c r="KKF2" s="1878"/>
      <c r="KKG2" s="1878"/>
      <c r="KKH2" s="1878"/>
      <c r="KKI2" s="1878"/>
      <c r="KKJ2" s="1878"/>
      <c r="KKK2" s="1878"/>
      <c r="KKL2" s="1878"/>
      <c r="KKM2" s="1878"/>
      <c r="KKN2" s="1878"/>
      <c r="KKO2" s="1878"/>
      <c r="KKP2" s="1878"/>
      <c r="KKQ2" s="1878"/>
      <c r="KKR2" s="1878"/>
      <c r="KKS2" s="1878"/>
      <c r="KKT2" s="1878"/>
      <c r="KKU2" s="1878"/>
      <c r="KKV2" s="1878"/>
      <c r="KKW2" s="1878"/>
      <c r="KKX2" s="1878"/>
      <c r="KKY2" s="1878"/>
      <c r="KKZ2" s="1878"/>
      <c r="KLA2" s="1878"/>
      <c r="KLB2" s="1878"/>
      <c r="KLC2" s="1878"/>
      <c r="KLD2" s="1878"/>
      <c r="KLE2" s="1878"/>
      <c r="KLF2" s="1878"/>
      <c r="KLG2" s="1878"/>
      <c r="KLH2" s="1878"/>
      <c r="KLI2" s="1878"/>
      <c r="KLJ2" s="1878"/>
      <c r="KLK2" s="1878"/>
      <c r="KLL2" s="1878"/>
      <c r="KLM2" s="1878"/>
      <c r="KLN2" s="1878"/>
      <c r="KLO2" s="1878"/>
      <c r="KLP2" s="1878"/>
      <c r="KLQ2" s="1878"/>
      <c r="KLR2" s="1878"/>
      <c r="KLS2" s="1878"/>
      <c r="KLT2" s="1878"/>
      <c r="KLU2" s="1878"/>
      <c r="KLV2" s="1878"/>
      <c r="KLW2" s="1878"/>
      <c r="KLX2" s="1878"/>
      <c r="KLY2" s="1878"/>
      <c r="KLZ2" s="1878"/>
      <c r="KMA2" s="1878"/>
      <c r="KMB2" s="1878"/>
      <c r="KMC2" s="1878"/>
      <c r="KMD2" s="1878"/>
      <c r="KME2" s="1878"/>
      <c r="KMF2" s="1878"/>
      <c r="KMG2" s="1878"/>
      <c r="KMH2" s="1878"/>
      <c r="KMI2" s="1878"/>
      <c r="KMJ2" s="1878"/>
      <c r="KMK2" s="1878"/>
      <c r="KML2" s="1878"/>
      <c r="KMM2" s="1878"/>
      <c r="KMN2" s="1878"/>
      <c r="KMO2" s="1878"/>
      <c r="KMP2" s="1878"/>
      <c r="KMQ2" s="1878"/>
      <c r="KMR2" s="1878"/>
      <c r="KMS2" s="1878"/>
      <c r="KMT2" s="1878"/>
      <c r="KMU2" s="1878"/>
      <c r="KMV2" s="1878"/>
      <c r="KMW2" s="1878"/>
      <c r="KMX2" s="1878"/>
      <c r="KMY2" s="1878"/>
      <c r="KMZ2" s="1878"/>
      <c r="KNA2" s="1878"/>
      <c r="KNB2" s="1878"/>
      <c r="KNC2" s="1878"/>
      <c r="KND2" s="1878"/>
      <c r="KNE2" s="1878"/>
      <c r="KNF2" s="1878"/>
      <c r="KNG2" s="1878"/>
      <c r="KNH2" s="1878"/>
      <c r="KNI2" s="1878"/>
      <c r="KNJ2" s="1878"/>
      <c r="KNK2" s="1878"/>
      <c r="KNL2" s="1878"/>
      <c r="KNM2" s="1878"/>
      <c r="KNN2" s="1878"/>
      <c r="KNO2" s="1878"/>
      <c r="KNP2" s="1878"/>
      <c r="KNQ2" s="1878"/>
      <c r="KNR2" s="1878"/>
      <c r="KNS2" s="1878"/>
      <c r="KNT2" s="1878"/>
      <c r="KNU2" s="1878"/>
      <c r="KNV2" s="1878"/>
      <c r="KNW2" s="1878"/>
      <c r="KNX2" s="1878"/>
      <c r="KNY2" s="1878"/>
      <c r="KNZ2" s="1878"/>
      <c r="KOA2" s="1878"/>
      <c r="KOB2" s="1878"/>
      <c r="KOC2" s="1878"/>
      <c r="KOD2" s="1878"/>
      <c r="KOE2" s="1878"/>
      <c r="KOF2" s="1878"/>
      <c r="KOG2" s="1878"/>
      <c r="KOH2" s="1878"/>
      <c r="KOI2" s="1878"/>
      <c r="KOJ2" s="1878"/>
      <c r="KOK2" s="1878"/>
      <c r="KOL2" s="1878"/>
      <c r="KOM2" s="1878"/>
      <c r="KON2" s="1878"/>
      <c r="KOO2" s="1878"/>
      <c r="KOP2" s="1878"/>
      <c r="KOQ2" s="1878"/>
      <c r="KOR2" s="1878"/>
      <c r="KOS2" s="1878"/>
      <c r="KOT2" s="1878"/>
      <c r="KOU2" s="1878"/>
      <c r="KOV2" s="1878"/>
      <c r="KOW2" s="1878"/>
      <c r="KOX2" s="1878"/>
      <c r="KOY2" s="1878"/>
      <c r="KOZ2" s="1878"/>
      <c r="KPA2" s="1878"/>
      <c r="KPB2" s="1878"/>
      <c r="KPC2" s="1878"/>
      <c r="KPD2" s="1878"/>
      <c r="KPE2" s="1878"/>
      <c r="KPF2" s="1878"/>
      <c r="KPG2" s="1878"/>
      <c r="KPH2" s="1878"/>
      <c r="KPI2" s="1878"/>
      <c r="KPJ2" s="1878"/>
      <c r="KPK2" s="1878"/>
      <c r="KPL2" s="1878"/>
      <c r="KPM2" s="1878"/>
      <c r="KPN2" s="1878"/>
      <c r="KPO2" s="1878"/>
      <c r="KPP2" s="1878"/>
      <c r="KPQ2" s="1878"/>
      <c r="KPR2" s="1878"/>
      <c r="KPS2" s="1878"/>
      <c r="KPT2" s="1878"/>
      <c r="KPU2" s="1878"/>
      <c r="KPV2" s="1878"/>
      <c r="KPW2" s="1878"/>
      <c r="KPX2" s="1878"/>
      <c r="KPY2" s="1878"/>
      <c r="KPZ2" s="1878"/>
      <c r="KQA2" s="1878"/>
      <c r="KQB2" s="1878"/>
      <c r="KQC2" s="1878"/>
      <c r="KQD2" s="1878"/>
      <c r="KQE2" s="1878"/>
      <c r="KQF2" s="1878"/>
      <c r="KQG2" s="1878"/>
      <c r="KQH2" s="1878"/>
      <c r="KQI2" s="1878"/>
      <c r="KQJ2" s="1878"/>
      <c r="KQK2" s="1878"/>
      <c r="KQL2" s="1878"/>
      <c r="KQM2" s="1878"/>
      <c r="KQN2" s="1878"/>
      <c r="KQO2" s="1878"/>
      <c r="KQP2" s="1878"/>
      <c r="KQQ2" s="1878"/>
      <c r="KQR2" s="1878"/>
      <c r="KQS2" s="1878"/>
      <c r="KQT2" s="1878"/>
      <c r="KQU2" s="1878"/>
      <c r="KQV2" s="1878"/>
      <c r="KQW2" s="1878"/>
      <c r="KQX2" s="1878"/>
      <c r="KQY2" s="1878"/>
      <c r="KQZ2" s="1878"/>
      <c r="KRA2" s="1878"/>
      <c r="KRB2" s="1878"/>
      <c r="KRC2" s="1878"/>
      <c r="KRD2" s="1878"/>
      <c r="KRE2" s="1878"/>
      <c r="KRF2" s="1878"/>
      <c r="KRG2" s="1878"/>
      <c r="KRH2" s="1878"/>
      <c r="KRI2" s="1878"/>
      <c r="KRJ2" s="1878"/>
      <c r="KRK2" s="1878"/>
      <c r="KRL2" s="1878"/>
      <c r="KRM2" s="1878"/>
      <c r="KRN2" s="1878"/>
      <c r="KRO2" s="1878"/>
      <c r="KRP2" s="1878"/>
      <c r="KRQ2" s="1878"/>
      <c r="KRR2" s="1878"/>
      <c r="KRS2" s="1878"/>
      <c r="KRT2" s="1878"/>
      <c r="KRU2" s="1878"/>
      <c r="KRV2" s="1878"/>
      <c r="KRW2" s="1878"/>
      <c r="KRX2" s="1878"/>
      <c r="KRY2" s="1878"/>
      <c r="KRZ2" s="1878"/>
      <c r="KSA2" s="1878"/>
      <c r="KSB2" s="1878"/>
      <c r="KSC2" s="1878"/>
      <c r="KSD2" s="1878"/>
      <c r="KSE2" s="1878"/>
      <c r="KSF2" s="1878"/>
      <c r="KSG2" s="1878"/>
      <c r="KSH2" s="1878"/>
      <c r="KSI2" s="1878"/>
      <c r="KSJ2" s="1878"/>
      <c r="KSK2" s="1878"/>
      <c r="KSL2" s="1878"/>
      <c r="KSM2" s="1878"/>
      <c r="KSN2" s="1878"/>
      <c r="KSO2" s="1878"/>
      <c r="KSP2" s="1878"/>
      <c r="KSQ2" s="1878"/>
      <c r="KSR2" s="1878"/>
      <c r="KSS2" s="1878"/>
      <c r="KST2" s="1878"/>
      <c r="KSU2" s="1878"/>
      <c r="KSV2" s="1878"/>
      <c r="KSW2" s="1878"/>
      <c r="KSX2" s="1878"/>
      <c r="KSY2" s="1878"/>
      <c r="KSZ2" s="1878"/>
      <c r="KTA2" s="1878"/>
      <c r="KTB2" s="1878"/>
      <c r="KTC2" s="1878"/>
      <c r="KTD2" s="1878"/>
      <c r="KTE2" s="1878"/>
      <c r="KTF2" s="1878"/>
      <c r="KTG2" s="1878"/>
      <c r="KTH2" s="1878"/>
      <c r="KTI2" s="1878"/>
      <c r="KTJ2" s="1878"/>
      <c r="KTK2" s="1878"/>
      <c r="KTL2" s="1878"/>
      <c r="KTM2" s="1878"/>
      <c r="KTN2" s="1878"/>
      <c r="KTO2" s="1878"/>
      <c r="KTP2" s="1878"/>
      <c r="KTQ2" s="1878"/>
      <c r="KTR2" s="1878"/>
      <c r="KTS2" s="1878"/>
      <c r="KTT2" s="1878"/>
      <c r="KTU2" s="1878"/>
      <c r="KTV2" s="1878"/>
      <c r="KTW2" s="1878"/>
      <c r="KTX2" s="1878"/>
      <c r="KTY2" s="1878"/>
      <c r="KTZ2" s="1878"/>
      <c r="KUA2" s="1878"/>
      <c r="KUB2" s="1878"/>
      <c r="KUC2" s="1878"/>
      <c r="KUD2" s="1878"/>
      <c r="KUE2" s="1878"/>
      <c r="KUF2" s="1878"/>
      <c r="KUG2" s="1878"/>
      <c r="KUH2" s="1878"/>
      <c r="KUI2" s="1878"/>
      <c r="KUJ2" s="1878"/>
      <c r="KUK2" s="1878"/>
      <c r="KUL2" s="1878"/>
      <c r="KUM2" s="1878"/>
      <c r="KUN2" s="1878"/>
      <c r="KUO2" s="1878"/>
      <c r="KUP2" s="1878"/>
      <c r="KUQ2" s="1878"/>
      <c r="KUR2" s="1878"/>
      <c r="KUS2" s="1878"/>
      <c r="KUT2" s="1878"/>
      <c r="KUU2" s="1878"/>
      <c r="KUV2" s="1878"/>
      <c r="KUW2" s="1878"/>
      <c r="KUX2" s="1878"/>
      <c r="KUY2" s="1878"/>
      <c r="KUZ2" s="1878"/>
      <c r="KVA2" s="1878"/>
      <c r="KVB2" s="1878"/>
      <c r="KVC2" s="1878"/>
      <c r="KVD2" s="1878"/>
      <c r="KVE2" s="1878"/>
      <c r="KVF2" s="1878"/>
      <c r="KVG2" s="1878"/>
      <c r="KVH2" s="1878"/>
      <c r="KVI2" s="1878"/>
      <c r="KVJ2" s="1878"/>
      <c r="KVK2" s="1878"/>
      <c r="KVL2" s="1878"/>
      <c r="KVM2" s="1878"/>
      <c r="KVN2" s="1878"/>
      <c r="KVO2" s="1878"/>
      <c r="KVP2" s="1878"/>
      <c r="KVQ2" s="1878"/>
      <c r="KVR2" s="1878"/>
      <c r="KVS2" s="1878"/>
      <c r="KVT2" s="1878"/>
      <c r="KVU2" s="1878"/>
      <c r="KVV2" s="1878"/>
      <c r="KVW2" s="1878"/>
      <c r="KVX2" s="1878"/>
      <c r="KVY2" s="1878"/>
      <c r="KVZ2" s="1878"/>
      <c r="KWA2" s="1878"/>
      <c r="KWB2" s="1878"/>
      <c r="KWC2" s="1878"/>
      <c r="KWD2" s="1878"/>
      <c r="KWE2" s="1878"/>
      <c r="KWF2" s="1878"/>
      <c r="KWG2" s="1878"/>
      <c r="KWH2" s="1878"/>
      <c r="KWI2" s="1878"/>
      <c r="KWJ2" s="1878"/>
      <c r="KWK2" s="1878"/>
      <c r="KWL2" s="1878"/>
      <c r="KWM2" s="1878"/>
      <c r="KWN2" s="1878"/>
      <c r="KWO2" s="1878"/>
      <c r="KWP2" s="1878"/>
      <c r="KWQ2" s="1878"/>
      <c r="KWR2" s="1878"/>
      <c r="KWS2" s="1878"/>
      <c r="KWT2" s="1878"/>
      <c r="KWU2" s="1878"/>
      <c r="KWV2" s="1878"/>
      <c r="KWW2" s="1878"/>
      <c r="KWX2" s="1878"/>
      <c r="KWY2" s="1878"/>
      <c r="KWZ2" s="1878"/>
      <c r="KXA2" s="1878"/>
      <c r="KXB2" s="1878"/>
      <c r="KXC2" s="1878"/>
      <c r="KXD2" s="1878"/>
      <c r="KXE2" s="1878"/>
      <c r="KXF2" s="1878"/>
      <c r="KXG2" s="1878"/>
      <c r="KXH2" s="1878"/>
      <c r="KXI2" s="1878"/>
      <c r="KXJ2" s="1878"/>
      <c r="KXK2" s="1878"/>
      <c r="KXL2" s="1878"/>
      <c r="KXM2" s="1878"/>
      <c r="KXN2" s="1878"/>
      <c r="KXO2" s="1878"/>
      <c r="KXP2" s="1878"/>
      <c r="KXQ2" s="1878"/>
      <c r="KXR2" s="1878"/>
      <c r="KXS2" s="1878"/>
      <c r="KXT2" s="1878"/>
      <c r="KXU2" s="1878"/>
      <c r="KXV2" s="1878"/>
      <c r="KXW2" s="1878"/>
      <c r="KXX2" s="1878"/>
      <c r="KXY2" s="1878"/>
      <c r="KXZ2" s="1878"/>
      <c r="KYA2" s="1878"/>
      <c r="KYB2" s="1878"/>
      <c r="KYC2" s="1878"/>
      <c r="KYD2" s="1878"/>
      <c r="KYE2" s="1878"/>
      <c r="KYF2" s="1878"/>
      <c r="KYG2" s="1878"/>
      <c r="KYH2" s="1878"/>
      <c r="KYI2" s="1878"/>
      <c r="KYJ2" s="1878"/>
      <c r="KYK2" s="1878"/>
      <c r="KYL2" s="1878"/>
      <c r="KYM2" s="1878"/>
      <c r="KYN2" s="1878"/>
      <c r="KYO2" s="1878"/>
      <c r="KYP2" s="1878"/>
      <c r="KYQ2" s="1878"/>
      <c r="KYR2" s="1878"/>
      <c r="KYS2" s="1878"/>
      <c r="KYT2" s="1878"/>
      <c r="KYU2" s="1878"/>
      <c r="KYV2" s="1878"/>
      <c r="KYW2" s="1878"/>
      <c r="KYX2" s="1878"/>
      <c r="KYY2" s="1878"/>
      <c r="KYZ2" s="1878"/>
      <c r="KZA2" s="1878"/>
      <c r="KZB2" s="1878"/>
      <c r="KZC2" s="1878"/>
      <c r="KZD2" s="1878"/>
      <c r="KZE2" s="1878"/>
      <c r="KZF2" s="1878"/>
      <c r="KZG2" s="1878"/>
      <c r="KZH2" s="1878"/>
      <c r="KZI2" s="1878"/>
      <c r="KZJ2" s="1878"/>
      <c r="KZK2" s="1878"/>
      <c r="KZL2" s="1878"/>
      <c r="KZM2" s="1878"/>
      <c r="KZN2" s="1878"/>
      <c r="KZO2" s="1878"/>
      <c r="KZP2" s="1878"/>
      <c r="KZQ2" s="1878"/>
      <c r="KZR2" s="1878"/>
      <c r="KZS2" s="1878"/>
      <c r="KZT2" s="1878"/>
      <c r="KZU2" s="1878"/>
      <c r="KZV2" s="1878"/>
      <c r="KZW2" s="1878"/>
      <c r="KZX2" s="1878"/>
      <c r="KZY2" s="1878"/>
      <c r="KZZ2" s="1878"/>
      <c r="LAA2" s="1878"/>
      <c r="LAB2" s="1878"/>
      <c r="LAC2" s="1878"/>
      <c r="LAD2" s="1878"/>
      <c r="LAE2" s="1878"/>
      <c r="LAF2" s="1878"/>
      <c r="LAG2" s="1878"/>
      <c r="LAH2" s="1878"/>
      <c r="LAI2" s="1878"/>
      <c r="LAJ2" s="1878"/>
      <c r="LAK2" s="1878"/>
      <c r="LAL2" s="1878"/>
      <c r="LAM2" s="1878"/>
      <c r="LAN2" s="1878"/>
      <c r="LAO2" s="1878"/>
      <c r="LAP2" s="1878"/>
      <c r="LAQ2" s="1878"/>
      <c r="LAR2" s="1878"/>
      <c r="LAS2" s="1878"/>
      <c r="LAT2" s="1878"/>
      <c r="LAU2" s="1878"/>
      <c r="LAV2" s="1878"/>
      <c r="LAW2" s="1878"/>
      <c r="LAX2" s="1878"/>
      <c r="LAY2" s="1878"/>
      <c r="LAZ2" s="1878"/>
      <c r="LBA2" s="1878"/>
      <c r="LBB2" s="1878"/>
      <c r="LBC2" s="1878"/>
      <c r="LBD2" s="1878"/>
      <c r="LBE2" s="1878"/>
      <c r="LBF2" s="1878"/>
      <c r="LBG2" s="1878"/>
      <c r="LBH2" s="1878"/>
      <c r="LBI2" s="1878"/>
      <c r="LBJ2" s="1878"/>
      <c r="LBK2" s="1878"/>
      <c r="LBL2" s="1878"/>
      <c r="LBM2" s="1878"/>
      <c r="LBN2" s="1878"/>
      <c r="LBO2" s="1878"/>
      <c r="LBP2" s="1878"/>
      <c r="LBQ2" s="1878"/>
      <c r="LBR2" s="1878"/>
      <c r="LBS2" s="1878"/>
      <c r="LBT2" s="1878"/>
      <c r="LBU2" s="1878"/>
      <c r="LBV2" s="1878"/>
      <c r="LBW2" s="1878"/>
      <c r="LBX2" s="1878"/>
      <c r="LBY2" s="1878"/>
      <c r="LBZ2" s="1878"/>
      <c r="LCA2" s="1878"/>
      <c r="LCB2" s="1878"/>
      <c r="LCC2" s="1878"/>
      <c r="LCD2" s="1878"/>
      <c r="LCE2" s="1878"/>
      <c r="LCF2" s="1878"/>
      <c r="LCG2" s="1878"/>
      <c r="LCH2" s="1878"/>
      <c r="LCI2" s="1878"/>
      <c r="LCJ2" s="1878"/>
      <c r="LCK2" s="1878"/>
      <c r="LCL2" s="1878"/>
      <c r="LCM2" s="1878"/>
      <c r="LCN2" s="1878"/>
      <c r="LCO2" s="1878"/>
      <c r="LCP2" s="1878"/>
      <c r="LCQ2" s="1878"/>
      <c r="LCR2" s="1878"/>
      <c r="LCS2" s="1878"/>
      <c r="LCT2" s="1878"/>
      <c r="LCU2" s="1878"/>
      <c r="LCV2" s="1878"/>
      <c r="LCW2" s="1878"/>
      <c r="LCX2" s="1878"/>
      <c r="LCY2" s="1878"/>
      <c r="LCZ2" s="1878"/>
      <c r="LDA2" s="1878"/>
      <c r="LDB2" s="1878"/>
      <c r="LDC2" s="1878"/>
      <c r="LDD2" s="1878"/>
      <c r="LDE2" s="1878"/>
      <c r="LDF2" s="1878"/>
      <c r="LDG2" s="1878"/>
      <c r="LDH2" s="1878"/>
      <c r="LDI2" s="1878"/>
      <c r="LDJ2" s="1878"/>
      <c r="LDK2" s="1878"/>
      <c r="LDL2" s="1878"/>
      <c r="LDM2" s="1878"/>
      <c r="LDN2" s="1878"/>
      <c r="LDO2" s="1878"/>
      <c r="LDP2" s="1878"/>
      <c r="LDQ2" s="1878"/>
      <c r="LDR2" s="1878"/>
      <c r="LDS2" s="1878"/>
      <c r="LDT2" s="1878"/>
      <c r="LDU2" s="1878"/>
      <c r="LDV2" s="1878"/>
      <c r="LDW2" s="1878"/>
      <c r="LDX2" s="1878"/>
      <c r="LDY2" s="1878"/>
      <c r="LDZ2" s="1878"/>
      <c r="LEA2" s="1878"/>
      <c r="LEB2" s="1878"/>
      <c r="LEC2" s="1878"/>
      <c r="LED2" s="1878"/>
      <c r="LEE2" s="1878"/>
      <c r="LEF2" s="1878"/>
      <c r="LEG2" s="1878"/>
      <c r="LEH2" s="1878"/>
      <c r="LEI2" s="1878"/>
      <c r="LEJ2" s="1878"/>
      <c r="LEK2" s="1878"/>
      <c r="LEL2" s="1878"/>
      <c r="LEM2" s="1878"/>
      <c r="LEN2" s="1878"/>
      <c r="LEO2" s="1878"/>
      <c r="LEP2" s="1878"/>
      <c r="LEQ2" s="1878"/>
      <c r="LER2" s="1878"/>
      <c r="LES2" s="1878"/>
      <c r="LET2" s="1878"/>
      <c r="LEU2" s="1878"/>
      <c r="LEV2" s="1878"/>
      <c r="LEW2" s="1878"/>
      <c r="LEX2" s="1878"/>
      <c r="LEY2" s="1878"/>
      <c r="LEZ2" s="1878"/>
      <c r="LFA2" s="1878"/>
      <c r="LFB2" s="1878"/>
      <c r="LFC2" s="1878"/>
      <c r="LFD2" s="1878"/>
      <c r="LFE2" s="1878"/>
      <c r="LFF2" s="1878"/>
      <c r="LFG2" s="1878"/>
      <c r="LFH2" s="1878"/>
      <c r="LFI2" s="1878"/>
      <c r="LFJ2" s="1878"/>
      <c r="LFK2" s="1878"/>
      <c r="LFL2" s="1878"/>
      <c r="LFM2" s="1878"/>
      <c r="LFN2" s="1878"/>
      <c r="LFO2" s="1878"/>
      <c r="LFP2" s="1878"/>
      <c r="LFQ2" s="1878"/>
      <c r="LFR2" s="1878"/>
      <c r="LFS2" s="1878"/>
      <c r="LFT2" s="1878"/>
      <c r="LFU2" s="1878"/>
      <c r="LFV2" s="1878"/>
      <c r="LFW2" s="1878"/>
      <c r="LFX2" s="1878"/>
      <c r="LFY2" s="1878"/>
      <c r="LFZ2" s="1878"/>
      <c r="LGA2" s="1878"/>
      <c r="LGB2" s="1878"/>
      <c r="LGC2" s="1878"/>
      <c r="LGD2" s="1878"/>
      <c r="LGE2" s="1878"/>
      <c r="LGF2" s="1878"/>
      <c r="LGG2" s="1878"/>
      <c r="LGH2" s="1878"/>
      <c r="LGI2" s="1878"/>
      <c r="LGJ2" s="1878"/>
      <c r="LGK2" s="1878"/>
      <c r="LGL2" s="1878"/>
      <c r="LGM2" s="1878"/>
      <c r="LGN2" s="1878"/>
      <c r="LGO2" s="1878"/>
      <c r="LGP2" s="1878"/>
      <c r="LGQ2" s="1878"/>
      <c r="LGR2" s="1878"/>
      <c r="LGS2" s="1878"/>
      <c r="LGT2" s="1878"/>
      <c r="LGU2" s="1878"/>
      <c r="LGV2" s="1878"/>
      <c r="LGW2" s="1878"/>
      <c r="LGX2" s="1878"/>
      <c r="LGY2" s="1878"/>
      <c r="LGZ2" s="1878"/>
      <c r="LHA2" s="1878"/>
      <c r="LHB2" s="1878"/>
      <c r="LHC2" s="1878"/>
      <c r="LHD2" s="1878"/>
      <c r="LHE2" s="1878"/>
      <c r="LHF2" s="1878"/>
      <c r="LHG2" s="1878"/>
      <c r="LHH2" s="1878"/>
      <c r="LHI2" s="1878"/>
      <c r="LHJ2" s="1878"/>
      <c r="LHK2" s="1878"/>
      <c r="LHL2" s="1878"/>
      <c r="LHM2" s="1878"/>
      <c r="LHN2" s="1878"/>
      <c r="LHO2" s="1878"/>
      <c r="LHP2" s="1878"/>
      <c r="LHQ2" s="1878"/>
      <c r="LHR2" s="1878"/>
      <c r="LHS2" s="1878"/>
      <c r="LHT2" s="1878"/>
      <c r="LHU2" s="1878"/>
      <c r="LHV2" s="1878"/>
      <c r="LHW2" s="1878"/>
      <c r="LHX2" s="1878"/>
      <c r="LHY2" s="1878"/>
      <c r="LHZ2" s="1878"/>
      <c r="LIA2" s="1878"/>
      <c r="LIB2" s="1878"/>
      <c r="LIC2" s="1878"/>
      <c r="LID2" s="1878"/>
      <c r="LIE2" s="1878"/>
      <c r="LIF2" s="1878"/>
      <c r="LIG2" s="1878"/>
      <c r="LIH2" s="1878"/>
      <c r="LII2" s="1878"/>
      <c r="LIJ2" s="1878"/>
      <c r="LIK2" s="1878"/>
      <c r="LIL2" s="1878"/>
      <c r="LIM2" s="1878"/>
      <c r="LIN2" s="1878"/>
      <c r="LIO2" s="1878"/>
      <c r="LIP2" s="1878"/>
      <c r="LIQ2" s="1878"/>
      <c r="LIR2" s="1878"/>
      <c r="LIS2" s="1878"/>
      <c r="LIT2" s="1878"/>
      <c r="LIU2" s="1878"/>
      <c r="LIV2" s="1878"/>
      <c r="LIW2" s="1878"/>
      <c r="LIX2" s="1878"/>
      <c r="LIY2" s="1878"/>
      <c r="LIZ2" s="1878"/>
      <c r="LJA2" s="1878"/>
      <c r="LJB2" s="1878"/>
      <c r="LJC2" s="1878"/>
      <c r="LJD2" s="1878"/>
      <c r="LJE2" s="1878"/>
      <c r="LJF2" s="1878"/>
      <c r="LJG2" s="1878"/>
      <c r="LJH2" s="1878"/>
      <c r="LJI2" s="1878"/>
      <c r="LJJ2" s="1878"/>
      <c r="LJK2" s="1878"/>
      <c r="LJL2" s="1878"/>
      <c r="LJM2" s="1878"/>
      <c r="LJN2" s="1878"/>
      <c r="LJO2" s="1878"/>
      <c r="LJP2" s="1878"/>
      <c r="LJQ2" s="1878"/>
      <c r="LJR2" s="1878"/>
      <c r="LJS2" s="1878"/>
      <c r="LJT2" s="1878"/>
      <c r="LJU2" s="1878"/>
      <c r="LJV2" s="1878"/>
      <c r="LJW2" s="1878"/>
      <c r="LJX2" s="1878"/>
      <c r="LJY2" s="1878"/>
      <c r="LJZ2" s="1878"/>
      <c r="LKA2" s="1878"/>
      <c r="LKB2" s="1878"/>
      <c r="LKC2" s="1878"/>
      <c r="LKD2" s="1878"/>
      <c r="LKE2" s="1878"/>
      <c r="LKF2" s="1878"/>
      <c r="LKG2" s="1878"/>
      <c r="LKH2" s="1878"/>
      <c r="LKI2" s="1878"/>
      <c r="LKJ2" s="1878"/>
      <c r="LKK2" s="1878"/>
      <c r="LKL2" s="1878"/>
      <c r="LKM2" s="1878"/>
      <c r="LKN2" s="1878"/>
      <c r="LKO2" s="1878"/>
      <c r="LKP2" s="1878"/>
      <c r="LKQ2" s="1878"/>
      <c r="LKR2" s="1878"/>
      <c r="LKS2" s="1878"/>
      <c r="LKT2" s="1878"/>
      <c r="LKU2" s="1878"/>
      <c r="LKV2" s="1878"/>
      <c r="LKW2" s="1878"/>
      <c r="LKX2" s="1878"/>
      <c r="LKY2" s="1878"/>
      <c r="LKZ2" s="1878"/>
      <c r="LLA2" s="1878"/>
      <c r="LLB2" s="1878"/>
      <c r="LLC2" s="1878"/>
      <c r="LLD2" s="1878"/>
      <c r="LLE2" s="1878"/>
      <c r="LLF2" s="1878"/>
      <c r="LLG2" s="1878"/>
      <c r="LLH2" s="1878"/>
      <c r="LLI2" s="1878"/>
      <c r="LLJ2" s="1878"/>
      <c r="LLK2" s="1878"/>
      <c r="LLL2" s="1878"/>
      <c r="LLM2" s="1878"/>
      <c r="LLN2" s="1878"/>
      <c r="LLO2" s="1878"/>
      <c r="LLP2" s="1878"/>
      <c r="LLQ2" s="1878"/>
      <c r="LLR2" s="1878"/>
      <c r="LLS2" s="1878"/>
      <c r="LLT2" s="1878"/>
      <c r="LLU2" s="1878"/>
      <c r="LLV2" s="1878"/>
      <c r="LLW2" s="1878"/>
      <c r="LLX2" s="1878"/>
      <c r="LLY2" s="1878"/>
      <c r="LLZ2" s="1878"/>
      <c r="LMA2" s="1878"/>
      <c r="LMB2" s="1878"/>
      <c r="LMC2" s="1878"/>
      <c r="LMD2" s="1878"/>
      <c r="LME2" s="1878"/>
      <c r="LMF2" s="1878"/>
      <c r="LMG2" s="1878"/>
      <c r="LMH2" s="1878"/>
      <c r="LMI2" s="1878"/>
      <c r="LMJ2" s="1878"/>
      <c r="LMK2" s="1878"/>
      <c r="LML2" s="1878"/>
      <c r="LMM2" s="1878"/>
      <c r="LMN2" s="1878"/>
      <c r="LMO2" s="1878"/>
      <c r="LMP2" s="1878"/>
      <c r="LMQ2" s="1878"/>
      <c r="LMR2" s="1878"/>
      <c r="LMS2" s="1878"/>
      <c r="LMT2" s="1878"/>
      <c r="LMU2" s="1878"/>
      <c r="LMV2" s="1878"/>
      <c r="LMW2" s="1878"/>
      <c r="LMX2" s="1878"/>
      <c r="LMY2" s="1878"/>
      <c r="LMZ2" s="1878"/>
      <c r="LNA2" s="1878"/>
      <c r="LNB2" s="1878"/>
      <c r="LNC2" s="1878"/>
      <c r="LND2" s="1878"/>
      <c r="LNE2" s="1878"/>
      <c r="LNF2" s="1878"/>
      <c r="LNG2" s="1878"/>
      <c r="LNH2" s="1878"/>
      <c r="LNI2" s="1878"/>
      <c r="LNJ2" s="1878"/>
      <c r="LNK2" s="1878"/>
      <c r="LNL2" s="1878"/>
      <c r="LNM2" s="1878"/>
      <c r="LNN2" s="1878"/>
      <c r="LNO2" s="1878"/>
      <c r="LNP2" s="1878"/>
      <c r="LNQ2" s="1878"/>
      <c r="LNR2" s="1878"/>
      <c r="LNS2" s="1878"/>
      <c r="LNT2" s="1878"/>
      <c r="LNU2" s="1878"/>
      <c r="LNV2" s="1878"/>
      <c r="LNW2" s="1878"/>
      <c r="LNX2" s="1878"/>
      <c r="LNY2" s="1878"/>
      <c r="LNZ2" s="1878"/>
      <c r="LOA2" s="1878"/>
      <c r="LOB2" s="1878"/>
      <c r="LOC2" s="1878"/>
      <c r="LOD2" s="1878"/>
      <c r="LOE2" s="1878"/>
      <c r="LOF2" s="1878"/>
      <c r="LOG2" s="1878"/>
      <c r="LOH2" s="1878"/>
      <c r="LOI2" s="1878"/>
      <c r="LOJ2" s="1878"/>
      <c r="LOK2" s="1878"/>
      <c r="LOL2" s="1878"/>
      <c r="LOM2" s="1878"/>
      <c r="LON2" s="1878"/>
      <c r="LOO2" s="1878"/>
      <c r="LOP2" s="1878"/>
      <c r="LOQ2" s="1878"/>
      <c r="LOR2" s="1878"/>
      <c r="LOS2" s="1878"/>
      <c r="LOT2" s="1878"/>
      <c r="LOU2" s="1878"/>
      <c r="LOV2" s="1878"/>
      <c r="LOW2" s="1878"/>
      <c r="LOX2" s="1878"/>
      <c r="LOY2" s="1878"/>
      <c r="LOZ2" s="1878"/>
      <c r="LPA2" s="1878"/>
      <c r="LPB2" s="1878"/>
      <c r="LPC2" s="1878"/>
      <c r="LPD2" s="1878"/>
      <c r="LPE2" s="1878"/>
      <c r="LPF2" s="1878"/>
      <c r="LPG2" s="1878"/>
      <c r="LPH2" s="1878"/>
      <c r="LPI2" s="1878"/>
      <c r="LPJ2" s="1878"/>
      <c r="LPK2" s="1878"/>
      <c r="LPL2" s="1878"/>
      <c r="LPM2" s="1878"/>
      <c r="LPN2" s="1878"/>
      <c r="LPO2" s="1878"/>
      <c r="LPP2" s="1878"/>
      <c r="LPQ2" s="1878"/>
      <c r="LPR2" s="1878"/>
      <c r="LPS2" s="1878"/>
      <c r="LPT2" s="1878"/>
      <c r="LPU2" s="1878"/>
      <c r="LPV2" s="1878"/>
      <c r="LPW2" s="1878"/>
      <c r="LPX2" s="1878"/>
      <c r="LPY2" s="1878"/>
      <c r="LPZ2" s="1878"/>
      <c r="LQA2" s="1878"/>
      <c r="LQB2" s="1878"/>
      <c r="LQC2" s="1878"/>
      <c r="LQD2" s="1878"/>
      <c r="LQE2" s="1878"/>
      <c r="LQF2" s="1878"/>
      <c r="LQG2" s="1878"/>
      <c r="LQH2" s="1878"/>
      <c r="LQI2" s="1878"/>
      <c r="LQJ2" s="1878"/>
      <c r="LQK2" s="1878"/>
      <c r="LQL2" s="1878"/>
      <c r="LQM2" s="1878"/>
      <c r="LQN2" s="1878"/>
      <c r="LQO2" s="1878"/>
      <c r="LQP2" s="1878"/>
      <c r="LQQ2" s="1878"/>
      <c r="LQR2" s="1878"/>
      <c r="LQS2" s="1878"/>
      <c r="LQT2" s="1878"/>
      <c r="LQU2" s="1878"/>
      <c r="LQV2" s="1878"/>
      <c r="LQW2" s="1878"/>
      <c r="LQX2" s="1878"/>
      <c r="LQY2" s="1878"/>
      <c r="LQZ2" s="1878"/>
      <c r="LRA2" s="1878"/>
      <c r="LRB2" s="1878"/>
      <c r="LRC2" s="1878"/>
      <c r="LRD2" s="1878"/>
      <c r="LRE2" s="1878"/>
      <c r="LRF2" s="1878"/>
      <c r="LRG2" s="1878"/>
      <c r="LRH2" s="1878"/>
      <c r="LRI2" s="1878"/>
      <c r="LRJ2" s="1878"/>
      <c r="LRK2" s="1878"/>
      <c r="LRL2" s="1878"/>
      <c r="LRM2" s="1878"/>
      <c r="LRN2" s="1878"/>
      <c r="LRO2" s="1878"/>
      <c r="LRP2" s="1878"/>
      <c r="LRQ2" s="1878"/>
      <c r="LRR2" s="1878"/>
      <c r="LRS2" s="1878"/>
      <c r="LRT2" s="1878"/>
      <c r="LRU2" s="1878"/>
      <c r="LRV2" s="1878"/>
      <c r="LRW2" s="1878"/>
      <c r="LRX2" s="1878"/>
      <c r="LRY2" s="1878"/>
      <c r="LRZ2" s="1878"/>
      <c r="LSA2" s="1878"/>
      <c r="LSB2" s="1878"/>
      <c r="LSC2" s="1878"/>
      <c r="LSD2" s="1878"/>
      <c r="LSE2" s="1878"/>
      <c r="LSF2" s="1878"/>
      <c r="LSG2" s="1878"/>
      <c r="LSH2" s="1878"/>
      <c r="LSI2" s="1878"/>
      <c r="LSJ2" s="1878"/>
      <c r="LSK2" s="1878"/>
      <c r="LSL2" s="1878"/>
      <c r="LSM2" s="1878"/>
      <c r="LSN2" s="1878"/>
      <c r="LSO2" s="1878"/>
      <c r="LSP2" s="1878"/>
      <c r="LSQ2" s="1878"/>
      <c r="LSR2" s="1878"/>
      <c r="LSS2" s="1878"/>
      <c r="LST2" s="1878"/>
      <c r="LSU2" s="1878"/>
      <c r="LSV2" s="1878"/>
      <c r="LSW2" s="1878"/>
      <c r="LSX2" s="1878"/>
      <c r="LSY2" s="1878"/>
      <c r="LSZ2" s="1878"/>
      <c r="LTA2" s="1878"/>
      <c r="LTB2" s="1878"/>
      <c r="LTC2" s="1878"/>
      <c r="LTD2" s="1878"/>
      <c r="LTE2" s="1878"/>
      <c r="LTF2" s="1878"/>
      <c r="LTG2" s="1878"/>
      <c r="LTH2" s="1878"/>
      <c r="LTI2" s="1878"/>
      <c r="LTJ2" s="1878"/>
      <c r="LTK2" s="1878"/>
      <c r="LTL2" s="1878"/>
      <c r="LTM2" s="1878"/>
      <c r="LTN2" s="1878"/>
      <c r="LTO2" s="1878"/>
      <c r="LTP2" s="1878"/>
      <c r="LTQ2" s="1878"/>
      <c r="LTR2" s="1878"/>
      <c r="LTS2" s="1878"/>
      <c r="LTT2" s="1878"/>
      <c r="LTU2" s="1878"/>
      <c r="LTV2" s="1878"/>
      <c r="LTW2" s="1878"/>
      <c r="LTX2" s="1878"/>
      <c r="LTY2" s="1878"/>
      <c r="LTZ2" s="1878"/>
      <c r="LUA2" s="1878"/>
      <c r="LUB2" s="1878"/>
      <c r="LUC2" s="1878"/>
      <c r="LUD2" s="1878"/>
      <c r="LUE2" s="1878"/>
      <c r="LUF2" s="1878"/>
      <c r="LUG2" s="1878"/>
      <c r="LUH2" s="1878"/>
      <c r="LUI2" s="1878"/>
      <c r="LUJ2" s="1878"/>
      <c r="LUK2" s="1878"/>
      <c r="LUL2" s="1878"/>
      <c r="LUM2" s="1878"/>
      <c r="LUN2" s="1878"/>
      <c r="LUO2" s="1878"/>
      <c r="LUP2" s="1878"/>
      <c r="LUQ2" s="1878"/>
      <c r="LUR2" s="1878"/>
      <c r="LUS2" s="1878"/>
      <c r="LUT2" s="1878"/>
      <c r="LUU2" s="1878"/>
      <c r="LUV2" s="1878"/>
      <c r="LUW2" s="1878"/>
      <c r="LUX2" s="1878"/>
      <c r="LUY2" s="1878"/>
      <c r="LUZ2" s="1878"/>
      <c r="LVA2" s="1878"/>
      <c r="LVB2" s="1878"/>
      <c r="LVC2" s="1878"/>
      <c r="LVD2" s="1878"/>
      <c r="LVE2" s="1878"/>
      <c r="LVF2" s="1878"/>
      <c r="LVG2" s="1878"/>
      <c r="LVH2" s="1878"/>
      <c r="LVI2" s="1878"/>
      <c r="LVJ2" s="1878"/>
      <c r="LVK2" s="1878"/>
      <c r="LVL2" s="1878"/>
      <c r="LVM2" s="1878"/>
      <c r="LVN2" s="1878"/>
      <c r="LVO2" s="1878"/>
      <c r="LVP2" s="1878"/>
      <c r="LVQ2" s="1878"/>
      <c r="LVR2" s="1878"/>
      <c r="LVS2" s="1878"/>
      <c r="LVT2" s="1878"/>
      <c r="LVU2" s="1878"/>
      <c r="LVV2" s="1878"/>
      <c r="LVW2" s="1878"/>
      <c r="LVX2" s="1878"/>
      <c r="LVY2" s="1878"/>
      <c r="LVZ2" s="1878"/>
      <c r="LWA2" s="1878"/>
      <c r="LWB2" s="1878"/>
      <c r="LWC2" s="1878"/>
      <c r="LWD2" s="1878"/>
      <c r="LWE2" s="1878"/>
      <c r="LWF2" s="1878"/>
      <c r="LWG2" s="1878"/>
      <c r="LWH2" s="1878"/>
      <c r="LWI2" s="1878"/>
      <c r="LWJ2" s="1878"/>
      <c r="LWK2" s="1878"/>
      <c r="LWL2" s="1878"/>
      <c r="LWM2" s="1878"/>
      <c r="LWN2" s="1878"/>
      <c r="LWO2" s="1878"/>
      <c r="LWP2" s="1878"/>
      <c r="LWQ2" s="1878"/>
      <c r="LWR2" s="1878"/>
      <c r="LWS2" s="1878"/>
      <c r="LWT2" s="1878"/>
      <c r="LWU2" s="1878"/>
      <c r="LWV2" s="1878"/>
      <c r="LWW2" s="1878"/>
      <c r="LWX2" s="1878"/>
      <c r="LWY2" s="1878"/>
      <c r="LWZ2" s="1878"/>
      <c r="LXA2" s="1878"/>
      <c r="LXB2" s="1878"/>
      <c r="LXC2" s="1878"/>
      <c r="LXD2" s="1878"/>
      <c r="LXE2" s="1878"/>
      <c r="LXF2" s="1878"/>
      <c r="LXG2" s="1878"/>
      <c r="LXH2" s="1878"/>
      <c r="LXI2" s="1878"/>
      <c r="LXJ2" s="1878"/>
      <c r="LXK2" s="1878"/>
      <c r="LXL2" s="1878"/>
      <c r="LXM2" s="1878"/>
      <c r="LXN2" s="1878"/>
      <c r="LXO2" s="1878"/>
      <c r="LXP2" s="1878"/>
      <c r="LXQ2" s="1878"/>
      <c r="LXR2" s="1878"/>
      <c r="LXS2" s="1878"/>
      <c r="LXT2" s="1878"/>
      <c r="LXU2" s="1878"/>
      <c r="LXV2" s="1878"/>
      <c r="LXW2" s="1878"/>
      <c r="LXX2" s="1878"/>
      <c r="LXY2" s="1878"/>
      <c r="LXZ2" s="1878"/>
      <c r="LYA2" s="1878"/>
      <c r="LYB2" s="1878"/>
      <c r="LYC2" s="1878"/>
      <c r="LYD2" s="1878"/>
      <c r="LYE2" s="1878"/>
      <c r="LYF2" s="1878"/>
      <c r="LYG2" s="1878"/>
      <c r="LYH2" s="1878"/>
      <c r="LYI2" s="1878"/>
      <c r="LYJ2" s="1878"/>
      <c r="LYK2" s="1878"/>
      <c r="LYL2" s="1878"/>
      <c r="LYM2" s="1878"/>
      <c r="LYN2" s="1878"/>
      <c r="LYO2" s="1878"/>
      <c r="LYP2" s="1878"/>
      <c r="LYQ2" s="1878"/>
      <c r="LYR2" s="1878"/>
      <c r="LYS2" s="1878"/>
      <c r="LYT2" s="1878"/>
      <c r="LYU2" s="1878"/>
      <c r="LYV2" s="1878"/>
      <c r="LYW2" s="1878"/>
      <c r="LYX2" s="1878"/>
      <c r="LYY2" s="1878"/>
      <c r="LYZ2" s="1878"/>
      <c r="LZA2" s="1878"/>
      <c r="LZB2" s="1878"/>
      <c r="LZC2" s="1878"/>
      <c r="LZD2" s="1878"/>
      <c r="LZE2" s="1878"/>
      <c r="LZF2" s="1878"/>
      <c r="LZG2" s="1878"/>
      <c r="LZH2" s="1878"/>
      <c r="LZI2" s="1878"/>
      <c r="LZJ2" s="1878"/>
      <c r="LZK2" s="1878"/>
      <c r="LZL2" s="1878"/>
      <c r="LZM2" s="1878"/>
      <c r="LZN2" s="1878"/>
      <c r="LZO2" s="1878"/>
      <c r="LZP2" s="1878"/>
      <c r="LZQ2" s="1878"/>
      <c r="LZR2" s="1878"/>
      <c r="LZS2" s="1878"/>
      <c r="LZT2" s="1878"/>
      <c r="LZU2" s="1878"/>
      <c r="LZV2" s="1878"/>
      <c r="LZW2" s="1878"/>
      <c r="LZX2" s="1878"/>
      <c r="LZY2" s="1878"/>
      <c r="LZZ2" s="1878"/>
      <c r="MAA2" s="1878"/>
      <c r="MAB2" s="1878"/>
      <c r="MAC2" s="1878"/>
      <c r="MAD2" s="1878"/>
      <c r="MAE2" s="1878"/>
      <c r="MAF2" s="1878"/>
      <c r="MAG2" s="1878"/>
      <c r="MAH2" s="1878"/>
      <c r="MAI2" s="1878"/>
      <c r="MAJ2" s="1878"/>
      <c r="MAK2" s="1878"/>
      <c r="MAL2" s="1878"/>
      <c r="MAM2" s="1878"/>
      <c r="MAN2" s="1878"/>
      <c r="MAO2" s="1878"/>
      <c r="MAP2" s="1878"/>
      <c r="MAQ2" s="1878"/>
      <c r="MAR2" s="1878"/>
      <c r="MAS2" s="1878"/>
      <c r="MAT2" s="1878"/>
      <c r="MAU2" s="1878"/>
      <c r="MAV2" s="1878"/>
      <c r="MAW2" s="1878"/>
      <c r="MAX2" s="1878"/>
      <c r="MAY2" s="1878"/>
      <c r="MAZ2" s="1878"/>
      <c r="MBA2" s="1878"/>
      <c r="MBB2" s="1878"/>
      <c r="MBC2" s="1878"/>
      <c r="MBD2" s="1878"/>
      <c r="MBE2" s="1878"/>
      <c r="MBF2" s="1878"/>
      <c r="MBG2" s="1878"/>
      <c r="MBH2" s="1878"/>
      <c r="MBI2" s="1878"/>
      <c r="MBJ2" s="1878"/>
      <c r="MBK2" s="1878"/>
      <c r="MBL2" s="1878"/>
      <c r="MBM2" s="1878"/>
      <c r="MBN2" s="1878"/>
      <c r="MBO2" s="1878"/>
      <c r="MBP2" s="1878"/>
      <c r="MBQ2" s="1878"/>
      <c r="MBR2" s="1878"/>
      <c r="MBS2" s="1878"/>
      <c r="MBT2" s="1878"/>
      <c r="MBU2" s="1878"/>
      <c r="MBV2" s="1878"/>
      <c r="MBW2" s="1878"/>
      <c r="MBX2" s="1878"/>
      <c r="MBY2" s="1878"/>
      <c r="MBZ2" s="1878"/>
      <c r="MCA2" s="1878"/>
      <c r="MCB2" s="1878"/>
      <c r="MCC2" s="1878"/>
      <c r="MCD2" s="1878"/>
      <c r="MCE2" s="1878"/>
      <c r="MCF2" s="1878"/>
      <c r="MCG2" s="1878"/>
      <c r="MCH2" s="1878"/>
      <c r="MCI2" s="1878"/>
      <c r="MCJ2" s="1878"/>
      <c r="MCK2" s="1878"/>
      <c r="MCL2" s="1878"/>
      <c r="MCM2" s="1878"/>
      <c r="MCN2" s="1878"/>
      <c r="MCO2" s="1878"/>
      <c r="MCP2" s="1878"/>
      <c r="MCQ2" s="1878"/>
      <c r="MCR2" s="1878"/>
      <c r="MCS2" s="1878"/>
      <c r="MCT2" s="1878"/>
      <c r="MCU2" s="1878"/>
      <c r="MCV2" s="1878"/>
      <c r="MCW2" s="1878"/>
      <c r="MCX2" s="1878"/>
      <c r="MCY2" s="1878"/>
      <c r="MCZ2" s="1878"/>
      <c r="MDA2" s="1878"/>
      <c r="MDB2" s="1878"/>
      <c r="MDC2" s="1878"/>
      <c r="MDD2" s="1878"/>
      <c r="MDE2" s="1878"/>
      <c r="MDF2" s="1878"/>
      <c r="MDG2" s="1878"/>
      <c r="MDH2" s="1878"/>
      <c r="MDI2" s="1878"/>
      <c r="MDJ2" s="1878"/>
      <c r="MDK2" s="1878"/>
      <c r="MDL2" s="1878"/>
      <c r="MDM2" s="1878"/>
      <c r="MDN2" s="1878"/>
      <c r="MDO2" s="1878"/>
      <c r="MDP2" s="1878"/>
      <c r="MDQ2" s="1878"/>
      <c r="MDR2" s="1878"/>
      <c r="MDS2" s="1878"/>
      <c r="MDT2" s="1878"/>
      <c r="MDU2" s="1878"/>
      <c r="MDV2" s="1878"/>
      <c r="MDW2" s="1878"/>
      <c r="MDX2" s="1878"/>
      <c r="MDY2" s="1878"/>
      <c r="MDZ2" s="1878"/>
      <c r="MEA2" s="1878"/>
      <c r="MEB2" s="1878"/>
      <c r="MEC2" s="1878"/>
      <c r="MED2" s="1878"/>
      <c r="MEE2" s="1878"/>
      <c r="MEF2" s="1878"/>
      <c r="MEG2" s="1878"/>
      <c r="MEH2" s="1878"/>
      <c r="MEI2" s="1878"/>
      <c r="MEJ2" s="1878"/>
      <c r="MEK2" s="1878"/>
      <c r="MEL2" s="1878"/>
      <c r="MEM2" s="1878"/>
      <c r="MEN2" s="1878"/>
      <c r="MEO2" s="1878"/>
      <c r="MEP2" s="1878"/>
      <c r="MEQ2" s="1878"/>
      <c r="MER2" s="1878"/>
      <c r="MES2" s="1878"/>
      <c r="MET2" s="1878"/>
      <c r="MEU2" s="1878"/>
      <c r="MEV2" s="1878"/>
      <c r="MEW2" s="1878"/>
      <c r="MEX2" s="1878"/>
      <c r="MEY2" s="1878"/>
      <c r="MEZ2" s="1878"/>
      <c r="MFA2" s="1878"/>
      <c r="MFB2" s="1878"/>
      <c r="MFC2" s="1878"/>
      <c r="MFD2" s="1878"/>
      <c r="MFE2" s="1878"/>
      <c r="MFF2" s="1878"/>
      <c r="MFG2" s="1878"/>
      <c r="MFH2" s="1878"/>
      <c r="MFI2" s="1878"/>
      <c r="MFJ2" s="1878"/>
      <c r="MFK2" s="1878"/>
      <c r="MFL2" s="1878"/>
      <c r="MFM2" s="1878"/>
      <c r="MFN2" s="1878"/>
      <c r="MFO2" s="1878"/>
      <c r="MFP2" s="1878"/>
      <c r="MFQ2" s="1878"/>
      <c r="MFR2" s="1878"/>
      <c r="MFS2" s="1878"/>
      <c r="MFT2" s="1878"/>
      <c r="MFU2" s="1878"/>
      <c r="MFV2" s="1878"/>
      <c r="MFW2" s="1878"/>
      <c r="MFX2" s="1878"/>
      <c r="MFY2" s="1878"/>
      <c r="MFZ2" s="1878"/>
      <c r="MGA2" s="1878"/>
      <c r="MGB2" s="1878"/>
      <c r="MGC2" s="1878"/>
      <c r="MGD2" s="1878"/>
      <c r="MGE2" s="1878"/>
      <c r="MGF2" s="1878"/>
      <c r="MGG2" s="1878"/>
      <c r="MGH2" s="1878"/>
      <c r="MGI2" s="1878"/>
      <c r="MGJ2" s="1878"/>
      <c r="MGK2" s="1878"/>
      <c r="MGL2" s="1878"/>
      <c r="MGM2" s="1878"/>
      <c r="MGN2" s="1878"/>
      <c r="MGO2" s="1878"/>
      <c r="MGP2" s="1878"/>
      <c r="MGQ2" s="1878"/>
      <c r="MGR2" s="1878"/>
      <c r="MGS2" s="1878"/>
      <c r="MGT2" s="1878"/>
      <c r="MGU2" s="1878"/>
      <c r="MGV2" s="1878"/>
      <c r="MGW2" s="1878"/>
      <c r="MGX2" s="1878"/>
      <c r="MGY2" s="1878"/>
      <c r="MGZ2" s="1878"/>
      <c r="MHA2" s="1878"/>
      <c r="MHB2" s="1878"/>
      <c r="MHC2" s="1878"/>
      <c r="MHD2" s="1878"/>
      <c r="MHE2" s="1878"/>
      <c r="MHF2" s="1878"/>
      <c r="MHG2" s="1878"/>
      <c r="MHH2" s="1878"/>
      <c r="MHI2" s="1878"/>
      <c r="MHJ2" s="1878"/>
      <c r="MHK2" s="1878"/>
      <c r="MHL2" s="1878"/>
      <c r="MHM2" s="1878"/>
      <c r="MHN2" s="1878"/>
      <c r="MHO2" s="1878"/>
      <c r="MHP2" s="1878"/>
      <c r="MHQ2" s="1878"/>
      <c r="MHR2" s="1878"/>
      <c r="MHS2" s="1878"/>
      <c r="MHT2" s="1878"/>
      <c r="MHU2" s="1878"/>
      <c r="MHV2" s="1878"/>
      <c r="MHW2" s="1878"/>
      <c r="MHX2" s="1878"/>
      <c r="MHY2" s="1878"/>
      <c r="MHZ2" s="1878"/>
      <c r="MIA2" s="1878"/>
      <c r="MIB2" s="1878"/>
      <c r="MIC2" s="1878"/>
      <c r="MID2" s="1878"/>
      <c r="MIE2" s="1878"/>
      <c r="MIF2" s="1878"/>
      <c r="MIG2" s="1878"/>
      <c r="MIH2" s="1878"/>
      <c r="MII2" s="1878"/>
      <c r="MIJ2" s="1878"/>
      <c r="MIK2" s="1878"/>
      <c r="MIL2" s="1878"/>
      <c r="MIM2" s="1878"/>
      <c r="MIN2" s="1878"/>
      <c r="MIO2" s="1878"/>
      <c r="MIP2" s="1878"/>
      <c r="MIQ2" s="1878"/>
      <c r="MIR2" s="1878"/>
      <c r="MIS2" s="1878"/>
      <c r="MIT2" s="1878"/>
      <c r="MIU2" s="1878"/>
      <c r="MIV2" s="1878"/>
      <c r="MIW2" s="1878"/>
      <c r="MIX2" s="1878"/>
      <c r="MIY2" s="1878"/>
      <c r="MIZ2" s="1878"/>
      <c r="MJA2" s="1878"/>
      <c r="MJB2" s="1878"/>
      <c r="MJC2" s="1878"/>
      <c r="MJD2" s="1878"/>
      <c r="MJE2" s="1878"/>
      <c r="MJF2" s="1878"/>
      <c r="MJG2" s="1878"/>
      <c r="MJH2" s="1878"/>
      <c r="MJI2" s="1878"/>
      <c r="MJJ2" s="1878"/>
      <c r="MJK2" s="1878"/>
      <c r="MJL2" s="1878"/>
      <c r="MJM2" s="1878"/>
      <c r="MJN2" s="1878"/>
      <c r="MJO2" s="1878"/>
      <c r="MJP2" s="1878"/>
      <c r="MJQ2" s="1878"/>
      <c r="MJR2" s="1878"/>
      <c r="MJS2" s="1878"/>
      <c r="MJT2" s="1878"/>
      <c r="MJU2" s="1878"/>
      <c r="MJV2" s="1878"/>
      <c r="MJW2" s="1878"/>
      <c r="MJX2" s="1878"/>
      <c r="MJY2" s="1878"/>
      <c r="MJZ2" s="1878"/>
      <c r="MKA2" s="1878"/>
      <c r="MKB2" s="1878"/>
      <c r="MKC2" s="1878"/>
      <c r="MKD2" s="1878"/>
      <c r="MKE2" s="1878"/>
      <c r="MKF2" s="1878"/>
      <c r="MKG2" s="1878"/>
      <c r="MKH2" s="1878"/>
      <c r="MKI2" s="1878"/>
      <c r="MKJ2" s="1878"/>
      <c r="MKK2" s="1878"/>
      <c r="MKL2" s="1878"/>
      <c r="MKM2" s="1878"/>
      <c r="MKN2" s="1878"/>
      <c r="MKO2" s="1878"/>
      <c r="MKP2" s="1878"/>
      <c r="MKQ2" s="1878"/>
      <c r="MKR2" s="1878"/>
      <c r="MKS2" s="1878"/>
      <c r="MKT2" s="1878"/>
      <c r="MKU2" s="1878"/>
      <c r="MKV2" s="1878"/>
      <c r="MKW2" s="1878"/>
      <c r="MKX2" s="1878"/>
      <c r="MKY2" s="1878"/>
      <c r="MKZ2" s="1878"/>
      <c r="MLA2" s="1878"/>
      <c r="MLB2" s="1878"/>
      <c r="MLC2" s="1878"/>
      <c r="MLD2" s="1878"/>
      <c r="MLE2" s="1878"/>
      <c r="MLF2" s="1878"/>
      <c r="MLG2" s="1878"/>
      <c r="MLH2" s="1878"/>
      <c r="MLI2" s="1878"/>
      <c r="MLJ2" s="1878"/>
      <c r="MLK2" s="1878"/>
      <c r="MLL2" s="1878"/>
      <c r="MLM2" s="1878"/>
      <c r="MLN2" s="1878"/>
      <c r="MLO2" s="1878"/>
      <c r="MLP2" s="1878"/>
      <c r="MLQ2" s="1878"/>
      <c r="MLR2" s="1878"/>
      <c r="MLS2" s="1878"/>
      <c r="MLT2" s="1878"/>
      <c r="MLU2" s="1878"/>
      <c r="MLV2" s="1878"/>
      <c r="MLW2" s="1878"/>
      <c r="MLX2" s="1878"/>
      <c r="MLY2" s="1878"/>
      <c r="MLZ2" s="1878"/>
      <c r="MMA2" s="1878"/>
      <c r="MMB2" s="1878"/>
      <c r="MMC2" s="1878"/>
      <c r="MMD2" s="1878"/>
      <c r="MME2" s="1878"/>
      <c r="MMF2" s="1878"/>
      <c r="MMG2" s="1878"/>
      <c r="MMH2" s="1878"/>
      <c r="MMI2" s="1878"/>
      <c r="MMJ2" s="1878"/>
      <c r="MMK2" s="1878"/>
      <c r="MML2" s="1878"/>
      <c r="MMM2" s="1878"/>
      <c r="MMN2" s="1878"/>
      <c r="MMO2" s="1878"/>
      <c r="MMP2" s="1878"/>
      <c r="MMQ2" s="1878"/>
      <c r="MMR2" s="1878"/>
      <c r="MMS2" s="1878"/>
      <c r="MMT2" s="1878"/>
      <c r="MMU2" s="1878"/>
      <c r="MMV2" s="1878"/>
      <c r="MMW2" s="1878"/>
      <c r="MMX2" s="1878"/>
      <c r="MMY2" s="1878"/>
      <c r="MMZ2" s="1878"/>
      <c r="MNA2" s="1878"/>
      <c r="MNB2" s="1878"/>
      <c r="MNC2" s="1878"/>
      <c r="MND2" s="1878"/>
      <c r="MNE2" s="1878"/>
      <c r="MNF2" s="1878"/>
      <c r="MNG2" s="1878"/>
      <c r="MNH2" s="1878"/>
      <c r="MNI2" s="1878"/>
      <c r="MNJ2" s="1878"/>
      <c r="MNK2" s="1878"/>
      <c r="MNL2" s="1878"/>
      <c r="MNM2" s="1878"/>
      <c r="MNN2" s="1878"/>
      <c r="MNO2" s="1878"/>
      <c r="MNP2" s="1878"/>
      <c r="MNQ2" s="1878"/>
      <c r="MNR2" s="1878"/>
      <c r="MNS2" s="1878"/>
      <c r="MNT2" s="1878"/>
      <c r="MNU2" s="1878"/>
      <c r="MNV2" s="1878"/>
      <c r="MNW2" s="1878"/>
      <c r="MNX2" s="1878"/>
      <c r="MNY2" s="1878"/>
      <c r="MNZ2" s="1878"/>
      <c r="MOA2" s="1878"/>
      <c r="MOB2" s="1878"/>
      <c r="MOC2" s="1878"/>
      <c r="MOD2" s="1878"/>
      <c r="MOE2" s="1878"/>
      <c r="MOF2" s="1878"/>
      <c r="MOG2" s="1878"/>
      <c r="MOH2" s="1878"/>
      <c r="MOI2" s="1878"/>
      <c r="MOJ2" s="1878"/>
      <c r="MOK2" s="1878"/>
      <c r="MOL2" s="1878"/>
      <c r="MOM2" s="1878"/>
      <c r="MON2" s="1878"/>
      <c r="MOO2" s="1878"/>
      <c r="MOP2" s="1878"/>
      <c r="MOQ2" s="1878"/>
      <c r="MOR2" s="1878"/>
      <c r="MOS2" s="1878"/>
      <c r="MOT2" s="1878"/>
      <c r="MOU2" s="1878"/>
      <c r="MOV2" s="1878"/>
      <c r="MOW2" s="1878"/>
      <c r="MOX2" s="1878"/>
      <c r="MOY2" s="1878"/>
      <c r="MOZ2" s="1878"/>
      <c r="MPA2" s="1878"/>
      <c r="MPB2" s="1878"/>
      <c r="MPC2" s="1878"/>
      <c r="MPD2" s="1878"/>
      <c r="MPE2" s="1878"/>
      <c r="MPF2" s="1878"/>
      <c r="MPG2" s="1878"/>
      <c r="MPH2" s="1878"/>
      <c r="MPI2" s="1878"/>
      <c r="MPJ2" s="1878"/>
      <c r="MPK2" s="1878"/>
      <c r="MPL2" s="1878"/>
      <c r="MPM2" s="1878"/>
      <c r="MPN2" s="1878"/>
      <c r="MPO2" s="1878"/>
      <c r="MPP2" s="1878"/>
      <c r="MPQ2" s="1878"/>
      <c r="MPR2" s="1878"/>
      <c r="MPS2" s="1878"/>
      <c r="MPT2" s="1878"/>
      <c r="MPU2" s="1878"/>
      <c r="MPV2" s="1878"/>
      <c r="MPW2" s="1878"/>
      <c r="MPX2" s="1878"/>
      <c r="MPY2" s="1878"/>
      <c r="MPZ2" s="1878"/>
      <c r="MQA2" s="1878"/>
      <c r="MQB2" s="1878"/>
      <c r="MQC2" s="1878"/>
      <c r="MQD2" s="1878"/>
      <c r="MQE2" s="1878"/>
      <c r="MQF2" s="1878"/>
      <c r="MQG2" s="1878"/>
      <c r="MQH2" s="1878"/>
      <c r="MQI2" s="1878"/>
      <c r="MQJ2" s="1878"/>
      <c r="MQK2" s="1878"/>
      <c r="MQL2" s="1878"/>
      <c r="MQM2" s="1878"/>
      <c r="MQN2" s="1878"/>
      <c r="MQO2" s="1878"/>
      <c r="MQP2" s="1878"/>
      <c r="MQQ2" s="1878"/>
      <c r="MQR2" s="1878"/>
      <c r="MQS2" s="1878"/>
      <c r="MQT2" s="1878"/>
      <c r="MQU2" s="1878"/>
      <c r="MQV2" s="1878"/>
      <c r="MQW2" s="1878"/>
      <c r="MQX2" s="1878"/>
      <c r="MQY2" s="1878"/>
      <c r="MQZ2" s="1878"/>
      <c r="MRA2" s="1878"/>
      <c r="MRB2" s="1878"/>
      <c r="MRC2" s="1878"/>
      <c r="MRD2" s="1878"/>
      <c r="MRE2" s="1878"/>
      <c r="MRF2" s="1878"/>
      <c r="MRG2" s="1878"/>
      <c r="MRH2" s="1878"/>
      <c r="MRI2" s="1878"/>
      <c r="MRJ2" s="1878"/>
      <c r="MRK2" s="1878"/>
      <c r="MRL2" s="1878"/>
      <c r="MRM2" s="1878"/>
      <c r="MRN2" s="1878"/>
      <c r="MRO2" s="1878"/>
      <c r="MRP2" s="1878"/>
      <c r="MRQ2" s="1878"/>
      <c r="MRR2" s="1878"/>
      <c r="MRS2" s="1878"/>
      <c r="MRT2" s="1878"/>
      <c r="MRU2" s="1878"/>
      <c r="MRV2" s="1878"/>
      <c r="MRW2" s="1878"/>
      <c r="MRX2" s="1878"/>
      <c r="MRY2" s="1878"/>
      <c r="MRZ2" s="1878"/>
      <c r="MSA2" s="1878"/>
      <c r="MSB2" s="1878"/>
      <c r="MSC2" s="1878"/>
      <c r="MSD2" s="1878"/>
      <c r="MSE2" s="1878"/>
      <c r="MSF2" s="1878"/>
      <c r="MSG2" s="1878"/>
      <c r="MSH2" s="1878"/>
      <c r="MSI2" s="1878"/>
      <c r="MSJ2" s="1878"/>
      <c r="MSK2" s="1878"/>
      <c r="MSL2" s="1878"/>
      <c r="MSM2" s="1878"/>
      <c r="MSN2" s="1878"/>
      <c r="MSO2" s="1878"/>
      <c r="MSP2" s="1878"/>
      <c r="MSQ2" s="1878"/>
      <c r="MSR2" s="1878"/>
      <c r="MSS2" s="1878"/>
      <c r="MST2" s="1878"/>
      <c r="MSU2" s="1878"/>
      <c r="MSV2" s="1878"/>
      <c r="MSW2" s="1878"/>
      <c r="MSX2" s="1878"/>
      <c r="MSY2" s="1878"/>
      <c r="MSZ2" s="1878"/>
      <c r="MTA2" s="1878"/>
      <c r="MTB2" s="1878"/>
      <c r="MTC2" s="1878"/>
      <c r="MTD2" s="1878"/>
      <c r="MTE2" s="1878"/>
      <c r="MTF2" s="1878"/>
      <c r="MTG2" s="1878"/>
      <c r="MTH2" s="1878"/>
      <c r="MTI2" s="1878"/>
      <c r="MTJ2" s="1878"/>
      <c r="MTK2" s="1878"/>
      <c r="MTL2" s="1878"/>
      <c r="MTM2" s="1878"/>
      <c r="MTN2" s="1878"/>
      <c r="MTO2" s="1878"/>
      <c r="MTP2" s="1878"/>
      <c r="MTQ2" s="1878"/>
      <c r="MTR2" s="1878"/>
      <c r="MTS2" s="1878"/>
      <c r="MTT2" s="1878"/>
      <c r="MTU2" s="1878"/>
      <c r="MTV2" s="1878"/>
      <c r="MTW2" s="1878"/>
      <c r="MTX2" s="1878"/>
      <c r="MTY2" s="1878"/>
      <c r="MTZ2" s="1878"/>
      <c r="MUA2" s="1878"/>
      <c r="MUB2" s="1878"/>
      <c r="MUC2" s="1878"/>
      <c r="MUD2" s="1878"/>
      <c r="MUE2" s="1878"/>
      <c r="MUF2" s="1878"/>
      <c r="MUG2" s="1878"/>
      <c r="MUH2" s="1878"/>
      <c r="MUI2" s="1878"/>
      <c r="MUJ2" s="1878"/>
      <c r="MUK2" s="1878"/>
      <c r="MUL2" s="1878"/>
      <c r="MUM2" s="1878"/>
      <c r="MUN2" s="1878"/>
      <c r="MUO2" s="1878"/>
      <c r="MUP2" s="1878"/>
      <c r="MUQ2" s="1878"/>
      <c r="MUR2" s="1878"/>
      <c r="MUS2" s="1878"/>
      <c r="MUT2" s="1878"/>
      <c r="MUU2" s="1878"/>
      <c r="MUV2" s="1878"/>
      <c r="MUW2" s="1878"/>
      <c r="MUX2" s="1878"/>
      <c r="MUY2" s="1878"/>
      <c r="MUZ2" s="1878"/>
      <c r="MVA2" s="1878"/>
      <c r="MVB2" s="1878"/>
      <c r="MVC2" s="1878"/>
      <c r="MVD2" s="1878"/>
      <c r="MVE2" s="1878"/>
      <c r="MVF2" s="1878"/>
      <c r="MVG2" s="1878"/>
      <c r="MVH2" s="1878"/>
      <c r="MVI2" s="1878"/>
      <c r="MVJ2" s="1878"/>
      <c r="MVK2" s="1878"/>
      <c r="MVL2" s="1878"/>
      <c r="MVM2" s="1878"/>
      <c r="MVN2" s="1878"/>
      <c r="MVO2" s="1878"/>
      <c r="MVP2" s="1878"/>
      <c r="MVQ2" s="1878"/>
      <c r="MVR2" s="1878"/>
      <c r="MVS2" s="1878"/>
      <c r="MVT2" s="1878"/>
      <c r="MVU2" s="1878"/>
      <c r="MVV2" s="1878"/>
      <c r="MVW2" s="1878"/>
      <c r="MVX2" s="1878"/>
      <c r="MVY2" s="1878"/>
      <c r="MVZ2" s="1878"/>
      <c r="MWA2" s="1878"/>
      <c r="MWB2" s="1878"/>
      <c r="MWC2" s="1878"/>
      <c r="MWD2" s="1878"/>
      <c r="MWE2" s="1878"/>
      <c r="MWF2" s="1878"/>
      <c r="MWG2" s="1878"/>
      <c r="MWH2" s="1878"/>
      <c r="MWI2" s="1878"/>
      <c r="MWJ2" s="1878"/>
      <c r="MWK2" s="1878"/>
      <c r="MWL2" s="1878"/>
      <c r="MWM2" s="1878"/>
      <c r="MWN2" s="1878"/>
      <c r="MWO2" s="1878"/>
      <c r="MWP2" s="1878"/>
      <c r="MWQ2" s="1878"/>
      <c r="MWR2" s="1878"/>
      <c r="MWS2" s="1878"/>
      <c r="MWT2" s="1878"/>
      <c r="MWU2" s="1878"/>
      <c r="MWV2" s="1878"/>
      <c r="MWW2" s="1878"/>
      <c r="MWX2" s="1878"/>
      <c r="MWY2" s="1878"/>
      <c r="MWZ2" s="1878"/>
      <c r="MXA2" s="1878"/>
      <c r="MXB2" s="1878"/>
      <c r="MXC2" s="1878"/>
      <c r="MXD2" s="1878"/>
      <c r="MXE2" s="1878"/>
      <c r="MXF2" s="1878"/>
      <c r="MXG2" s="1878"/>
      <c r="MXH2" s="1878"/>
      <c r="MXI2" s="1878"/>
      <c r="MXJ2" s="1878"/>
      <c r="MXK2" s="1878"/>
      <c r="MXL2" s="1878"/>
      <c r="MXM2" s="1878"/>
      <c r="MXN2" s="1878"/>
      <c r="MXO2" s="1878"/>
      <c r="MXP2" s="1878"/>
      <c r="MXQ2" s="1878"/>
      <c r="MXR2" s="1878"/>
      <c r="MXS2" s="1878"/>
      <c r="MXT2" s="1878"/>
      <c r="MXU2" s="1878"/>
      <c r="MXV2" s="1878"/>
      <c r="MXW2" s="1878"/>
      <c r="MXX2" s="1878"/>
      <c r="MXY2" s="1878"/>
      <c r="MXZ2" s="1878"/>
      <c r="MYA2" s="1878"/>
      <c r="MYB2" s="1878"/>
      <c r="MYC2" s="1878"/>
      <c r="MYD2" s="1878"/>
      <c r="MYE2" s="1878"/>
      <c r="MYF2" s="1878"/>
      <c r="MYG2" s="1878"/>
      <c r="MYH2" s="1878"/>
      <c r="MYI2" s="1878"/>
      <c r="MYJ2" s="1878"/>
      <c r="MYK2" s="1878"/>
      <c r="MYL2" s="1878"/>
      <c r="MYM2" s="1878"/>
      <c r="MYN2" s="1878"/>
      <c r="MYO2" s="1878"/>
      <c r="MYP2" s="1878"/>
      <c r="MYQ2" s="1878"/>
      <c r="MYR2" s="1878"/>
      <c r="MYS2" s="1878"/>
      <c r="MYT2" s="1878"/>
      <c r="MYU2" s="1878"/>
      <c r="MYV2" s="1878"/>
      <c r="MYW2" s="1878"/>
      <c r="MYX2" s="1878"/>
      <c r="MYY2" s="1878"/>
      <c r="MYZ2" s="1878"/>
      <c r="MZA2" s="1878"/>
      <c r="MZB2" s="1878"/>
      <c r="MZC2" s="1878"/>
      <c r="MZD2" s="1878"/>
      <c r="MZE2" s="1878"/>
      <c r="MZF2" s="1878"/>
      <c r="MZG2" s="1878"/>
      <c r="MZH2" s="1878"/>
      <c r="MZI2" s="1878"/>
      <c r="MZJ2" s="1878"/>
      <c r="MZK2" s="1878"/>
      <c r="MZL2" s="1878"/>
      <c r="MZM2" s="1878"/>
      <c r="MZN2" s="1878"/>
      <c r="MZO2" s="1878"/>
      <c r="MZP2" s="1878"/>
      <c r="MZQ2" s="1878"/>
      <c r="MZR2" s="1878"/>
      <c r="MZS2" s="1878"/>
      <c r="MZT2" s="1878"/>
      <c r="MZU2" s="1878"/>
      <c r="MZV2" s="1878"/>
      <c r="MZW2" s="1878"/>
      <c r="MZX2" s="1878"/>
      <c r="MZY2" s="1878"/>
      <c r="MZZ2" s="1878"/>
      <c r="NAA2" s="1878"/>
      <c r="NAB2" s="1878"/>
      <c r="NAC2" s="1878"/>
      <c r="NAD2" s="1878"/>
      <c r="NAE2" s="1878"/>
      <c r="NAF2" s="1878"/>
      <c r="NAG2" s="1878"/>
      <c r="NAH2" s="1878"/>
      <c r="NAI2" s="1878"/>
      <c r="NAJ2" s="1878"/>
      <c r="NAK2" s="1878"/>
      <c r="NAL2" s="1878"/>
      <c r="NAM2" s="1878"/>
      <c r="NAN2" s="1878"/>
      <c r="NAO2" s="1878"/>
      <c r="NAP2" s="1878"/>
      <c r="NAQ2" s="1878"/>
      <c r="NAR2" s="1878"/>
      <c r="NAS2" s="1878"/>
      <c r="NAT2" s="1878"/>
      <c r="NAU2" s="1878"/>
      <c r="NAV2" s="1878"/>
      <c r="NAW2" s="1878"/>
      <c r="NAX2" s="1878"/>
      <c r="NAY2" s="1878"/>
      <c r="NAZ2" s="1878"/>
      <c r="NBA2" s="1878"/>
      <c r="NBB2" s="1878"/>
      <c r="NBC2" s="1878"/>
      <c r="NBD2" s="1878"/>
      <c r="NBE2" s="1878"/>
      <c r="NBF2" s="1878"/>
      <c r="NBG2" s="1878"/>
      <c r="NBH2" s="1878"/>
      <c r="NBI2" s="1878"/>
      <c r="NBJ2" s="1878"/>
      <c r="NBK2" s="1878"/>
      <c r="NBL2" s="1878"/>
      <c r="NBM2" s="1878"/>
      <c r="NBN2" s="1878"/>
      <c r="NBO2" s="1878"/>
      <c r="NBP2" s="1878"/>
      <c r="NBQ2" s="1878"/>
      <c r="NBR2" s="1878"/>
      <c r="NBS2" s="1878"/>
      <c r="NBT2" s="1878"/>
      <c r="NBU2" s="1878"/>
      <c r="NBV2" s="1878"/>
      <c r="NBW2" s="1878"/>
      <c r="NBX2" s="1878"/>
      <c r="NBY2" s="1878"/>
      <c r="NBZ2" s="1878"/>
      <c r="NCA2" s="1878"/>
      <c r="NCB2" s="1878"/>
      <c r="NCC2" s="1878"/>
      <c r="NCD2" s="1878"/>
      <c r="NCE2" s="1878"/>
      <c r="NCF2" s="1878"/>
      <c r="NCG2" s="1878"/>
      <c r="NCH2" s="1878"/>
      <c r="NCI2" s="1878"/>
      <c r="NCJ2" s="1878"/>
      <c r="NCK2" s="1878"/>
      <c r="NCL2" s="1878"/>
      <c r="NCM2" s="1878"/>
      <c r="NCN2" s="1878"/>
      <c r="NCO2" s="1878"/>
      <c r="NCP2" s="1878"/>
      <c r="NCQ2" s="1878"/>
      <c r="NCR2" s="1878"/>
      <c r="NCS2" s="1878"/>
      <c r="NCT2" s="1878"/>
      <c r="NCU2" s="1878"/>
      <c r="NCV2" s="1878"/>
      <c r="NCW2" s="1878"/>
      <c r="NCX2" s="1878"/>
      <c r="NCY2" s="1878"/>
      <c r="NCZ2" s="1878"/>
      <c r="NDA2" s="1878"/>
      <c r="NDB2" s="1878"/>
      <c r="NDC2" s="1878"/>
      <c r="NDD2" s="1878"/>
      <c r="NDE2" s="1878"/>
      <c r="NDF2" s="1878"/>
      <c r="NDG2" s="1878"/>
      <c r="NDH2" s="1878"/>
      <c r="NDI2" s="1878"/>
      <c r="NDJ2" s="1878"/>
      <c r="NDK2" s="1878"/>
      <c r="NDL2" s="1878"/>
      <c r="NDM2" s="1878"/>
      <c r="NDN2" s="1878"/>
      <c r="NDO2" s="1878"/>
      <c r="NDP2" s="1878"/>
      <c r="NDQ2" s="1878"/>
      <c r="NDR2" s="1878"/>
      <c r="NDS2" s="1878"/>
      <c r="NDT2" s="1878"/>
      <c r="NDU2" s="1878"/>
      <c r="NDV2" s="1878"/>
      <c r="NDW2" s="1878"/>
      <c r="NDX2" s="1878"/>
      <c r="NDY2" s="1878"/>
      <c r="NDZ2" s="1878"/>
      <c r="NEA2" s="1878"/>
      <c r="NEB2" s="1878"/>
      <c r="NEC2" s="1878"/>
      <c r="NED2" s="1878"/>
      <c r="NEE2" s="1878"/>
      <c r="NEF2" s="1878"/>
      <c r="NEG2" s="1878"/>
      <c r="NEH2" s="1878"/>
      <c r="NEI2" s="1878"/>
      <c r="NEJ2" s="1878"/>
      <c r="NEK2" s="1878"/>
      <c r="NEL2" s="1878"/>
      <c r="NEM2" s="1878"/>
      <c r="NEN2" s="1878"/>
      <c r="NEO2" s="1878"/>
      <c r="NEP2" s="1878"/>
      <c r="NEQ2" s="1878"/>
      <c r="NER2" s="1878"/>
      <c r="NES2" s="1878"/>
      <c r="NET2" s="1878"/>
      <c r="NEU2" s="1878"/>
      <c r="NEV2" s="1878"/>
      <c r="NEW2" s="1878"/>
      <c r="NEX2" s="1878"/>
      <c r="NEY2" s="1878"/>
      <c r="NEZ2" s="1878"/>
      <c r="NFA2" s="1878"/>
      <c r="NFB2" s="1878"/>
      <c r="NFC2" s="1878"/>
      <c r="NFD2" s="1878"/>
      <c r="NFE2" s="1878"/>
      <c r="NFF2" s="1878"/>
      <c r="NFG2" s="1878"/>
      <c r="NFH2" s="1878"/>
      <c r="NFI2" s="1878"/>
      <c r="NFJ2" s="1878"/>
      <c r="NFK2" s="1878"/>
      <c r="NFL2" s="1878"/>
      <c r="NFM2" s="1878"/>
      <c r="NFN2" s="1878"/>
      <c r="NFO2" s="1878"/>
      <c r="NFP2" s="1878"/>
      <c r="NFQ2" s="1878"/>
      <c r="NFR2" s="1878"/>
      <c r="NFS2" s="1878"/>
      <c r="NFT2" s="1878"/>
      <c r="NFU2" s="1878"/>
      <c r="NFV2" s="1878"/>
      <c r="NFW2" s="1878"/>
      <c r="NFX2" s="1878"/>
      <c r="NFY2" s="1878"/>
      <c r="NFZ2" s="1878"/>
      <c r="NGA2" s="1878"/>
      <c r="NGB2" s="1878"/>
      <c r="NGC2" s="1878"/>
      <c r="NGD2" s="1878"/>
      <c r="NGE2" s="1878"/>
      <c r="NGF2" s="1878"/>
      <c r="NGG2" s="1878"/>
      <c r="NGH2" s="1878"/>
      <c r="NGI2" s="1878"/>
      <c r="NGJ2" s="1878"/>
      <c r="NGK2" s="1878"/>
      <c r="NGL2" s="1878"/>
      <c r="NGM2" s="1878"/>
      <c r="NGN2" s="1878"/>
      <c r="NGO2" s="1878"/>
      <c r="NGP2" s="1878"/>
      <c r="NGQ2" s="1878"/>
      <c r="NGR2" s="1878"/>
      <c r="NGS2" s="1878"/>
      <c r="NGT2" s="1878"/>
      <c r="NGU2" s="1878"/>
      <c r="NGV2" s="1878"/>
      <c r="NGW2" s="1878"/>
      <c r="NGX2" s="1878"/>
      <c r="NGY2" s="1878"/>
      <c r="NGZ2" s="1878"/>
      <c r="NHA2" s="1878"/>
      <c r="NHB2" s="1878"/>
      <c r="NHC2" s="1878"/>
      <c r="NHD2" s="1878"/>
      <c r="NHE2" s="1878"/>
      <c r="NHF2" s="1878"/>
      <c r="NHG2" s="1878"/>
      <c r="NHH2" s="1878"/>
      <c r="NHI2" s="1878"/>
      <c r="NHJ2" s="1878"/>
      <c r="NHK2" s="1878"/>
      <c r="NHL2" s="1878"/>
      <c r="NHM2" s="1878"/>
      <c r="NHN2" s="1878"/>
      <c r="NHO2" s="1878"/>
      <c r="NHP2" s="1878"/>
      <c r="NHQ2" s="1878"/>
      <c r="NHR2" s="1878"/>
      <c r="NHS2" s="1878"/>
      <c r="NHT2" s="1878"/>
      <c r="NHU2" s="1878"/>
      <c r="NHV2" s="1878"/>
      <c r="NHW2" s="1878"/>
      <c r="NHX2" s="1878"/>
      <c r="NHY2" s="1878"/>
      <c r="NHZ2" s="1878"/>
      <c r="NIA2" s="1878"/>
      <c r="NIB2" s="1878"/>
      <c r="NIC2" s="1878"/>
      <c r="NID2" s="1878"/>
      <c r="NIE2" s="1878"/>
      <c r="NIF2" s="1878"/>
      <c r="NIG2" s="1878"/>
      <c r="NIH2" s="1878"/>
      <c r="NII2" s="1878"/>
      <c r="NIJ2" s="1878"/>
      <c r="NIK2" s="1878"/>
      <c r="NIL2" s="1878"/>
      <c r="NIM2" s="1878"/>
      <c r="NIN2" s="1878"/>
      <c r="NIO2" s="1878"/>
      <c r="NIP2" s="1878"/>
      <c r="NIQ2" s="1878"/>
      <c r="NIR2" s="1878"/>
      <c r="NIS2" s="1878"/>
      <c r="NIT2" s="1878"/>
      <c r="NIU2" s="1878"/>
      <c r="NIV2" s="1878"/>
      <c r="NIW2" s="1878"/>
      <c r="NIX2" s="1878"/>
      <c r="NIY2" s="1878"/>
      <c r="NIZ2" s="1878"/>
      <c r="NJA2" s="1878"/>
      <c r="NJB2" s="1878"/>
      <c r="NJC2" s="1878"/>
      <c r="NJD2" s="1878"/>
      <c r="NJE2" s="1878"/>
      <c r="NJF2" s="1878"/>
      <c r="NJG2" s="1878"/>
      <c r="NJH2" s="1878"/>
      <c r="NJI2" s="1878"/>
      <c r="NJJ2" s="1878"/>
      <c r="NJK2" s="1878"/>
      <c r="NJL2" s="1878"/>
      <c r="NJM2" s="1878"/>
      <c r="NJN2" s="1878"/>
      <c r="NJO2" s="1878"/>
      <c r="NJP2" s="1878"/>
      <c r="NJQ2" s="1878"/>
      <c r="NJR2" s="1878"/>
      <c r="NJS2" s="1878"/>
      <c r="NJT2" s="1878"/>
      <c r="NJU2" s="1878"/>
      <c r="NJV2" s="1878"/>
      <c r="NJW2" s="1878"/>
      <c r="NJX2" s="1878"/>
      <c r="NJY2" s="1878"/>
      <c r="NJZ2" s="1878"/>
      <c r="NKA2" s="1878"/>
      <c r="NKB2" s="1878"/>
      <c r="NKC2" s="1878"/>
      <c r="NKD2" s="1878"/>
      <c r="NKE2" s="1878"/>
      <c r="NKF2" s="1878"/>
      <c r="NKG2" s="1878"/>
      <c r="NKH2" s="1878"/>
      <c r="NKI2" s="1878"/>
      <c r="NKJ2" s="1878"/>
      <c r="NKK2" s="1878"/>
      <c r="NKL2" s="1878"/>
      <c r="NKM2" s="1878"/>
      <c r="NKN2" s="1878"/>
      <c r="NKO2" s="1878"/>
      <c r="NKP2" s="1878"/>
      <c r="NKQ2" s="1878"/>
      <c r="NKR2" s="1878"/>
      <c r="NKS2" s="1878"/>
      <c r="NKT2" s="1878"/>
      <c r="NKU2" s="1878"/>
      <c r="NKV2" s="1878"/>
      <c r="NKW2" s="1878"/>
      <c r="NKX2" s="1878"/>
      <c r="NKY2" s="1878"/>
      <c r="NKZ2" s="1878"/>
      <c r="NLA2" s="1878"/>
      <c r="NLB2" s="1878"/>
      <c r="NLC2" s="1878"/>
      <c r="NLD2" s="1878"/>
      <c r="NLE2" s="1878"/>
      <c r="NLF2" s="1878"/>
      <c r="NLG2" s="1878"/>
      <c r="NLH2" s="1878"/>
      <c r="NLI2" s="1878"/>
      <c r="NLJ2" s="1878"/>
      <c r="NLK2" s="1878"/>
      <c r="NLL2" s="1878"/>
      <c r="NLM2" s="1878"/>
      <c r="NLN2" s="1878"/>
      <c r="NLO2" s="1878"/>
      <c r="NLP2" s="1878"/>
      <c r="NLQ2" s="1878"/>
      <c r="NLR2" s="1878"/>
      <c r="NLS2" s="1878"/>
      <c r="NLT2" s="1878"/>
      <c r="NLU2" s="1878"/>
      <c r="NLV2" s="1878"/>
      <c r="NLW2" s="1878"/>
      <c r="NLX2" s="1878"/>
      <c r="NLY2" s="1878"/>
      <c r="NLZ2" s="1878"/>
      <c r="NMA2" s="1878"/>
      <c r="NMB2" s="1878"/>
      <c r="NMC2" s="1878"/>
      <c r="NMD2" s="1878"/>
      <c r="NME2" s="1878"/>
      <c r="NMF2" s="1878"/>
      <c r="NMG2" s="1878"/>
      <c r="NMH2" s="1878"/>
      <c r="NMI2" s="1878"/>
      <c r="NMJ2" s="1878"/>
      <c r="NMK2" s="1878"/>
      <c r="NML2" s="1878"/>
      <c r="NMM2" s="1878"/>
      <c r="NMN2" s="1878"/>
      <c r="NMO2" s="1878"/>
      <c r="NMP2" s="1878"/>
      <c r="NMQ2" s="1878"/>
      <c r="NMR2" s="1878"/>
      <c r="NMS2" s="1878"/>
      <c r="NMT2" s="1878"/>
      <c r="NMU2" s="1878"/>
      <c r="NMV2" s="1878"/>
      <c r="NMW2" s="1878"/>
      <c r="NMX2" s="1878"/>
      <c r="NMY2" s="1878"/>
      <c r="NMZ2" s="1878"/>
      <c r="NNA2" s="1878"/>
      <c r="NNB2" s="1878"/>
      <c r="NNC2" s="1878"/>
      <c r="NND2" s="1878"/>
      <c r="NNE2" s="1878"/>
      <c r="NNF2" s="1878"/>
      <c r="NNG2" s="1878"/>
      <c r="NNH2" s="1878"/>
      <c r="NNI2" s="1878"/>
      <c r="NNJ2" s="1878"/>
      <c r="NNK2" s="1878"/>
      <c r="NNL2" s="1878"/>
      <c r="NNM2" s="1878"/>
      <c r="NNN2" s="1878"/>
      <c r="NNO2" s="1878"/>
      <c r="NNP2" s="1878"/>
      <c r="NNQ2" s="1878"/>
      <c r="NNR2" s="1878"/>
      <c r="NNS2" s="1878"/>
      <c r="NNT2" s="1878"/>
      <c r="NNU2" s="1878"/>
      <c r="NNV2" s="1878"/>
      <c r="NNW2" s="1878"/>
      <c r="NNX2" s="1878"/>
      <c r="NNY2" s="1878"/>
      <c r="NNZ2" s="1878"/>
      <c r="NOA2" s="1878"/>
      <c r="NOB2" s="1878"/>
      <c r="NOC2" s="1878"/>
      <c r="NOD2" s="1878"/>
      <c r="NOE2" s="1878"/>
      <c r="NOF2" s="1878"/>
      <c r="NOG2" s="1878"/>
      <c r="NOH2" s="1878"/>
      <c r="NOI2" s="1878"/>
      <c r="NOJ2" s="1878"/>
      <c r="NOK2" s="1878"/>
      <c r="NOL2" s="1878"/>
      <c r="NOM2" s="1878"/>
      <c r="NON2" s="1878"/>
      <c r="NOO2" s="1878"/>
      <c r="NOP2" s="1878"/>
      <c r="NOQ2" s="1878"/>
      <c r="NOR2" s="1878"/>
      <c r="NOS2" s="1878"/>
      <c r="NOT2" s="1878"/>
      <c r="NOU2" s="1878"/>
      <c r="NOV2" s="1878"/>
      <c r="NOW2" s="1878"/>
      <c r="NOX2" s="1878"/>
      <c r="NOY2" s="1878"/>
      <c r="NOZ2" s="1878"/>
      <c r="NPA2" s="1878"/>
      <c r="NPB2" s="1878"/>
      <c r="NPC2" s="1878"/>
      <c r="NPD2" s="1878"/>
      <c r="NPE2" s="1878"/>
      <c r="NPF2" s="1878"/>
      <c r="NPG2" s="1878"/>
      <c r="NPH2" s="1878"/>
      <c r="NPI2" s="1878"/>
      <c r="NPJ2" s="1878"/>
      <c r="NPK2" s="1878"/>
      <c r="NPL2" s="1878"/>
      <c r="NPM2" s="1878"/>
      <c r="NPN2" s="1878"/>
      <c r="NPO2" s="1878"/>
      <c r="NPP2" s="1878"/>
      <c r="NPQ2" s="1878"/>
      <c r="NPR2" s="1878"/>
      <c r="NPS2" s="1878"/>
      <c r="NPT2" s="1878"/>
      <c r="NPU2" s="1878"/>
      <c r="NPV2" s="1878"/>
      <c r="NPW2" s="1878"/>
      <c r="NPX2" s="1878"/>
      <c r="NPY2" s="1878"/>
      <c r="NPZ2" s="1878"/>
      <c r="NQA2" s="1878"/>
      <c r="NQB2" s="1878"/>
      <c r="NQC2" s="1878"/>
      <c r="NQD2" s="1878"/>
      <c r="NQE2" s="1878"/>
      <c r="NQF2" s="1878"/>
      <c r="NQG2" s="1878"/>
      <c r="NQH2" s="1878"/>
      <c r="NQI2" s="1878"/>
      <c r="NQJ2" s="1878"/>
      <c r="NQK2" s="1878"/>
      <c r="NQL2" s="1878"/>
      <c r="NQM2" s="1878"/>
      <c r="NQN2" s="1878"/>
      <c r="NQO2" s="1878"/>
      <c r="NQP2" s="1878"/>
      <c r="NQQ2" s="1878"/>
      <c r="NQR2" s="1878"/>
      <c r="NQS2" s="1878"/>
      <c r="NQT2" s="1878"/>
      <c r="NQU2" s="1878"/>
      <c r="NQV2" s="1878"/>
      <c r="NQW2" s="1878"/>
      <c r="NQX2" s="1878"/>
      <c r="NQY2" s="1878"/>
      <c r="NQZ2" s="1878"/>
      <c r="NRA2" s="1878"/>
      <c r="NRB2" s="1878"/>
      <c r="NRC2" s="1878"/>
      <c r="NRD2" s="1878"/>
      <c r="NRE2" s="1878"/>
      <c r="NRF2" s="1878"/>
      <c r="NRG2" s="1878"/>
      <c r="NRH2" s="1878"/>
      <c r="NRI2" s="1878"/>
      <c r="NRJ2" s="1878"/>
      <c r="NRK2" s="1878"/>
      <c r="NRL2" s="1878"/>
      <c r="NRM2" s="1878"/>
      <c r="NRN2" s="1878"/>
      <c r="NRO2" s="1878"/>
      <c r="NRP2" s="1878"/>
      <c r="NRQ2" s="1878"/>
      <c r="NRR2" s="1878"/>
      <c r="NRS2" s="1878"/>
      <c r="NRT2" s="1878"/>
      <c r="NRU2" s="1878"/>
      <c r="NRV2" s="1878"/>
      <c r="NRW2" s="1878"/>
      <c r="NRX2" s="1878"/>
      <c r="NRY2" s="1878"/>
      <c r="NRZ2" s="1878"/>
      <c r="NSA2" s="1878"/>
      <c r="NSB2" s="1878"/>
      <c r="NSC2" s="1878"/>
      <c r="NSD2" s="1878"/>
      <c r="NSE2" s="1878"/>
      <c r="NSF2" s="1878"/>
      <c r="NSG2" s="1878"/>
      <c r="NSH2" s="1878"/>
      <c r="NSI2" s="1878"/>
      <c r="NSJ2" s="1878"/>
      <c r="NSK2" s="1878"/>
      <c r="NSL2" s="1878"/>
      <c r="NSM2" s="1878"/>
      <c r="NSN2" s="1878"/>
      <c r="NSO2" s="1878"/>
      <c r="NSP2" s="1878"/>
      <c r="NSQ2" s="1878"/>
      <c r="NSR2" s="1878"/>
      <c r="NSS2" s="1878"/>
      <c r="NST2" s="1878"/>
      <c r="NSU2" s="1878"/>
      <c r="NSV2" s="1878"/>
      <c r="NSW2" s="1878"/>
      <c r="NSX2" s="1878"/>
      <c r="NSY2" s="1878"/>
      <c r="NSZ2" s="1878"/>
      <c r="NTA2" s="1878"/>
      <c r="NTB2" s="1878"/>
      <c r="NTC2" s="1878"/>
      <c r="NTD2" s="1878"/>
      <c r="NTE2" s="1878"/>
      <c r="NTF2" s="1878"/>
      <c r="NTG2" s="1878"/>
      <c r="NTH2" s="1878"/>
      <c r="NTI2" s="1878"/>
      <c r="NTJ2" s="1878"/>
      <c r="NTK2" s="1878"/>
      <c r="NTL2" s="1878"/>
      <c r="NTM2" s="1878"/>
      <c r="NTN2" s="1878"/>
      <c r="NTO2" s="1878"/>
      <c r="NTP2" s="1878"/>
      <c r="NTQ2" s="1878"/>
      <c r="NTR2" s="1878"/>
      <c r="NTS2" s="1878"/>
      <c r="NTT2" s="1878"/>
      <c r="NTU2" s="1878"/>
      <c r="NTV2" s="1878"/>
      <c r="NTW2" s="1878"/>
      <c r="NTX2" s="1878"/>
      <c r="NTY2" s="1878"/>
      <c r="NTZ2" s="1878"/>
      <c r="NUA2" s="1878"/>
      <c r="NUB2" s="1878"/>
      <c r="NUC2" s="1878"/>
      <c r="NUD2" s="1878"/>
      <c r="NUE2" s="1878"/>
      <c r="NUF2" s="1878"/>
      <c r="NUG2" s="1878"/>
      <c r="NUH2" s="1878"/>
      <c r="NUI2" s="1878"/>
      <c r="NUJ2" s="1878"/>
      <c r="NUK2" s="1878"/>
      <c r="NUL2" s="1878"/>
      <c r="NUM2" s="1878"/>
      <c r="NUN2" s="1878"/>
      <c r="NUO2" s="1878"/>
      <c r="NUP2" s="1878"/>
      <c r="NUQ2" s="1878"/>
      <c r="NUR2" s="1878"/>
      <c r="NUS2" s="1878"/>
      <c r="NUT2" s="1878"/>
      <c r="NUU2" s="1878"/>
      <c r="NUV2" s="1878"/>
      <c r="NUW2" s="1878"/>
      <c r="NUX2" s="1878"/>
      <c r="NUY2" s="1878"/>
      <c r="NUZ2" s="1878"/>
      <c r="NVA2" s="1878"/>
      <c r="NVB2" s="1878"/>
      <c r="NVC2" s="1878"/>
      <c r="NVD2" s="1878"/>
      <c r="NVE2" s="1878"/>
      <c r="NVF2" s="1878"/>
      <c r="NVG2" s="1878"/>
      <c r="NVH2" s="1878"/>
      <c r="NVI2" s="1878"/>
      <c r="NVJ2" s="1878"/>
      <c r="NVK2" s="1878"/>
      <c r="NVL2" s="1878"/>
      <c r="NVM2" s="1878"/>
      <c r="NVN2" s="1878"/>
      <c r="NVO2" s="1878"/>
      <c r="NVP2" s="1878"/>
      <c r="NVQ2" s="1878"/>
      <c r="NVR2" s="1878"/>
      <c r="NVS2" s="1878"/>
      <c r="NVT2" s="1878"/>
      <c r="NVU2" s="1878"/>
      <c r="NVV2" s="1878"/>
      <c r="NVW2" s="1878"/>
      <c r="NVX2" s="1878"/>
      <c r="NVY2" s="1878"/>
      <c r="NVZ2" s="1878"/>
      <c r="NWA2" s="1878"/>
      <c r="NWB2" s="1878"/>
      <c r="NWC2" s="1878"/>
      <c r="NWD2" s="1878"/>
      <c r="NWE2" s="1878"/>
      <c r="NWF2" s="1878"/>
      <c r="NWG2" s="1878"/>
      <c r="NWH2" s="1878"/>
      <c r="NWI2" s="1878"/>
      <c r="NWJ2" s="1878"/>
      <c r="NWK2" s="1878"/>
      <c r="NWL2" s="1878"/>
      <c r="NWM2" s="1878"/>
      <c r="NWN2" s="1878"/>
      <c r="NWO2" s="1878"/>
      <c r="NWP2" s="1878"/>
      <c r="NWQ2" s="1878"/>
      <c r="NWR2" s="1878"/>
      <c r="NWS2" s="1878"/>
      <c r="NWT2" s="1878"/>
      <c r="NWU2" s="1878"/>
      <c r="NWV2" s="1878"/>
      <c r="NWW2" s="1878"/>
      <c r="NWX2" s="1878"/>
      <c r="NWY2" s="1878"/>
      <c r="NWZ2" s="1878"/>
      <c r="NXA2" s="1878"/>
      <c r="NXB2" s="1878"/>
      <c r="NXC2" s="1878"/>
      <c r="NXD2" s="1878"/>
      <c r="NXE2" s="1878"/>
      <c r="NXF2" s="1878"/>
      <c r="NXG2" s="1878"/>
      <c r="NXH2" s="1878"/>
      <c r="NXI2" s="1878"/>
      <c r="NXJ2" s="1878"/>
      <c r="NXK2" s="1878"/>
      <c r="NXL2" s="1878"/>
      <c r="NXM2" s="1878"/>
      <c r="NXN2" s="1878"/>
      <c r="NXO2" s="1878"/>
      <c r="NXP2" s="1878"/>
      <c r="NXQ2" s="1878"/>
      <c r="NXR2" s="1878"/>
      <c r="NXS2" s="1878"/>
      <c r="NXT2" s="1878"/>
      <c r="NXU2" s="1878"/>
      <c r="NXV2" s="1878"/>
      <c r="NXW2" s="1878"/>
      <c r="NXX2" s="1878"/>
      <c r="NXY2" s="1878"/>
      <c r="NXZ2" s="1878"/>
      <c r="NYA2" s="1878"/>
      <c r="NYB2" s="1878"/>
      <c r="NYC2" s="1878"/>
      <c r="NYD2" s="1878"/>
      <c r="NYE2" s="1878"/>
      <c r="NYF2" s="1878"/>
      <c r="NYG2" s="1878"/>
      <c r="NYH2" s="1878"/>
      <c r="NYI2" s="1878"/>
      <c r="NYJ2" s="1878"/>
      <c r="NYK2" s="1878"/>
      <c r="NYL2" s="1878"/>
      <c r="NYM2" s="1878"/>
      <c r="NYN2" s="1878"/>
      <c r="NYO2" s="1878"/>
      <c r="NYP2" s="1878"/>
      <c r="NYQ2" s="1878"/>
      <c r="NYR2" s="1878"/>
      <c r="NYS2" s="1878"/>
      <c r="NYT2" s="1878"/>
      <c r="NYU2" s="1878"/>
      <c r="NYV2" s="1878"/>
      <c r="NYW2" s="1878"/>
      <c r="NYX2" s="1878"/>
      <c r="NYY2" s="1878"/>
      <c r="NYZ2" s="1878"/>
      <c r="NZA2" s="1878"/>
      <c r="NZB2" s="1878"/>
      <c r="NZC2" s="1878"/>
      <c r="NZD2" s="1878"/>
      <c r="NZE2" s="1878"/>
      <c r="NZF2" s="1878"/>
      <c r="NZG2" s="1878"/>
      <c r="NZH2" s="1878"/>
      <c r="NZI2" s="1878"/>
      <c r="NZJ2" s="1878"/>
      <c r="NZK2" s="1878"/>
      <c r="NZL2" s="1878"/>
      <c r="NZM2" s="1878"/>
      <c r="NZN2" s="1878"/>
      <c r="NZO2" s="1878"/>
      <c r="NZP2" s="1878"/>
      <c r="NZQ2" s="1878"/>
      <c r="NZR2" s="1878"/>
      <c r="NZS2" s="1878"/>
      <c r="NZT2" s="1878"/>
      <c r="NZU2" s="1878"/>
      <c r="NZV2" s="1878"/>
      <c r="NZW2" s="1878"/>
      <c r="NZX2" s="1878"/>
      <c r="NZY2" s="1878"/>
      <c r="NZZ2" s="1878"/>
      <c r="OAA2" s="1878"/>
      <c r="OAB2" s="1878"/>
      <c r="OAC2" s="1878"/>
      <c r="OAD2" s="1878"/>
      <c r="OAE2" s="1878"/>
      <c r="OAF2" s="1878"/>
      <c r="OAG2" s="1878"/>
      <c r="OAH2" s="1878"/>
      <c r="OAI2" s="1878"/>
      <c r="OAJ2" s="1878"/>
      <c r="OAK2" s="1878"/>
      <c r="OAL2" s="1878"/>
      <c r="OAM2" s="1878"/>
      <c r="OAN2" s="1878"/>
      <c r="OAO2" s="1878"/>
      <c r="OAP2" s="1878"/>
      <c r="OAQ2" s="1878"/>
      <c r="OAR2" s="1878"/>
      <c r="OAS2" s="1878"/>
      <c r="OAT2" s="1878"/>
      <c r="OAU2" s="1878"/>
      <c r="OAV2" s="1878"/>
      <c r="OAW2" s="1878"/>
      <c r="OAX2" s="1878"/>
      <c r="OAY2" s="1878"/>
      <c r="OAZ2" s="1878"/>
      <c r="OBA2" s="1878"/>
      <c r="OBB2" s="1878"/>
      <c r="OBC2" s="1878"/>
      <c r="OBD2" s="1878"/>
      <c r="OBE2" s="1878"/>
      <c r="OBF2" s="1878"/>
      <c r="OBG2" s="1878"/>
      <c r="OBH2" s="1878"/>
      <c r="OBI2" s="1878"/>
      <c r="OBJ2" s="1878"/>
      <c r="OBK2" s="1878"/>
      <c r="OBL2" s="1878"/>
      <c r="OBM2" s="1878"/>
      <c r="OBN2" s="1878"/>
      <c r="OBO2" s="1878"/>
      <c r="OBP2" s="1878"/>
      <c r="OBQ2" s="1878"/>
      <c r="OBR2" s="1878"/>
      <c r="OBS2" s="1878"/>
      <c r="OBT2" s="1878"/>
      <c r="OBU2" s="1878"/>
      <c r="OBV2" s="1878"/>
      <c r="OBW2" s="1878"/>
      <c r="OBX2" s="1878"/>
      <c r="OBY2" s="1878"/>
      <c r="OBZ2" s="1878"/>
      <c r="OCA2" s="1878"/>
      <c r="OCB2" s="1878"/>
      <c r="OCC2" s="1878"/>
      <c r="OCD2" s="1878"/>
      <c r="OCE2" s="1878"/>
      <c r="OCF2" s="1878"/>
      <c r="OCG2" s="1878"/>
      <c r="OCH2" s="1878"/>
      <c r="OCI2" s="1878"/>
      <c r="OCJ2" s="1878"/>
      <c r="OCK2" s="1878"/>
      <c r="OCL2" s="1878"/>
      <c r="OCM2" s="1878"/>
      <c r="OCN2" s="1878"/>
      <c r="OCO2" s="1878"/>
      <c r="OCP2" s="1878"/>
      <c r="OCQ2" s="1878"/>
      <c r="OCR2" s="1878"/>
      <c r="OCS2" s="1878"/>
      <c r="OCT2" s="1878"/>
      <c r="OCU2" s="1878"/>
      <c r="OCV2" s="1878"/>
      <c r="OCW2" s="1878"/>
      <c r="OCX2" s="1878"/>
      <c r="OCY2" s="1878"/>
      <c r="OCZ2" s="1878"/>
      <c r="ODA2" s="1878"/>
      <c r="ODB2" s="1878"/>
      <c r="ODC2" s="1878"/>
      <c r="ODD2" s="1878"/>
      <c r="ODE2" s="1878"/>
      <c r="ODF2" s="1878"/>
      <c r="ODG2" s="1878"/>
      <c r="ODH2" s="1878"/>
      <c r="ODI2" s="1878"/>
      <c r="ODJ2" s="1878"/>
      <c r="ODK2" s="1878"/>
      <c r="ODL2" s="1878"/>
      <c r="ODM2" s="1878"/>
      <c r="ODN2" s="1878"/>
      <c r="ODO2" s="1878"/>
      <c r="ODP2" s="1878"/>
      <c r="ODQ2" s="1878"/>
      <c r="ODR2" s="1878"/>
      <c r="ODS2" s="1878"/>
      <c r="ODT2" s="1878"/>
      <c r="ODU2" s="1878"/>
      <c r="ODV2" s="1878"/>
      <c r="ODW2" s="1878"/>
      <c r="ODX2" s="1878"/>
      <c r="ODY2" s="1878"/>
      <c r="ODZ2" s="1878"/>
      <c r="OEA2" s="1878"/>
      <c r="OEB2" s="1878"/>
      <c r="OEC2" s="1878"/>
      <c r="OED2" s="1878"/>
      <c r="OEE2" s="1878"/>
      <c r="OEF2" s="1878"/>
      <c r="OEG2" s="1878"/>
      <c r="OEH2" s="1878"/>
      <c r="OEI2" s="1878"/>
      <c r="OEJ2" s="1878"/>
      <c r="OEK2" s="1878"/>
      <c r="OEL2" s="1878"/>
      <c r="OEM2" s="1878"/>
      <c r="OEN2" s="1878"/>
      <c r="OEO2" s="1878"/>
      <c r="OEP2" s="1878"/>
      <c r="OEQ2" s="1878"/>
      <c r="OER2" s="1878"/>
      <c r="OES2" s="1878"/>
      <c r="OET2" s="1878"/>
      <c r="OEU2" s="1878"/>
      <c r="OEV2" s="1878"/>
      <c r="OEW2" s="1878"/>
      <c r="OEX2" s="1878"/>
      <c r="OEY2" s="1878"/>
      <c r="OEZ2" s="1878"/>
      <c r="OFA2" s="1878"/>
      <c r="OFB2" s="1878"/>
      <c r="OFC2" s="1878"/>
      <c r="OFD2" s="1878"/>
      <c r="OFE2" s="1878"/>
      <c r="OFF2" s="1878"/>
      <c r="OFG2" s="1878"/>
      <c r="OFH2" s="1878"/>
      <c r="OFI2" s="1878"/>
      <c r="OFJ2" s="1878"/>
      <c r="OFK2" s="1878"/>
      <c r="OFL2" s="1878"/>
      <c r="OFM2" s="1878"/>
      <c r="OFN2" s="1878"/>
      <c r="OFO2" s="1878"/>
      <c r="OFP2" s="1878"/>
      <c r="OFQ2" s="1878"/>
      <c r="OFR2" s="1878"/>
      <c r="OFS2" s="1878"/>
      <c r="OFT2" s="1878"/>
      <c r="OFU2" s="1878"/>
      <c r="OFV2" s="1878"/>
      <c r="OFW2" s="1878"/>
      <c r="OFX2" s="1878"/>
      <c r="OFY2" s="1878"/>
      <c r="OFZ2" s="1878"/>
      <c r="OGA2" s="1878"/>
      <c r="OGB2" s="1878"/>
      <c r="OGC2" s="1878"/>
      <c r="OGD2" s="1878"/>
      <c r="OGE2" s="1878"/>
      <c r="OGF2" s="1878"/>
      <c r="OGG2" s="1878"/>
      <c r="OGH2" s="1878"/>
      <c r="OGI2" s="1878"/>
      <c r="OGJ2" s="1878"/>
      <c r="OGK2" s="1878"/>
      <c r="OGL2" s="1878"/>
      <c r="OGM2" s="1878"/>
      <c r="OGN2" s="1878"/>
      <c r="OGO2" s="1878"/>
      <c r="OGP2" s="1878"/>
      <c r="OGQ2" s="1878"/>
      <c r="OGR2" s="1878"/>
      <c r="OGS2" s="1878"/>
      <c r="OGT2" s="1878"/>
      <c r="OGU2" s="1878"/>
      <c r="OGV2" s="1878"/>
      <c r="OGW2" s="1878"/>
      <c r="OGX2" s="1878"/>
      <c r="OGY2" s="1878"/>
      <c r="OGZ2" s="1878"/>
      <c r="OHA2" s="1878"/>
      <c r="OHB2" s="1878"/>
      <c r="OHC2" s="1878"/>
      <c r="OHD2" s="1878"/>
      <c r="OHE2" s="1878"/>
      <c r="OHF2" s="1878"/>
      <c r="OHG2" s="1878"/>
      <c r="OHH2" s="1878"/>
      <c r="OHI2" s="1878"/>
      <c r="OHJ2" s="1878"/>
      <c r="OHK2" s="1878"/>
      <c r="OHL2" s="1878"/>
      <c r="OHM2" s="1878"/>
      <c r="OHN2" s="1878"/>
      <c r="OHO2" s="1878"/>
      <c r="OHP2" s="1878"/>
      <c r="OHQ2" s="1878"/>
      <c r="OHR2" s="1878"/>
      <c r="OHS2" s="1878"/>
      <c r="OHT2" s="1878"/>
      <c r="OHU2" s="1878"/>
      <c r="OHV2" s="1878"/>
      <c r="OHW2" s="1878"/>
      <c r="OHX2" s="1878"/>
      <c r="OHY2" s="1878"/>
      <c r="OHZ2" s="1878"/>
      <c r="OIA2" s="1878"/>
      <c r="OIB2" s="1878"/>
      <c r="OIC2" s="1878"/>
      <c r="OID2" s="1878"/>
      <c r="OIE2" s="1878"/>
      <c r="OIF2" s="1878"/>
      <c r="OIG2" s="1878"/>
      <c r="OIH2" s="1878"/>
      <c r="OII2" s="1878"/>
      <c r="OIJ2" s="1878"/>
      <c r="OIK2" s="1878"/>
      <c r="OIL2" s="1878"/>
      <c r="OIM2" s="1878"/>
      <c r="OIN2" s="1878"/>
      <c r="OIO2" s="1878"/>
      <c r="OIP2" s="1878"/>
      <c r="OIQ2" s="1878"/>
      <c r="OIR2" s="1878"/>
      <c r="OIS2" s="1878"/>
      <c r="OIT2" s="1878"/>
      <c r="OIU2" s="1878"/>
      <c r="OIV2" s="1878"/>
      <c r="OIW2" s="1878"/>
      <c r="OIX2" s="1878"/>
      <c r="OIY2" s="1878"/>
      <c r="OIZ2" s="1878"/>
      <c r="OJA2" s="1878"/>
      <c r="OJB2" s="1878"/>
      <c r="OJC2" s="1878"/>
      <c r="OJD2" s="1878"/>
      <c r="OJE2" s="1878"/>
      <c r="OJF2" s="1878"/>
      <c r="OJG2" s="1878"/>
      <c r="OJH2" s="1878"/>
      <c r="OJI2" s="1878"/>
      <c r="OJJ2" s="1878"/>
      <c r="OJK2" s="1878"/>
      <c r="OJL2" s="1878"/>
      <c r="OJM2" s="1878"/>
      <c r="OJN2" s="1878"/>
      <c r="OJO2" s="1878"/>
      <c r="OJP2" s="1878"/>
      <c r="OJQ2" s="1878"/>
      <c r="OJR2" s="1878"/>
      <c r="OJS2" s="1878"/>
      <c r="OJT2" s="1878"/>
      <c r="OJU2" s="1878"/>
      <c r="OJV2" s="1878"/>
      <c r="OJW2" s="1878"/>
      <c r="OJX2" s="1878"/>
      <c r="OJY2" s="1878"/>
      <c r="OJZ2" s="1878"/>
      <c r="OKA2" s="1878"/>
      <c r="OKB2" s="1878"/>
      <c r="OKC2" s="1878"/>
      <c r="OKD2" s="1878"/>
      <c r="OKE2" s="1878"/>
      <c r="OKF2" s="1878"/>
      <c r="OKG2" s="1878"/>
      <c r="OKH2" s="1878"/>
      <c r="OKI2" s="1878"/>
      <c r="OKJ2" s="1878"/>
      <c r="OKK2" s="1878"/>
      <c r="OKL2" s="1878"/>
      <c r="OKM2" s="1878"/>
      <c r="OKN2" s="1878"/>
      <c r="OKO2" s="1878"/>
      <c r="OKP2" s="1878"/>
      <c r="OKQ2" s="1878"/>
      <c r="OKR2" s="1878"/>
      <c r="OKS2" s="1878"/>
      <c r="OKT2" s="1878"/>
      <c r="OKU2" s="1878"/>
      <c r="OKV2" s="1878"/>
      <c r="OKW2" s="1878"/>
      <c r="OKX2" s="1878"/>
      <c r="OKY2" s="1878"/>
      <c r="OKZ2" s="1878"/>
      <c r="OLA2" s="1878"/>
      <c r="OLB2" s="1878"/>
      <c r="OLC2" s="1878"/>
      <c r="OLD2" s="1878"/>
      <c r="OLE2" s="1878"/>
      <c r="OLF2" s="1878"/>
      <c r="OLG2" s="1878"/>
      <c r="OLH2" s="1878"/>
      <c r="OLI2" s="1878"/>
      <c r="OLJ2" s="1878"/>
      <c r="OLK2" s="1878"/>
      <c r="OLL2" s="1878"/>
      <c r="OLM2" s="1878"/>
      <c r="OLN2" s="1878"/>
      <c r="OLO2" s="1878"/>
      <c r="OLP2" s="1878"/>
      <c r="OLQ2" s="1878"/>
      <c r="OLR2" s="1878"/>
      <c r="OLS2" s="1878"/>
      <c r="OLT2" s="1878"/>
      <c r="OLU2" s="1878"/>
      <c r="OLV2" s="1878"/>
      <c r="OLW2" s="1878"/>
      <c r="OLX2" s="1878"/>
      <c r="OLY2" s="1878"/>
      <c r="OLZ2" s="1878"/>
      <c r="OMA2" s="1878"/>
      <c r="OMB2" s="1878"/>
      <c r="OMC2" s="1878"/>
      <c r="OMD2" s="1878"/>
      <c r="OME2" s="1878"/>
      <c r="OMF2" s="1878"/>
      <c r="OMG2" s="1878"/>
      <c r="OMH2" s="1878"/>
      <c r="OMI2" s="1878"/>
      <c r="OMJ2" s="1878"/>
      <c r="OMK2" s="1878"/>
      <c r="OML2" s="1878"/>
      <c r="OMM2" s="1878"/>
      <c r="OMN2" s="1878"/>
      <c r="OMO2" s="1878"/>
      <c r="OMP2" s="1878"/>
      <c r="OMQ2" s="1878"/>
      <c r="OMR2" s="1878"/>
      <c r="OMS2" s="1878"/>
      <c r="OMT2" s="1878"/>
      <c r="OMU2" s="1878"/>
      <c r="OMV2" s="1878"/>
      <c r="OMW2" s="1878"/>
      <c r="OMX2" s="1878"/>
      <c r="OMY2" s="1878"/>
      <c r="OMZ2" s="1878"/>
      <c r="ONA2" s="1878"/>
      <c r="ONB2" s="1878"/>
      <c r="ONC2" s="1878"/>
      <c r="OND2" s="1878"/>
      <c r="ONE2" s="1878"/>
      <c r="ONF2" s="1878"/>
      <c r="ONG2" s="1878"/>
      <c r="ONH2" s="1878"/>
      <c r="ONI2" s="1878"/>
      <c r="ONJ2" s="1878"/>
      <c r="ONK2" s="1878"/>
      <c r="ONL2" s="1878"/>
      <c r="ONM2" s="1878"/>
      <c r="ONN2" s="1878"/>
      <c r="ONO2" s="1878"/>
      <c r="ONP2" s="1878"/>
      <c r="ONQ2" s="1878"/>
      <c r="ONR2" s="1878"/>
      <c r="ONS2" s="1878"/>
      <c r="ONT2" s="1878"/>
      <c r="ONU2" s="1878"/>
      <c r="ONV2" s="1878"/>
      <c r="ONW2" s="1878"/>
      <c r="ONX2" s="1878"/>
      <c r="ONY2" s="1878"/>
      <c r="ONZ2" s="1878"/>
      <c r="OOA2" s="1878"/>
      <c r="OOB2" s="1878"/>
      <c r="OOC2" s="1878"/>
      <c r="OOD2" s="1878"/>
      <c r="OOE2" s="1878"/>
      <c r="OOF2" s="1878"/>
      <c r="OOG2" s="1878"/>
      <c r="OOH2" s="1878"/>
      <c r="OOI2" s="1878"/>
      <c r="OOJ2" s="1878"/>
      <c r="OOK2" s="1878"/>
      <c r="OOL2" s="1878"/>
      <c r="OOM2" s="1878"/>
      <c r="OON2" s="1878"/>
      <c r="OOO2" s="1878"/>
      <c r="OOP2" s="1878"/>
      <c r="OOQ2" s="1878"/>
      <c r="OOR2" s="1878"/>
      <c r="OOS2" s="1878"/>
      <c r="OOT2" s="1878"/>
      <c r="OOU2" s="1878"/>
      <c r="OOV2" s="1878"/>
      <c r="OOW2" s="1878"/>
      <c r="OOX2" s="1878"/>
      <c r="OOY2" s="1878"/>
      <c r="OOZ2" s="1878"/>
      <c r="OPA2" s="1878"/>
      <c r="OPB2" s="1878"/>
      <c r="OPC2" s="1878"/>
      <c r="OPD2" s="1878"/>
      <c r="OPE2" s="1878"/>
      <c r="OPF2" s="1878"/>
      <c r="OPG2" s="1878"/>
      <c r="OPH2" s="1878"/>
      <c r="OPI2" s="1878"/>
      <c r="OPJ2" s="1878"/>
      <c r="OPK2" s="1878"/>
      <c r="OPL2" s="1878"/>
      <c r="OPM2" s="1878"/>
      <c r="OPN2" s="1878"/>
      <c r="OPO2" s="1878"/>
      <c r="OPP2" s="1878"/>
      <c r="OPQ2" s="1878"/>
      <c r="OPR2" s="1878"/>
      <c r="OPS2" s="1878"/>
      <c r="OPT2" s="1878"/>
      <c r="OPU2" s="1878"/>
      <c r="OPV2" s="1878"/>
      <c r="OPW2" s="1878"/>
      <c r="OPX2" s="1878"/>
      <c r="OPY2" s="1878"/>
      <c r="OPZ2" s="1878"/>
      <c r="OQA2" s="1878"/>
      <c r="OQB2" s="1878"/>
      <c r="OQC2" s="1878"/>
      <c r="OQD2" s="1878"/>
      <c r="OQE2" s="1878"/>
      <c r="OQF2" s="1878"/>
      <c r="OQG2" s="1878"/>
      <c r="OQH2" s="1878"/>
      <c r="OQI2" s="1878"/>
      <c r="OQJ2" s="1878"/>
      <c r="OQK2" s="1878"/>
      <c r="OQL2" s="1878"/>
      <c r="OQM2" s="1878"/>
      <c r="OQN2" s="1878"/>
      <c r="OQO2" s="1878"/>
      <c r="OQP2" s="1878"/>
      <c r="OQQ2" s="1878"/>
      <c r="OQR2" s="1878"/>
      <c r="OQS2" s="1878"/>
      <c r="OQT2" s="1878"/>
      <c r="OQU2" s="1878"/>
      <c r="OQV2" s="1878"/>
      <c r="OQW2" s="1878"/>
      <c r="OQX2" s="1878"/>
      <c r="OQY2" s="1878"/>
      <c r="OQZ2" s="1878"/>
      <c r="ORA2" s="1878"/>
      <c r="ORB2" s="1878"/>
      <c r="ORC2" s="1878"/>
      <c r="ORD2" s="1878"/>
      <c r="ORE2" s="1878"/>
      <c r="ORF2" s="1878"/>
      <c r="ORG2" s="1878"/>
      <c r="ORH2" s="1878"/>
      <c r="ORI2" s="1878"/>
      <c r="ORJ2" s="1878"/>
      <c r="ORK2" s="1878"/>
      <c r="ORL2" s="1878"/>
      <c r="ORM2" s="1878"/>
      <c r="ORN2" s="1878"/>
      <c r="ORO2" s="1878"/>
      <c r="ORP2" s="1878"/>
      <c r="ORQ2" s="1878"/>
      <c r="ORR2" s="1878"/>
      <c r="ORS2" s="1878"/>
      <c r="ORT2" s="1878"/>
      <c r="ORU2" s="1878"/>
      <c r="ORV2" s="1878"/>
      <c r="ORW2" s="1878"/>
      <c r="ORX2" s="1878"/>
      <c r="ORY2" s="1878"/>
      <c r="ORZ2" s="1878"/>
      <c r="OSA2" s="1878"/>
      <c r="OSB2" s="1878"/>
      <c r="OSC2" s="1878"/>
      <c r="OSD2" s="1878"/>
      <c r="OSE2" s="1878"/>
      <c r="OSF2" s="1878"/>
      <c r="OSG2" s="1878"/>
      <c r="OSH2" s="1878"/>
      <c r="OSI2" s="1878"/>
      <c r="OSJ2" s="1878"/>
      <c r="OSK2" s="1878"/>
      <c r="OSL2" s="1878"/>
      <c r="OSM2" s="1878"/>
      <c r="OSN2" s="1878"/>
      <c r="OSO2" s="1878"/>
      <c r="OSP2" s="1878"/>
      <c r="OSQ2" s="1878"/>
      <c r="OSR2" s="1878"/>
      <c r="OSS2" s="1878"/>
      <c r="OST2" s="1878"/>
      <c r="OSU2" s="1878"/>
      <c r="OSV2" s="1878"/>
      <c r="OSW2" s="1878"/>
      <c r="OSX2" s="1878"/>
      <c r="OSY2" s="1878"/>
      <c r="OSZ2" s="1878"/>
      <c r="OTA2" s="1878"/>
      <c r="OTB2" s="1878"/>
      <c r="OTC2" s="1878"/>
      <c r="OTD2" s="1878"/>
      <c r="OTE2" s="1878"/>
      <c r="OTF2" s="1878"/>
      <c r="OTG2" s="1878"/>
      <c r="OTH2" s="1878"/>
      <c r="OTI2" s="1878"/>
      <c r="OTJ2" s="1878"/>
      <c r="OTK2" s="1878"/>
      <c r="OTL2" s="1878"/>
      <c r="OTM2" s="1878"/>
      <c r="OTN2" s="1878"/>
      <c r="OTO2" s="1878"/>
      <c r="OTP2" s="1878"/>
      <c r="OTQ2" s="1878"/>
      <c r="OTR2" s="1878"/>
      <c r="OTS2" s="1878"/>
      <c r="OTT2" s="1878"/>
      <c r="OTU2" s="1878"/>
      <c r="OTV2" s="1878"/>
      <c r="OTW2" s="1878"/>
      <c r="OTX2" s="1878"/>
      <c r="OTY2" s="1878"/>
      <c r="OTZ2" s="1878"/>
      <c r="OUA2" s="1878"/>
      <c r="OUB2" s="1878"/>
      <c r="OUC2" s="1878"/>
      <c r="OUD2" s="1878"/>
      <c r="OUE2" s="1878"/>
      <c r="OUF2" s="1878"/>
      <c r="OUG2" s="1878"/>
      <c r="OUH2" s="1878"/>
      <c r="OUI2" s="1878"/>
      <c r="OUJ2" s="1878"/>
      <c r="OUK2" s="1878"/>
      <c r="OUL2" s="1878"/>
      <c r="OUM2" s="1878"/>
      <c r="OUN2" s="1878"/>
      <c r="OUO2" s="1878"/>
      <c r="OUP2" s="1878"/>
      <c r="OUQ2" s="1878"/>
      <c r="OUR2" s="1878"/>
      <c r="OUS2" s="1878"/>
      <c r="OUT2" s="1878"/>
      <c r="OUU2" s="1878"/>
      <c r="OUV2" s="1878"/>
      <c r="OUW2" s="1878"/>
      <c r="OUX2" s="1878"/>
      <c r="OUY2" s="1878"/>
      <c r="OUZ2" s="1878"/>
      <c r="OVA2" s="1878"/>
      <c r="OVB2" s="1878"/>
      <c r="OVC2" s="1878"/>
      <c r="OVD2" s="1878"/>
      <c r="OVE2" s="1878"/>
      <c r="OVF2" s="1878"/>
      <c r="OVG2" s="1878"/>
      <c r="OVH2" s="1878"/>
      <c r="OVI2" s="1878"/>
      <c r="OVJ2" s="1878"/>
      <c r="OVK2" s="1878"/>
      <c r="OVL2" s="1878"/>
      <c r="OVM2" s="1878"/>
      <c r="OVN2" s="1878"/>
      <c r="OVO2" s="1878"/>
      <c r="OVP2" s="1878"/>
      <c r="OVQ2" s="1878"/>
      <c r="OVR2" s="1878"/>
      <c r="OVS2" s="1878"/>
      <c r="OVT2" s="1878"/>
      <c r="OVU2" s="1878"/>
      <c r="OVV2" s="1878"/>
      <c r="OVW2" s="1878"/>
      <c r="OVX2" s="1878"/>
      <c r="OVY2" s="1878"/>
      <c r="OVZ2" s="1878"/>
      <c r="OWA2" s="1878"/>
      <c r="OWB2" s="1878"/>
      <c r="OWC2" s="1878"/>
      <c r="OWD2" s="1878"/>
      <c r="OWE2" s="1878"/>
      <c r="OWF2" s="1878"/>
      <c r="OWG2" s="1878"/>
      <c r="OWH2" s="1878"/>
      <c r="OWI2" s="1878"/>
      <c r="OWJ2" s="1878"/>
      <c r="OWK2" s="1878"/>
      <c r="OWL2" s="1878"/>
      <c r="OWM2" s="1878"/>
      <c r="OWN2" s="1878"/>
      <c r="OWO2" s="1878"/>
      <c r="OWP2" s="1878"/>
      <c r="OWQ2" s="1878"/>
      <c r="OWR2" s="1878"/>
      <c r="OWS2" s="1878"/>
      <c r="OWT2" s="1878"/>
      <c r="OWU2" s="1878"/>
      <c r="OWV2" s="1878"/>
      <c r="OWW2" s="1878"/>
      <c r="OWX2" s="1878"/>
      <c r="OWY2" s="1878"/>
      <c r="OWZ2" s="1878"/>
      <c r="OXA2" s="1878"/>
      <c r="OXB2" s="1878"/>
      <c r="OXC2" s="1878"/>
      <c r="OXD2" s="1878"/>
      <c r="OXE2" s="1878"/>
      <c r="OXF2" s="1878"/>
      <c r="OXG2" s="1878"/>
      <c r="OXH2" s="1878"/>
      <c r="OXI2" s="1878"/>
      <c r="OXJ2" s="1878"/>
      <c r="OXK2" s="1878"/>
      <c r="OXL2" s="1878"/>
      <c r="OXM2" s="1878"/>
      <c r="OXN2" s="1878"/>
      <c r="OXO2" s="1878"/>
      <c r="OXP2" s="1878"/>
      <c r="OXQ2" s="1878"/>
      <c r="OXR2" s="1878"/>
      <c r="OXS2" s="1878"/>
      <c r="OXT2" s="1878"/>
      <c r="OXU2" s="1878"/>
      <c r="OXV2" s="1878"/>
      <c r="OXW2" s="1878"/>
      <c r="OXX2" s="1878"/>
      <c r="OXY2" s="1878"/>
      <c r="OXZ2" s="1878"/>
      <c r="OYA2" s="1878"/>
      <c r="OYB2" s="1878"/>
      <c r="OYC2" s="1878"/>
      <c r="OYD2" s="1878"/>
      <c r="OYE2" s="1878"/>
      <c r="OYF2" s="1878"/>
      <c r="OYG2" s="1878"/>
      <c r="OYH2" s="1878"/>
      <c r="OYI2" s="1878"/>
      <c r="OYJ2" s="1878"/>
      <c r="OYK2" s="1878"/>
      <c r="OYL2" s="1878"/>
      <c r="OYM2" s="1878"/>
      <c r="OYN2" s="1878"/>
      <c r="OYO2" s="1878"/>
      <c r="OYP2" s="1878"/>
      <c r="OYQ2" s="1878"/>
      <c r="OYR2" s="1878"/>
      <c r="OYS2" s="1878"/>
      <c r="OYT2" s="1878"/>
      <c r="OYU2" s="1878"/>
      <c r="OYV2" s="1878"/>
      <c r="OYW2" s="1878"/>
      <c r="OYX2" s="1878"/>
      <c r="OYY2" s="1878"/>
      <c r="OYZ2" s="1878"/>
      <c r="OZA2" s="1878"/>
      <c r="OZB2" s="1878"/>
      <c r="OZC2" s="1878"/>
      <c r="OZD2" s="1878"/>
      <c r="OZE2" s="1878"/>
      <c r="OZF2" s="1878"/>
      <c r="OZG2" s="1878"/>
      <c r="OZH2" s="1878"/>
      <c r="OZI2" s="1878"/>
      <c r="OZJ2" s="1878"/>
      <c r="OZK2" s="1878"/>
      <c r="OZL2" s="1878"/>
      <c r="OZM2" s="1878"/>
      <c r="OZN2" s="1878"/>
      <c r="OZO2" s="1878"/>
      <c r="OZP2" s="1878"/>
      <c r="OZQ2" s="1878"/>
      <c r="OZR2" s="1878"/>
      <c r="OZS2" s="1878"/>
      <c r="OZT2" s="1878"/>
      <c r="OZU2" s="1878"/>
      <c r="OZV2" s="1878"/>
      <c r="OZW2" s="1878"/>
      <c r="OZX2" s="1878"/>
      <c r="OZY2" s="1878"/>
      <c r="OZZ2" s="1878"/>
      <c r="PAA2" s="1878"/>
      <c r="PAB2" s="1878"/>
      <c r="PAC2" s="1878"/>
      <c r="PAD2" s="1878"/>
      <c r="PAE2" s="1878"/>
      <c r="PAF2" s="1878"/>
      <c r="PAG2" s="1878"/>
      <c r="PAH2" s="1878"/>
      <c r="PAI2" s="1878"/>
      <c r="PAJ2" s="1878"/>
      <c r="PAK2" s="1878"/>
      <c r="PAL2" s="1878"/>
      <c r="PAM2" s="1878"/>
      <c r="PAN2" s="1878"/>
      <c r="PAO2" s="1878"/>
      <c r="PAP2" s="1878"/>
      <c r="PAQ2" s="1878"/>
      <c r="PAR2" s="1878"/>
      <c r="PAS2" s="1878"/>
      <c r="PAT2" s="1878"/>
      <c r="PAU2" s="1878"/>
      <c r="PAV2" s="1878"/>
      <c r="PAW2" s="1878"/>
      <c r="PAX2" s="1878"/>
      <c r="PAY2" s="1878"/>
      <c r="PAZ2" s="1878"/>
      <c r="PBA2" s="1878"/>
      <c r="PBB2" s="1878"/>
      <c r="PBC2" s="1878"/>
      <c r="PBD2" s="1878"/>
      <c r="PBE2" s="1878"/>
      <c r="PBF2" s="1878"/>
      <c r="PBG2" s="1878"/>
      <c r="PBH2" s="1878"/>
      <c r="PBI2" s="1878"/>
      <c r="PBJ2" s="1878"/>
      <c r="PBK2" s="1878"/>
      <c r="PBL2" s="1878"/>
      <c r="PBM2" s="1878"/>
      <c r="PBN2" s="1878"/>
      <c r="PBO2" s="1878"/>
      <c r="PBP2" s="1878"/>
      <c r="PBQ2" s="1878"/>
      <c r="PBR2" s="1878"/>
      <c r="PBS2" s="1878"/>
      <c r="PBT2" s="1878"/>
      <c r="PBU2" s="1878"/>
      <c r="PBV2" s="1878"/>
      <c r="PBW2" s="1878"/>
      <c r="PBX2" s="1878"/>
      <c r="PBY2" s="1878"/>
      <c r="PBZ2" s="1878"/>
      <c r="PCA2" s="1878"/>
      <c r="PCB2" s="1878"/>
      <c r="PCC2" s="1878"/>
      <c r="PCD2" s="1878"/>
      <c r="PCE2" s="1878"/>
      <c r="PCF2" s="1878"/>
      <c r="PCG2" s="1878"/>
      <c r="PCH2" s="1878"/>
      <c r="PCI2" s="1878"/>
      <c r="PCJ2" s="1878"/>
      <c r="PCK2" s="1878"/>
      <c r="PCL2" s="1878"/>
      <c r="PCM2" s="1878"/>
      <c r="PCN2" s="1878"/>
      <c r="PCO2" s="1878"/>
      <c r="PCP2" s="1878"/>
      <c r="PCQ2" s="1878"/>
      <c r="PCR2" s="1878"/>
      <c r="PCS2" s="1878"/>
      <c r="PCT2" s="1878"/>
      <c r="PCU2" s="1878"/>
      <c r="PCV2" s="1878"/>
      <c r="PCW2" s="1878"/>
      <c r="PCX2" s="1878"/>
      <c r="PCY2" s="1878"/>
      <c r="PCZ2" s="1878"/>
      <c r="PDA2" s="1878"/>
      <c r="PDB2" s="1878"/>
      <c r="PDC2" s="1878"/>
      <c r="PDD2" s="1878"/>
      <c r="PDE2" s="1878"/>
      <c r="PDF2" s="1878"/>
      <c r="PDG2" s="1878"/>
      <c r="PDH2" s="1878"/>
      <c r="PDI2" s="1878"/>
      <c r="PDJ2" s="1878"/>
      <c r="PDK2" s="1878"/>
      <c r="PDL2" s="1878"/>
      <c r="PDM2" s="1878"/>
      <c r="PDN2" s="1878"/>
      <c r="PDO2" s="1878"/>
      <c r="PDP2" s="1878"/>
      <c r="PDQ2" s="1878"/>
      <c r="PDR2" s="1878"/>
      <c r="PDS2" s="1878"/>
      <c r="PDT2" s="1878"/>
      <c r="PDU2" s="1878"/>
      <c r="PDV2" s="1878"/>
      <c r="PDW2" s="1878"/>
      <c r="PDX2" s="1878"/>
      <c r="PDY2" s="1878"/>
      <c r="PDZ2" s="1878"/>
      <c r="PEA2" s="1878"/>
      <c r="PEB2" s="1878"/>
      <c r="PEC2" s="1878"/>
      <c r="PED2" s="1878"/>
      <c r="PEE2" s="1878"/>
      <c r="PEF2" s="1878"/>
      <c r="PEG2" s="1878"/>
      <c r="PEH2" s="1878"/>
      <c r="PEI2" s="1878"/>
      <c r="PEJ2" s="1878"/>
      <c r="PEK2" s="1878"/>
      <c r="PEL2" s="1878"/>
      <c r="PEM2" s="1878"/>
      <c r="PEN2" s="1878"/>
      <c r="PEO2" s="1878"/>
      <c r="PEP2" s="1878"/>
      <c r="PEQ2" s="1878"/>
      <c r="PER2" s="1878"/>
      <c r="PES2" s="1878"/>
      <c r="PET2" s="1878"/>
      <c r="PEU2" s="1878"/>
      <c r="PEV2" s="1878"/>
      <c r="PEW2" s="1878"/>
      <c r="PEX2" s="1878"/>
      <c r="PEY2" s="1878"/>
      <c r="PEZ2" s="1878"/>
      <c r="PFA2" s="1878"/>
      <c r="PFB2" s="1878"/>
      <c r="PFC2" s="1878"/>
      <c r="PFD2" s="1878"/>
      <c r="PFE2" s="1878"/>
      <c r="PFF2" s="1878"/>
      <c r="PFG2" s="1878"/>
      <c r="PFH2" s="1878"/>
      <c r="PFI2" s="1878"/>
      <c r="PFJ2" s="1878"/>
      <c r="PFK2" s="1878"/>
      <c r="PFL2" s="1878"/>
      <c r="PFM2" s="1878"/>
      <c r="PFN2" s="1878"/>
      <c r="PFO2" s="1878"/>
      <c r="PFP2" s="1878"/>
      <c r="PFQ2" s="1878"/>
      <c r="PFR2" s="1878"/>
      <c r="PFS2" s="1878"/>
      <c r="PFT2" s="1878"/>
      <c r="PFU2" s="1878"/>
      <c r="PFV2" s="1878"/>
      <c r="PFW2" s="1878"/>
      <c r="PFX2" s="1878"/>
      <c r="PFY2" s="1878"/>
      <c r="PFZ2" s="1878"/>
      <c r="PGA2" s="1878"/>
      <c r="PGB2" s="1878"/>
      <c r="PGC2" s="1878"/>
      <c r="PGD2" s="1878"/>
      <c r="PGE2" s="1878"/>
      <c r="PGF2" s="1878"/>
      <c r="PGG2" s="1878"/>
      <c r="PGH2" s="1878"/>
      <c r="PGI2" s="1878"/>
      <c r="PGJ2" s="1878"/>
      <c r="PGK2" s="1878"/>
      <c r="PGL2" s="1878"/>
      <c r="PGM2" s="1878"/>
      <c r="PGN2" s="1878"/>
      <c r="PGO2" s="1878"/>
      <c r="PGP2" s="1878"/>
      <c r="PGQ2" s="1878"/>
      <c r="PGR2" s="1878"/>
      <c r="PGS2" s="1878"/>
      <c r="PGT2" s="1878"/>
      <c r="PGU2" s="1878"/>
      <c r="PGV2" s="1878"/>
      <c r="PGW2" s="1878"/>
      <c r="PGX2" s="1878"/>
      <c r="PGY2" s="1878"/>
      <c r="PGZ2" s="1878"/>
      <c r="PHA2" s="1878"/>
      <c r="PHB2" s="1878"/>
      <c r="PHC2" s="1878"/>
      <c r="PHD2" s="1878"/>
      <c r="PHE2" s="1878"/>
      <c r="PHF2" s="1878"/>
      <c r="PHG2" s="1878"/>
      <c r="PHH2" s="1878"/>
      <c r="PHI2" s="1878"/>
      <c r="PHJ2" s="1878"/>
      <c r="PHK2" s="1878"/>
      <c r="PHL2" s="1878"/>
      <c r="PHM2" s="1878"/>
      <c r="PHN2" s="1878"/>
      <c r="PHO2" s="1878"/>
      <c r="PHP2" s="1878"/>
      <c r="PHQ2" s="1878"/>
      <c r="PHR2" s="1878"/>
      <c r="PHS2" s="1878"/>
      <c r="PHT2" s="1878"/>
      <c r="PHU2" s="1878"/>
      <c r="PHV2" s="1878"/>
      <c r="PHW2" s="1878"/>
      <c r="PHX2" s="1878"/>
      <c r="PHY2" s="1878"/>
      <c r="PHZ2" s="1878"/>
      <c r="PIA2" s="1878"/>
      <c r="PIB2" s="1878"/>
      <c r="PIC2" s="1878"/>
      <c r="PID2" s="1878"/>
      <c r="PIE2" s="1878"/>
      <c r="PIF2" s="1878"/>
      <c r="PIG2" s="1878"/>
      <c r="PIH2" s="1878"/>
      <c r="PII2" s="1878"/>
      <c r="PIJ2" s="1878"/>
      <c r="PIK2" s="1878"/>
      <c r="PIL2" s="1878"/>
      <c r="PIM2" s="1878"/>
      <c r="PIN2" s="1878"/>
      <c r="PIO2" s="1878"/>
      <c r="PIP2" s="1878"/>
      <c r="PIQ2" s="1878"/>
      <c r="PIR2" s="1878"/>
      <c r="PIS2" s="1878"/>
      <c r="PIT2" s="1878"/>
      <c r="PIU2" s="1878"/>
      <c r="PIV2" s="1878"/>
      <c r="PIW2" s="1878"/>
      <c r="PIX2" s="1878"/>
      <c r="PIY2" s="1878"/>
      <c r="PIZ2" s="1878"/>
      <c r="PJA2" s="1878"/>
      <c r="PJB2" s="1878"/>
      <c r="PJC2" s="1878"/>
      <c r="PJD2" s="1878"/>
      <c r="PJE2" s="1878"/>
      <c r="PJF2" s="1878"/>
      <c r="PJG2" s="1878"/>
      <c r="PJH2" s="1878"/>
      <c r="PJI2" s="1878"/>
      <c r="PJJ2" s="1878"/>
      <c r="PJK2" s="1878"/>
      <c r="PJL2" s="1878"/>
      <c r="PJM2" s="1878"/>
      <c r="PJN2" s="1878"/>
      <c r="PJO2" s="1878"/>
      <c r="PJP2" s="1878"/>
      <c r="PJQ2" s="1878"/>
      <c r="PJR2" s="1878"/>
      <c r="PJS2" s="1878"/>
      <c r="PJT2" s="1878"/>
      <c r="PJU2" s="1878"/>
      <c r="PJV2" s="1878"/>
      <c r="PJW2" s="1878"/>
      <c r="PJX2" s="1878"/>
      <c r="PJY2" s="1878"/>
      <c r="PJZ2" s="1878"/>
      <c r="PKA2" s="1878"/>
      <c r="PKB2" s="1878"/>
      <c r="PKC2" s="1878"/>
      <c r="PKD2" s="1878"/>
      <c r="PKE2" s="1878"/>
      <c r="PKF2" s="1878"/>
      <c r="PKG2" s="1878"/>
      <c r="PKH2" s="1878"/>
      <c r="PKI2" s="1878"/>
      <c r="PKJ2" s="1878"/>
      <c r="PKK2" s="1878"/>
      <c r="PKL2" s="1878"/>
      <c r="PKM2" s="1878"/>
      <c r="PKN2" s="1878"/>
      <c r="PKO2" s="1878"/>
      <c r="PKP2" s="1878"/>
      <c r="PKQ2" s="1878"/>
      <c r="PKR2" s="1878"/>
      <c r="PKS2" s="1878"/>
      <c r="PKT2" s="1878"/>
      <c r="PKU2" s="1878"/>
      <c r="PKV2" s="1878"/>
      <c r="PKW2" s="1878"/>
      <c r="PKX2" s="1878"/>
      <c r="PKY2" s="1878"/>
      <c r="PKZ2" s="1878"/>
      <c r="PLA2" s="1878"/>
      <c r="PLB2" s="1878"/>
      <c r="PLC2" s="1878"/>
      <c r="PLD2" s="1878"/>
      <c r="PLE2" s="1878"/>
      <c r="PLF2" s="1878"/>
      <c r="PLG2" s="1878"/>
      <c r="PLH2" s="1878"/>
      <c r="PLI2" s="1878"/>
      <c r="PLJ2" s="1878"/>
      <c r="PLK2" s="1878"/>
      <c r="PLL2" s="1878"/>
      <c r="PLM2" s="1878"/>
      <c r="PLN2" s="1878"/>
      <c r="PLO2" s="1878"/>
      <c r="PLP2" s="1878"/>
      <c r="PLQ2" s="1878"/>
      <c r="PLR2" s="1878"/>
      <c r="PLS2" s="1878"/>
      <c r="PLT2" s="1878"/>
      <c r="PLU2" s="1878"/>
      <c r="PLV2" s="1878"/>
      <c r="PLW2" s="1878"/>
      <c r="PLX2" s="1878"/>
      <c r="PLY2" s="1878"/>
      <c r="PLZ2" s="1878"/>
      <c r="PMA2" s="1878"/>
      <c r="PMB2" s="1878"/>
      <c r="PMC2" s="1878"/>
      <c r="PMD2" s="1878"/>
      <c r="PME2" s="1878"/>
      <c r="PMF2" s="1878"/>
      <c r="PMG2" s="1878"/>
      <c r="PMH2" s="1878"/>
      <c r="PMI2" s="1878"/>
      <c r="PMJ2" s="1878"/>
      <c r="PMK2" s="1878"/>
      <c r="PML2" s="1878"/>
      <c r="PMM2" s="1878"/>
      <c r="PMN2" s="1878"/>
      <c r="PMO2" s="1878"/>
      <c r="PMP2" s="1878"/>
      <c r="PMQ2" s="1878"/>
      <c r="PMR2" s="1878"/>
      <c r="PMS2" s="1878"/>
      <c r="PMT2" s="1878"/>
      <c r="PMU2" s="1878"/>
      <c r="PMV2" s="1878"/>
      <c r="PMW2" s="1878"/>
      <c r="PMX2" s="1878"/>
      <c r="PMY2" s="1878"/>
      <c r="PMZ2" s="1878"/>
      <c r="PNA2" s="1878"/>
      <c r="PNB2" s="1878"/>
      <c r="PNC2" s="1878"/>
      <c r="PND2" s="1878"/>
      <c r="PNE2" s="1878"/>
      <c r="PNF2" s="1878"/>
      <c r="PNG2" s="1878"/>
      <c r="PNH2" s="1878"/>
      <c r="PNI2" s="1878"/>
      <c r="PNJ2" s="1878"/>
      <c r="PNK2" s="1878"/>
      <c r="PNL2" s="1878"/>
      <c r="PNM2" s="1878"/>
      <c r="PNN2" s="1878"/>
      <c r="PNO2" s="1878"/>
      <c r="PNP2" s="1878"/>
      <c r="PNQ2" s="1878"/>
      <c r="PNR2" s="1878"/>
      <c r="PNS2" s="1878"/>
      <c r="PNT2" s="1878"/>
      <c r="PNU2" s="1878"/>
      <c r="PNV2" s="1878"/>
      <c r="PNW2" s="1878"/>
      <c r="PNX2" s="1878"/>
      <c r="PNY2" s="1878"/>
      <c r="PNZ2" s="1878"/>
      <c r="POA2" s="1878"/>
      <c r="POB2" s="1878"/>
      <c r="POC2" s="1878"/>
      <c r="POD2" s="1878"/>
      <c r="POE2" s="1878"/>
      <c r="POF2" s="1878"/>
      <c r="POG2" s="1878"/>
      <c r="POH2" s="1878"/>
      <c r="POI2" s="1878"/>
      <c r="POJ2" s="1878"/>
      <c r="POK2" s="1878"/>
      <c r="POL2" s="1878"/>
      <c r="POM2" s="1878"/>
      <c r="PON2" s="1878"/>
      <c r="POO2" s="1878"/>
      <c r="POP2" s="1878"/>
      <c r="POQ2" s="1878"/>
      <c r="POR2" s="1878"/>
      <c r="POS2" s="1878"/>
      <c r="POT2" s="1878"/>
      <c r="POU2" s="1878"/>
      <c r="POV2" s="1878"/>
      <c r="POW2" s="1878"/>
      <c r="POX2" s="1878"/>
      <c r="POY2" s="1878"/>
      <c r="POZ2" s="1878"/>
      <c r="PPA2" s="1878"/>
      <c r="PPB2" s="1878"/>
      <c r="PPC2" s="1878"/>
      <c r="PPD2" s="1878"/>
      <c r="PPE2" s="1878"/>
      <c r="PPF2" s="1878"/>
      <c r="PPG2" s="1878"/>
      <c r="PPH2" s="1878"/>
      <c r="PPI2" s="1878"/>
      <c r="PPJ2" s="1878"/>
      <c r="PPK2" s="1878"/>
      <c r="PPL2" s="1878"/>
      <c r="PPM2" s="1878"/>
      <c r="PPN2" s="1878"/>
      <c r="PPO2" s="1878"/>
      <c r="PPP2" s="1878"/>
      <c r="PPQ2" s="1878"/>
      <c r="PPR2" s="1878"/>
      <c r="PPS2" s="1878"/>
      <c r="PPT2" s="1878"/>
      <c r="PPU2" s="1878"/>
      <c r="PPV2" s="1878"/>
      <c r="PPW2" s="1878"/>
      <c r="PPX2" s="1878"/>
      <c r="PPY2" s="1878"/>
      <c r="PPZ2" s="1878"/>
      <c r="PQA2" s="1878"/>
      <c r="PQB2" s="1878"/>
      <c r="PQC2" s="1878"/>
      <c r="PQD2" s="1878"/>
      <c r="PQE2" s="1878"/>
      <c r="PQF2" s="1878"/>
      <c r="PQG2" s="1878"/>
      <c r="PQH2" s="1878"/>
      <c r="PQI2" s="1878"/>
      <c r="PQJ2" s="1878"/>
      <c r="PQK2" s="1878"/>
      <c r="PQL2" s="1878"/>
      <c r="PQM2" s="1878"/>
      <c r="PQN2" s="1878"/>
      <c r="PQO2" s="1878"/>
      <c r="PQP2" s="1878"/>
      <c r="PQQ2" s="1878"/>
      <c r="PQR2" s="1878"/>
      <c r="PQS2" s="1878"/>
      <c r="PQT2" s="1878"/>
      <c r="PQU2" s="1878"/>
      <c r="PQV2" s="1878"/>
      <c r="PQW2" s="1878"/>
      <c r="PQX2" s="1878"/>
      <c r="PQY2" s="1878"/>
      <c r="PQZ2" s="1878"/>
      <c r="PRA2" s="1878"/>
      <c r="PRB2" s="1878"/>
      <c r="PRC2" s="1878"/>
      <c r="PRD2" s="1878"/>
      <c r="PRE2" s="1878"/>
      <c r="PRF2" s="1878"/>
      <c r="PRG2" s="1878"/>
      <c r="PRH2" s="1878"/>
      <c r="PRI2" s="1878"/>
      <c r="PRJ2" s="1878"/>
      <c r="PRK2" s="1878"/>
      <c r="PRL2" s="1878"/>
      <c r="PRM2" s="1878"/>
      <c r="PRN2" s="1878"/>
      <c r="PRO2" s="1878"/>
      <c r="PRP2" s="1878"/>
      <c r="PRQ2" s="1878"/>
      <c r="PRR2" s="1878"/>
      <c r="PRS2" s="1878"/>
      <c r="PRT2" s="1878"/>
      <c r="PRU2" s="1878"/>
      <c r="PRV2" s="1878"/>
      <c r="PRW2" s="1878"/>
      <c r="PRX2" s="1878"/>
      <c r="PRY2" s="1878"/>
      <c r="PRZ2" s="1878"/>
      <c r="PSA2" s="1878"/>
      <c r="PSB2" s="1878"/>
      <c r="PSC2" s="1878"/>
      <c r="PSD2" s="1878"/>
      <c r="PSE2" s="1878"/>
      <c r="PSF2" s="1878"/>
      <c r="PSG2" s="1878"/>
      <c r="PSH2" s="1878"/>
      <c r="PSI2" s="1878"/>
      <c r="PSJ2" s="1878"/>
      <c r="PSK2" s="1878"/>
      <c r="PSL2" s="1878"/>
      <c r="PSM2" s="1878"/>
      <c r="PSN2" s="1878"/>
      <c r="PSO2" s="1878"/>
      <c r="PSP2" s="1878"/>
      <c r="PSQ2" s="1878"/>
      <c r="PSR2" s="1878"/>
      <c r="PSS2" s="1878"/>
      <c r="PST2" s="1878"/>
      <c r="PSU2" s="1878"/>
      <c r="PSV2" s="1878"/>
      <c r="PSW2" s="1878"/>
      <c r="PSX2" s="1878"/>
      <c r="PSY2" s="1878"/>
      <c r="PSZ2" s="1878"/>
      <c r="PTA2" s="1878"/>
      <c r="PTB2" s="1878"/>
      <c r="PTC2" s="1878"/>
      <c r="PTD2" s="1878"/>
      <c r="PTE2" s="1878"/>
      <c r="PTF2" s="1878"/>
      <c r="PTG2" s="1878"/>
      <c r="PTH2" s="1878"/>
      <c r="PTI2" s="1878"/>
      <c r="PTJ2" s="1878"/>
      <c r="PTK2" s="1878"/>
      <c r="PTL2" s="1878"/>
      <c r="PTM2" s="1878"/>
      <c r="PTN2" s="1878"/>
      <c r="PTO2" s="1878"/>
      <c r="PTP2" s="1878"/>
      <c r="PTQ2" s="1878"/>
      <c r="PTR2" s="1878"/>
      <c r="PTS2" s="1878"/>
      <c r="PTT2" s="1878"/>
      <c r="PTU2" s="1878"/>
      <c r="PTV2" s="1878"/>
      <c r="PTW2" s="1878"/>
      <c r="PTX2" s="1878"/>
      <c r="PTY2" s="1878"/>
      <c r="PTZ2" s="1878"/>
      <c r="PUA2" s="1878"/>
      <c r="PUB2" s="1878"/>
      <c r="PUC2" s="1878"/>
      <c r="PUD2" s="1878"/>
      <c r="PUE2" s="1878"/>
      <c r="PUF2" s="1878"/>
      <c r="PUG2" s="1878"/>
      <c r="PUH2" s="1878"/>
      <c r="PUI2" s="1878"/>
      <c r="PUJ2" s="1878"/>
      <c r="PUK2" s="1878"/>
      <c r="PUL2" s="1878"/>
      <c r="PUM2" s="1878"/>
      <c r="PUN2" s="1878"/>
      <c r="PUO2" s="1878"/>
      <c r="PUP2" s="1878"/>
      <c r="PUQ2" s="1878"/>
      <c r="PUR2" s="1878"/>
      <c r="PUS2" s="1878"/>
      <c r="PUT2" s="1878"/>
      <c r="PUU2" s="1878"/>
      <c r="PUV2" s="1878"/>
      <c r="PUW2" s="1878"/>
      <c r="PUX2" s="1878"/>
      <c r="PUY2" s="1878"/>
      <c r="PUZ2" s="1878"/>
      <c r="PVA2" s="1878"/>
      <c r="PVB2" s="1878"/>
      <c r="PVC2" s="1878"/>
      <c r="PVD2" s="1878"/>
      <c r="PVE2" s="1878"/>
      <c r="PVF2" s="1878"/>
      <c r="PVG2" s="1878"/>
      <c r="PVH2" s="1878"/>
      <c r="PVI2" s="1878"/>
      <c r="PVJ2" s="1878"/>
      <c r="PVK2" s="1878"/>
      <c r="PVL2" s="1878"/>
      <c r="PVM2" s="1878"/>
      <c r="PVN2" s="1878"/>
      <c r="PVO2" s="1878"/>
      <c r="PVP2" s="1878"/>
      <c r="PVQ2" s="1878"/>
      <c r="PVR2" s="1878"/>
      <c r="PVS2" s="1878"/>
      <c r="PVT2" s="1878"/>
      <c r="PVU2" s="1878"/>
      <c r="PVV2" s="1878"/>
      <c r="PVW2" s="1878"/>
      <c r="PVX2" s="1878"/>
      <c r="PVY2" s="1878"/>
      <c r="PVZ2" s="1878"/>
      <c r="PWA2" s="1878"/>
      <c r="PWB2" s="1878"/>
      <c r="PWC2" s="1878"/>
      <c r="PWD2" s="1878"/>
      <c r="PWE2" s="1878"/>
      <c r="PWF2" s="1878"/>
      <c r="PWG2" s="1878"/>
      <c r="PWH2" s="1878"/>
      <c r="PWI2" s="1878"/>
      <c r="PWJ2" s="1878"/>
      <c r="PWK2" s="1878"/>
      <c r="PWL2" s="1878"/>
      <c r="PWM2" s="1878"/>
      <c r="PWN2" s="1878"/>
      <c r="PWO2" s="1878"/>
      <c r="PWP2" s="1878"/>
      <c r="PWQ2" s="1878"/>
      <c r="PWR2" s="1878"/>
      <c r="PWS2" s="1878"/>
      <c r="PWT2" s="1878"/>
      <c r="PWU2" s="1878"/>
      <c r="PWV2" s="1878"/>
      <c r="PWW2" s="1878"/>
      <c r="PWX2" s="1878"/>
      <c r="PWY2" s="1878"/>
      <c r="PWZ2" s="1878"/>
      <c r="PXA2" s="1878"/>
      <c r="PXB2" s="1878"/>
      <c r="PXC2" s="1878"/>
      <c r="PXD2" s="1878"/>
      <c r="PXE2" s="1878"/>
      <c r="PXF2" s="1878"/>
      <c r="PXG2" s="1878"/>
      <c r="PXH2" s="1878"/>
      <c r="PXI2" s="1878"/>
      <c r="PXJ2" s="1878"/>
      <c r="PXK2" s="1878"/>
      <c r="PXL2" s="1878"/>
      <c r="PXM2" s="1878"/>
      <c r="PXN2" s="1878"/>
      <c r="PXO2" s="1878"/>
      <c r="PXP2" s="1878"/>
      <c r="PXQ2" s="1878"/>
      <c r="PXR2" s="1878"/>
      <c r="PXS2" s="1878"/>
      <c r="PXT2" s="1878"/>
      <c r="PXU2" s="1878"/>
      <c r="PXV2" s="1878"/>
      <c r="PXW2" s="1878"/>
      <c r="PXX2" s="1878"/>
      <c r="PXY2" s="1878"/>
      <c r="PXZ2" s="1878"/>
      <c r="PYA2" s="1878"/>
      <c r="PYB2" s="1878"/>
      <c r="PYC2" s="1878"/>
      <c r="PYD2" s="1878"/>
      <c r="PYE2" s="1878"/>
      <c r="PYF2" s="1878"/>
      <c r="PYG2" s="1878"/>
      <c r="PYH2" s="1878"/>
      <c r="PYI2" s="1878"/>
      <c r="PYJ2" s="1878"/>
      <c r="PYK2" s="1878"/>
      <c r="PYL2" s="1878"/>
      <c r="PYM2" s="1878"/>
      <c r="PYN2" s="1878"/>
      <c r="PYO2" s="1878"/>
      <c r="PYP2" s="1878"/>
      <c r="PYQ2" s="1878"/>
      <c r="PYR2" s="1878"/>
      <c r="PYS2" s="1878"/>
      <c r="PYT2" s="1878"/>
      <c r="PYU2" s="1878"/>
      <c r="PYV2" s="1878"/>
      <c r="PYW2" s="1878"/>
      <c r="PYX2" s="1878"/>
      <c r="PYY2" s="1878"/>
      <c r="PYZ2" s="1878"/>
      <c r="PZA2" s="1878"/>
      <c r="PZB2" s="1878"/>
      <c r="PZC2" s="1878"/>
      <c r="PZD2" s="1878"/>
      <c r="PZE2" s="1878"/>
      <c r="PZF2" s="1878"/>
      <c r="PZG2" s="1878"/>
      <c r="PZH2" s="1878"/>
      <c r="PZI2" s="1878"/>
      <c r="PZJ2" s="1878"/>
      <c r="PZK2" s="1878"/>
      <c r="PZL2" s="1878"/>
      <c r="PZM2" s="1878"/>
      <c r="PZN2" s="1878"/>
      <c r="PZO2" s="1878"/>
      <c r="PZP2" s="1878"/>
      <c r="PZQ2" s="1878"/>
      <c r="PZR2" s="1878"/>
      <c r="PZS2" s="1878"/>
      <c r="PZT2" s="1878"/>
      <c r="PZU2" s="1878"/>
      <c r="PZV2" s="1878"/>
      <c r="PZW2" s="1878"/>
      <c r="PZX2" s="1878"/>
      <c r="PZY2" s="1878"/>
      <c r="PZZ2" s="1878"/>
      <c r="QAA2" s="1878"/>
      <c r="QAB2" s="1878"/>
      <c r="QAC2" s="1878"/>
      <c r="QAD2" s="1878"/>
      <c r="QAE2" s="1878"/>
      <c r="QAF2" s="1878"/>
      <c r="QAG2" s="1878"/>
      <c r="QAH2" s="1878"/>
      <c r="QAI2" s="1878"/>
      <c r="QAJ2" s="1878"/>
      <c r="QAK2" s="1878"/>
      <c r="QAL2" s="1878"/>
      <c r="QAM2" s="1878"/>
      <c r="QAN2" s="1878"/>
      <c r="QAO2" s="1878"/>
      <c r="QAP2" s="1878"/>
      <c r="QAQ2" s="1878"/>
      <c r="QAR2" s="1878"/>
      <c r="QAS2" s="1878"/>
      <c r="QAT2" s="1878"/>
      <c r="QAU2" s="1878"/>
      <c r="QAV2" s="1878"/>
      <c r="QAW2" s="1878"/>
      <c r="QAX2" s="1878"/>
      <c r="QAY2" s="1878"/>
      <c r="QAZ2" s="1878"/>
      <c r="QBA2" s="1878"/>
      <c r="QBB2" s="1878"/>
      <c r="QBC2" s="1878"/>
      <c r="QBD2" s="1878"/>
      <c r="QBE2" s="1878"/>
      <c r="QBF2" s="1878"/>
      <c r="QBG2" s="1878"/>
      <c r="QBH2" s="1878"/>
      <c r="QBI2" s="1878"/>
      <c r="QBJ2" s="1878"/>
      <c r="QBK2" s="1878"/>
      <c r="QBL2" s="1878"/>
      <c r="QBM2" s="1878"/>
      <c r="QBN2" s="1878"/>
      <c r="QBO2" s="1878"/>
      <c r="QBP2" s="1878"/>
      <c r="QBQ2" s="1878"/>
      <c r="QBR2" s="1878"/>
      <c r="QBS2" s="1878"/>
      <c r="QBT2" s="1878"/>
      <c r="QBU2" s="1878"/>
      <c r="QBV2" s="1878"/>
      <c r="QBW2" s="1878"/>
      <c r="QBX2" s="1878"/>
      <c r="QBY2" s="1878"/>
      <c r="QBZ2" s="1878"/>
      <c r="QCA2" s="1878"/>
      <c r="QCB2" s="1878"/>
      <c r="QCC2" s="1878"/>
      <c r="QCD2" s="1878"/>
      <c r="QCE2" s="1878"/>
      <c r="QCF2" s="1878"/>
      <c r="QCG2" s="1878"/>
      <c r="QCH2" s="1878"/>
      <c r="QCI2" s="1878"/>
      <c r="QCJ2" s="1878"/>
      <c r="QCK2" s="1878"/>
      <c r="QCL2" s="1878"/>
      <c r="QCM2" s="1878"/>
      <c r="QCN2" s="1878"/>
      <c r="QCO2" s="1878"/>
      <c r="QCP2" s="1878"/>
      <c r="QCQ2" s="1878"/>
      <c r="QCR2" s="1878"/>
      <c r="QCS2" s="1878"/>
      <c r="QCT2" s="1878"/>
      <c r="QCU2" s="1878"/>
      <c r="QCV2" s="1878"/>
      <c r="QCW2" s="1878"/>
      <c r="QCX2" s="1878"/>
      <c r="QCY2" s="1878"/>
      <c r="QCZ2" s="1878"/>
      <c r="QDA2" s="1878"/>
      <c r="QDB2" s="1878"/>
      <c r="QDC2" s="1878"/>
      <c r="QDD2" s="1878"/>
      <c r="QDE2" s="1878"/>
      <c r="QDF2" s="1878"/>
      <c r="QDG2" s="1878"/>
      <c r="QDH2" s="1878"/>
      <c r="QDI2" s="1878"/>
      <c r="QDJ2" s="1878"/>
      <c r="QDK2" s="1878"/>
      <c r="QDL2" s="1878"/>
      <c r="QDM2" s="1878"/>
      <c r="QDN2" s="1878"/>
      <c r="QDO2" s="1878"/>
      <c r="QDP2" s="1878"/>
      <c r="QDQ2" s="1878"/>
      <c r="QDR2" s="1878"/>
      <c r="QDS2" s="1878"/>
      <c r="QDT2" s="1878"/>
      <c r="QDU2" s="1878"/>
      <c r="QDV2" s="1878"/>
      <c r="QDW2" s="1878"/>
      <c r="QDX2" s="1878"/>
      <c r="QDY2" s="1878"/>
      <c r="QDZ2" s="1878"/>
      <c r="QEA2" s="1878"/>
      <c r="QEB2" s="1878"/>
      <c r="QEC2" s="1878"/>
      <c r="QED2" s="1878"/>
      <c r="QEE2" s="1878"/>
      <c r="QEF2" s="1878"/>
      <c r="QEG2" s="1878"/>
      <c r="QEH2" s="1878"/>
      <c r="QEI2" s="1878"/>
      <c r="QEJ2" s="1878"/>
      <c r="QEK2" s="1878"/>
      <c r="QEL2" s="1878"/>
      <c r="QEM2" s="1878"/>
      <c r="QEN2" s="1878"/>
      <c r="QEO2" s="1878"/>
      <c r="QEP2" s="1878"/>
      <c r="QEQ2" s="1878"/>
      <c r="QER2" s="1878"/>
      <c r="QES2" s="1878"/>
      <c r="QET2" s="1878"/>
      <c r="QEU2" s="1878"/>
      <c r="QEV2" s="1878"/>
      <c r="QEW2" s="1878"/>
      <c r="QEX2" s="1878"/>
      <c r="QEY2" s="1878"/>
      <c r="QEZ2" s="1878"/>
      <c r="QFA2" s="1878"/>
      <c r="QFB2" s="1878"/>
      <c r="QFC2" s="1878"/>
      <c r="QFD2" s="1878"/>
      <c r="QFE2" s="1878"/>
      <c r="QFF2" s="1878"/>
      <c r="QFG2" s="1878"/>
      <c r="QFH2" s="1878"/>
      <c r="QFI2" s="1878"/>
      <c r="QFJ2" s="1878"/>
      <c r="QFK2" s="1878"/>
      <c r="QFL2" s="1878"/>
      <c r="QFM2" s="1878"/>
      <c r="QFN2" s="1878"/>
      <c r="QFO2" s="1878"/>
      <c r="QFP2" s="1878"/>
      <c r="QFQ2" s="1878"/>
      <c r="QFR2" s="1878"/>
      <c r="QFS2" s="1878"/>
      <c r="QFT2" s="1878"/>
      <c r="QFU2" s="1878"/>
      <c r="QFV2" s="1878"/>
      <c r="QFW2" s="1878"/>
      <c r="QFX2" s="1878"/>
      <c r="QFY2" s="1878"/>
      <c r="QFZ2" s="1878"/>
      <c r="QGA2" s="1878"/>
      <c r="QGB2" s="1878"/>
      <c r="QGC2" s="1878"/>
      <c r="QGD2" s="1878"/>
      <c r="QGE2" s="1878"/>
      <c r="QGF2" s="1878"/>
      <c r="QGG2" s="1878"/>
      <c r="QGH2" s="1878"/>
      <c r="QGI2" s="1878"/>
      <c r="QGJ2" s="1878"/>
      <c r="QGK2" s="1878"/>
      <c r="QGL2" s="1878"/>
      <c r="QGM2" s="1878"/>
      <c r="QGN2" s="1878"/>
      <c r="QGO2" s="1878"/>
      <c r="QGP2" s="1878"/>
      <c r="QGQ2" s="1878"/>
      <c r="QGR2" s="1878"/>
      <c r="QGS2" s="1878"/>
      <c r="QGT2" s="1878"/>
      <c r="QGU2" s="1878"/>
      <c r="QGV2" s="1878"/>
      <c r="QGW2" s="1878"/>
      <c r="QGX2" s="1878"/>
      <c r="QGY2" s="1878"/>
      <c r="QGZ2" s="1878"/>
      <c r="QHA2" s="1878"/>
      <c r="QHB2" s="1878"/>
      <c r="QHC2" s="1878"/>
      <c r="QHD2" s="1878"/>
      <c r="QHE2" s="1878"/>
      <c r="QHF2" s="1878"/>
      <c r="QHG2" s="1878"/>
      <c r="QHH2" s="1878"/>
      <c r="QHI2" s="1878"/>
      <c r="QHJ2" s="1878"/>
      <c r="QHK2" s="1878"/>
      <c r="QHL2" s="1878"/>
      <c r="QHM2" s="1878"/>
      <c r="QHN2" s="1878"/>
      <c r="QHO2" s="1878"/>
      <c r="QHP2" s="1878"/>
      <c r="QHQ2" s="1878"/>
      <c r="QHR2" s="1878"/>
      <c r="QHS2" s="1878"/>
      <c r="QHT2" s="1878"/>
      <c r="QHU2" s="1878"/>
      <c r="QHV2" s="1878"/>
      <c r="QHW2" s="1878"/>
      <c r="QHX2" s="1878"/>
      <c r="QHY2" s="1878"/>
      <c r="QHZ2" s="1878"/>
      <c r="QIA2" s="1878"/>
      <c r="QIB2" s="1878"/>
      <c r="QIC2" s="1878"/>
      <c r="QID2" s="1878"/>
      <c r="QIE2" s="1878"/>
      <c r="QIF2" s="1878"/>
      <c r="QIG2" s="1878"/>
      <c r="QIH2" s="1878"/>
      <c r="QII2" s="1878"/>
      <c r="QIJ2" s="1878"/>
      <c r="QIK2" s="1878"/>
      <c r="QIL2" s="1878"/>
      <c r="QIM2" s="1878"/>
      <c r="QIN2" s="1878"/>
      <c r="QIO2" s="1878"/>
      <c r="QIP2" s="1878"/>
      <c r="QIQ2" s="1878"/>
      <c r="QIR2" s="1878"/>
      <c r="QIS2" s="1878"/>
      <c r="QIT2" s="1878"/>
      <c r="QIU2" s="1878"/>
      <c r="QIV2" s="1878"/>
      <c r="QIW2" s="1878"/>
      <c r="QIX2" s="1878"/>
      <c r="QIY2" s="1878"/>
      <c r="QIZ2" s="1878"/>
      <c r="QJA2" s="1878"/>
      <c r="QJB2" s="1878"/>
      <c r="QJC2" s="1878"/>
      <c r="QJD2" s="1878"/>
      <c r="QJE2" s="1878"/>
      <c r="QJF2" s="1878"/>
      <c r="QJG2" s="1878"/>
      <c r="QJH2" s="1878"/>
      <c r="QJI2" s="1878"/>
      <c r="QJJ2" s="1878"/>
      <c r="QJK2" s="1878"/>
      <c r="QJL2" s="1878"/>
      <c r="QJM2" s="1878"/>
      <c r="QJN2" s="1878"/>
      <c r="QJO2" s="1878"/>
      <c r="QJP2" s="1878"/>
      <c r="QJQ2" s="1878"/>
      <c r="QJR2" s="1878"/>
      <c r="QJS2" s="1878"/>
      <c r="QJT2" s="1878"/>
      <c r="QJU2" s="1878"/>
      <c r="QJV2" s="1878"/>
      <c r="QJW2" s="1878"/>
      <c r="QJX2" s="1878"/>
      <c r="QJY2" s="1878"/>
      <c r="QJZ2" s="1878"/>
      <c r="QKA2" s="1878"/>
      <c r="QKB2" s="1878"/>
      <c r="QKC2" s="1878"/>
      <c r="QKD2" s="1878"/>
      <c r="QKE2" s="1878"/>
      <c r="QKF2" s="1878"/>
      <c r="QKG2" s="1878"/>
      <c r="QKH2" s="1878"/>
      <c r="QKI2" s="1878"/>
      <c r="QKJ2" s="1878"/>
      <c r="QKK2" s="1878"/>
      <c r="QKL2" s="1878"/>
      <c r="QKM2" s="1878"/>
      <c r="QKN2" s="1878"/>
      <c r="QKO2" s="1878"/>
      <c r="QKP2" s="1878"/>
      <c r="QKQ2" s="1878"/>
      <c r="QKR2" s="1878"/>
      <c r="QKS2" s="1878"/>
      <c r="QKT2" s="1878"/>
      <c r="QKU2" s="1878"/>
      <c r="QKV2" s="1878"/>
      <c r="QKW2" s="1878"/>
      <c r="QKX2" s="1878"/>
      <c r="QKY2" s="1878"/>
      <c r="QKZ2" s="1878"/>
      <c r="QLA2" s="1878"/>
      <c r="QLB2" s="1878"/>
      <c r="QLC2" s="1878"/>
      <c r="QLD2" s="1878"/>
      <c r="QLE2" s="1878"/>
      <c r="QLF2" s="1878"/>
      <c r="QLG2" s="1878"/>
      <c r="QLH2" s="1878"/>
      <c r="QLI2" s="1878"/>
      <c r="QLJ2" s="1878"/>
      <c r="QLK2" s="1878"/>
      <c r="QLL2" s="1878"/>
      <c r="QLM2" s="1878"/>
      <c r="QLN2" s="1878"/>
      <c r="QLO2" s="1878"/>
      <c r="QLP2" s="1878"/>
      <c r="QLQ2" s="1878"/>
      <c r="QLR2" s="1878"/>
      <c r="QLS2" s="1878"/>
      <c r="QLT2" s="1878"/>
      <c r="QLU2" s="1878"/>
      <c r="QLV2" s="1878"/>
      <c r="QLW2" s="1878"/>
      <c r="QLX2" s="1878"/>
      <c r="QLY2" s="1878"/>
      <c r="QLZ2" s="1878"/>
      <c r="QMA2" s="1878"/>
      <c r="QMB2" s="1878"/>
      <c r="QMC2" s="1878"/>
      <c r="QMD2" s="1878"/>
      <c r="QME2" s="1878"/>
      <c r="QMF2" s="1878"/>
      <c r="QMG2" s="1878"/>
      <c r="QMH2" s="1878"/>
      <c r="QMI2" s="1878"/>
      <c r="QMJ2" s="1878"/>
      <c r="QMK2" s="1878"/>
      <c r="QML2" s="1878"/>
      <c r="QMM2" s="1878"/>
      <c r="QMN2" s="1878"/>
      <c r="QMO2" s="1878"/>
      <c r="QMP2" s="1878"/>
      <c r="QMQ2" s="1878"/>
      <c r="QMR2" s="1878"/>
      <c r="QMS2" s="1878"/>
      <c r="QMT2" s="1878"/>
      <c r="QMU2" s="1878"/>
      <c r="QMV2" s="1878"/>
      <c r="QMW2" s="1878"/>
      <c r="QMX2" s="1878"/>
      <c r="QMY2" s="1878"/>
      <c r="QMZ2" s="1878"/>
      <c r="QNA2" s="1878"/>
      <c r="QNB2" s="1878"/>
      <c r="QNC2" s="1878"/>
      <c r="QND2" s="1878"/>
      <c r="QNE2" s="1878"/>
      <c r="QNF2" s="1878"/>
      <c r="QNG2" s="1878"/>
      <c r="QNH2" s="1878"/>
      <c r="QNI2" s="1878"/>
      <c r="QNJ2" s="1878"/>
      <c r="QNK2" s="1878"/>
      <c r="QNL2" s="1878"/>
      <c r="QNM2" s="1878"/>
      <c r="QNN2" s="1878"/>
      <c r="QNO2" s="1878"/>
      <c r="QNP2" s="1878"/>
      <c r="QNQ2" s="1878"/>
      <c r="QNR2" s="1878"/>
      <c r="QNS2" s="1878"/>
      <c r="QNT2" s="1878"/>
      <c r="QNU2" s="1878"/>
      <c r="QNV2" s="1878"/>
      <c r="QNW2" s="1878"/>
      <c r="QNX2" s="1878"/>
      <c r="QNY2" s="1878"/>
      <c r="QNZ2" s="1878"/>
      <c r="QOA2" s="1878"/>
      <c r="QOB2" s="1878"/>
      <c r="QOC2" s="1878"/>
      <c r="QOD2" s="1878"/>
      <c r="QOE2" s="1878"/>
      <c r="QOF2" s="1878"/>
      <c r="QOG2" s="1878"/>
      <c r="QOH2" s="1878"/>
      <c r="QOI2" s="1878"/>
      <c r="QOJ2" s="1878"/>
      <c r="QOK2" s="1878"/>
      <c r="QOL2" s="1878"/>
      <c r="QOM2" s="1878"/>
      <c r="QON2" s="1878"/>
      <c r="QOO2" s="1878"/>
      <c r="QOP2" s="1878"/>
      <c r="QOQ2" s="1878"/>
      <c r="QOR2" s="1878"/>
      <c r="QOS2" s="1878"/>
      <c r="QOT2" s="1878"/>
      <c r="QOU2" s="1878"/>
      <c r="QOV2" s="1878"/>
      <c r="QOW2" s="1878"/>
      <c r="QOX2" s="1878"/>
      <c r="QOY2" s="1878"/>
      <c r="QOZ2" s="1878"/>
      <c r="QPA2" s="1878"/>
      <c r="QPB2" s="1878"/>
      <c r="QPC2" s="1878"/>
      <c r="QPD2" s="1878"/>
      <c r="QPE2" s="1878"/>
      <c r="QPF2" s="1878"/>
      <c r="QPG2" s="1878"/>
      <c r="QPH2" s="1878"/>
      <c r="QPI2" s="1878"/>
      <c r="QPJ2" s="1878"/>
      <c r="QPK2" s="1878"/>
      <c r="QPL2" s="1878"/>
      <c r="QPM2" s="1878"/>
      <c r="QPN2" s="1878"/>
      <c r="QPO2" s="1878"/>
      <c r="QPP2" s="1878"/>
      <c r="QPQ2" s="1878"/>
      <c r="QPR2" s="1878"/>
      <c r="QPS2" s="1878"/>
      <c r="QPT2" s="1878"/>
      <c r="QPU2" s="1878"/>
      <c r="QPV2" s="1878"/>
      <c r="QPW2" s="1878"/>
      <c r="QPX2" s="1878"/>
      <c r="QPY2" s="1878"/>
      <c r="QPZ2" s="1878"/>
      <c r="QQA2" s="1878"/>
      <c r="QQB2" s="1878"/>
      <c r="QQC2" s="1878"/>
      <c r="QQD2" s="1878"/>
      <c r="QQE2" s="1878"/>
      <c r="QQF2" s="1878"/>
      <c r="QQG2" s="1878"/>
      <c r="QQH2" s="1878"/>
      <c r="QQI2" s="1878"/>
      <c r="QQJ2" s="1878"/>
      <c r="QQK2" s="1878"/>
      <c r="QQL2" s="1878"/>
      <c r="QQM2" s="1878"/>
      <c r="QQN2" s="1878"/>
      <c r="QQO2" s="1878"/>
      <c r="QQP2" s="1878"/>
      <c r="QQQ2" s="1878"/>
      <c r="QQR2" s="1878"/>
      <c r="QQS2" s="1878"/>
      <c r="QQT2" s="1878"/>
      <c r="QQU2" s="1878"/>
      <c r="QQV2" s="1878"/>
      <c r="QQW2" s="1878"/>
      <c r="QQX2" s="1878"/>
      <c r="QQY2" s="1878"/>
      <c r="QQZ2" s="1878"/>
      <c r="QRA2" s="1878"/>
      <c r="QRB2" s="1878"/>
      <c r="QRC2" s="1878"/>
      <c r="QRD2" s="1878"/>
      <c r="QRE2" s="1878"/>
      <c r="QRF2" s="1878"/>
      <c r="QRG2" s="1878"/>
      <c r="QRH2" s="1878"/>
      <c r="QRI2" s="1878"/>
      <c r="QRJ2" s="1878"/>
      <c r="QRK2" s="1878"/>
      <c r="QRL2" s="1878"/>
      <c r="QRM2" s="1878"/>
      <c r="QRN2" s="1878"/>
      <c r="QRO2" s="1878"/>
      <c r="QRP2" s="1878"/>
      <c r="QRQ2" s="1878"/>
      <c r="QRR2" s="1878"/>
      <c r="QRS2" s="1878"/>
      <c r="QRT2" s="1878"/>
      <c r="QRU2" s="1878"/>
      <c r="QRV2" s="1878"/>
      <c r="QRW2" s="1878"/>
      <c r="QRX2" s="1878"/>
      <c r="QRY2" s="1878"/>
      <c r="QRZ2" s="1878"/>
      <c r="QSA2" s="1878"/>
      <c r="QSB2" s="1878"/>
      <c r="QSC2" s="1878"/>
      <c r="QSD2" s="1878"/>
      <c r="QSE2" s="1878"/>
      <c r="QSF2" s="1878"/>
      <c r="QSG2" s="1878"/>
      <c r="QSH2" s="1878"/>
      <c r="QSI2" s="1878"/>
      <c r="QSJ2" s="1878"/>
      <c r="QSK2" s="1878"/>
      <c r="QSL2" s="1878"/>
      <c r="QSM2" s="1878"/>
      <c r="QSN2" s="1878"/>
      <c r="QSO2" s="1878"/>
      <c r="QSP2" s="1878"/>
      <c r="QSQ2" s="1878"/>
      <c r="QSR2" s="1878"/>
      <c r="QSS2" s="1878"/>
      <c r="QST2" s="1878"/>
      <c r="QSU2" s="1878"/>
      <c r="QSV2" s="1878"/>
      <c r="QSW2" s="1878"/>
      <c r="QSX2" s="1878"/>
      <c r="QSY2" s="1878"/>
      <c r="QSZ2" s="1878"/>
      <c r="QTA2" s="1878"/>
      <c r="QTB2" s="1878"/>
      <c r="QTC2" s="1878"/>
      <c r="QTD2" s="1878"/>
      <c r="QTE2" s="1878"/>
      <c r="QTF2" s="1878"/>
      <c r="QTG2" s="1878"/>
      <c r="QTH2" s="1878"/>
      <c r="QTI2" s="1878"/>
      <c r="QTJ2" s="1878"/>
      <c r="QTK2" s="1878"/>
      <c r="QTL2" s="1878"/>
      <c r="QTM2" s="1878"/>
      <c r="QTN2" s="1878"/>
      <c r="QTO2" s="1878"/>
      <c r="QTP2" s="1878"/>
      <c r="QTQ2" s="1878"/>
      <c r="QTR2" s="1878"/>
      <c r="QTS2" s="1878"/>
      <c r="QTT2" s="1878"/>
      <c r="QTU2" s="1878"/>
      <c r="QTV2" s="1878"/>
      <c r="QTW2" s="1878"/>
      <c r="QTX2" s="1878"/>
      <c r="QTY2" s="1878"/>
      <c r="QTZ2" s="1878"/>
      <c r="QUA2" s="1878"/>
      <c r="QUB2" s="1878"/>
      <c r="QUC2" s="1878"/>
      <c r="QUD2" s="1878"/>
      <c r="QUE2" s="1878"/>
      <c r="QUF2" s="1878"/>
      <c r="QUG2" s="1878"/>
      <c r="QUH2" s="1878"/>
      <c r="QUI2" s="1878"/>
      <c r="QUJ2" s="1878"/>
      <c r="QUK2" s="1878"/>
      <c r="QUL2" s="1878"/>
      <c r="QUM2" s="1878"/>
      <c r="QUN2" s="1878"/>
      <c r="QUO2" s="1878"/>
      <c r="QUP2" s="1878"/>
      <c r="QUQ2" s="1878"/>
      <c r="QUR2" s="1878"/>
      <c r="QUS2" s="1878"/>
      <c r="QUT2" s="1878"/>
      <c r="QUU2" s="1878"/>
      <c r="QUV2" s="1878"/>
      <c r="QUW2" s="1878"/>
      <c r="QUX2" s="1878"/>
      <c r="QUY2" s="1878"/>
      <c r="QUZ2" s="1878"/>
      <c r="QVA2" s="1878"/>
      <c r="QVB2" s="1878"/>
      <c r="QVC2" s="1878"/>
      <c r="QVD2" s="1878"/>
      <c r="QVE2" s="1878"/>
      <c r="QVF2" s="1878"/>
      <c r="QVG2" s="1878"/>
      <c r="QVH2" s="1878"/>
      <c r="QVI2" s="1878"/>
      <c r="QVJ2" s="1878"/>
      <c r="QVK2" s="1878"/>
      <c r="QVL2" s="1878"/>
      <c r="QVM2" s="1878"/>
      <c r="QVN2" s="1878"/>
      <c r="QVO2" s="1878"/>
      <c r="QVP2" s="1878"/>
      <c r="QVQ2" s="1878"/>
      <c r="QVR2" s="1878"/>
      <c r="QVS2" s="1878"/>
      <c r="QVT2" s="1878"/>
      <c r="QVU2" s="1878"/>
      <c r="QVV2" s="1878"/>
      <c r="QVW2" s="1878"/>
      <c r="QVX2" s="1878"/>
      <c r="QVY2" s="1878"/>
      <c r="QVZ2" s="1878"/>
      <c r="QWA2" s="1878"/>
      <c r="QWB2" s="1878"/>
      <c r="QWC2" s="1878"/>
      <c r="QWD2" s="1878"/>
      <c r="QWE2" s="1878"/>
      <c r="QWF2" s="1878"/>
      <c r="QWG2" s="1878"/>
      <c r="QWH2" s="1878"/>
      <c r="QWI2" s="1878"/>
      <c r="QWJ2" s="1878"/>
      <c r="QWK2" s="1878"/>
      <c r="QWL2" s="1878"/>
      <c r="QWM2" s="1878"/>
      <c r="QWN2" s="1878"/>
      <c r="QWO2" s="1878"/>
      <c r="QWP2" s="1878"/>
      <c r="QWQ2" s="1878"/>
      <c r="QWR2" s="1878"/>
      <c r="QWS2" s="1878"/>
      <c r="QWT2" s="1878"/>
      <c r="QWU2" s="1878"/>
      <c r="QWV2" s="1878"/>
      <c r="QWW2" s="1878"/>
      <c r="QWX2" s="1878"/>
      <c r="QWY2" s="1878"/>
      <c r="QWZ2" s="1878"/>
      <c r="QXA2" s="1878"/>
      <c r="QXB2" s="1878"/>
      <c r="QXC2" s="1878"/>
      <c r="QXD2" s="1878"/>
      <c r="QXE2" s="1878"/>
      <c r="QXF2" s="1878"/>
      <c r="QXG2" s="1878"/>
      <c r="QXH2" s="1878"/>
      <c r="QXI2" s="1878"/>
      <c r="QXJ2" s="1878"/>
      <c r="QXK2" s="1878"/>
      <c r="QXL2" s="1878"/>
      <c r="QXM2" s="1878"/>
      <c r="QXN2" s="1878"/>
      <c r="QXO2" s="1878"/>
      <c r="QXP2" s="1878"/>
      <c r="QXQ2" s="1878"/>
      <c r="QXR2" s="1878"/>
      <c r="QXS2" s="1878"/>
      <c r="QXT2" s="1878"/>
      <c r="QXU2" s="1878"/>
      <c r="QXV2" s="1878"/>
      <c r="QXW2" s="1878"/>
      <c r="QXX2" s="1878"/>
      <c r="QXY2" s="1878"/>
      <c r="QXZ2" s="1878"/>
      <c r="QYA2" s="1878"/>
      <c r="QYB2" s="1878"/>
      <c r="QYC2" s="1878"/>
      <c r="QYD2" s="1878"/>
      <c r="QYE2" s="1878"/>
      <c r="QYF2" s="1878"/>
      <c r="QYG2" s="1878"/>
      <c r="QYH2" s="1878"/>
      <c r="QYI2" s="1878"/>
      <c r="QYJ2" s="1878"/>
      <c r="QYK2" s="1878"/>
      <c r="QYL2" s="1878"/>
      <c r="QYM2" s="1878"/>
      <c r="QYN2" s="1878"/>
      <c r="QYO2" s="1878"/>
      <c r="QYP2" s="1878"/>
      <c r="QYQ2" s="1878"/>
      <c r="QYR2" s="1878"/>
      <c r="QYS2" s="1878"/>
      <c r="QYT2" s="1878"/>
      <c r="QYU2" s="1878"/>
      <c r="QYV2" s="1878"/>
      <c r="QYW2" s="1878"/>
      <c r="QYX2" s="1878"/>
      <c r="QYY2" s="1878"/>
      <c r="QYZ2" s="1878"/>
      <c r="QZA2" s="1878"/>
      <c r="QZB2" s="1878"/>
      <c r="QZC2" s="1878"/>
      <c r="QZD2" s="1878"/>
      <c r="QZE2" s="1878"/>
      <c r="QZF2" s="1878"/>
      <c r="QZG2" s="1878"/>
      <c r="QZH2" s="1878"/>
      <c r="QZI2" s="1878"/>
      <c r="QZJ2" s="1878"/>
      <c r="QZK2" s="1878"/>
      <c r="QZL2" s="1878"/>
      <c r="QZM2" s="1878"/>
      <c r="QZN2" s="1878"/>
      <c r="QZO2" s="1878"/>
      <c r="QZP2" s="1878"/>
      <c r="QZQ2" s="1878"/>
      <c r="QZR2" s="1878"/>
      <c r="QZS2" s="1878"/>
      <c r="QZT2" s="1878"/>
      <c r="QZU2" s="1878"/>
      <c r="QZV2" s="1878"/>
      <c r="QZW2" s="1878"/>
      <c r="QZX2" s="1878"/>
      <c r="QZY2" s="1878"/>
      <c r="QZZ2" s="1878"/>
      <c r="RAA2" s="1878"/>
      <c r="RAB2" s="1878"/>
      <c r="RAC2" s="1878"/>
      <c r="RAD2" s="1878"/>
      <c r="RAE2" s="1878"/>
      <c r="RAF2" s="1878"/>
      <c r="RAG2" s="1878"/>
      <c r="RAH2" s="1878"/>
      <c r="RAI2" s="1878"/>
      <c r="RAJ2" s="1878"/>
      <c r="RAK2" s="1878"/>
      <c r="RAL2" s="1878"/>
      <c r="RAM2" s="1878"/>
      <c r="RAN2" s="1878"/>
      <c r="RAO2" s="1878"/>
      <c r="RAP2" s="1878"/>
      <c r="RAQ2" s="1878"/>
      <c r="RAR2" s="1878"/>
      <c r="RAS2" s="1878"/>
      <c r="RAT2" s="1878"/>
      <c r="RAU2" s="1878"/>
      <c r="RAV2" s="1878"/>
      <c r="RAW2" s="1878"/>
      <c r="RAX2" s="1878"/>
      <c r="RAY2" s="1878"/>
      <c r="RAZ2" s="1878"/>
      <c r="RBA2" s="1878"/>
      <c r="RBB2" s="1878"/>
      <c r="RBC2" s="1878"/>
      <c r="RBD2" s="1878"/>
      <c r="RBE2" s="1878"/>
      <c r="RBF2" s="1878"/>
      <c r="RBG2" s="1878"/>
      <c r="RBH2" s="1878"/>
      <c r="RBI2" s="1878"/>
      <c r="RBJ2" s="1878"/>
      <c r="RBK2" s="1878"/>
      <c r="RBL2" s="1878"/>
      <c r="RBM2" s="1878"/>
      <c r="RBN2" s="1878"/>
      <c r="RBO2" s="1878"/>
      <c r="RBP2" s="1878"/>
      <c r="RBQ2" s="1878"/>
      <c r="RBR2" s="1878"/>
      <c r="RBS2" s="1878"/>
      <c r="RBT2" s="1878"/>
      <c r="RBU2" s="1878"/>
      <c r="RBV2" s="1878"/>
      <c r="RBW2" s="1878"/>
      <c r="RBX2" s="1878"/>
      <c r="RBY2" s="1878"/>
      <c r="RBZ2" s="1878"/>
      <c r="RCA2" s="1878"/>
      <c r="RCB2" s="1878"/>
      <c r="RCC2" s="1878"/>
      <c r="RCD2" s="1878"/>
      <c r="RCE2" s="1878"/>
      <c r="RCF2" s="1878"/>
      <c r="RCG2" s="1878"/>
      <c r="RCH2" s="1878"/>
      <c r="RCI2" s="1878"/>
      <c r="RCJ2" s="1878"/>
      <c r="RCK2" s="1878"/>
      <c r="RCL2" s="1878"/>
      <c r="RCM2" s="1878"/>
      <c r="RCN2" s="1878"/>
      <c r="RCO2" s="1878"/>
      <c r="RCP2" s="1878"/>
      <c r="RCQ2" s="1878"/>
      <c r="RCR2" s="1878"/>
      <c r="RCS2" s="1878"/>
      <c r="RCT2" s="1878"/>
      <c r="RCU2" s="1878"/>
      <c r="RCV2" s="1878"/>
      <c r="RCW2" s="1878"/>
      <c r="RCX2" s="1878"/>
      <c r="RCY2" s="1878"/>
      <c r="RCZ2" s="1878"/>
      <c r="RDA2" s="1878"/>
      <c r="RDB2" s="1878"/>
      <c r="RDC2" s="1878"/>
      <c r="RDD2" s="1878"/>
      <c r="RDE2" s="1878"/>
      <c r="RDF2" s="1878"/>
      <c r="RDG2" s="1878"/>
      <c r="RDH2" s="1878"/>
      <c r="RDI2" s="1878"/>
      <c r="RDJ2" s="1878"/>
      <c r="RDK2" s="1878"/>
      <c r="RDL2" s="1878"/>
      <c r="RDM2" s="1878"/>
      <c r="RDN2" s="1878"/>
      <c r="RDO2" s="1878"/>
      <c r="RDP2" s="1878"/>
      <c r="RDQ2" s="1878"/>
      <c r="RDR2" s="1878"/>
      <c r="RDS2" s="1878"/>
      <c r="RDT2" s="1878"/>
      <c r="RDU2" s="1878"/>
      <c r="RDV2" s="1878"/>
      <c r="RDW2" s="1878"/>
      <c r="RDX2" s="1878"/>
      <c r="RDY2" s="1878"/>
      <c r="RDZ2" s="1878"/>
      <c r="REA2" s="1878"/>
      <c r="REB2" s="1878"/>
      <c r="REC2" s="1878"/>
      <c r="RED2" s="1878"/>
      <c r="REE2" s="1878"/>
      <c r="REF2" s="1878"/>
      <c r="REG2" s="1878"/>
      <c r="REH2" s="1878"/>
      <c r="REI2" s="1878"/>
      <c r="REJ2" s="1878"/>
      <c r="REK2" s="1878"/>
      <c r="REL2" s="1878"/>
      <c r="REM2" s="1878"/>
      <c r="REN2" s="1878"/>
      <c r="REO2" s="1878"/>
      <c r="REP2" s="1878"/>
      <c r="REQ2" s="1878"/>
      <c r="RER2" s="1878"/>
      <c r="RES2" s="1878"/>
      <c r="RET2" s="1878"/>
      <c r="REU2" s="1878"/>
      <c r="REV2" s="1878"/>
      <c r="REW2" s="1878"/>
      <c r="REX2" s="1878"/>
      <c r="REY2" s="1878"/>
      <c r="REZ2" s="1878"/>
      <c r="RFA2" s="1878"/>
      <c r="RFB2" s="1878"/>
      <c r="RFC2" s="1878"/>
      <c r="RFD2" s="1878"/>
      <c r="RFE2" s="1878"/>
      <c r="RFF2" s="1878"/>
      <c r="RFG2" s="1878"/>
      <c r="RFH2" s="1878"/>
      <c r="RFI2" s="1878"/>
      <c r="RFJ2" s="1878"/>
      <c r="RFK2" s="1878"/>
      <c r="RFL2" s="1878"/>
      <c r="RFM2" s="1878"/>
      <c r="RFN2" s="1878"/>
      <c r="RFO2" s="1878"/>
      <c r="RFP2" s="1878"/>
      <c r="RFQ2" s="1878"/>
      <c r="RFR2" s="1878"/>
      <c r="RFS2" s="1878"/>
      <c r="RFT2" s="1878"/>
      <c r="RFU2" s="1878"/>
      <c r="RFV2" s="1878"/>
      <c r="RFW2" s="1878"/>
      <c r="RFX2" s="1878"/>
      <c r="RFY2" s="1878"/>
      <c r="RFZ2" s="1878"/>
      <c r="RGA2" s="1878"/>
      <c r="RGB2" s="1878"/>
      <c r="RGC2" s="1878"/>
      <c r="RGD2" s="1878"/>
      <c r="RGE2" s="1878"/>
      <c r="RGF2" s="1878"/>
      <c r="RGG2" s="1878"/>
      <c r="RGH2" s="1878"/>
      <c r="RGI2" s="1878"/>
      <c r="RGJ2" s="1878"/>
      <c r="RGK2" s="1878"/>
      <c r="RGL2" s="1878"/>
      <c r="RGM2" s="1878"/>
      <c r="RGN2" s="1878"/>
      <c r="RGO2" s="1878"/>
      <c r="RGP2" s="1878"/>
      <c r="RGQ2" s="1878"/>
      <c r="RGR2" s="1878"/>
      <c r="RGS2" s="1878"/>
      <c r="RGT2" s="1878"/>
      <c r="RGU2" s="1878"/>
      <c r="RGV2" s="1878"/>
      <c r="RGW2" s="1878"/>
      <c r="RGX2" s="1878"/>
      <c r="RGY2" s="1878"/>
      <c r="RGZ2" s="1878"/>
      <c r="RHA2" s="1878"/>
      <c r="RHB2" s="1878"/>
      <c r="RHC2" s="1878"/>
      <c r="RHD2" s="1878"/>
      <c r="RHE2" s="1878"/>
      <c r="RHF2" s="1878"/>
      <c r="RHG2" s="1878"/>
      <c r="RHH2" s="1878"/>
      <c r="RHI2" s="1878"/>
      <c r="RHJ2" s="1878"/>
      <c r="RHK2" s="1878"/>
      <c r="RHL2" s="1878"/>
      <c r="RHM2" s="1878"/>
      <c r="RHN2" s="1878"/>
      <c r="RHO2" s="1878"/>
      <c r="RHP2" s="1878"/>
      <c r="RHQ2" s="1878"/>
      <c r="RHR2" s="1878"/>
      <c r="RHS2" s="1878"/>
      <c r="RHT2" s="1878"/>
      <c r="RHU2" s="1878"/>
      <c r="RHV2" s="1878"/>
      <c r="RHW2" s="1878"/>
      <c r="RHX2" s="1878"/>
      <c r="RHY2" s="1878"/>
      <c r="RHZ2" s="1878"/>
      <c r="RIA2" s="1878"/>
      <c r="RIB2" s="1878"/>
      <c r="RIC2" s="1878"/>
      <c r="RID2" s="1878"/>
      <c r="RIE2" s="1878"/>
      <c r="RIF2" s="1878"/>
      <c r="RIG2" s="1878"/>
      <c r="RIH2" s="1878"/>
      <c r="RII2" s="1878"/>
      <c r="RIJ2" s="1878"/>
      <c r="RIK2" s="1878"/>
      <c r="RIL2" s="1878"/>
      <c r="RIM2" s="1878"/>
      <c r="RIN2" s="1878"/>
      <c r="RIO2" s="1878"/>
      <c r="RIP2" s="1878"/>
      <c r="RIQ2" s="1878"/>
      <c r="RIR2" s="1878"/>
      <c r="RIS2" s="1878"/>
      <c r="RIT2" s="1878"/>
      <c r="RIU2" s="1878"/>
      <c r="RIV2" s="1878"/>
      <c r="RIW2" s="1878"/>
      <c r="RIX2" s="1878"/>
      <c r="RIY2" s="1878"/>
      <c r="RIZ2" s="1878"/>
      <c r="RJA2" s="1878"/>
      <c r="RJB2" s="1878"/>
      <c r="RJC2" s="1878"/>
      <c r="RJD2" s="1878"/>
      <c r="RJE2" s="1878"/>
      <c r="RJF2" s="1878"/>
      <c r="RJG2" s="1878"/>
      <c r="RJH2" s="1878"/>
      <c r="RJI2" s="1878"/>
      <c r="RJJ2" s="1878"/>
      <c r="RJK2" s="1878"/>
      <c r="RJL2" s="1878"/>
      <c r="RJM2" s="1878"/>
      <c r="RJN2" s="1878"/>
      <c r="RJO2" s="1878"/>
      <c r="RJP2" s="1878"/>
      <c r="RJQ2" s="1878"/>
      <c r="RJR2" s="1878"/>
      <c r="RJS2" s="1878"/>
      <c r="RJT2" s="1878"/>
      <c r="RJU2" s="1878"/>
      <c r="RJV2" s="1878"/>
      <c r="RJW2" s="1878"/>
      <c r="RJX2" s="1878"/>
      <c r="RJY2" s="1878"/>
      <c r="RJZ2" s="1878"/>
      <c r="RKA2" s="1878"/>
      <c r="RKB2" s="1878"/>
      <c r="RKC2" s="1878"/>
      <c r="RKD2" s="1878"/>
      <c r="RKE2" s="1878"/>
      <c r="RKF2" s="1878"/>
      <c r="RKG2" s="1878"/>
      <c r="RKH2" s="1878"/>
      <c r="RKI2" s="1878"/>
      <c r="RKJ2" s="1878"/>
      <c r="RKK2" s="1878"/>
      <c r="RKL2" s="1878"/>
      <c r="RKM2" s="1878"/>
      <c r="RKN2" s="1878"/>
      <c r="RKO2" s="1878"/>
      <c r="RKP2" s="1878"/>
      <c r="RKQ2" s="1878"/>
      <c r="RKR2" s="1878"/>
      <c r="RKS2" s="1878"/>
      <c r="RKT2" s="1878"/>
      <c r="RKU2" s="1878"/>
      <c r="RKV2" s="1878"/>
      <c r="RKW2" s="1878"/>
      <c r="RKX2" s="1878"/>
      <c r="RKY2" s="1878"/>
      <c r="RKZ2" s="1878"/>
      <c r="RLA2" s="1878"/>
      <c r="RLB2" s="1878"/>
      <c r="RLC2" s="1878"/>
      <c r="RLD2" s="1878"/>
      <c r="RLE2" s="1878"/>
      <c r="RLF2" s="1878"/>
      <c r="RLG2" s="1878"/>
      <c r="RLH2" s="1878"/>
      <c r="RLI2" s="1878"/>
      <c r="RLJ2" s="1878"/>
      <c r="RLK2" s="1878"/>
      <c r="RLL2" s="1878"/>
      <c r="RLM2" s="1878"/>
      <c r="RLN2" s="1878"/>
      <c r="RLO2" s="1878"/>
      <c r="RLP2" s="1878"/>
      <c r="RLQ2" s="1878"/>
      <c r="RLR2" s="1878"/>
      <c r="RLS2" s="1878"/>
      <c r="RLT2" s="1878"/>
      <c r="RLU2" s="1878"/>
      <c r="RLV2" s="1878"/>
      <c r="RLW2" s="1878"/>
      <c r="RLX2" s="1878"/>
      <c r="RLY2" s="1878"/>
      <c r="RLZ2" s="1878"/>
      <c r="RMA2" s="1878"/>
      <c r="RMB2" s="1878"/>
      <c r="RMC2" s="1878"/>
      <c r="RMD2" s="1878"/>
      <c r="RME2" s="1878"/>
      <c r="RMF2" s="1878"/>
      <c r="RMG2" s="1878"/>
      <c r="RMH2" s="1878"/>
      <c r="RMI2" s="1878"/>
      <c r="RMJ2" s="1878"/>
      <c r="RMK2" s="1878"/>
      <c r="RML2" s="1878"/>
      <c r="RMM2" s="1878"/>
      <c r="RMN2" s="1878"/>
      <c r="RMO2" s="1878"/>
      <c r="RMP2" s="1878"/>
      <c r="RMQ2" s="1878"/>
      <c r="RMR2" s="1878"/>
      <c r="RMS2" s="1878"/>
      <c r="RMT2" s="1878"/>
      <c r="RMU2" s="1878"/>
      <c r="RMV2" s="1878"/>
      <c r="RMW2" s="1878"/>
      <c r="RMX2" s="1878"/>
      <c r="RMY2" s="1878"/>
      <c r="RMZ2" s="1878"/>
      <c r="RNA2" s="1878"/>
      <c r="RNB2" s="1878"/>
      <c r="RNC2" s="1878"/>
      <c r="RND2" s="1878"/>
      <c r="RNE2" s="1878"/>
      <c r="RNF2" s="1878"/>
      <c r="RNG2" s="1878"/>
      <c r="RNH2" s="1878"/>
      <c r="RNI2" s="1878"/>
      <c r="RNJ2" s="1878"/>
      <c r="RNK2" s="1878"/>
      <c r="RNL2" s="1878"/>
      <c r="RNM2" s="1878"/>
      <c r="RNN2" s="1878"/>
      <c r="RNO2" s="1878"/>
      <c r="RNP2" s="1878"/>
      <c r="RNQ2" s="1878"/>
      <c r="RNR2" s="1878"/>
      <c r="RNS2" s="1878"/>
      <c r="RNT2" s="1878"/>
      <c r="RNU2" s="1878"/>
      <c r="RNV2" s="1878"/>
      <c r="RNW2" s="1878"/>
      <c r="RNX2" s="1878"/>
      <c r="RNY2" s="1878"/>
      <c r="RNZ2" s="1878"/>
      <c r="ROA2" s="1878"/>
      <c r="ROB2" s="1878"/>
      <c r="ROC2" s="1878"/>
      <c r="ROD2" s="1878"/>
      <c r="ROE2" s="1878"/>
      <c r="ROF2" s="1878"/>
      <c r="ROG2" s="1878"/>
      <c r="ROH2" s="1878"/>
      <c r="ROI2" s="1878"/>
      <c r="ROJ2" s="1878"/>
      <c r="ROK2" s="1878"/>
      <c r="ROL2" s="1878"/>
      <c r="ROM2" s="1878"/>
      <c r="RON2" s="1878"/>
      <c r="ROO2" s="1878"/>
      <c r="ROP2" s="1878"/>
      <c r="ROQ2" s="1878"/>
      <c r="ROR2" s="1878"/>
      <c r="ROS2" s="1878"/>
      <c r="ROT2" s="1878"/>
      <c r="ROU2" s="1878"/>
      <c r="ROV2" s="1878"/>
      <c r="ROW2" s="1878"/>
      <c r="ROX2" s="1878"/>
      <c r="ROY2" s="1878"/>
      <c r="ROZ2" s="1878"/>
      <c r="RPA2" s="1878"/>
      <c r="RPB2" s="1878"/>
      <c r="RPC2" s="1878"/>
      <c r="RPD2" s="1878"/>
      <c r="RPE2" s="1878"/>
      <c r="RPF2" s="1878"/>
      <c r="RPG2" s="1878"/>
      <c r="RPH2" s="1878"/>
      <c r="RPI2" s="1878"/>
      <c r="RPJ2" s="1878"/>
      <c r="RPK2" s="1878"/>
      <c r="RPL2" s="1878"/>
      <c r="RPM2" s="1878"/>
      <c r="RPN2" s="1878"/>
      <c r="RPO2" s="1878"/>
      <c r="RPP2" s="1878"/>
      <c r="RPQ2" s="1878"/>
      <c r="RPR2" s="1878"/>
      <c r="RPS2" s="1878"/>
      <c r="RPT2" s="1878"/>
      <c r="RPU2" s="1878"/>
      <c r="RPV2" s="1878"/>
      <c r="RPW2" s="1878"/>
      <c r="RPX2" s="1878"/>
      <c r="RPY2" s="1878"/>
      <c r="RPZ2" s="1878"/>
      <c r="RQA2" s="1878"/>
      <c r="RQB2" s="1878"/>
      <c r="RQC2" s="1878"/>
      <c r="RQD2" s="1878"/>
      <c r="RQE2" s="1878"/>
      <c r="RQF2" s="1878"/>
      <c r="RQG2" s="1878"/>
      <c r="RQH2" s="1878"/>
      <c r="RQI2" s="1878"/>
      <c r="RQJ2" s="1878"/>
      <c r="RQK2" s="1878"/>
      <c r="RQL2" s="1878"/>
      <c r="RQM2" s="1878"/>
      <c r="RQN2" s="1878"/>
      <c r="RQO2" s="1878"/>
      <c r="RQP2" s="1878"/>
      <c r="RQQ2" s="1878"/>
      <c r="RQR2" s="1878"/>
      <c r="RQS2" s="1878"/>
      <c r="RQT2" s="1878"/>
      <c r="RQU2" s="1878"/>
      <c r="RQV2" s="1878"/>
      <c r="RQW2" s="1878"/>
      <c r="RQX2" s="1878"/>
      <c r="RQY2" s="1878"/>
      <c r="RQZ2" s="1878"/>
      <c r="RRA2" s="1878"/>
      <c r="RRB2" s="1878"/>
      <c r="RRC2" s="1878"/>
      <c r="RRD2" s="1878"/>
      <c r="RRE2" s="1878"/>
      <c r="RRF2" s="1878"/>
      <c r="RRG2" s="1878"/>
      <c r="RRH2" s="1878"/>
      <c r="RRI2" s="1878"/>
      <c r="RRJ2" s="1878"/>
      <c r="RRK2" s="1878"/>
      <c r="RRL2" s="1878"/>
      <c r="RRM2" s="1878"/>
      <c r="RRN2" s="1878"/>
      <c r="RRO2" s="1878"/>
      <c r="RRP2" s="1878"/>
      <c r="RRQ2" s="1878"/>
      <c r="RRR2" s="1878"/>
      <c r="RRS2" s="1878"/>
      <c r="RRT2" s="1878"/>
      <c r="RRU2" s="1878"/>
      <c r="RRV2" s="1878"/>
      <c r="RRW2" s="1878"/>
      <c r="RRX2" s="1878"/>
      <c r="RRY2" s="1878"/>
      <c r="RRZ2" s="1878"/>
      <c r="RSA2" s="1878"/>
      <c r="RSB2" s="1878"/>
      <c r="RSC2" s="1878"/>
      <c r="RSD2" s="1878"/>
      <c r="RSE2" s="1878"/>
      <c r="RSF2" s="1878"/>
      <c r="RSG2" s="1878"/>
      <c r="RSH2" s="1878"/>
      <c r="RSI2" s="1878"/>
      <c r="RSJ2" s="1878"/>
      <c r="RSK2" s="1878"/>
      <c r="RSL2" s="1878"/>
      <c r="RSM2" s="1878"/>
      <c r="RSN2" s="1878"/>
      <c r="RSO2" s="1878"/>
      <c r="RSP2" s="1878"/>
      <c r="RSQ2" s="1878"/>
      <c r="RSR2" s="1878"/>
      <c r="RSS2" s="1878"/>
      <c r="RST2" s="1878"/>
      <c r="RSU2" s="1878"/>
      <c r="RSV2" s="1878"/>
      <c r="RSW2" s="1878"/>
      <c r="RSX2" s="1878"/>
      <c r="RSY2" s="1878"/>
      <c r="RSZ2" s="1878"/>
      <c r="RTA2" s="1878"/>
      <c r="RTB2" s="1878"/>
      <c r="RTC2" s="1878"/>
      <c r="RTD2" s="1878"/>
      <c r="RTE2" s="1878"/>
      <c r="RTF2" s="1878"/>
      <c r="RTG2" s="1878"/>
      <c r="RTH2" s="1878"/>
      <c r="RTI2" s="1878"/>
      <c r="RTJ2" s="1878"/>
      <c r="RTK2" s="1878"/>
      <c r="RTL2" s="1878"/>
      <c r="RTM2" s="1878"/>
      <c r="RTN2" s="1878"/>
      <c r="RTO2" s="1878"/>
      <c r="RTP2" s="1878"/>
      <c r="RTQ2" s="1878"/>
      <c r="RTR2" s="1878"/>
      <c r="RTS2" s="1878"/>
      <c r="RTT2" s="1878"/>
      <c r="RTU2" s="1878"/>
      <c r="RTV2" s="1878"/>
      <c r="RTW2" s="1878"/>
      <c r="RTX2" s="1878"/>
      <c r="RTY2" s="1878"/>
      <c r="RTZ2" s="1878"/>
      <c r="RUA2" s="1878"/>
      <c r="RUB2" s="1878"/>
      <c r="RUC2" s="1878"/>
      <c r="RUD2" s="1878"/>
      <c r="RUE2" s="1878"/>
      <c r="RUF2" s="1878"/>
      <c r="RUG2" s="1878"/>
      <c r="RUH2" s="1878"/>
      <c r="RUI2" s="1878"/>
      <c r="RUJ2" s="1878"/>
      <c r="RUK2" s="1878"/>
      <c r="RUL2" s="1878"/>
      <c r="RUM2" s="1878"/>
      <c r="RUN2" s="1878"/>
      <c r="RUO2" s="1878"/>
      <c r="RUP2" s="1878"/>
      <c r="RUQ2" s="1878"/>
      <c r="RUR2" s="1878"/>
      <c r="RUS2" s="1878"/>
      <c r="RUT2" s="1878"/>
      <c r="RUU2" s="1878"/>
      <c r="RUV2" s="1878"/>
      <c r="RUW2" s="1878"/>
      <c r="RUX2" s="1878"/>
      <c r="RUY2" s="1878"/>
      <c r="RUZ2" s="1878"/>
      <c r="RVA2" s="1878"/>
      <c r="RVB2" s="1878"/>
      <c r="RVC2" s="1878"/>
      <c r="RVD2" s="1878"/>
      <c r="RVE2" s="1878"/>
      <c r="RVF2" s="1878"/>
      <c r="RVG2" s="1878"/>
      <c r="RVH2" s="1878"/>
      <c r="RVI2" s="1878"/>
      <c r="RVJ2" s="1878"/>
      <c r="RVK2" s="1878"/>
      <c r="RVL2" s="1878"/>
      <c r="RVM2" s="1878"/>
      <c r="RVN2" s="1878"/>
      <c r="RVO2" s="1878"/>
      <c r="RVP2" s="1878"/>
      <c r="RVQ2" s="1878"/>
      <c r="RVR2" s="1878"/>
      <c r="RVS2" s="1878"/>
      <c r="RVT2" s="1878"/>
      <c r="RVU2" s="1878"/>
      <c r="RVV2" s="1878"/>
      <c r="RVW2" s="1878"/>
      <c r="RVX2" s="1878"/>
      <c r="RVY2" s="1878"/>
      <c r="RVZ2" s="1878"/>
      <c r="RWA2" s="1878"/>
      <c r="RWB2" s="1878"/>
      <c r="RWC2" s="1878"/>
      <c r="RWD2" s="1878"/>
      <c r="RWE2" s="1878"/>
      <c r="RWF2" s="1878"/>
      <c r="RWG2" s="1878"/>
      <c r="RWH2" s="1878"/>
      <c r="RWI2" s="1878"/>
      <c r="RWJ2" s="1878"/>
      <c r="RWK2" s="1878"/>
      <c r="RWL2" s="1878"/>
      <c r="RWM2" s="1878"/>
      <c r="RWN2" s="1878"/>
      <c r="RWO2" s="1878"/>
      <c r="RWP2" s="1878"/>
      <c r="RWQ2" s="1878"/>
      <c r="RWR2" s="1878"/>
      <c r="RWS2" s="1878"/>
      <c r="RWT2" s="1878"/>
      <c r="RWU2" s="1878"/>
      <c r="RWV2" s="1878"/>
      <c r="RWW2" s="1878"/>
      <c r="RWX2" s="1878"/>
      <c r="RWY2" s="1878"/>
      <c r="RWZ2" s="1878"/>
      <c r="RXA2" s="1878"/>
      <c r="RXB2" s="1878"/>
      <c r="RXC2" s="1878"/>
      <c r="RXD2" s="1878"/>
      <c r="RXE2" s="1878"/>
      <c r="RXF2" s="1878"/>
      <c r="RXG2" s="1878"/>
      <c r="RXH2" s="1878"/>
      <c r="RXI2" s="1878"/>
      <c r="RXJ2" s="1878"/>
      <c r="RXK2" s="1878"/>
      <c r="RXL2" s="1878"/>
      <c r="RXM2" s="1878"/>
      <c r="RXN2" s="1878"/>
      <c r="RXO2" s="1878"/>
      <c r="RXP2" s="1878"/>
      <c r="RXQ2" s="1878"/>
      <c r="RXR2" s="1878"/>
      <c r="RXS2" s="1878"/>
      <c r="RXT2" s="1878"/>
      <c r="RXU2" s="1878"/>
      <c r="RXV2" s="1878"/>
      <c r="RXW2" s="1878"/>
      <c r="RXX2" s="1878"/>
      <c r="RXY2" s="1878"/>
      <c r="RXZ2" s="1878"/>
      <c r="RYA2" s="1878"/>
      <c r="RYB2" s="1878"/>
      <c r="RYC2" s="1878"/>
      <c r="RYD2" s="1878"/>
      <c r="RYE2" s="1878"/>
      <c r="RYF2" s="1878"/>
      <c r="RYG2" s="1878"/>
      <c r="RYH2" s="1878"/>
      <c r="RYI2" s="1878"/>
      <c r="RYJ2" s="1878"/>
      <c r="RYK2" s="1878"/>
      <c r="RYL2" s="1878"/>
      <c r="RYM2" s="1878"/>
      <c r="RYN2" s="1878"/>
      <c r="RYO2" s="1878"/>
      <c r="RYP2" s="1878"/>
      <c r="RYQ2" s="1878"/>
      <c r="RYR2" s="1878"/>
      <c r="RYS2" s="1878"/>
      <c r="RYT2" s="1878"/>
      <c r="RYU2" s="1878"/>
      <c r="RYV2" s="1878"/>
      <c r="RYW2" s="1878"/>
      <c r="RYX2" s="1878"/>
      <c r="RYY2" s="1878"/>
      <c r="RYZ2" s="1878"/>
      <c r="RZA2" s="1878"/>
      <c r="RZB2" s="1878"/>
      <c r="RZC2" s="1878"/>
      <c r="RZD2" s="1878"/>
      <c r="RZE2" s="1878"/>
      <c r="RZF2" s="1878"/>
      <c r="RZG2" s="1878"/>
      <c r="RZH2" s="1878"/>
      <c r="RZI2" s="1878"/>
      <c r="RZJ2" s="1878"/>
      <c r="RZK2" s="1878"/>
      <c r="RZL2" s="1878"/>
      <c r="RZM2" s="1878"/>
      <c r="RZN2" s="1878"/>
      <c r="RZO2" s="1878"/>
      <c r="RZP2" s="1878"/>
      <c r="RZQ2" s="1878"/>
      <c r="RZR2" s="1878"/>
      <c r="RZS2" s="1878"/>
      <c r="RZT2" s="1878"/>
      <c r="RZU2" s="1878"/>
      <c r="RZV2" s="1878"/>
      <c r="RZW2" s="1878"/>
      <c r="RZX2" s="1878"/>
      <c r="RZY2" s="1878"/>
      <c r="RZZ2" s="1878"/>
      <c r="SAA2" s="1878"/>
      <c r="SAB2" s="1878"/>
      <c r="SAC2" s="1878"/>
      <c r="SAD2" s="1878"/>
      <c r="SAE2" s="1878"/>
      <c r="SAF2" s="1878"/>
      <c r="SAG2" s="1878"/>
      <c r="SAH2" s="1878"/>
      <c r="SAI2" s="1878"/>
      <c r="SAJ2" s="1878"/>
      <c r="SAK2" s="1878"/>
      <c r="SAL2" s="1878"/>
      <c r="SAM2" s="1878"/>
      <c r="SAN2" s="1878"/>
      <c r="SAO2" s="1878"/>
      <c r="SAP2" s="1878"/>
      <c r="SAQ2" s="1878"/>
      <c r="SAR2" s="1878"/>
      <c r="SAS2" s="1878"/>
      <c r="SAT2" s="1878"/>
      <c r="SAU2" s="1878"/>
      <c r="SAV2" s="1878"/>
      <c r="SAW2" s="1878"/>
      <c r="SAX2" s="1878"/>
      <c r="SAY2" s="1878"/>
      <c r="SAZ2" s="1878"/>
      <c r="SBA2" s="1878"/>
      <c r="SBB2" s="1878"/>
      <c r="SBC2" s="1878"/>
      <c r="SBD2" s="1878"/>
      <c r="SBE2" s="1878"/>
      <c r="SBF2" s="1878"/>
      <c r="SBG2" s="1878"/>
      <c r="SBH2" s="1878"/>
      <c r="SBI2" s="1878"/>
      <c r="SBJ2" s="1878"/>
      <c r="SBK2" s="1878"/>
      <c r="SBL2" s="1878"/>
      <c r="SBM2" s="1878"/>
      <c r="SBN2" s="1878"/>
      <c r="SBO2" s="1878"/>
      <c r="SBP2" s="1878"/>
      <c r="SBQ2" s="1878"/>
      <c r="SBR2" s="1878"/>
      <c r="SBS2" s="1878"/>
      <c r="SBT2" s="1878"/>
      <c r="SBU2" s="1878"/>
      <c r="SBV2" s="1878"/>
      <c r="SBW2" s="1878"/>
      <c r="SBX2" s="1878"/>
      <c r="SBY2" s="1878"/>
      <c r="SBZ2" s="1878"/>
      <c r="SCA2" s="1878"/>
      <c r="SCB2" s="1878"/>
      <c r="SCC2" s="1878"/>
      <c r="SCD2" s="1878"/>
      <c r="SCE2" s="1878"/>
      <c r="SCF2" s="1878"/>
      <c r="SCG2" s="1878"/>
      <c r="SCH2" s="1878"/>
      <c r="SCI2" s="1878"/>
      <c r="SCJ2" s="1878"/>
      <c r="SCK2" s="1878"/>
      <c r="SCL2" s="1878"/>
      <c r="SCM2" s="1878"/>
      <c r="SCN2" s="1878"/>
      <c r="SCO2" s="1878"/>
      <c r="SCP2" s="1878"/>
      <c r="SCQ2" s="1878"/>
      <c r="SCR2" s="1878"/>
      <c r="SCS2" s="1878"/>
      <c r="SCT2" s="1878"/>
      <c r="SCU2" s="1878"/>
      <c r="SCV2" s="1878"/>
      <c r="SCW2" s="1878"/>
      <c r="SCX2" s="1878"/>
      <c r="SCY2" s="1878"/>
      <c r="SCZ2" s="1878"/>
      <c r="SDA2" s="1878"/>
      <c r="SDB2" s="1878"/>
      <c r="SDC2" s="1878"/>
      <c r="SDD2" s="1878"/>
      <c r="SDE2" s="1878"/>
      <c r="SDF2" s="1878"/>
      <c r="SDG2" s="1878"/>
      <c r="SDH2" s="1878"/>
      <c r="SDI2" s="1878"/>
      <c r="SDJ2" s="1878"/>
      <c r="SDK2" s="1878"/>
      <c r="SDL2" s="1878"/>
      <c r="SDM2" s="1878"/>
      <c r="SDN2" s="1878"/>
      <c r="SDO2" s="1878"/>
      <c r="SDP2" s="1878"/>
      <c r="SDQ2" s="1878"/>
      <c r="SDR2" s="1878"/>
      <c r="SDS2" s="1878"/>
      <c r="SDT2" s="1878"/>
      <c r="SDU2" s="1878"/>
      <c r="SDV2" s="1878"/>
      <c r="SDW2" s="1878"/>
      <c r="SDX2" s="1878"/>
      <c r="SDY2" s="1878"/>
      <c r="SDZ2" s="1878"/>
      <c r="SEA2" s="1878"/>
      <c r="SEB2" s="1878"/>
      <c r="SEC2" s="1878"/>
      <c r="SED2" s="1878"/>
      <c r="SEE2" s="1878"/>
      <c r="SEF2" s="1878"/>
      <c r="SEG2" s="1878"/>
      <c r="SEH2" s="1878"/>
      <c r="SEI2" s="1878"/>
      <c r="SEJ2" s="1878"/>
      <c r="SEK2" s="1878"/>
      <c r="SEL2" s="1878"/>
      <c r="SEM2" s="1878"/>
      <c r="SEN2" s="1878"/>
      <c r="SEO2" s="1878"/>
      <c r="SEP2" s="1878"/>
      <c r="SEQ2" s="1878"/>
      <c r="SER2" s="1878"/>
      <c r="SES2" s="1878"/>
      <c r="SET2" s="1878"/>
      <c r="SEU2" s="1878"/>
      <c r="SEV2" s="1878"/>
      <c r="SEW2" s="1878"/>
      <c r="SEX2" s="1878"/>
      <c r="SEY2" s="1878"/>
      <c r="SEZ2" s="1878"/>
      <c r="SFA2" s="1878"/>
      <c r="SFB2" s="1878"/>
      <c r="SFC2" s="1878"/>
      <c r="SFD2" s="1878"/>
      <c r="SFE2" s="1878"/>
      <c r="SFF2" s="1878"/>
      <c r="SFG2" s="1878"/>
      <c r="SFH2" s="1878"/>
      <c r="SFI2" s="1878"/>
      <c r="SFJ2" s="1878"/>
      <c r="SFK2" s="1878"/>
      <c r="SFL2" s="1878"/>
      <c r="SFM2" s="1878"/>
      <c r="SFN2" s="1878"/>
      <c r="SFO2" s="1878"/>
      <c r="SFP2" s="1878"/>
      <c r="SFQ2" s="1878"/>
      <c r="SFR2" s="1878"/>
      <c r="SFS2" s="1878"/>
      <c r="SFT2" s="1878"/>
      <c r="SFU2" s="1878"/>
      <c r="SFV2" s="1878"/>
      <c r="SFW2" s="1878"/>
      <c r="SFX2" s="1878"/>
      <c r="SFY2" s="1878"/>
      <c r="SFZ2" s="1878"/>
      <c r="SGA2" s="1878"/>
      <c r="SGB2" s="1878"/>
      <c r="SGC2" s="1878"/>
      <c r="SGD2" s="1878"/>
      <c r="SGE2" s="1878"/>
      <c r="SGF2" s="1878"/>
      <c r="SGG2" s="1878"/>
      <c r="SGH2" s="1878"/>
      <c r="SGI2" s="1878"/>
      <c r="SGJ2" s="1878"/>
      <c r="SGK2" s="1878"/>
      <c r="SGL2" s="1878"/>
      <c r="SGM2" s="1878"/>
      <c r="SGN2" s="1878"/>
      <c r="SGO2" s="1878"/>
      <c r="SGP2" s="1878"/>
      <c r="SGQ2" s="1878"/>
      <c r="SGR2" s="1878"/>
      <c r="SGS2" s="1878"/>
      <c r="SGT2" s="1878"/>
      <c r="SGU2" s="1878"/>
      <c r="SGV2" s="1878"/>
      <c r="SGW2" s="1878"/>
      <c r="SGX2" s="1878"/>
      <c r="SGY2" s="1878"/>
      <c r="SGZ2" s="1878"/>
      <c r="SHA2" s="1878"/>
      <c r="SHB2" s="1878"/>
      <c r="SHC2" s="1878"/>
      <c r="SHD2" s="1878"/>
      <c r="SHE2" s="1878"/>
      <c r="SHF2" s="1878"/>
      <c r="SHG2" s="1878"/>
      <c r="SHH2" s="1878"/>
      <c r="SHI2" s="1878"/>
      <c r="SHJ2" s="1878"/>
      <c r="SHK2" s="1878"/>
      <c r="SHL2" s="1878"/>
      <c r="SHM2" s="1878"/>
      <c r="SHN2" s="1878"/>
      <c r="SHO2" s="1878"/>
      <c r="SHP2" s="1878"/>
      <c r="SHQ2" s="1878"/>
      <c r="SHR2" s="1878"/>
      <c r="SHS2" s="1878"/>
      <c r="SHT2" s="1878"/>
      <c r="SHU2" s="1878"/>
      <c r="SHV2" s="1878"/>
      <c r="SHW2" s="1878"/>
      <c r="SHX2" s="1878"/>
      <c r="SHY2" s="1878"/>
      <c r="SHZ2" s="1878"/>
      <c r="SIA2" s="1878"/>
      <c r="SIB2" s="1878"/>
      <c r="SIC2" s="1878"/>
      <c r="SID2" s="1878"/>
      <c r="SIE2" s="1878"/>
      <c r="SIF2" s="1878"/>
      <c r="SIG2" s="1878"/>
      <c r="SIH2" s="1878"/>
      <c r="SII2" s="1878"/>
      <c r="SIJ2" s="1878"/>
      <c r="SIK2" s="1878"/>
      <c r="SIL2" s="1878"/>
      <c r="SIM2" s="1878"/>
      <c r="SIN2" s="1878"/>
      <c r="SIO2" s="1878"/>
      <c r="SIP2" s="1878"/>
      <c r="SIQ2" s="1878"/>
      <c r="SIR2" s="1878"/>
      <c r="SIS2" s="1878"/>
      <c r="SIT2" s="1878"/>
      <c r="SIU2" s="1878"/>
      <c r="SIV2" s="1878"/>
      <c r="SIW2" s="1878"/>
      <c r="SIX2" s="1878"/>
      <c r="SIY2" s="1878"/>
      <c r="SIZ2" s="1878"/>
      <c r="SJA2" s="1878"/>
      <c r="SJB2" s="1878"/>
      <c r="SJC2" s="1878"/>
      <c r="SJD2" s="1878"/>
      <c r="SJE2" s="1878"/>
      <c r="SJF2" s="1878"/>
      <c r="SJG2" s="1878"/>
      <c r="SJH2" s="1878"/>
      <c r="SJI2" s="1878"/>
      <c r="SJJ2" s="1878"/>
      <c r="SJK2" s="1878"/>
      <c r="SJL2" s="1878"/>
      <c r="SJM2" s="1878"/>
      <c r="SJN2" s="1878"/>
      <c r="SJO2" s="1878"/>
      <c r="SJP2" s="1878"/>
      <c r="SJQ2" s="1878"/>
      <c r="SJR2" s="1878"/>
      <c r="SJS2" s="1878"/>
      <c r="SJT2" s="1878"/>
      <c r="SJU2" s="1878"/>
      <c r="SJV2" s="1878"/>
      <c r="SJW2" s="1878"/>
      <c r="SJX2" s="1878"/>
      <c r="SJY2" s="1878"/>
      <c r="SJZ2" s="1878"/>
      <c r="SKA2" s="1878"/>
      <c r="SKB2" s="1878"/>
      <c r="SKC2" s="1878"/>
      <c r="SKD2" s="1878"/>
      <c r="SKE2" s="1878"/>
      <c r="SKF2" s="1878"/>
      <c r="SKG2" s="1878"/>
      <c r="SKH2" s="1878"/>
      <c r="SKI2" s="1878"/>
      <c r="SKJ2" s="1878"/>
      <c r="SKK2" s="1878"/>
      <c r="SKL2" s="1878"/>
      <c r="SKM2" s="1878"/>
      <c r="SKN2" s="1878"/>
      <c r="SKO2" s="1878"/>
      <c r="SKP2" s="1878"/>
      <c r="SKQ2" s="1878"/>
      <c r="SKR2" s="1878"/>
      <c r="SKS2" s="1878"/>
      <c r="SKT2" s="1878"/>
      <c r="SKU2" s="1878"/>
      <c r="SKV2" s="1878"/>
      <c r="SKW2" s="1878"/>
      <c r="SKX2" s="1878"/>
      <c r="SKY2" s="1878"/>
      <c r="SKZ2" s="1878"/>
      <c r="SLA2" s="1878"/>
      <c r="SLB2" s="1878"/>
      <c r="SLC2" s="1878"/>
      <c r="SLD2" s="1878"/>
      <c r="SLE2" s="1878"/>
      <c r="SLF2" s="1878"/>
      <c r="SLG2" s="1878"/>
      <c r="SLH2" s="1878"/>
      <c r="SLI2" s="1878"/>
      <c r="SLJ2" s="1878"/>
      <c r="SLK2" s="1878"/>
      <c r="SLL2" s="1878"/>
      <c r="SLM2" s="1878"/>
      <c r="SLN2" s="1878"/>
      <c r="SLO2" s="1878"/>
      <c r="SLP2" s="1878"/>
      <c r="SLQ2" s="1878"/>
      <c r="SLR2" s="1878"/>
      <c r="SLS2" s="1878"/>
      <c r="SLT2" s="1878"/>
      <c r="SLU2" s="1878"/>
      <c r="SLV2" s="1878"/>
      <c r="SLW2" s="1878"/>
      <c r="SLX2" s="1878"/>
      <c r="SLY2" s="1878"/>
      <c r="SLZ2" s="1878"/>
      <c r="SMA2" s="1878"/>
      <c r="SMB2" s="1878"/>
      <c r="SMC2" s="1878"/>
      <c r="SMD2" s="1878"/>
      <c r="SME2" s="1878"/>
      <c r="SMF2" s="1878"/>
      <c r="SMG2" s="1878"/>
      <c r="SMH2" s="1878"/>
      <c r="SMI2" s="1878"/>
      <c r="SMJ2" s="1878"/>
      <c r="SMK2" s="1878"/>
      <c r="SML2" s="1878"/>
      <c r="SMM2" s="1878"/>
      <c r="SMN2" s="1878"/>
      <c r="SMO2" s="1878"/>
      <c r="SMP2" s="1878"/>
      <c r="SMQ2" s="1878"/>
      <c r="SMR2" s="1878"/>
      <c r="SMS2" s="1878"/>
      <c r="SMT2" s="1878"/>
      <c r="SMU2" s="1878"/>
      <c r="SMV2" s="1878"/>
      <c r="SMW2" s="1878"/>
      <c r="SMX2" s="1878"/>
      <c r="SMY2" s="1878"/>
      <c r="SMZ2" s="1878"/>
      <c r="SNA2" s="1878"/>
      <c r="SNB2" s="1878"/>
      <c r="SNC2" s="1878"/>
      <c r="SND2" s="1878"/>
      <c r="SNE2" s="1878"/>
      <c r="SNF2" s="1878"/>
      <c r="SNG2" s="1878"/>
      <c r="SNH2" s="1878"/>
      <c r="SNI2" s="1878"/>
      <c r="SNJ2" s="1878"/>
      <c r="SNK2" s="1878"/>
      <c r="SNL2" s="1878"/>
      <c r="SNM2" s="1878"/>
      <c r="SNN2" s="1878"/>
      <c r="SNO2" s="1878"/>
      <c r="SNP2" s="1878"/>
      <c r="SNQ2" s="1878"/>
      <c r="SNR2" s="1878"/>
      <c r="SNS2" s="1878"/>
      <c r="SNT2" s="1878"/>
      <c r="SNU2" s="1878"/>
      <c r="SNV2" s="1878"/>
      <c r="SNW2" s="1878"/>
      <c r="SNX2" s="1878"/>
      <c r="SNY2" s="1878"/>
      <c r="SNZ2" s="1878"/>
      <c r="SOA2" s="1878"/>
      <c r="SOB2" s="1878"/>
      <c r="SOC2" s="1878"/>
      <c r="SOD2" s="1878"/>
      <c r="SOE2" s="1878"/>
      <c r="SOF2" s="1878"/>
      <c r="SOG2" s="1878"/>
      <c r="SOH2" s="1878"/>
      <c r="SOI2" s="1878"/>
      <c r="SOJ2" s="1878"/>
      <c r="SOK2" s="1878"/>
      <c r="SOL2" s="1878"/>
      <c r="SOM2" s="1878"/>
      <c r="SON2" s="1878"/>
      <c r="SOO2" s="1878"/>
      <c r="SOP2" s="1878"/>
      <c r="SOQ2" s="1878"/>
      <c r="SOR2" s="1878"/>
      <c r="SOS2" s="1878"/>
      <c r="SOT2" s="1878"/>
      <c r="SOU2" s="1878"/>
      <c r="SOV2" s="1878"/>
      <c r="SOW2" s="1878"/>
      <c r="SOX2" s="1878"/>
      <c r="SOY2" s="1878"/>
      <c r="SOZ2" s="1878"/>
      <c r="SPA2" s="1878"/>
      <c r="SPB2" s="1878"/>
      <c r="SPC2" s="1878"/>
      <c r="SPD2" s="1878"/>
      <c r="SPE2" s="1878"/>
      <c r="SPF2" s="1878"/>
      <c r="SPG2" s="1878"/>
      <c r="SPH2" s="1878"/>
      <c r="SPI2" s="1878"/>
      <c r="SPJ2" s="1878"/>
      <c r="SPK2" s="1878"/>
      <c r="SPL2" s="1878"/>
      <c r="SPM2" s="1878"/>
      <c r="SPN2" s="1878"/>
      <c r="SPO2" s="1878"/>
      <c r="SPP2" s="1878"/>
      <c r="SPQ2" s="1878"/>
      <c r="SPR2" s="1878"/>
      <c r="SPS2" s="1878"/>
      <c r="SPT2" s="1878"/>
      <c r="SPU2" s="1878"/>
      <c r="SPV2" s="1878"/>
      <c r="SPW2" s="1878"/>
      <c r="SPX2" s="1878"/>
      <c r="SPY2" s="1878"/>
      <c r="SPZ2" s="1878"/>
      <c r="SQA2" s="1878"/>
      <c r="SQB2" s="1878"/>
      <c r="SQC2" s="1878"/>
      <c r="SQD2" s="1878"/>
      <c r="SQE2" s="1878"/>
      <c r="SQF2" s="1878"/>
      <c r="SQG2" s="1878"/>
      <c r="SQH2" s="1878"/>
      <c r="SQI2" s="1878"/>
      <c r="SQJ2" s="1878"/>
      <c r="SQK2" s="1878"/>
      <c r="SQL2" s="1878"/>
      <c r="SQM2" s="1878"/>
      <c r="SQN2" s="1878"/>
      <c r="SQO2" s="1878"/>
      <c r="SQP2" s="1878"/>
      <c r="SQQ2" s="1878"/>
      <c r="SQR2" s="1878"/>
      <c r="SQS2" s="1878"/>
      <c r="SQT2" s="1878"/>
      <c r="SQU2" s="1878"/>
      <c r="SQV2" s="1878"/>
      <c r="SQW2" s="1878"/>
      <c r="SQX2" s="1878"/>
      <c r="SQY2" s="1878"/>
      <c r="SQZ2" s="1878"/>
      <c r="SRA2" s="1878"/>
      <c r="SRB2" s="1878"/>
      <c r="SRC2" s="1878"/>
      <c r="SRD2" s="1878"/>
      <c r="SRE2" s="1878"/>
      <c r="SRF2" s="1878"/>
      <c r="SRG2" s="1878"/>
      <c r="SRH2" s="1878"/>
      <c r="SRI2" s="1878"/>
      <c r="SRJ2" s="1878"/>
      <c r="SRK2" s="1878"/>
      <c r="SRL2" s="1878"/>
      <c r="SRM2" s="1878"/>
      <c r="SRN2" s="1878"/>
      <c r="SRO2" s="1878"/>
      <c r="SRP2" s="1878"/>
      <c r="SRQ2" s="1878"/>
      <c r="SRR2" s="1878"/>
      <c r="SRS2" s="1878"/>
      <c r="SRT2" s="1878"/>
      <c r="SRU2" s="1878"/>
      <c r="SRV2" s="1878"/>
      <c r="SRW2" s="1878"/>
      <c r="SRX2" s="1878"/>
      <c r="SRY2" s="1878"/>
      <c r="SRZ2" s="1878"/>
      <c r="SSA2" s="1878"/>
      <c r="SSB2" s="1878"/>
      <c r="SSC2" s="1878"/>
      <c r="SSD2" s="1878"/>
      <c r="SSE2" s="1878"/>
      <c r="SSF2" s="1878"/>
      <c r="SSG2" s="1878"/>
      <c r="SSH2" s="1878"/>
      <c r="SSI2" s="1878"/>
      <c r="SSJ2" s="1878"/>
      <c r="SSK2" s="1878"/>
      <c r="SSL2" s="1878"/>
      <c r="SSM2" s="1878"/>
      <c r="SSN2" s="1878"/>
      <c r="SSO2" s="1878"/>
      <c r="SSP2" s="1878"/>
      <c r="SSQ2" s="1878"/>
      <c r="SSR2" s="1878"/>
      <c r="SSS2" s="1878"/>
      <c r="SST2" s="1878"/>
      <c r="SSU2" s="1878"/>
      <c r="SSV2" s="1878"/>
      <c r="SSW2" s="1878"/>
      <c r="SSX2" s="1878"/>
      <c r="SSY2" s="1878"/>
      <c r="SSZ2" s="1878"/>
      <c r="STA2" s="1878"/>
      <c r="STB2" s="1878"/>
      <c r="STC2" s="1878"/>
      <c r="STD2" s="1878"/>
      <c r="STE2" s="1878"/>
      <c r="STF2" s="1878"/>
      <c r="STG2" s="1878"/>
      <c r="STH2" s="1878"/>
      <c r="STI2" s="1878"/>
      <c r="STJ2" s="1878"/>
      <c r="STK2" s="1878"/>
      <c r="STL2" s="1878"/>
      <c r="STM2" s="1878"/>
      <c r="STN2" s="1878"/>
      <c r="STO2" s="1878"/>
      <c r="STP2" s="1878"/>
      <c r="STQ2" s="1878"/>
      <c r="STR2" s="1878"/>
      <c r="STS2" s="1878"/>
      <c r="STT2" s="1878"/>
      <c r="STU2" s="1878"/>
      <c r="STV2" s="1878"/>
      <c r="STW2" s="1878"/>
      <c r="STX2" s="1878"/>
      <c r="STY2" s="1878"/>
      <c r="STZ2" s="1878"/>
      <c r="SUA2" s="1878"/>
      <c r="SUB2" s="1878"/>
      <c r="SUC2" s="1878"/>
      <c r="SUD2" s="1878"/>
      <c r="SUE2" s="1878"/>
      <c r="SUF2" s="1878"/>
      <c r="SUG2" s="1878"/>
      <c r="SUH2" s="1878"/>
      <c r="SUI2" s="1878"/>
      <c r="SUJ2" s="1878"/>
      <c r="SUK2" s="1878"/>
      <c r="SUL2" s="1878"/>
      <c r="SUM2" s="1878"/>
      <c r="SUN2" s="1878"/>
      <c r="SUO2" s="1878"/>
      <c r="SUP2" s="1878"/>
      <c r="SUQ2" s="1878"/>
      <c r="SUR2" s="1878"/>
      <c r="SUS2" s="1878"/>
      <c r="SUT2" s="1878"/>
      <c r="SUU2" s="1878"/>
      <c r="SUV2" s="1878"/>
      <c r="SUW2" s="1878"/>
      <c r="SUX2" s="1878"/>
      <c r="SUY2" s="1878"/>
      <c r="SUZ2" s="1878"/>
      <c r="SVA2" s="1878"/>
      <c r="SVB2" s="1878"/>
      <c r="SVC2" s="1878"/>
      <c r="SVD2" s="1878"/>
      <c r="SVE2" s="1878"/>
      <c r="SVF2" s="1878"/>
      <c r="SVG2" s="1878"/>
      <c r="SVH2" s="1878"/>
      <c r="SVI2" s="1878"/>
      <c r="SVJ2" s="1878"/>
      <c r="SVK2" s="1878"/>
      <c r="SVL2" s="1878"/>
      <c r="SVM2" s="1878"/>
      <c r="SVN2" s="1878"/>
      <c r="SVO2" s="1878"/>
      <c r="SVP2" s="1878"/>
      <c r="SVQ2" s="1878"/>
      <c r="SVR2" s="1878"/>
      <c r="SVS2" s="1878"/>
      <c r="SVT2" s="1878"/>
      <c r="SVU2" s="1878"/>
      <c r="SVV2" s="1878"/>
      <c r="SVW2" s="1878"/>
      <c r="SVX2" s="1878"/>
      <c r="SVY2" s="1878"/>
      <c r="SVZ2" s="1878"/>
      <c r="SWA2" s="1878"/>
      <c r="SWB2" s="1878"/>
      <c r="SWC2" s="1878"/>
      <c r="SWD2" s="1878"/>
      <c r="SWE2" s="1878"/>
      <c r="SWF2" s="1878"/>
      <c r="SWG2" s="1878"/>
      <c r="SWH2" s="1878"/>
      <c r="SWI2" s="1878"/>
      <c r="SWJ2" s="1878"/>
      <c r="SWK2" s="1878"/>
      <c r="SWL2" s="1878"/>
      <c r="SWM2" s="1878"/>
      <c r="SWN2" s="1878"/>
      <c r="SWO2" s="1878"/>
      <c r="SWP2" s="1878"/>
      <c r="SWQ2" s="1878"/>
      <c r="SWR2" s="1878"/>
      <c r="SWS2" s="1878"/>
      <c r="SWT2" s="1878"/>
      <c r="SWU2" s="1878"/>
      <c r="SWV2" s="1878"/>
      <c r="SWW2" s="1878"/>
      <c r="SWX2" s="1878"/>
      <c r="SWY2" s="1878"/>
      <c r="SWZ2" s="1878"/>
      <c r="SXA2" s="1878"/>
      <c r="SXB2" s="1878"/>
      <c r="SXC2" s="1878"/>
      <c r="SXD2" s="1878"/>
      <c r="SXE2" s="1878"/>
      <c r="SXF2" s="1878"/>
      <c r="SXG2" s="1878"/>
      <c r="SXH2" s="1878"/>
      <c r="SXI2" s="1878"/>
      <c r="SXJ2" s="1878"/>
      <c r="SXK2" s="1878"/>
      <c r="SXL2" s="1878"/>
      <c r="SXM2" s="1878"/>
      <c r="SXN2" s="1878"/>
      <c r="SXO2" s="1878"/>
      <c r="SXP2" s="1878"/>
      <c r="SXQ2" s="1878"/>
      <c r="SXR2" s="1878"/>
      <c r="SXS2" s="1878"/>
      <c r="SXT2" s="1878"/>
      <c r="SXU2" s="1878"/>
      <c r="SXV2" s="1878"/>
      <c r="SXW2" s="1878"/>
      <c r="SXX2" s="1878"/>
      <c r="SXY2" s="1878"/>
      <c r="SXZ2" s="1878"/>
      <c r="SYA2" s="1878"/>
      <c r="SYB2" s="1878"/>
      <c r="SYC2" s="1878"/>
      <c r="SYD2" s="1878"/>
      <c r="SYE2" s="1878"/>
      <c r="SYF2" s="1878"/>
      <c r="SYG2" s="1878"/>
      <c r="SYH2" s="1878"/>
      <c r="SYI2" s="1878"/>
      <c r="SYJ2" s="1878"/>
      <c r="SYK2" s="1878"/>
      <c r="SYL2" s="1878"/>
      <c r="SYM2" s="1878"/>
      <c r="SYN2" s="1878"/>
      <c r="SYO2" s="1878"/>
      <c r="SYP2" s="1878"/>
      <c r="SYQ2" s="1878"/>
      <c r="SYR2" s="1878"/>
      <c r="SYS2" s="1878"/>
      <c r="SYT2" s="1878"/>
      <c r="SYU2" s="1878"/>
      <c r="SYV2" s="1878"/>
      <c r="SYW2" s="1878"/>
      <c r="SYX2" s="1878"/>
      <c r="SYY2" s="1878"/>
      <c r="SYZ2" s="1878"/>
      <c r="SZA2" s="1878"/>
      <c r="SZB2" s="1878"/>
      <c r="SZC2" s="1878"/>
      <c r="SZD2" s="1878"/>
      <c r="SZE2" s="1878"/>
      <c r="SZF2" s="1878"/>
      <c r="SZG2" s="1878"/>
      <c r="SZH2" s="1878"/>
      <c r="SZI2" s="1878"/>
      <c r="SZJ2" s="1878"/>
      <c r="SZK2" s="1878"/>
      <c r="SZL2" s="1878"/>
      <c r="SZM2" s="1878"/>
      <c r="SZN2" s="1878"/>
      <c r="SZO2" s="1878"/>
      <c r="SZP2" s="1878"/>
      <c r="SZQ2" s="1878"/>
      <c r="SZR2" s="1878"/>
      <c r="SZS2" s="1878"/>
      <c r="SZT2" s="1878"/>
      <c r="SZU2" s="1878"/>
      <c r="SZV2" s="1878"/>
      <c r="SZW2" s="1878"/>
      <c r="SZX2" s="1878"/>
      <c r="SZY2" s="1878"/>
      <c r="SZZ2" s="1878"/>
      <c r="TAA2" s="1878"/>
      <c r="TAB2" s="1878"/>
      <c r="TAC2" s="1878"/>
      <c r="TAD2" s="1878"/>
      <c r="TAE2" s="1878"/>
      <c r="TAF2" s="1878"/>
      <c r="TAG2" s="1878"/>
      <c r="TAH2" s="1878"/>
      <c r="TAI2" s="1878"/>
      <c r="TAJ2" s="1878"/>
      <c r="TAK2" s="1878"/>
      <c r="TAL2" s="1878"/>
      <c r="TAM2" s="1878"/>
      <c r="TAN2" s="1878"/>
      <c r="TAO2" s="1878"/>
      <c r="TAP2" s="1878"/>
      <c r="TAQ2" s="1878"/>
      <c r="TAR2" s="1878"/>
      <c r="TAS2" s="1878"/>
      <c r="TAT2" s="1878"/>
      <c r="TAU2" s="1878"/>
      <c r="TAV2" s="1878"/>
      <c r="TAW2" s="1878"/>
      <c r="TAX2" s="1878"/>
      <c r="TAY2" s="1878"/>
      <c r="TAZ2" s="1878"/>
      <c r="TBA2" s="1878"/>
      <c r="TBB2" s="1878"/>
      <c r="TBC2" s="1878"/>
      <c r="TBD2" s="1878"/>
      <c r="TBE2" s="1878"/>
      <c r="TBF2" s="1878"/>
      <c r="TBG2" s="1878"/>
      <c r="TBH2" s="1878"/>
      <c r="TBI2" s="1878"/>
      <c r="TBJ2" s="1878"/>
      <c r="TBK2" s="1878"/>
      <c r="TBL2" s="1878"/>
      <c r="TBM2" s="1878"/>
      <c r="TBN2" s="1878"/>
      <c r="TBO2" s="1878"/>
      <c r="TBP2" s="1878"/>
      <c r="TBQ2" s="1878"/>
      <c r="TBR2" s="1878"/>
      <c r="TBS2" s="1878"/>
      <c r="TBT2" s="1878"/>
      <c r="TBU2" s="1878"/>
      <c r="TBV2" s="1878"/>
      <c r="TBW2" s="1878"/>
      <c r="TBX2" s="1878"/>
      <c r="TBY2" s="1878"/>
      <c r="TBZ2" s="1878"/>
      <c r="TCA2" s="1878"/>
      <c r="TCB2" s="1878"/>
      <c r="TCC2" s="1878"/>
      <c r="TCD2" s="1878"/>
      <c r="TCE2" s="1878"/>
      <c r="TCF2" s="1878"/>
      <c r="TCG2" s="1878"/>
      <c r="TCH2" s="1878"/>
      <c r="TCI2" s="1878"/>
      <c r="TCJ2" s="1878"/>
      <c r="TCK2" s="1878"/>
      <c r="TCL2" s="1878"/>
      <c r="TCM2" s="1878"/>
      <c r="TCN2" s="1878"/>
      <c r="TCO2" s="1878"/>
      <c r="TCP2" s="1878"/>
      <c r="TCQ2" s="1878"/>
      <c r="TCR2" s="1878"/>
      <c r="TCS2" s="1878"/>
      <c r="TCT2" s="1878"/>
      <c r="TCU2" s="1878"/>
      <c r="TCV2" s="1878"/>
      <c r="TCW2" s="1878"/>
      <c r="TCX2" s="1878"/>
      <c r="TCY2" s="1878"/>
      <c r="TCZ2" s="1878"/>
      <c r="TDA2" s="1878"/>
      <c r="TDB2" s="1878"/>
      <c r="TDC2" s="1878"/>
      <c r="TDD2" s="1878"/>
      <c r="TDE2" s="1878"/>
      <c r="TDF2" s="1878"/>
      <c r="TDG2" s="1878"/>
      <c r="TDH2" s="1878"/>
      <c r="TDI2" s="1878"/>
      <c r="TDJ2" s="1878"/>
      <c r="TDK2" s="1878"/>
      <c r="TDL2" s="1878"/>
      <c r="TDM2" s="1878"/>
      <c r="TDN2" s="1878"/>
      <c r="TDO2" s="1878"/>
      <c r="TDP2" s="1878"/>
      <c r="TDQ2" s="1878"/>
      <c r="TDR2" s="1878"/>
      <c r="TDS2" s="1878"/>
      <c r="TDT2" s="1878"/>
      <c r="TDU2" s="1878"/>
      <c r="TDV2" s="1878"/>
      <c r="TDW2" s="1878"/>
      <c r="TDX2" s="1878"/>
      <c r="TDY2" s="1878"/>
      <c r="TDZ2" s="1878"/>
      <c r="TEA2" s="1878"/>
      <c r="TEB2" s="1878"/>
      <c r="TEC2" s="1878"/>
      <c r="TED2" s="1878"/>
      <c r="TEE2" s="1878"/>
      <c r="TEF2" s="1878"/>
      <c r="TEG2" s="1878"/>
      <c r="TEH2" s="1878"/>
      <c r="TEI2" s="1878"/>
      <c r="TEJ2" s="1878"/>
      <c r="TEK2" s="1878"/>
      <c r="TEL2" s="1878"/>
      <c r="TEM2" s="1878"/>
      <c r="TEN2" s="1878"/>
      <c r="TEO2" s="1878"/>
      <c r="TEP2" s="1878"/>
      <c r="TEQ2" s="1878"/>
      <c r="TER2" s="1878"/>
      <c r="TES2" s="1878"/>
      <c r="TET2" s="1878"/>
      <c r="TEU2" s="1878"/>
      <c r="TEV2" s="1878"/>
      <c r="TEW2" s="1878"/>
      <c r="TEX2" s="1878"/>
      <c r="TEY2" s="1878"/>
      <c r="TEZ2" s="1878"/>
      <c r="TFA2" s="1878"/>
      <c r="TFB2" s="1878"/>
      <c r="TFC2" s="1878"/>
      <c r="TFD2" s="1878"/>
      <c r="TFE2" s="1878"/>
      <c r="TFF2" s="1878"/>
      <c r="TFG2" s="1878"/>
      <c r="TFH2" s="1878"/>
      <c r="TFI2" s="1878"/>
      <c r="TFJ2" s="1878"/>
      <c r="TFK2" s="1878"/>
      <c r="TFL2" s="1878"/>
      <c r="TFM2" s="1878"/>
      <c r="TFN2" s="1878"/>
      <c r="TFO2" s="1878"/>
      <c r="TFP2" s="1878"/>
      <c r="TFQ2" s="1878"/>
      <c r="TFR2" s="1878"/>
      <c r="TFS2" s="1878"/>
      <c r="TFT2" s="1878"/>
      <c r="TFU2" s="1878"/>
      <c r="TFV2" s="1878"/>
      <c r="TFW2" s="1878"/>
      <c r="TFX2" s="1878"/>
      <c r="TFY2" s="1878"/>
      <c r="TFZ2" s="1878"/>
      <c r="TGA2" s="1878"/>
      <c r="TGB2" s="1878"/>
      <c r="TGC2" s="1878"/>
      <c r="TGD2" s="1878"/>
      <c r="TGE2" s="1878"/>
      <c r="TGF2" s="1878"/>
      <c r="TGG2" s="1878"/>
      <c r="TGH2" s="1878"/>
      <c r="TGI2" s="1878"/>
      <c r="TGJ2" s="1878"/>
      <c r="TGK2" s="1878"/>
      <c r="TGL2" s="1878"/>
      <c r="TGM2" s="1878"/>
      <c r="TGN2" s="1878"/>
      <c r="TGO2" s="1878"/>
      <c r="TGP2" s="1878"/>
      <c r="TGQ2" s="1878"/>
      <c r="TGR2" s="1878"/>
      <c r="TGS2" s="1878"/>
      <c r="TGT2" s="1878"/>
      <c r="TGU2" s="1878"/>
      <c r="TGV2" s="1878"/>
      <c r="TGW2" s="1878"/>
      <c r="TGX2" s="1878"/>
      <c r="TGY2" s="1878"/>
      <c r="TGZ2" s="1878"/>
      <c r="THA2" s="1878"/>
      <c r="THB2" s="1878"/>
      <c r="THC2" s="1878"/>
      <c r="THD2" s="1878"/>
      <c r="THE2" s="1878"/>
      <c r="THF2" s="1878"/>
      <c r="THG2" s="1878"/>
      <c r="THH2" s="1878"/>
      <c r="THI2" s="1878"/>
      <c r="THJ2" s="1878"/>
      <c r="THK2" s="1878"/>
      <c r="THL2" s="1878"/>
      <c r="THM2" s="1878"/>
      <c r="THN2" s="1878"/>
      <c r="THO2" s="1878"/>
      <c r="THP2" s="1878"/>
      <c r="THQ2" s="1878"/>
      <c r="THR2" s="1878"/>
      <c r="THS2" s="1878"/>
      <c r="THT2" s="1878"/>
      <c r="THU2" s="1878"/>
      <c r="THV2" s="1878"/>
      <c r="THW2" s="1878"/>
      <c r="THX2" s="1878"/>
      <c r="THY2" s="1878"/>
      <c r="THZ2" s="1878"/>
      <c r="TIA2" s="1878"/>
      <c r="TIB2" s="1878"/>
      <c r="TIC2" s="1878"/>
      <c r="TID2" s="1878"/>
      <c r="TIE2" s="1878"/>
      <c r="TIF2" s="1878"/>
      <c r="TIG2" s="1878"/>
      <c r="TIH2" s="1878"/>
      <c r="TII2" s="1878"/>
      <c r="TIJ2" s="1878"/>
      <c r="TIK2" s="1878"/>
      <c r="TIL2" s="1878"/>
      <c r="TIM2" s="1878"/>
      <c r="TIN2" s="1878"/>
      <c r="TIO2" s="1878"/>
      <c r="TIP2" s="1878"/>
      <c r="TIQ2" s="1878"/>
      <c r="TIR2" s="1878"/>
      <c r="TIS2" s="1878"/>
      <c r="TIT2" s="1878"/>
      <c r="TIU2" s="1878"/>
      <c r="TIV2" s="1878"/>
      <c r="TIW2" s="1878"/>
      <c r="TIX2" s="1878"/>
      <c r="TIY2" s="1878"/>
      <c r="TIZ2" s="1878"/>
      <c r="TJA2" s="1878"/>
      <c r="TJB2" s="1878"/>
      <c r="TJC2" s="1878"/>
      <c r="TJD2" s="1878"/>
      <c r="TJE2" s="1878"/>
      <c r="TJF2" s="1878"/>
      <c r="TJG2" s="1878"/>
      <c r="TJH2" s="1878"/>
      <c r="TJI2" s="1878"/>
      <c r="TJJ2" s="1878"/>
      <c r="TJK2" s="1878"/>
      <c r="TJL2" s="1878"/>
      <c r="TJM2" s="1878"/>
      <c r="TJN2" s="1878"/>
      <c r="TJO2" s="1878"/>
      <c r="TJP2" s="1878"/>
      <c r="TJQ2" s="1878"/>
      <c r="TJR2" s="1878"/>
      <c r="TJS2" s="1878"/>
      <c r="TJT2" s="1878"/>
      <c r="TJU2" s="1878"/>
      <c r="TJV2" s="1878"/>
      <c r="TJW2" s="1878"/>
      <c r="TJX2" s="1878"/>
      <c r="TJY2" s="1878"/>
      <c r="TJZ2" s="1878"/>
      <c r="TKA2" s="1878"/>
      <c r="TKB2" s="1878"/>
      <c r="TKC2" s="1878"/>
      <c r="TKD2" s="1878"/>
      <c r="TKE2" s="1878"/>
      <c r="TKF2" s="1878"/>
      <c r="TKG2" s="1878"/>
      <c r="TKH2" s="1878"/>
      <c r="TKI2" s="1878"/>
      <c r="TKJ2" s="1878"/>
      <c r="TKK2" s="1878"/>
      <c r="TKL2" s="1878"/>
      <c r="TKM2" s="1878"/>
      <c r="TKN2" s="1878"/>
      <c r="TKO2" s="1878"/>
      <c r="TKP2" s="1878"/>
      <c r="TKQ2" s="1878"/>
      <c r="TKR2" s="1878"/>
      <c r="TKS2" s="1878"/>
      <c r="TKT2" s="1878"/>
      <c r="TKU2" s="1878"/>
      <c r="TKV2" s="1878"/>
      <c r="TKW2" s="1878"/>
      <c r="TKX2" s="1878"/>
      <c r="TKY2" s="1878"/>
      <c r="TKZ2" s="1878"/>
      <c r="TLA2" s="1878"/>
      <c r="TLB2" s="1878"/>
      <c r="TLC2" s="1878"/>
      <c r="TLD2" s="1878"/>
      <c r="TLE2" s="1878"/>
      <c r="TLF2" s="1878"/>
      <c r="TLG2" s="1878"/>
      <c r="TLH2" s="1878"/>
      <c r="TLI2" s="1878"/>
      <c r="TLJ2" s="1878"/>
      <c r="TLK2" s="1878"/>
      <c r="TLL2" s="1878"/>
      <c r="TLM2" s="1878"/>
      <c r="TLN2" s="1878"/>
      <c r="TLO2" s="1878"/>
      <c r="TLP2" s="1878"/>
      <c r="TLQ2" s="1878"/>
      <c r="TLR2" s="1878"/>
      <c r="TLS2" s="1878"/>
      <c r="TLT2" s="1878"/>
      <c r="TLU2" s="1878"/>
      <c r="TLV2" s="1878"/>
      <c r="TLW2" s="1878"/>
      <c r="TLX2" s="1878"/>
      <c r="TLY2" s="1878"/>
      <c r="TLZ2" s="1878"/>
      <c r="TMA2" s="1878"/>
      <c r="TMB2" s="1878"/>
      <c r="TMC2" s="1878"/>
      <c r="TMD2" s="1878"/>
      <c r="TME2" s="1878"/>
      <c r="TMF2" s="1878"/>
      <c r="TMG2" s="1878"/>
      <c r="TMH2" s="1878"/>
      <c r="TMI2" s="1878"/>
      <c r="TMJ2" s="1878"/>
      <c r="TMK2" s="1878"/>
      <c r="TML2" s="1878"/>
      <c r="TMM2" s="1878"/>
      <c r="TMN2" s="1878"/>
      <c r="TMO2" s="1878"/>
      <c r="TMP2" s="1878"/>
      <c r="TMQ2" s="1878"/>
      <c r="TMR2" s="1878"/>
      <c r="TMS2" s="1878"/>
      <c r="TMT2" s="1878"/>
      <c r="TMU2" s="1878"/>
      <c r="TMV2" s="1878"/>
      <c r="TMW2" s="1878"/>
      <c r="TMX2" s="1878"/>
      <c r="TMY2" s="1878"/>
      <c r="TMZ2" s="1878"/>
      <c r="TNA2" s="1878"/>
      <c r="TNB2" s="1878"/>
      <c r="TNC2" s="1878"/>
      <c r="TND2" s="1878"/>
      <c r="TNE2" s="1878"/>
      <c r="TNF2" s="1878"/>
      <c r="TNG2" s="1878"/>
      <c r="TNH2" s="1878"/>
      <c r="TNI2" s="1878"/>
      <c r="TNJ2" s="1878"/>
      <c r="TNK2" s="1878"/>
      <c r="TNL2" s="1878"/>
      <c r="TNM2" s="1878"/>
      <c r="TNN2" s="1878"/>
      <c r="TNO2" s="1878"/>
      <c r="TNP2" s="1878"/>
      <c r="TNQ2" s="1878"/>
      <c r="TNR2" s="1878"/>
      <c r="TNS2" s="1878"/>
      <c r="TNT2" s="1878"/>
      <c r="TNU2" s="1878"/>
      <c r="TNV2" s="1878"/>
      <c r="TNW2" s="1878"/>
      <c r="TNX2" s="1878"/>
      <c r="TNY2" s="1878"/>
      <c r="TNZ2" s="1878"/>
      <c r="TOA2" s="1878"/>
      <c r="TOB2" s="1878"/>
      <c r="TOC2" s="1878"/>
      <c r="TOD2" s="1878"/>
      <c r="TOE2" s="1878"/>
      <c r="TOF2" s="1878"/>
      <c r="TOG2" s="1878"/>
      <c r="TOH2" s="1878"/>
      <c r="TOI2" s="1878"/>
      <c r="TOJ2" s="1878"/>
      <c r="TOK2" s="1878"/>
      <c r="TOL2" s="1878"/>
      <c r="TOM2" s="1878"/>
      <c r="TON2" s="1878"/>
      <c r="TOO2" s="1878"/>
      <c r="TOP2" s="1878"/>
      <c r="TOQ2" s="1878"/>
      <c r="TOR2" s="1878"/>
      <c r="TOS2" s="1878"/>
      <c r="TOT2" s="1878"/>
      <c r="TOU2" s="1878"/>
      <c r="TOV2" s="1878"/>
      <c r="TOW2" s="1878"/>
      <c r="TOX2" s="1878"/>
      <c r="TOY2" s="1878"/>
      <c r="TOZ2" s="1878"/>
      <c r="TPA2" s="1878"/>
      <c r="TPB2" s="1878"/>
      <c r="TPC2" s="1878"/>
      <c r="TPD2" s="1878"/>
      <c r="TPE2" s="1878"/>
      <c r="TPF2" s="1878"/>
      <c r="TPG2" s="1878"/>
      <c r="TPH2" s="1878"/>
      <c r="TPI2" s="1878"/>
      <c r="TPJ2" s="1878"/>
      <c r="TPK2" s="1878"/>
      <c r="TPL2" s="1878"/>
      <c r="TPM2" s="1878"/>
      <c r="TPN2" s="1878"/>
      <c r="TPO2" s="1878"/>
      <c r="TPP2" s="1878"/>
      <c r="TPQ2" s="1878"/>
      <c r="TPR2" s="1878"/>
      <c r="TPS2" s="1878"/>
      <c r="TPT2" s="1878"/>
      <c r="TPU2" s="1878"/>
      <c r="TPV2" s="1878"/>
      <c r="TPW2" s="1878"/>
      <c r="TPX2" s="1878"/>
      <c r="TPY2" s="1878"/>
      <c r="TPZ2" s="1878"/>
      <c r="TQA2" s="1878"/>
      <c r="TQB2" s="1878"/>
      <c r="TQC2" s="1878"/>
      <c r="TQD2" s="1878"/>
      <c r="TQE2" s="1878"/>
      <c r="TQF2" s="1878"/>
      <c r="TQG2" s="1878"/>
      <c r="TQH2" s="1878"/>
      <c r="TQI2" s="1878"/>
      <c r="TQJ2" s="1878"/>
      <c r="TQK2" s="1878"/>
      <c r="TQL2" s="1878"/>
      <c r="TQM2" s="1878"/>
      <c r="TQN2" s="1878"/>
      <c r="TQO2" s="1878"/>
      <c r="TQP2" s="1878"/>
      <c r="TQQ2" s="1878"/>
      <c r="TQR2" s="1878"/>
      <c r="TQS2" s="1878"/>
      <c r="TQT2" s="1878"/>
      <c r="TQU2" s="1878"/>
      <c r="TQV2" s="1878"/>
      <c r="TQW2" s="1878"/>
      <c r="TQX2" s="1878"/>
      <c r="TQY2" s="1878"/>
      <c r="TQZ2" s="1878"/>
      <c r="TRA2" s="1878"/>
      <c r="TRB2" s="1878"/>
      <c r="TRC2" s="1878"/>
      <c r="TRD2" s="1878"/>
      <c r="TRE2" s="1878"/>
      <c r="TRF2" s="1878"/>
      <c r="TRG2" s="1878"/>
      <c r="TRH2" s="1878"/>
      <c r="TRI2" s="1878"/>
      <c r="TRJ2" s="1878"/>
      <c r="TRK2" s="1878"/>
      <c r="TRL2" s="1878"/>
      <c r="TRM2" s="1878"/>
      <c r="TRN2" s="1878"/>
      <c r="TRO2" s="1878"/>
      <c r="TRP2" s="1878"/>
      <c r="TRQ2" s="1878"/>
      <c r="TRR2" s="1878"/>
      <c r="TRS2" s="1878"/>
      <c r="TRT2" s="1878"/>
      <c r="TRU2" s="1878"/>
      <c r="TRV2" s="1878"/>
      <c r="TRW2" s="1878"/>
      <c r="TRX2" s="1878"/>
      <c r="TRY2" s="1878"/>
      <c r="TRZ2" s="1878"/>
      <c r="TSA2" s="1878"/>
      <c r="TSB2" s="1878"/>
      <c r="TSC2" s="1878"/>
      <c r="TSD2" s="1878"/>
      <c r="TSE2" s="1878"/>
      <c r="TSF2" s="1878"/>
      <c r="TSG2" s="1878"/>
      <c r="TSH2" s="1878"/>
      <c r="TSI2" s="1878"/>
      <c r="TSJ2" s="1878"/>
      <c r="TSK2" s="1878"/>
      <c r="TSL2" s="1878"/>
      <c r="TSM2" s="1878"/>
      <c r="TSN2" s="1878"/>
      <c r="TSO2" s="1878"/>
      <c r="TSP2" s="1878"/>
      <c r="TSQ2" s="1878"/>
      <c r="TSR2" s="1878"/>
      <c r="TSS2" s="1878"/>
      <c r="TST2" s="1878"/>
      <c r="TSU2" s="1878"/>
      <c r="TSV2" s="1878"/>
      <c r="TSW2" s="1878"/>
      <c r="TSX2" s="1878"/>
      <c r="TSY2" s="1878"/>
      <c r="TSZ2" s="1878"/>
      <c r="TTA2" s="1878"/>
      <c r="TTB2" s="1878"/>
      <c r="TTC2" s="1878"/>
      <c r="TTD2" s="1878"/>
      <c r="TTE2" s="1878"/>
      <c r="TTF2" s="1878"/>
      <c r="TTG2" s="1878"/>
      <c r="TTH2" s="1878"/>
      <c r="TTI2" s="1878"/>
      <c r="TTJ2" s="1878"/>
      <c r="TTK2" s="1878"/>
      <c r="TTL2" s="1878"/>
      <c r="TTM2" s="1878"/>
      <c r="TTN2" s="1878"/>
      <c r="TTO2" s="1878"/>
      <c r="TTP2" s="1878"/>
      <c r="TTQ2" s="1878"/>
      <c r="TTR2" s="1878"/>
      <c r="TTS2" s="1878"/>
      <c r="TTT2" s="1878"/>
      <c r="TTU2" s="1878"/>
      <c r="TTV2" s="1878"/>
      <c r="TTW2" s="1878"/>
      <c r="TTX2" s="1878"/>
      <c r="TTY2" s="1878"/>
      <c r="TTZ2" s="1878"/>
      <c r="TUA2" s="1878"/>
      <c r="TUB2" s="1878"/>
      <c r="TUC2" s="1878"/>
      <c r="TUD2" s="1878"/>
      <c r="TUE2" s="1878"/>
      <c r="TUF2" s="1878"/>
      <c r="TUG2" s="1878"/>
      <c r="TUH2" s="1878"/>
      <c r="TUI2" s="1878"/>
      <c r="TUJ2" s="1878"/>
      <c r="TUK2" s="1878"/>
      <c r="TUL2" s="1878"/>
      <c r="TUM2" s="1878"/>
      <c r="TUN2" s="1878"/>
      <c r="TUO2" s="1878"/>
      <c r="TUP2" s="1878"/>
      <c r="TUQ2" s="1878"/>
      <c r="TUR2" s="1878"/>
      <c r="TUS2" s="1878"/>
      <c r="TUT2" s="1878"/>
      <c r="TUU2" s="1878"/>
      <c r="TUV2" s="1878"/>
      <c r="TUW2" s="1878"/>
      <c r="TUX2" s="1878"/>
      <c r="TUY2" s="1878"/>
      <c r="TUZ2" s="1878"/>
      <c r="TVA2" s="1878"/>
      <c r="TVB2" s="1878"/>
      <c r="TVC2" s="1878"/>
      <c r="TVD2" s="1878"/>
      <c r="TVE2" s="1878"/>
      <c r="TVF2" s="1878"/>
      <c r="TVG2" s="1878"/>
      <c r="TVH2" s="1878"/>
      <c r="TVI2" s="1878"/>
      <c r="TVJ2" s="1878"/>
      <c r="TVK2" s="1878"/>
      <c r="TVL2" s="1878"/>
      <c r="TVM2" s="1878"/>
      <c r="TVN2" s="1878"/>
      <c r="TVO2" s="1878"/>
      <c r="TVP2" s="1878"/>
      <c r="TVQ2" s="1878"/>
      <c r="TVR2" s="1878"/>
      <c r="TVS2" s="1878"/>
      <c r="TVT2" s="1878"/>
      <c r="TVU2" s="1878"/>
      <c r="TVV2" s="1878"/>
      <c r="TVW2" s="1878"/>
      <c r="TVX2" s="1878"/>
      <c r="TVY2" s="1878"/>
      <c r="TVZ2" s="1878"/>
      <c r="TWA2" s="1878"/>
      <c r="TWB2" s="1878"/>
      <c r="TWC2" s="1878"/>
      <c r="TWD2" s="1878"/>
      <c r="TWE2" s="1878"/>
      <c r="TWF2" s="1878"/>
      <c r="TWG2" s="1878"/>
      <c r="TWH2" s="1878"/>
      <c r="TWI2" s="1878"/>
      <c r="TWJ2" s="1878"/>
      <c r="TWK2" s="1878"/>
      <c r="TWL2" s="1878"/>
      <c r="TWM2" s="1878"/>
      <c r="TWN2" s="1878"/>
      <c r="TWO2" s="1878"/>
      <c r="TWP2" s="1878"/>
      <c r="TWQ2" s="1878"/>
      <c r="TWR2" s="1878"/>
      <c r="TWS2" s="1878"/>
      <c r="TWT2" s="1878"/>
      <c r="TWU2" s="1878"/>
      <c r="TWV2" s="1878"/>
      <c r="TWW2" s="1878"/>
      <c r="TWX2" s="1878"/>
      <c r="TWY2" s="1878"/>
      <c r="TWZ2" s="1878"/>
      <c r="TXA2" s="1878"/>
      <c r="TXB2" s="1878"/>
      <c r="TXC2" s="1878"/>
      <c r="TXD2" s="1878"/>
      <c r="TXE2" s="1878"/>
      <c r="TXF2" s="1878"/>
      <c r="TXG2" s="1878"/>
      <c r="TXH2" s="1878"/>
      <c r="TXI2" s="1878"/>
      <c r="TXJ2" s="1878"/>
      <c r="TXK2" s="1878"/>
      <c r="TXL2" s="1878"/>
      <c r="TXM2" s="1878"/>
      <c r="TXN2" s="1878"/>
      <c r="TXO2" s="1878"/>
      <c r="TXP2" s="1878"/>
      <c r="TXQ2" s="1878"/>
      <c r="TXR2" s="1878"/>
      <c r="TXS2" s="1878"/>
      <c r="TXT2" s="1878"/>
      <c r="TXU2" s="1878"/>
      <c r="TXV2" s="1878"/>
      <c r="TXW2" s="1878"/>
      <c r="TXX2" s="1878"/>
      <c r="TXY2" s="1878"/>
      <c r="TXZ2" s="1878"/>
      <c r="TYA2" s="1878"/>
      <c r="TYB2" s="1878"/>
      <c r="TYC2" s="1878"/>
      <c r="TYD2" s="1878"/>
      <c r="TYE2" s="1878"/>
      <c r="TYF2" s="1878"/>
      <c r="TYG2" s="1878"/>
      <c r="TYH2" s="1878"/>
      <c r="TYI2" s="1878"/>
      <c r="TYJ2" s="1878"/>
      <c r="TYK2" s="1878"/>
      <c r="TYL2" s="1878"/>
      <c r="TYM2" s="1878"/>
      <c r="TYN2" s="1878"/>
      <c r="TYO2" s="1878"/>
      <c r="TYP2" s="1878"/>
      <c r="TYQ2" s="1878"/>
      <c r="TYR2" s="1878"/>
      <c r="TYS2" s="1878"/>
      <c r="TYT2" s="1878"/>
      <c r="TYU2" s="1878"/>
      <c r="TYV2" s="1878"/>
      <c r="TYW2" s="1878"/>
      <c r="TYX2" s="1878"/>
      <c r="TYY2" s="1878"/>
      <c r="TYZ2" s="1878"/>
      <c r="TZA2" s="1878"/>
      <c r="TZB2" s="1878"/>
      <c r="TZC2" s="1878"/>
      <c r="TZD2" s="1878"/>
      <c r="TZE2" s="1878"/>
      <c r="TZF2" s="1878"/>
      <c r="TZG2" s="1878"/>
      <c r="TZH2" s="1878"/>
      <c r="TZI2" s="1878"/>
      <c r="TZJ2" s="1878"/>
      <c r="TZK2" s="1878"/>
      <c r="TZL2" s="1878"/>
      <c r="TZM2" s="1878"/>
      <c r="TZN2" s="1878"/>
      <c r="TZO2" s="1878"/>
      <c r="TZP2" s="1878"/>
      <c r="TZQ2" s="1878"/>
      <c r="TZR2" s="1878"/>
      <c r="TZS2" s="1878"/>
      <c r="TZT2" s="1878"/>
      <c r="TZU2" s="1878"/>
      <c r="TZV2" s="1878"/>
      <c r="TZW2" s="1878"/>
      <c r="TZX2" s="1878"/>
      <c r="TZY2" s="1878"/>
      <c r="TZZ2" s="1878"/>
      <c r="UAA2" s="1878"/>
      <c r="UAB2" s="1878"/>
      <c r="UAC2" s="1878"/>
      <c r="UAD2" s="1878"/>
      <c r="UAE2" s="1878"/>
      <c r="UAF2" s="1878"/>
      <c r="UAG2" s="1878"/>
      <c r="UAH2" s="1878"/>
      <c r="UAI2" s="1878"/>
      <c r="UAJ2" s="1878"/>
      <c r="UAK2" s="1878"/>
      <c r="UAL2" s="1878"/>
      <c r="UAM2" s="1878"/>
      <c r="UAN2" s="1878"/>
      <c r="UAO2" s="1878"/>
      <c r="UAP2" s="1878"/>
      <c r="UAQ2" s="1878"/>
      <c r="UAR2" s="1878"/>
      <c r="UAS2" s="1878"/>
      <c r="UAT2" s="1878"/>
      <c r="UAU2" s="1878"/>
      <c r="UAV2" s="1878"/>
      <c r="UAW2" s="1878"/>
      <c r="UAX2" s="1878"/>
      <c r="UAY2" s="1878"/>
      <c r="UAZ2" s="1878"/>
      <c r="UBA2" s="1878"/>
      <c r="UBB2" s="1878"/>
      <c r="UBC2" s="1878"/>
      <c r="UBD2" s="1878"/>
      <c r="UBE2" s="1878"/>
      <c r="UBF2" s="1878"/>
      <c r="UBG2" s="1878"/>
      <c r="UBH2" s="1878"/>
      <c r="UBI2" s="1878"/>
      <c r="UBJ2" s="1878"/>
      <c r="UBK2" s="1878"/>
      <c r="UBL2" s="1878"/>
      <c r="UBM2" s="1878"/>
      <c r="UBN2" s="1878"/>
      <c r="UBO2" s="1878"/>
      <c r="UBP2" s="1878"/>
      <c r="UBQ2" s="1878"/>
      <c r="UBR2" s="1878"/>
      <c r="UBS2" s="1878"/>
      <c r="UBT2" s="1878"/>
      <c r="UBU2" s="1878"/>
      <c r="UBV2" s="1878"/>
      <c r="UBW2" s="1878"/>
      <c r="UBX2" s="1878"/>
      <c r="UBY2" s="1878"/>
      <c r="UBZ2" s="1878"/>
      <c r="UCA2" s="1878"/>
      <c r="UCB2" s="1878"/>
      <c r="UCC2" s="1878"/>
      <c r="UCD2" s="1878"/>
      <c r="UCE2" s="1878"/>
      <c r="UCF2" s="1878"/>
      <c r="UCG2" s="1878"/>
      <c r="UCH2" s="1878"/>
      <c r="UCI2" s="1878"/>
      <c r="UCJ2" s="1878"/>
      <c r="UCK2" s="1878"/>
      <c r="UCL2" s="1878"/>
      <c r="UCM2" s="1878"/>
      <c r="UCN2" s="1878"/>
      <c r="UCO2" s="1878"/>
      <c r="UCP2" s="1878"/>
      <c r="UCQ2" s="1878"/>
      <c r="UCR2" s="1878"/>
      <c r="UCS2" s="1878"/>
      <c r="UCT2" s="1878"/>
      <c r="UCU2" s="1878"/>
      <c r="UCV2" s="1878"/>
      <c r="UCW2" s="1878"/>
      <c r="UCX2" s="1878"/>
      <c r="UCY2" s="1878"/>
      <c r="UCZ2" s="1878"/>
      <c r="UDA2" s="1878"/>
      <c r="UDB2" s="1878"/>
      <c r="UDC2" s="1878"/>
      <c r="UDD2" s="1878"/>
      <c r="UDE2" s="1878"/>
      <c r="UDF2" s="1878"/>
      <c r="UDG2" s="1878"/>
      <c r="UDH2" s="1878"/>
      <c r="UDI2" s="1878"/>
      <c r="UDJ2" s="1878"/>
      <c r="UDK2" s="1878"/>
      <c r="UDL2" s="1878"/>
      <c r="UDM2" s="1878"/>
      <c r="UDN2" s="1878"/>
      <c r="UDO2" s="1878"/>
      <c r="UDP2" s="1878"/>
      <c r="UDQ2" s="1878"/>
      <c r="UDR2" s="1878"/>
      <c r="UDS2" s="1878"/>
      <c r="UDT2" s="1878"/>
      <c r="UDU2" s="1878"/>
      <c r="UDV2" s="1878"/>
      <c r="UDW2" s="1878"/>
      <c r="UDX2" s="1878"/>
      <c r="UDY2" s="1878"/>
      <c r="UDZ2" s="1878"/>
      <c r="UEA2" s="1878"/>
      <c r="UEB2" s="1878"/>
      <c r="UEC2" s="1878"/>
      <c r="UED2" s="1878"/>
      <c r="UEE2" s="1878"/>
      <c r="UEF2" s="1878"/>
      <c r="UEG2" s="1878"/>
      <c r="UEH2" s="1878"/>
      <c r="UEI2" s="1878"/>
      <c r="UEJ2" s="1878"/>
      <c r="UEK2" s="1878"/>
      <c r="UEL2" s="1878"/>
      <c r="UEM2" s="1878"/>
      <c r="UEN2" s="1878"/>
      <c r="UEO2" s="1878"/>
      <c r="UEP2" s="1878"/>
      <c r="UEQ2" s="1878"/>
      <c r="UER2" s="1878"/>
      <c r="UES2" s="1878"/>
      <c r="UET2" s="1878"/>
      <c r="UEU2" s="1878"/>
      <c r="UEV2" s="1878"/>
      <c r="UEW2" s="1878"/>
      <c r="UEX2" s="1878"/>
      <c r="UEY2" s="1878"/>
      <c r="UEZ2" s="1878"/>
      <c r="UFA2" s="1878"/>
      <c r="UFB2" s="1878"/>
      <c r="UFC2" s="1878"/>
      <c r="UFD2" s="1878"/>
      <c r="UFE2" s="1878"/>
      <c r="UFF2" s="1878"/>
      <c r="UFG2" s="1878"/>
      <c r="UFH2" s="1878"/>
      <c r="UFI2" s="1878"/>
      <c r="UFJ2" s="1878"/>
      <c r="UFK2" s="1878"/>
      <c r="UFL2" s="1878"/>
      <c r="UFM2" s="1878"/>
      <c r="UFN2" s="1878"/>
      <c r="UFO2" s="1878"/>
      <c r="UFP2" s="1878"/>
      <c r="UFQ2" s="1878"/>
      <c r="UFR2" s="1878"/>
      <c r="UFS2" s="1878"/>
      <c r="UFT2" s="1878"/>
      <c r="UFU2" s="1878"/>
      <c r="UFV2" s="1878"/>
      <c r="UFW2" s="1878"/>
      <c r="UFX2" s="1878"/>
      <c r="UFY2" s="1878"/>
      <c r="UFZ2" s="1878"/>
      <c r="UGA2" s="1878"/>
      <c r="UGB2" s="1878"/>
      <c r="UGC2" s="1878"/>
      <c r="UGD2" s="1878"/>
      <c r="UGE2" s="1878"/>
      <c r="UGF2" s="1878"/>
      <c r="UGG2" s="1878"/>
      <c r="UGH2" s="1878"/>
      <c r="UGI2" s="1878"/>
      <c r="UGJ2" s="1878"/>
      <c r="UGK2" s="1878"/>
      <c r="UGL2" s="1878"/>
      <c r="UGM2" s="1878"/>
      <c r="UGN2" s="1878"/>
      <c r="UGO2" s="1878"/>
      <c r="UGP2" s="1878"/>
      <c r="UGQ2" s="1878"/>
      <c r="UGR2" s="1878"/>
      <c r="UGS2" s="1878"/>
      <c r="UGT2" s="1878"/>
      <c r="UGU2" s="1878"/>
      <c r="UGV2" s="1878"/>
      <c r="UGW2" s="1878"/>
      <c r="UGX2" s="1878"/>
      <c r="UGY2" s="1878"/>
      <c r="UGZ2" s="1878"/>
      <c r="UHA2" s="1878"/>
      <c r="UHB2" s="1878"/>
      <c r="UHC2" s="1878"/>
      <c r="UHD2" s="1878"/>
      <c r="UHE2" s="1878"/>
      <c r="UHF2" s="1878"/>
      <c r="UHG2" s="1878"/>
      <c r="UHH2" s="1878"/>
      <c r="UHI2" s="1878"/>
      <c r="UHJ2" s="1878"/>
      <c r="UHK2" s="1878"/>
      <c r="UHL2" s="1878"/>
      <c r="UHM2" s="1878"/>
      <c r="UHN2" s="1878"/>
      <c r="UHO2" s="1878"/>
      <c r="UHP2" s="1878"/>
      <c r="UHQ2" s="1878"/>
      <c r="UHR2" s="1878"/>
      <c r="UHS2" s="1878"/>
      <c r="UHT2" s="1878"/>
      <c r="UHU2" s="1878"/>
      <c r="UHV2" s="1878"/>
      <c r="UHW2" s="1878"/>
      <c r="UHX2" s="1878"/>
      <c r="UHY2" s="1878"/>
      <c r="UHZ2" s="1878"/>
      <c r="UIA2" s="1878"/>
      <c r="UIB2" s="1878"/>
      <c r="UIC2" s="1878"/>
      <c r="UID2" s="1878"/>
      <c r="UIE2" s="1878"/>
      <c r="UIF2" s="1878"/>
      <c r="UIG2" s="1878"/>
      <c r="UIH2" s="1878"/>
      <c r="UII2" s="1878"/>
      <c r="UIJ2" s="1878"/>
      <c r="UIK2" s="1878"/>
      <c r="UIL2" s="1878"/>
      <c r="UIM2" s="1878"/>
      <c r="UIN2" s="1878"/>
      <c r="UIO2" s="1878"/>
      <c r="UIP2" s="1878"/>
      <c r="UIQ2" s="1878"/>
      <c r="UIR2" s="1878"/>
      <c r="UIS2" s="1878"/>
      <c r="UIT2" s="1878"/>
      <c r="UIU2" s="1878"/>
      <c r="UIV2" s="1878"/>
      <c r="UIW2" s="1878"/>
      <c r="UIX2" s="1878"/>
      <c r="UIY2" s="1878"/>
      <c r="UIZ2" s="1878"/>
      <c r="UJA2" s="1878"/>
      <c r="UJB2" s="1878"/>
      <c r="UJC2" s="1878"/>
      <c r="UJD2" s="1878"/>
      <c r="UJE2" s="1878"/>
      <c r="UJF2" s="1878"/>
      <c r="UJG2" s="1878"/>
      <c r="UJH2" s="1878"/>
      <c r="UJI2" s="1878"/>
      <c r="UJJ2" s="1878"/>
      <c r="UJK2" s="1878"/>
      <c r="UJL2" s="1878"/>
      <c r="UJM2" s="1878"/>
      <c r="UJN2" s="1878"/>
      <c r="UJO2" s="1878"/>
      <c r="UJP2" s="1878"/>
      <c r="UJQ2" s="1878"/>
      <c r="UJR2" s="1878"/>
      <c r="UJS2" s="1878"/>
      <c r="UJT2" s="1878"/>
      <c r="UJU2" s="1878"/>
      <c r="UJV2" s="1878"/>
      <c r="UJW2" s="1878"/>
      <c r="UJX2" s="1878"/>
      <c r="UJY2" s="1878"/>
      <c r="UJZ2" s="1878"/>
      <c r="UKA2" s="1878"/>
      <c r="UKB2" s="1878"/>
      <c r="UKC2" s="1878"/>
      <c r="UKD2" s="1878"/>
      <c r="UKE2" s="1878"/>
      <c r="UKF2" s="1878"/>
      <c r="UKG2" s="1878"/>
      <c r="UKH2" s="1878"/>
      <c r="UKI2" s="1878"/>
      <c r="UKJ2" s="1878"/>
      <c r="UKK2" s="1878"/>
      <c r="UKL2" s="1878"/>
      <c r="UKM2" s="1878"/>
      <c r="UKN2" s="1878"/>
      <c r="UKO2" s="1878"/>
      <c r="UKP2" s="1878"/>
      <c r="UKQ2" s="1878"/>
      <c r="UKR2" s="1878"/>
      <c r="UKS2" s="1878"/>
      <c r="UKT2" s="1878"/>
      <c r="UKU2" s="1878"/>
      <c r="UKV2" s="1878"/>
      <c r="UKW2" s="1878"/>
      <c r="UKX2" s="1878"/>
      <c r="UKY2" s="1878"/>
      <c r="UKZ2" s="1878"/>
      <c r="ULA2" s="1878"/>
      <c r="ULB2" s="1878"/>
      <c r="ULC2" s="1878"/>
      <c r="ULD2" s="1878"/>
      <c r="ULE2" s="1878"/>
      <c r="ULF2" s="1878"/>
      <c r="ULG2" s="1878"/>
      <c r="ULH2" s="1878"/>
      <c r="ULI2" s="1878"/>
      <c r="ULJ2" s="1878"/>
      <c r="ULK2" s="1878"/>
      <c r="ULL2" s="1878"/>
      <c r="ULM2" s="1878"/>
      <c r="ULN2" s="1878"/>
      <c r="ULO2" s="1878"/>
      <c r="ULP2" s="1878"/>
      <c r="ULQ2" s="1878"/>
      <c r="ULR2" s="1878"/>
      <c r="ULS2" s="1878"/>
      <c r="ULT2" s="1878"/>
      <c r="ULU2" s="1878"/>
      <c r="ULV2" s="1878"/>
      <c r="ULW2" s="1878"/>
      <c r="ULX2" s="1878"/>
      <c r="ULY2" s="1878"/>
      <c r="ULZ2" s="1878"/>
      <c r="UMA2" s="1878"/>
      <c r="UMB2" s="1878"/>
      <c r="UMC2" s="1878"/>
      <c r="UMD2" s="1878"/>
      <c r="UME2" s="1878"/>
      <c r="UMF2" s="1878"/>
      <c r="UMG2" s="1878"/>
      <c r="UMH2" s="1878"/>
      <c r="UMI2" s="1878"/>
      <c r="UMJ2" s="1878"/>
      <c r="UMK2" s="1878"/>
      <c r="UML2" s="1878"/>
      <c r="UMM2" s="1878"/>
      <c r="UMN2" s="1878"/>
      <c r="UMO2" s="1878"/>
      <c r="UMP2" s="1878"/>
      <c r="UMQ2" s="1878"/>
      <c r="UMR2" s="1878"/>
      <c r="UMS2" s="1878"/>
      <c r="UMT2" s="1878"/>
      <c r="UMU2" s="1878"/>
      <c r="UMV2" s="1878"/>
      <c r="UMW2" s="1878"/>
      <c r="UMX2" s="1878"/>
      <c r="UMY2" s="1878"/>
      <c r="UMZ2" s="1878"/>
      <c r="UNA2" s="1878"/>
      <c r="UNB2" s="1878"/>
      <c r="UNC2" s="1878"/>
      <c r="UND2" s="1878"/>
      <c r="UNE2" s="1878"/>
      <c r="UNF2" s="1878"/>
      <c r="UNG2" s="1878"/>
      <c r="UNH2" s="1878"/>
      <c r="UNI2" s="1878"/>
      <c r="UNJ2" s="1878"/>
      <c r="UNK2" s="1878"/>
      <c r="UNL2" s="1878"/>
      <c r="UNM2" s="1878"/>
      <c r="UNN2" s="1878"/>
      <c r="UNO2" s="1878"/>
      <c r="UNP2" s="1878"/>
      <c r="UNQ2" s="1878"/>
      <c r="UNR2" s="1878"/>
      <c r="UNS2" s="1878"/>
      <c r="UNT2" s="1878"/>
      <c r="UNU2" s="1878"/>
      <c r="UNV2" s="1878"/>
      <c r="UNW2" s="1878"/>
      <c r="UNX2" s="1878"/>
      <c r="UNY2" s="1878"/>
      <c r="UNZ2" s="1878"/>
      <c r="UOA2" s="1878"/>
      <c r="UOB2" s="1878"/>
      <c r="UOC2" s="1878"/>
      <c r="UOD2" s="1878"/>
      <c r="UOE2" s="1878"/>
      <c r="UOF2" s="1878"/>
      <c r="UOG2" s="1878"/>
      <c r="UOH2" s="1878"/>
      <c r="UOI2" s="1878"/>
      <c r="UOJ2" s="1878"/>
      <c r="UOK2" s="1878"/>
      <c r="UOL2" s="1878"/>
      <c r="UOM2" s="1878"/>
      <c r="UON2" s="1878"/>
      <c r="UOO2" s="1878"/>
      <c r="UOP2" s="1878"/>
      <c r="UOQ2" s="1878"/>
      <c r="UOR2" s="1878"/>
      <c r="UOS2" s="1878"/>
      <c r="UOT2" s="1878"/>
      <c r="UOU2" s="1878"/>
      <c r="UOV2" s="1878"/>
      <c r="UOW2" s="1878"/>
      <c r="UOX2" s="1878"/>
      <c r="UOY2" s="1878"/>
      <c r="UOZ2" s="1878"/>
      <c r="UPA2" s="1878"/>
      <c r="UPB2" s="1878"/>
      <c r="UPC2" s="1878"/>
      <c r="UPD2" s="1878"/>
      <c r="UPE2" s="1878"/>
      <c r="UPF2" s="1878"/>
      <c r="UPG2" s="1878"/>
      <c r="UPH2" s="1878"/>
      <c r="UPI2" s="1878"/>
      <c r="UPJ2" s="1878"/>
      <c r="UPK2" s="1878"/>
      <c r="UPL2" s="1878"/>
      <c r="UPM2" s="1878"/>
      <c r="UPN2" s="1878"/>
      <c r="UPO2" s="1878"/>
      <c r="UPP2" s="1878"/>
      <c r="UPQ2" s="1878"/>
      <c r="UPR2" s="1878"/>
      <c r="UPS2" s="1878"/>
      <c r="UPT2" s="1878"/>
      <c r="UPU2" s="1878"/>
      <c r="UPV2" s="1878"/>
      <c r="UPW2" s="1878"/>
      <c r="UPX2" s="1878"/>
      <c r="UPY2" s="1878"/>
      <c r="UPZ2" s="1878"/>
      <c r="UQA2" s="1878"/>
      <c r="UQB2" s="1878"/>
      <c r="UQC2" s="1878"/>
      <c r="UQD2" s="1878"/>
      <c r="UQE2" s="1878"/>
      <c r="UQF2" s="1878"/>
      <c r="UQG2" s="1878"/>
      <c r="UQH2" s="1878"/>
      <c r="UQI2" s="1878"/>
      <c r="UQJ2" s="1878"/>
      <c r="UQK2" s="1878"/>
      <c r="UQL2" s="1878"/>
      <c r="UQM2" s="1878"/>
      <c r="UQN2" s="1878"/>
      <c r="UQO2" s="1878"/>
      <c r="UQP2" s="1878"/>
      <c r="UQQ2" s="1878"/>
      <c r="UQR2" s="1878"/>
      <c r="UQS2" s="1878"/>
      <c r="UQT2" s="1878"/>
      <c r="UQU2" s="1878"/>
      <c r="UQV2" s="1878"/>
      <c r="UQW2" s="1878"/>
      <c r="UQX2" s="1878"/>
      <c r="UQY2" s="1878"/>
      <c r="UQZ2" s="1878"/>
      <c r="URA2" s="1878"/>
      <c r="URB2" s="1878"/>
      <c r="URC2" s="1878"/>
      <c r="URD2" s="1878"/>
      <c r="URE2" s="1878"/>
      <c r="URF2" s="1878"/>
      <c r="URG2" s="1878"/>
      <c r="URH2" s="1878"/>
      <c r="URI2" s="1878"/>
      <c r="URJ2" s="1878"/>
      <c r="URK2" s="1878"/>
      <c r="URL2" s="1878"/>
      <c r="URM2" s="1878"/>
      <c r="URN2" s="1878"/>
      <c r="URO2" s="1878"/>
      <c r="URP2" s="1878"/>
      <c r="URQ2" s="1878"/>
      <c r="URR2" s="1878"/>
      <c r="URS2" s="1878"/>
      <c r="URT2" s="1878"/>
      <c r="URU2" s="1878"/>
      <c r="URV2" s="1878"/>
      <c r="URW2" s="1878"/>
      <c r="URX2" s="1878"/>
      <c r="URY2" s="1878"/>
      <c r="URZ2" s="1878"/>
      <c r="USA2" s="1878"/>
      <c r="USB2" s="1878"/>
      <c r="USC2" s="1878"/>
      <c r="USD2" s="1878"/>
      <c r="USE2" s="1878"/>
      <c r="USF2" s="1878"/>
      <c r="USG2" s="1878"/>
      <c r="USH2" s="1878"/>
      <c r="USI2" s="1878"/>
      <c r="USJ2" s="1878"/>
      <c r="USK2" s="1878"/>
      <c r="USL2" s="1878"/>
      <c r="USM2" s="1878"/>
      <c r="USN2" s="1878"/>
      <c r="USO2" s="1878"/>
      <c r="USP2" s="1878"/>
      <c r="USQ2" s="1878"/>
      <c r="USR2" s="1878"/>
      <c r="USS2" s="1878"/>
      <c r="UST2" s="1878"/>
      <c r="USU2" s="1878"/>
      <c r="USV2" s="1878"/>
      <c r="USW2" s="1878"/>
      <c r="USX2" s="1878"/>
      <c r="USY2" s="1878"/>
      <c r="USZ2" s="1878"/>
      <c r="UTA2" s="1878"/>
      <c r="UTB2" s="1878"/>
      <c r="UTC2" s="1878"/>
      <c r="UTD2" s="1878"/>
      <c r="UTE2" s="1878"/>
      <c r="UTF2" s="1878"/>
      <c r="UTG2" s="1878"/>
      <c r="UTH2" s="1878"/>
      <c r="UTI2" s="1878"/>
      <c r="UTJ2" s="1878"/>
      <c r="UTK2" s="1878"/>
      <c r="UTL2" s="1878"/>
      <c r="UTM2" s="1878"/>
      <c r="UTN2" s="1878"/>
      <c r="UTO2" s="1878"/>
      <c r="UTP2" s="1878"/>
      <c r="UTQ2" s="1878"/>
      <c r="UTR2" s="1878"/>
      <c r="UTS2" s="1878"/>
      <c r="UTT2" s="1878"/>
      <c r="UTU2" s="1878"/>
      <c r="UTV2" s="1878"/>
      <c r="UTW2" s="1878"/>
      <c r="UTX2" s="1878"/>
      <c r="UTY2" s="1878"/>
      <c r="UTZ2" s="1878"/>
      <c r="UUA2" s="1878"/>
      <c r="UUB2" s="1878"/>
      <c r="UUC2" s="1878"/>
      <c r="UUD2" s="1878"/>
      <c r="UUE2" s="1878"/>
      <c r="UUF2" s="1878"/>
      <c r="UUG2" s="1878"/>
      <c r="UUH2" s="1878"/>
      <c r="UUI2" s="1878"/>
      <c r="UUJ2" s="1878"/>
      <c r="UUK2" s="1878"/>
      <c r="UUL2" s="1878"/>
      <c r="UUM2" s="1878"/>
      <c r="UUN2" s="1878"/>
      <c r="UUO2" s="1878"/>
      <c r="UUP2" s="1878"/>
      <c r="UUQ2" s="1878"/>
      <c r="UUR2" s="1878"/>
      <c r="UUS2" s="1878"/>
      <c r="UUT2" s="1878"/>
      <c r="UUU2" s="1878"/>
      <c r="UUV2" s="1878"/>
      <c r="UUW2" s="1878"/>
      <c r="UUX2" s="1878"/>
      <c r="UUY2" s="1878"/>
      <c r="UUZ2" s="1878"/>
      <c r="UVA2" s="1878"/>
      <c r="UVB2" s="1878"/>
      <c r="UVC2" s="1878"/>
      <c r="UVD2" s="1878"/>
      <c r="UVE2" s="1878"/>
      <c r="UVF2" s="1878"/>
      <c r="UVG2" s="1878"/>
      <c r="UVH2" s="1878"/>
      <c r="UVI2" s="1878"/>
      <c r="UVJ2" s="1878"/>
      <c r="UVK2" s="1878"/>
      <c r="UVL2" s="1878"/>
      <c r="UVM2" s="1878"/>
      <c r="UVN2" s="1878"/>
      <c r="UVO2" s="1878"/>
      <c r="UVP2" s="1878"/>
      <c r="UVQ2" s="1878"/>
      <c r="UVR2" s="1878"/>
      <c r="UVS2" s="1878"/>
      <c r="UVT2" s="1878"/>
      <c r="UVU2" s="1878"/>
      <c r="UVV2" s="1878"/>
      <c r="UVW2" s="1878"/>
      <c r="UVX2" s="1878"/>
      <c r="UVY2" s="1878"/>
      <c r="UVZ2" s="1878"/>
      <c r="UWA2" s="1878"/>
      <c r="UWB2" s="1878"/>
      <c r="UWC2" s="1878"/>
      <c r="UWD2" s="1878"/>
      <c r="UWE2" s="1878"/>
      <c r="UWF2" s="1878"/>
      <c r="UWG2" s="1878"/>
      <c r="UWH2" s="1878"/>
      <c r="UWI2" s="1878"/>
      <c r="UWJ2" s="1878"/>
      <c r="UWK2" s="1878"/>
      <c r="UWL2" s="1878"/>
      <c r="UWM2" s="1878"/>
      <c r="UWN2" s="1878"/>
      <c r="UWO2" s="1878"/>
      <c r="UWP2" s="1878"/>
      <c r="UWQ2" s="1878"/>
      <c r="UWR2" s="1878"/>
      <c r="UWS2" s="1878"/>
      <c r="UWT2" s="1878"/>
      <c r="UWU2" s="1878"/>
      <c r="UWV2" s="1878"/>
      <c r="UWW2" s="1878"/>
      <c r="UWX2" s="1878"/>
      <c r="UWY2" s="1878"/>
      <c r="UWZ2" s="1878"/>
      <c r="UXA2" s="1878"/>
      <c r="UXB2" s="1878"/>
      <c r="UXC2" s="1878"/>
      <c r="UXD2" s="1878"/>
      <c r="UXE2" s="1878"/>
      <c r="UXF2" s="1878"/>
      <c r="UXG2" s="1878"/>
      <c r="UXH2" s="1878"/>
      <c r="UXI2" s="1878"/>
      <c r="UXJ2" s="1878"/>
      <c r="UXK2" s="1878"/>
      <c r="UXL2" s="1878"/>
      <c r="UXM2" s="1878"/>
      <c r="UXN2" s="1878"/>
      <c r="UXO2" s="1878"/>
      <c r="UXP2" s="1878"/>
      <c r="UXQ2" s="1878"/>
      <c r="UXR2" s="1878"/>
      <c r="UXS2" s="1878"/>
      <c r="UXT2" s="1878"/>
      <c r="UXU2" s="1878"/>
      <c r="UXV2" s="1878"/>
      <c r="UXW2" s="1878"/>
      <c r="UXX2" s="1878"/>
      <c r="UXY2" s="1878"/>
      <c r="UXZ2" s="1878"/>
      <c r="UYA2" s="1878"/>
      <c r="UYB2" s="1878"/>
      <c r="UYC2" s="1878"/>
      <c r="UYD2" s="1878"/>
      <c r="UYE2" s="1878"/>
      <c r="UYF2" s="1878"/>
      <c r="UYG2" s="1878"/>
      <c r="UYH2" s="1878"/>
      <c r="UYI2" s="1878"/>
      <c r="UYJ2" s="1878"/>
      <c r="UYK2" s="1878"/>
      <c r="UYL2" s="1878"/>
      <c r="UYM2" s="1878"/>
      <c r="UYN2" s="1878"/>
      <c r="UYO2" s="1878"/>
      <c r="UYP2" s="1878"/>
      <c r="UYQ2" s="1878"/>
      <c r="UYR2" s="1878"/>
      <c r="UYS2" s="1878"/>
      <c r="UYT2" s="1878"/>
      <c r="UYU2" s="1878"/>
      <c r="UYV2" s="1878"/>
      <c r="UYW2" s="1878"/>
      <c r="UYX2" s="1878"/>
      <c r="UYY2" s="1878"/>
      <c r="UYZ2" s="1878"/>
      <c r="UZA2" s="1878"/>
      <c r="UZB2" s="1878"/>
      <c r="UZC2" s="1878"/>
      <c r="UZD2" s="1878"/>
      <c r="UZE2" s="1878"/>
      <c r="UZF2" s="1878"/>
      <c r="UZG2" s="1878"/>
      <c r="UZH2" s="1878"/>
      <c r="UZI2" s="1878"/>
      <c r="UZJ2" s="1878"/>
      <c r="UZK2" s="1878"/>
      <c r="UZL2" s="1878"/>
      <c r="UZM2" s="1878"/>
      <c r="UZN2" s="1878"/>
      <c r="UZO2" s="1878"/>
      <c r="UZP2" s="1878"/>
      <c r="UZQ2" s="1878"/>
      <c r="UZR2" s="1878"/>
      <c r="UZS2" s="1878"/>
      <c r="UZT2" s="1878"/>
      <c r="UZU2" s="1878"/>
      <c r="UZV2" s="1878"/>
      <c r="UZW2" s="1878"/>
      <c r="UZX2" s="1878"/>
      <c r="UZY2" s="1878"/>
      <c r="UZZ2" s="1878"/>
      <c r="VAA2" s="1878"/>
      <c r="VAB2" s="1878"/>
      <c r="VAC2" s="1878"/>
      <c r="VAD2" s="1878"/>
      <c r="VAE2" s="1878"/>
      <c r="VAF2" s="1878"/>
      <c r="VAG2" s="1878"/>
      <c r="VAH2" s="1878"/>
      <c r="VAI2" s="1878"/>
      <c r="VAJ2" s="1878"/>
      <c r="VAK2" s="1878"/>
      <c r="VAL2" s="1878"/>
      <c r="VAM2" s="1878"/>
      <c r="VAN2" s="1878"/>
      <c r="VAO2" s="1878"/>
      <c r="VAP2" s="1878"/>
      <c r="VAQ2" s="1878"/>
      <c r="VAR2" s="1878"/>
      <c r="VAS2" s="1878"/>
      <c r="VAT2" s="1878"/>
      <c r="VAU2" s="1878"/>
      <c r="VAV2" s="1878"/>
      <c r="VAW2" s="1878"/>
      <c r="VAX2" s="1878"/>
      <c r="VAY2" s="1878"/>
      <c r="VAZ2" s="1878"/>
      <c r="VBA2" s="1878"/>
      <c r="VBB2" s="1878"/>
      <c r="VBC2" s="1878"/>
      <c r="VBD2" s="1878"/>
      <c r="VBE2" s="1878"/>
      <c r="VBF2" s="1878"/>
      <c r="VBG2" s="1878"/>
      <c r="VBH2" s="1878"/>
      <c r="VBI2" s="1878"/>
      <c r="VBJ2" s="1878"/>
      <c r="VBK2" s="1878"/>
      <c r="VBL2" s="1878"/>
      <c r="VBM2" s="1878"/>
      <c r="VBN2" s="1878"/>
      <c r="VBO2" s="1878"/>
      <c r="VBP2" s="1878"/>
      <c r="VBQ2" s="1878"/>
      <c r="VBR2" s="1878"/>
      <c r="VBS2" s="1878"/>
      <c r="VBT2" s="1878"/>
      <c r="VBU2" s="1878"/>
      <c r="VBV2" s="1878"/>
      <c r="VBW2" s="1878"/>
      <c r="VBX2" s="1878"/>
      <c r="VBY2" s="1878"/>
      <c r="VBZ2" s="1878"/>
      <c r="VCA2" s="1878"/>
      <c r="VCB2" s="1878"/>
      <c r="VCC2" s="1878"/>
      <c r="VCD2" s="1878"/>
      <c r="VCE2" s="1878"/>
      <c r="VCF2" s="1878"/>
      <c r="VCG2" s="1878"/>
      <c r="VCH2" s="1878"/>
      <c r="VCI2" s="1878"/>
      <c r="VCJ2" s="1878"/>
      <c r="VCK2" s="1878"/>
      <c r="VCL2" s="1878"/>
      <c r="VCM2" s="1878"/>
      <c r="VCN2" s="1878"/>
      <c r="VCO2" s="1878"/>
      <c r="VCP2" s="1878"/>
      <c r="VCQ2" s="1878"/>
      <c r="VCR2" s="1878"/>
      <c r="VCS2" s="1878"/>
      <c r="VCT2" s="1878"/>
      <c r="VCU2" s="1878"/>
      <c r="VCV2" s="1878"/>
      <c r="VCW2" s="1878"/>
      <c r="VCX2" s="1878"/>
      <c r="VCY2" s="1878"/>
      <c r="VCZ2" s="1878"/>
      <c r="VDA2" s="1878"/>
      <c r="VDB2" s="1878"/>
      <c r="VDC2" s="1878"/>
      <c r="VDD2" s="1878"/>
      <c r="VDE2" s="1878"/>
      <c r="VDF2" s="1878"/>
      <c r="VDG2" s="1878"/>
      <c r="VDH2" s="1878"/>
      <c r="VDI2" s="1878"/>
      <c r="VDJ2" s="1878"/>
      <c r="VDK2" s="1878"/>
      <c r="VDL2" s="1878"/>
      <c r="VDM2" s="1878"/>
      <c r="VDN2" s="1878"/>
      <c r="VDO2" s="1878"/>
      <c r="VDP2" s="1878"/>
      <c r="VDQ2" s="1878"/>
      <c r="VDR2" s="1878"/>
      <c r="VDS2" s="1878"/>
      <c r="VDT2" s="1878"/>
      <c r="VDU2" s="1878"/>
      <c r="VDV2" s="1878"/>
      <c r="VDW2" s="1878"/>
      <c r="VDX2" s="1878"/>
      <c r="VDY2" s="1878"/>
      <c r="VDZ2" s="1878"/>
      <c r="VEA2" s="1878"/>
      <c r="VEB2" s="1878"/>
      <c r="VEC2" s="1878"/>
      <c r="VED2" s="1878"/>
      <c r="VEE2" s="1878"/>
      <c r="VEF2" s="1878"/>
      <c r="VEG2" s="1878"/>
      <c r="VEH2" s="1878"/>
      <c r="VEI2" s="1878"/>
      <c r="VEJ2" s="1878"/>
      <c r="VEK2" s="1878"/>
      <c r="VEL2" s="1878"/>
      <c r="VEM2" s="1878"/>
      <c r="VEN2" s="1878"/>
      <c r="VEO2" s="1878"/>
      <c r="VEP2" s="1878"/>
      <c r="VEQ2" s="1878"/>
      <c r="VER2" s="1878"/>
      <c r="VES2" s="1878"/>
      <c r="VET2" s="1878"/>
      <c r="VEU2" s="1878"/>
      <c r="VEV2" s="1878"/>
      <c r="VEW2" s="1878"/>
      <c r="VEX2" s="1878"/>
      <c r="VEY2" s="1878"/>
      <c r="VEZ2" s="1878"/>
      <c r="VFA2" s="1878"/>
      <c r="VFB2" s="1878"/>
      <c r="VFC2" s="1878"/>
      <c r="VFD2" s="1878"/>
      <c r="VFE2" s="1878"/>
      <c r="VFF2" s="1878"/>
      <c r="VFG2" s="1878"/>
      <c r="VFH2" s="1878"/>
      <c r="VFI2" s="1878"/>
      <c r="VFJ2" s="1878"/>
      <c r="VFK2" s="1878"/>
      <c r="VFL2" s="1878"/>
      <c r="VFM2" s="1878"/>
      <c r="VFN2" s="1878"/>
      <c r="VFO2" s="1878"/>
      <c r="VFP2" s="1878"/>
      <c r="VFQ2" s="1878"/>
      <c r="VFR2" s="1878"/>
      <c r="VFS2" s="1878"/>
      <c r="VFT2" s="1878"/>
      <c r="VFU2" s="1878"/>
      <c r="VFV2" s="1878"/>
      <c r="VFW2" s="1878"/>
      <c r="VFX2" s="1878"/>
      <c r="VFY2" s="1878"/>
      <c r="VFZ2" s="1878"/>
      <c r="VGA2" s="1878"/>
      <c r="VGB2" s="1878"/>
      <c r="VGC2" s="1878"/>
      <c r="VGD2" s="1878"/>
      <c r="VGE2" s="1878"/>
      <c r="VGF2" s="1878"/>
      <c r="VGG2" s="1878"/>
      <c r="VGH2" s="1878"/>
      <c r="VGI2" s="1878"/>
      <c r="VGJ2" s="1878"/>
      <c r="VGK2" s="1878"/>
      <c r="VGL2" s="1878"/>
      <c r="VGM2" s="1878"/>
      <c r="VGN2" s="1878"/>
      <c r="VGO2" s="1878"/>
      <c r="VGP2" s="1878"/>
      <c r="VGQ2" s="1878"/>
      <c r="VGR2" s="1878"/>
      <c r="VGS2" s="1878"/>
      <c r="VGT2" s="1878"/>
      <c r="VGU2" s="1878"/>
      <c r="VGV2" s="1878"/>
      <c r="VGW2" s="1878"/>
      <c r="VGX2" s="1878"/>
      <c r="VGY2" s="1878"/>
      <c r="VGZ2" s="1878"/>
      <c r="VHA2" s="1878"/>
      <c r="VHB2" s="1878"/>
      <c r="VHC2" s="1878"/>
      <c r="VHD2" s="1878"/>
      <c r="VHE2" s="1878"/>
      <c r="VHF2" s="1878"/>
      <c r="VHG2" s="1878"/>
      <c r="VHH2" s="1878"/>
      <c r="VHI2" s="1878"/>
      <c r="VHJ2" s="1878"/>
      <c r="VHK2" s="1878"/>
      <c r="VHL2" s="1878"/>
      <c r="VHM2" s="1878"/>
      <c r="VHN2" s="1878"/>
      <c r="VHO2" s="1878"/>
      <c r="VHP2" s="1878"/>
      <c r="VHQ2" s="1878"/>
      <c r="VHR2" s="1878"/>
      <c r="VHS2" s="1878"/>
      <c r="VHT2" s="1878"/>
      <c r="VHU2" s="1878"/>
      <c r="VHV2" s="1878"/>
      <c r="VHW2" s="1878"/>
      <c r="VHX2" s="1878"/>
      <c r="VHY2" s="1878"/>
      <c r="VHZ2" s="1878"/>
      <c r="VIA2" s="1878"/>
      <c r="VIB2" s="1878"/>
      <c r="VIC2" s="1878"/>
      <c r="VID2" s="1878"/>
      <c r="VIE2" s="1878"/>
      <c r="VIF2" s="1878"/>
      <c r="VIG2" s="1878"/>
      <c r="VIH2" s="1878"/>
      <c r="VII2" s="1878"/>
      <c r="VIJ2" s="1878"/>
      <c r="VIK2" s="1878"/>
      <c r="VIL2" s="1878"/>
      <c r="VIM2" s="1878"/>
      <c r="VIN2" s="1878"/>
      <c r="VIO2" s="1878"/>
      <c r="VIP2" s="1878"/>
      <c r="VIQ2" s="1878"/>
      <c r="VIR2" s="1878"/>
      <c r="VIS2" s="1878"/>
      <c r="VIT2" s="1878"/>
      <c r="VIU2" s="1878"/>
      <c r="VIV2" s="1878"/>
      <c r="VIW2" s="1878"/>
      <c r="VIX2" s="1878"/>
      <c r="VIY2" s="1878"/>
      <c r="VIZ2" s="1878"/>
      <c r="VJA2" s="1878"/>
      <c r="VJB2" s="1878"/>
      <c r="VJC2" s="1878"/>
      <c r="VJD2" s="1878"/>
      <c r="VJE2" s="1878"/>
      <c r="VJF2" s="1878"/>
      <c r="VJG2" s="1878"/>
      <c r="VJH2" s="1878"/>
      <c r="VJI2" s="1878"/>
      <c r="VJJ2" s="1878"/>
      <c r="VJK2" s="1878"/>
      <c r="VJL2" s="1878"/>
      <c r="VJM2" s="1878"/>
      <c r="VJN2" s="1878"/>
      <c r="VJO2" s="1878"/>
      <c r="VJP2" s="1878"/>
      <c r="VJQ2" s="1878"/>
      <c r="VJR2" s="1878"/>
      <c r="VJS2" s="1878"/>
      <c r="VJT2" s="1878"/>
      <c r="VJU2" s="1878"/>
      <c r="VJV2" s="1878"/>
      <c r="VJW2" s="1878"/>
      <c r="VJX2" s="1878"/>
      <c r="VJY2" s="1878"/>
      <c r="VJZ2" s="1878"/>
      <c r="VKA2" s="1878"/>
      <c r="VKB2" s="1878"/>
      <c r="VKC2" s="1878"/>
      <c r="VKD2" s="1878"/>
      <c r="VKE2" s="1878"/>
      <c r="VKF2" s="1878"/>
      <c r="VKG2" s="1878"/>
      <c r="VKH2" s="1878"/>
      <c r="VKI2" s="1878"/>
      <c r="VKJ2" s="1878"/>
      <c r="VKK2" s="1878"/>
      <c r="VKL2" s="1878"/>
      <c r="VKM2" s="1878"/>
      <c r="VKN2" s="1878"/>
      <c r="VKO2" s="1878"/>
      <c r="VKP2" s="1878"/>
      <c r="VKQ2" s="1878"/>
      <c r="VKR2" s="1878"/>
      <c r="VKS2" s="1878"/>
      <c r="VKT2" s="1878"/>
      <c r="VKU2" s="1878"/>
      <c r="VKV2" s="1878"/>
      <c r="VKW2" s="1878"/>
      <c r="VKX2" s="1878"/>
      <c r="VKY2" s="1878"/>
      <c r="VKZ2" s="1878"/>
      <c r="VLA2" s="1878"/>
      <c r="VLB2" s="1878"/>
      <c r="VLC2" s="1878"/>
      <c r="VLD2" s="1878"/>
      <c r="VLE2" s="1878"/>
      <c r="VLF2" s="1878"/>
      <c r="VLG2" s="1878"/>
      <c r="VLH2" s="1878"/>
      <c r="VLI2" s="1878"/>
      <c r="VLJ2" s="1878"/>
      <c r="VLK2" s="1878"/>
      <c r="VLL2" s="1878"/>
      <c r="VLM2" s="1878"/>
      <c r="VLN2" s="1878"/>
      <c r="VLO2" s="1878"/>
      <c r="VLP2" s="1878"/>
      <c r="VLQ2" s="1878"/>
      <c r="VLR2" s="1878"/>
      <c r="VLS2" s="1878"/>
      <c r="VLT2" s="1878"/>
      <c r="VLU2" s="1878"/>
      <c r="VLV2" s="1878"/>
      <c r="VLW2" s="1878"/>
      <c r="VLX2" s="1878"/>
      <c r="VLY2" s="1878"/>
      <c r="VLZ2" s="1878"/>
      <c r="VMA2" s="1878"/>
      <c r="VMB2" s="1878"/>
      <c r="VMC2" s="1878"/>
      <c r="VMD2" s="1878"/>
      <c r="VME2" s="1878"/>
      <c r="VMF2" s="1878"/>
      <c r="VMG2" s="1878"/>
      <c r="VMH2" s="1878"/>
      <c r="VMI2" s="1878"/>
      <c r="VMJ2" s="1878"/>
      <c r="VMK2" s="1878"/>
      <c r="VML2" s="1878"/>
      <c r="VMM2" s="1878"/>
      <c r="VMN2" s="1878"/>
      <c r="VMO2" s="1878"/>
      <c r="VMP2" s="1878"/>
      <c r="VMQ2" s="1878"/>
      <c r="VMR2" s="1878"/>
      <c r="VMS2" s="1878"/>
      <c r="VMT2" s="1878"/>
      <c r="VMU2" s="1878"/>
      <c r="VMV2" s="1878"/>
      <c r="VMW2" s="1878"/>
      <c r="VMX2" s="1878"/>
      <c r="VMY2" s="1878"/>
      <c r="VMZ2" s="1878"/>
      <c r="VNA2" s="1878"/>
      <c r="VNB2" s="1878"/>
      <c r="VNC2" s="1878"/>
      <c r="VND2" s="1878"/>
      <c r="VNE2" s="1878"/>
      <c r="VNF2" s="1878"/>
      <c r="VNG2" s="1878"/>
      <c r="VNH2" s="1878"/>
      <c r="VNI2" s="1878"/>
      <c r="VNJ2" s="1878"/>
      <c r="VNK2" s="1878"/>
      <c r="VNL2" s="1878"/>
      <c r="VNM2" s="1878"/>
      <c r="VNN2" s="1878"/>
      <c r="VNO2" s="1878"/>
      <c r="VNP2" s="1878"/>
      <c r="VNQ2" s="1878"/>
      <c r="VNR2" s="1878"/>
      <c r="VNS2" s="1878"/>
      <c r="VNT2" s="1878"/>
      <c r="VNU2" s="1878"/>
      <c r="VNV2" s="1878"/>
      <c r="VNW2" s="1878"/>
      <c r="VNX2" s="1878"/>
      <c r="VNY2" s="1878"/>
      <c r="VNZ2" s="1878"/>
      <c r="VOA2" s="1878"/>
      <c r="VOB2" s="1878"/>
      <c r="VOC2" s="1878"/>
      <c r="VOD2" s="1878"/>
      <c r="VOE2" s="1878"/>
      <c r="VOF2" s="1878"/>
      <c r="VOG2" s="1878"/>
      <c r="VOH2" s="1878"/>
      <c r="VOI2" s="1878"/>
      <c r="VOJ2" s="1878"/>
      <c r="VOK2" s="1878"/>
      <c r="VOL2" s="1878"/>
      <c r="VOM2" s="1878"/>
      <c r="VON2" s="1878"/>
      <c r="VOO2" s="1878"/>
      <c r="VOP2" s="1878"/>
      <c r="VOQ2" s="1878"/>
      <c r="VOR2" s="1878"/>
      <c r="VOS2" s="1878"/>
      <c r="VOT2" s="1878"/>
      <c r="VOU2" s="1878"/>
      <c r="VOV2" s="1878"/>
      <c r="VOW2" s="1878"/>
      <c r="VOX2" s="1878"/>
      <c r="VOY2" s="1878"/>
      <c r="VOZ2" s="1878"/>
      <c r="VPA2" s="1878"/>
      <c r="VPB2" s="1878"/>
      <c r="VPC2" s="1878"/>
      <c r="VPD2" s="1878"/>
      <c r="VPE2" s="1878"/>
      <c r="VPF2" s="1878"/>
      <c r="VPG2" s="1878"/>
      <c r="VPH2" s="1878"/>
      <c r="VPI2" s="1878"/>
      <c r="VPJ2" s="1878"/>
      <c r="VPK2" s="1878"/>
      <c r="VPL2" s="1878"/>
      <c r="VPM2" s="1878"/>
      <c r="VPN2" s="1878"/>
      <c r="VPO2" s="1878"/>
      <c r="VPP2" s="1878"/>
      <c r="VPQ2" s="1878"/>
      <c r="VPR2" s="1878"/>
      <c r="VPS2" s="1878"/>
      <c r="VPT2" s="1878"/>
      <c r="VPU2" s="1878"/>
      <c r="VPV2" s="1878"/>
      <c r="VPW2" s="1878"/>
      <c r="VPX2" s="1878"/>
      <c r="VPY2" s="1878"/>
      <c r="VPZ2" s="1878"/>
      <c r="VQA2" s="1878"/>
      <c r="VQB2" s="1878"/>
      <c r="VQC2" s="1878"/>
      <c r="VQD2" s="1878"/>
      <c r="VQE2" s="1878"/>
      <c r="VQF2" s="1878"/>
      <c r="VQG2" s="1878"/>
      <c r="VQH2" s="1878"/>
      <c r="VQI2" s="1878"/>
      <c r="VQJ2" s="1878"/>
      <c r="VQK2" s="1878"/>
      <c r="VQL2" s="1878"/>
      <c r="VQM2" s="1878"/>
      <c r="VQN2" s="1878"/>
      <c r="VQO2" s="1878"/>
      <c r="VQP2" s="1878"/>
      <c r="VQQ2" s="1878"/>
      <c r="VQR2" s="1878"/>
      <c r="VQS2" s="1878"/>
      <c r="VQT2" s="1878"/>
      <c r="VQU2" s="1878"/>
      <c r="VQV2" s="1878"/>
      <c r="VQW2" s="1878"/>
      <c r="VQX2" s="1878"/>
      <c r="VQY2" s="1878"/>
      <c r="VQZ2" s="1878"/>
      <c r="VRA2" s="1878"/>
      <c r="VRB2" s="1878"/>
      <c r="VRC2" s="1878"/>
      <c r="VRD2" s="1878"/>
      <c r="VRE2" s="1878"/>
      <c r="VRF2" s="1878"/>
      <c r="VRG2" s="1878"/>
      <c r="VRH2" s="1878"/>
      <c r="VRI2" s="1878"/>
      <c r="VRJ2" s="1878"/>
      <c r="VRK2" s="1878"/>
      <c r="VRL2" s="1878"/>
      <c r="VRM2" s="1878"/>
      <c r="VRN2" s="1878"/>
      <c r="VRO2" s="1878"/>
      <c r="VRP2" s="1878"/>
      <c r="VRQ2" s="1878"/>
      <c r="VRR2" s="1878"/>
      <c r="VRS2" s="1878"/>
      <c r="VRT2" s="1878"/>
      <c r="VRU2" s="1878"/>
      <c r="VRV2" s="1878"/>
      <c r="VRW2" s="1878"/>
      <c r="VRX2" s="1878"/>
      <c r="VRY2" s="1878"/>
      <c r="VRZ2" s="1878"/>
      <c r="VSA2" s="1878"/>
      <c r="VSB2" s="1878"/>
      <c r="VSC2" s="1878"/>
      <c r="VSD2" s="1878"/>
      <c r="VSE2" s="1878"/>
      <c r="VSF2" s="1878"/>
      <c r="VSG2" s="1878"/>
      <c r="VSH2" s="1878"/>
      <c r="VSI2" s="1878"/>
      <c r="VSJ2" s="1878"/>
      <c r="VSK2" s="1878"/>
      <c r="VSL2" s="1878"/>
      <c r="VSM2" s="1878"/>
      <c r="VSN2" s="1878"/>
      <c r="VSO2" s="1878"/>
      <c r="VSP2" s="1878"/>
      <c r="VSQ2" s="1878"/>
      <c r="VSR2" s="1878"/>
      <c r="VSS2" s="1878"/>
      <c r="VST2" s="1878"/>
      <c r="VSU2" s="1878"/>
      <c r="VSV2" s="1878"/>
      <c r="VSW2" s="1878"/>
      <c r="VSX2" s="1878"/>
      <c r="VSY2" s="1878"/>
      <c r="VSZ2" s="1878"/>
      <c r="VTA2" s="1878"/>
      <c r="VTB2" s="1878"/>
      <c r="VTC2" s="1878"/>
      <c r="VTD2" s="1878"/>
      <c r="VTE2" s="1878"/>
      <c r="VTF2" s="1878"/>
      <c r="VTG2" s="1878"/>
      <c r="VTH2" s="1878"/>
      <c r="VTI2" s="1878"/>
      <c r="VTJ2" s="1878"/>
      <c r="VTK2" s="1878"/>
      <c r="VTL2" s="1878"/>
      <c r="VTM2" s="1878"/>
      <c r="VTN2" s="1878"/>
      <c r="VTO2" s="1878"/>
      <c r="VTP2" s="1878"/>
      <c r="VTQ2" s="1878"/>
      <c r="VTR2" s="1878"/>
      <c r="VTS2" s="1878"/>
      <c r="VTT2" s="1878"/>
      <c r="VTU2" s="1878"/>
      <c r="VTV2" s="1878"/>
      <c r="VTW2" s="1878"/>
      <c r="VTX2" s="1878"/>
      <c r="VTY2" s="1878"/>
      <c r="VTZ2" s="1878"/>
      <c r="VUA2" s="1878"/>
      <c r="VUB2" s="1878"/>
      <c r="VUC2" s="1878"/>
      <c r="VUD2" s="1878"/>
      <c r="VUE2" s="1878"/>
      <c r="VUF2" s="1878"/>
      <c r="VUG2" s="1878"/>
      <c r="VUH2" s="1878"/>
      <c r="VUI2" s="1878"/>
      <c r="VUJ2" s="1878"/>
      <c r="VUK2" s="1878"/>
      <c r="VUL2" s="1878"/>
      <c r="VUM2" s="1878"/>
      <c r="VUN2" s="1878"/>
      <c r="VUO2" s="1878"/>
      <c r="VUP2" s="1878"/>
      <c r="VUQ2" s="1878"/>
      <c r="VUR2" s="1878"/>
      <c r="VUS2" s="1878"/>
      <c r="VUT2" s="1878"/>
      <c r="VUU2" s="1878"/>
      <c r="VUV2" s="1878"/>
      <c r="VUW2" s="1878"/>
      <c r="VUX2" s="1878"/>
      <c r="VUY2" s="1878"/>
      <c r="VUZ2" s="1878"/>
      <c r="VVA2" s="1878"/>
      <c r="VVB2" s="1878"/>
      <c r="VVC2" s="1878"/>
      <c r="VVD2" s="1878"/>
      <c r="VVE2" s="1878"/>
      <c r="VVF2" s="1878"/>
      <c r="VVG2" s="1878"/>
      <c r="VVH2" s="1878"/>
      <c r="VVI2" s="1878"/>
      <c r="VVJ2" s="1878"/>
      <c r="VVK2" s="1878"/>
      <c r="VVL2" s="1878"/>
      <c r="VVM2" s="1878"/>
      <c r="VVN2" s="1878"/>
      <c r="VVO2" s="1878"/>
      <c r="VVP2" s="1878"/>
      <c r="VVQ2" s="1878"/>
      <c r="VVR2" s="1878"/>
      <c r="VVS2" s="1878"/>
      <c r="VVT2" s="1878"/>
      <c r="VVU2" s="1878"/>
      <c r="VVV2" s="1878"/>
      <c r="VVW2" s="1878"/>
      <c r="VVX2" s="1878"/>
      <c r="VVY2" s="1878"/>
      <c r="VVZ2" s="1878"/>
      <c r="VWA2" s="1878"/>
      <c r="VWB2" s="1878"/>
      <c r="VWC2" s="1878"/>
      <c r="VWD2" s="1878"/>
      <c r="VWE2" s="1878"/>
      <c r="VWF2" s="1878"/>
      <c r="VWG2" s="1878"/>
      <c r="VWH2" s="1878"/>
      <c r="VWI2" s="1878"/>
      <c r="VWJ2" s="1878"/>
      <c r="VWK2" s="1878"/>
      <c r="VWL2" s="1878"/>
      <c r="VWM2" s="1878"/>
      <c r="VWN2" s="1878"/>
      <c r="VWO2" s="1878"/>
      <c r="VWP2" s="1878"/>
      <c r="VWQ2" s="1878"/>
      <c r="VWR2" s="1878"/>
      <c r="VWS2" s="1878"/>
      <c r="VWT2" s="1878"/>
      <c r="VWU2" s="1878"/>
      <c r="VWV2" s="1878"/>
      <c r="VWW2" s="1878"/>
      <c r="VWX2" s="1878"/>
      <c r="VWY2" s="1878"/>
      <c r="VWZ2" s="1878"/>
      <c r="VXA2" s="1878"/>
      <c r="VXB2" s="1878"/>
      <c r="VXC2" s="1878"/>
      <c r="VXD2" s="1878"/>
      <c r="VXE2" s="1878"/>
      <c r="VXF2" s="1878"/>
      <c r="VXG2" s="1878"/>
      <c r="VXH2" s="1878"/>
      <c r="VXI2" s="1878"/>
      <c r="VXJ2" s="1878"/>
      <c r="VXK2" s="1878"/>
      <c r="VXL2" s="1878"/>
      <c r="VXM2" s="1878"/>
      <c r="VXN2" s="1878"/>
      <c r="VXO2" s="1878"/>
      <c r="VXP2" s="1878"/>
      <c r="VXQ2" s="1878"/>
      <c r="VXR2" s="1878"/>
      <c r="VXS2" s="1878"/>
      <c r="VXT2" s="1878"/>
      <c r="VXU2" s="1878"/>
      <c r="VXV2" s="1878"/>
      <c r="VXW2" s="1878"/>
      <c r="VXX2" s="1878"/>
      <c r="VXY2" s="1878"/>
      <c r="VXZ2" s="1878"/>
      <c r="VYA2" s="1878"/>
      <c r="VYB2" s="1878"/>
      <c r="VYC2" s="1878"/>
      <c r="VYD2" s="1878"/>
      <c r="VYE2" s="1878"/>
      <c r="VYF2" s="1878"/>
      <c r="VYG2" s="1878"/>
      <c r="VYH2" s="1878"/>
      <c r="VYI2" s="1878"/>
      <c r="VYJ2" s="1878"/>
      <c r="VYK2" s="1878"/>
      <c r="VYL2" s="1878"/>
      <c r="VYM2" s="1878"/>
      <c r="VYN2" s="1878"/>
      <c r="VYO2" s="1878"/>
      <c r="VYP2" s="1878"/>
      <c r="VYQ2" s="1878"/>
      <c r="VYR2" s="1878"/>
      <c r="VYS2" s="1878"/>
      <c r="VYT2" s="1878"/>
      <c r="VYU2" s="1878"/>
      <c r="VYV2" s="1878"/>
      <c r="VYW2" s="1878"/>
      <c r="VYX2" s="1878"/>
      <c r="VYY2" s="1878"/>
      <c r="VYZ2" s="1878"/>
      <c r="VZA2" s="1878"/>
      <c r="VZB2" s="1878"/>
      <c r="VZC2" s="1878"/>
      <c r="VZD2" s="1878"/>
      <c r="VZE2" s="1878"/>
      <c r="VZF2" s="1878"/>
      <c r="VZG2" s="1878"/>
      <c r="VZH2" s="1878"/>
      <c r="VZI2" s="1878"/>
      <c r="VZJ2" s="1878"/>
      <c r="VZK2" s="1878"/>
      <c r="VZL2" s="1878"/>
      <c r="VZM2" s="1878"/>
      <c r="VZN2" s="1878"/>
      <c r="VZO2" s="1878"/>
      <c r="VZP2" s="1878"/>
      <c r="VZQ2" s="1878"/>
      <c r="VZR2" s="1878"/>
      <c r="VZS2" s="1878"/>
      <c r="VZT2" s="1878"/>
      <c r="VZU2" s="1878"/>
      <c r="VZV2" s="1878"/>
      <c r="VZW2" s="1878"/>
      <c r="VZX2" s="1878"/>
      <c r="VZY2" s="1878"/>
      <c r="VZZ2" s="1878"/>
      <c r="WAA2" s="1878"/>
      <c r="WAB2" s="1878"/>
      <c r="WAC2" s="1878"/>
      <c r="WAD2" s="1878"/>
      <c r="WAE2" s="1878"/>
      <c r="WAF2" s="1878"/>
      <c r="WAG2" s="1878"/>
      <c r="WAH2" s="1878"/>
      <c r="WAI2" s="1878"/>
      <c r="WAJ2" s="1878"/>
      <c r="WAK2" s="1878"/>
      <c r="WAL2" s="1878"/>
      <c r="WAM2" s="1878"/>
      <c r="WAN2" s="1878"/>
      <c r="WAO2" s="1878"/>
      <c r="WAP2" s="1878"/>
      <c r="WAQ2" s="1878"/>
      <c r="WAR2" s="1878"/>
      <c r="WAS2" s="1878"/>
      <c r="WAT2" s="1878"/>
      <c r="WAU2" s="1878"/>
      <c r="WAV2" s="1878"/>
      <c r="WAW2" s="1878"/>
      <c r="WAX2" s="1878"/>
      <c r="WAY2" s="1878"/>
      <c r="WAZ2" s="1878"/>
      <c r="WBA2" s="1878"/>
      <c r="WBB2" s="1878"/>
      <c r="WBC2" s="1878"/>
      <c r="WBD2" s="1878"/>
      <c r="WBE2" s="1878"/>
      <c r="WBF2" s="1878"/>
      <c r="WBG2" s="1878"/>
      <c r="WBH2" s="1878"/>
      <c r="WBI2" s="1878"/>
      <c r="WBJ2" s="1878"/>
      <c r="WBK2" s="1878"/>
      <c r="WBL2" s="1878"/>
      <c r="WBM2" s="1878"/>
      <c r="WBN2" s="1878"/>
      <c r="WBO2" s="1878"/>
      <c r="WBP2" s="1878"/>
      <c r="WBQ2" s="1878"/>
      <c r="WBR2" s="1878"/>
      <c r="WBS2" s="1878"/>
      <c r="WBT2" s="1878"/>
      <c r="WBU2" s="1878"/>
      <c r="WBV2" s="1878"/>
      <c r="WBW2" s="1878"/>
      <c r="WBX2" s="1878"/>
      <c r="WBY2" s="1878"/>
      <c r="WBZ2" s="1878"/>
      <c r="WCA2" s="1878"/>
      <c r="WCB2" s="1878"/>
      <c r="WCC2" s="1878"/>
      <c r="WCD2" s="1878"/>
      <c r="WCE2" s="1878"/>
      <c r="WCF2" s="1878"/>
      <c r="WCG2" s="1878"/>
      <c r="WCH2" s="1878"/>
      <c r="WCI2" s="1878"/>
      <c r="WCJ2" s="1878"/>
      <c r="WCK2" s="1878"/>
      <c r="WCL2" s="1878"/>
      <c r="WCM2" s="1878"/>
      <c r="WCN2" s="1878"/>
      <c r="WCO2" s="1878"/>
      <c r="WCP2" s="1878"/>
      <c r="WCQ2" s="1878"/>
      <c r="WCR2" s="1878"/>
      <c r="WCS2" s="1878"/>
      <c r="WCT2" s="1878"/>
      <c r="WCU2" s="1878"/>
      <c r="WCV2" s="1878"/>
      <c r="WCW2" s="1878"/>
      <c r="WCX2" s="1878"/>
      <c r="WCY2" s="1878"/>
      <c r="WCZ2" s="1878"/>
      <c r="WDA2" s="1878"/>
      <c r="WDB2" s="1878"/>
      <c r="WDC2" s="1878"/>
      <c r="WDD2" s="1878"/>
      <c r="WDE2" s="1878"/>
      <c r="WDF2" s="1878"/>
      <c r="WDG2" s="1878"/>
      <c r="WDH2" s="1878"/>
      <c r="WDI2" s="1878"/>
      <c r="WDJ2" s="1878"/>
      <c r="WDK2" s="1878"/>
      <c r="WDL2" s="1878"/>
      <c r="WDM2" s="1878"/>
      <c r="WDN2" s="1878"/>
      <c r="WDO2" s="1878"/>
      <c r="WDP2" s="1878"/>
      <c r="WDQ2" s="1878"/>
      <c r="WDR2" s="1878"/>
      <c r="WDS2" s="1878"/>
      <c r="WDT2" s="1878"/>
      <c r="WDU2" s="1878"/>
      <c r="WDV2" s="1878"/>
      <c r="WDW2" s="1878"/>
      <c r="WDX2" s="1878"/>
      <c r="WDY2" s="1878"/>
      <c r="WDZ2" s="1878"/>
      <c r="WEA2" s="1878"/>
      <c r="WEB2" s="1878"/>
      <c r="WEC2" s="1878"/>
      <c r="WED2" s="1878"/>
      <c r="WEE2" s="1878"/>
      <c r="WEF2" s="1878"/>
      <c r="WEG2" s="1878"/>
      <c r="WEH2" s="1878"/>
      <c r="WEI2" s="1878"/>
      <c r="WEJ2" s="1878"/>
      <c r="WEK2" s="1878"/>
      <c r="WEL2" s="1878"/>
      <c r="WEM2" s="1878"/>
      <c r="WEN2" s="1878"/>
      <c r="WEO2" s="1878"/>
      <c r="WEP2" s="1878"/>
      <c r="WEQ2" s="1878"/>
      <c r="WER2" s="1878"/>
      <c r="WES2" s="1878"/>
      <c r="WET2" s="1878"/>
      <c r="WEU2" s="1878"/>
      <c r="WEV2" s="1878"/>
      <c r="WEW2" s="1878"/>
      <c r="WEX2" s="1878"/>
      <c r="WEY2" s="1878"/>
      <c r="WEZ2" s="1878"/>
      <c r="WFA2" s="1878"/>
      <c r="WFB2" s="1878"/>
      <c r="WFC2" s="1878"/>
      <c r="WFD2" s="1878"/>
      <c r="WFE2" s="1878"/>
      <c r="WFF2" s="1878"/>
      <c r="WFG2" s="1878"/>
      <c r="WFH2" s="1878"/>
      <c r="WFI2" s="1878"/>
      <c r="WFJ2" s="1878"/>
      <c r="WFK2" s="1878"/>
      <c r="WFL2" s="1878"/>
      <c r="WFM2" s="1878"/>
      <c r="WFN2" s="1878"/>
      <c r="WFO2" s="1878"/>
      <c r="WFP2" s="1878"/>
      <c r="WFQ2" s="1878"/>
      <c r="WFR2" s="1878"/>
      <c r="WFS2" s="1878"/>
      <c r="WFT2" s="1878"/>
      <c r="WFU2" s="1878"/>
      <c r="WFV2" s="1878"/>
      <c r="WFW2" s="1878"/>
      <c r="WFX2" s="1878"/>
      <c r="WFY2" s="1878"/>
      <c r="WFZ2" s="1878"/>
      <c r="WGA2" s="1878"/>
      <c r="WGB2" s="1878"/>
      <c r="WGC2" s="1878"/>
      <c r="WGD2" s="1878"/>
      <c r="WGE2" s="1878"/>
      <c r="WGF2" s="1878"/>
      <c r="WGG2" s="1878"/>
      <c r="WGH2" s="1878"/>
      <c r="WGI2" s="1878"/>
      <c r="WGJ2" s="1878"/>
      <c r="WGK2" s="1878"/>
      <c r="WGL2" s="1878"/>
      <c r="WGM2" s="1878"/>
      <c r="WGN2" s="1878"/>
      <c r="WGO2" s="1878"/>
      <c r="WGP2" s="1878"/>
      <c r="WGQ2" s="1878"/>
      <c r="WGR2" s="1878"/>
      <c r="WGS2" s="1878"/>
      <c r="WGT2" s="1878"/>
      <c r="WGU2" s="1878"/>
      <c r="WGV2" s="1878"/>
      <c r="WGW2" s="1878"/>
      <c r="WGX2" s="1878"/>
      <c r="WGY2" s="1878"/>
      <c r="WGZ2" s="1878"/>
      <c r="WHA2" s="1878"/>
      <c r="WHB2" s="1878"/>
      <c r="WHC2" s="1878"/>
      <c r="WHD2" s="1878"/>
      <c r="WHE2" s="1878"/>
      <c r="WHF2" s="1878"/>
      <c r="WHG2" s="1878"/>
      <c r="WHH2" s="1878"/>
      <c r="WHI2" s="1878"/>
      <c r="WHJ2" s="1878"/>
      <c r="WHK2" s="1878"/>
      <c r="WHL2" s="1878"/>
      <c r="WHM2" s="1878"/>
      <c r="WHN2" s="1878"/>
      <c r="WHO2" s="1878"/>
      <c r="WHP2" s="1878"/>
      <c r="WHQ2" s="1878"/>
      <c r="WHR2" s="1878"/>
      <c r="WHS2" s="1878"/>
      <c r="WHT2" s="1878"/>
      <c r="WHU2" s="1878"/>
      <c r="WHV2" s="1878"/>
      <c r="WHW2" s="1878"/>
      <c r="WHX2" s="1878"/>
      <c r="WHY2" s="1878"/>
      <c r="WHZ2" s="1878"/>
      <c r="WIA2" s="1878"/>
      <c r="WIB2" s="1878"/>
      <c r="WIC2" s="1878"/>
      <c r="WID2" s="1878"/>
      <c r="WIE2" s="1878"/>
      <c r="WIF2" s="1878"/>
      <c r="WIG2" s="1878"/>
      <c r="WIH2" s="1878"/>
      <c r="WII2" s="1878"/>
      <c r="WIJ2" s="1878"/>
      <c r="WIK2" s="1878"/>
      <c r="WIL2" s="1878"/>
      <c r="WIM2" s="1878"/>
      <c r="WIN2" s="1878"/>
      <c r="WIO2" s="1878"/>
      <c r="WIP2" s="1878"/>
      <c r="WIQ2" s="1878"/>
      <c r="WIR2" s="1878"/>
      <c r="WIS2" s="1878"/>
      <c r="WIT2" s="1878"/>
      <c r="WIU2" s="1878"/>
      <c r="WIV2" s="1878"/>
      <c r="WIW2" s="1878"/>
      <c r="WIX2" s="1878"/>
      <c r="WIY2" s="1878"/>
      <c r="WIZ2" s="1878"/>
      <c r="WJA2" s="1878"/>
      <c r="WJB2" s="1878"/>
      <c r="WJC2" s="1878"/>
      <c r="WJD2" s="1878"/>
      <c r="WJE2" s="1878"/>
      <c r="WJF2" s="1878"/>
      <c r="WJG2" s="1878"/>
      <c r="WJH2" s="1878"/>
      <c r="WJI2" s="1878"/>
      <c r="WJJ2" s="1878"/>
      <c r="WJK2" s="1878"/>
      <c r="WJL2" s="1878"/>
      <c r="WJM2" s="1878"/>
      <c r="WJN2" s="1878"/>
      <c r="WJO2" s="1878"/>
      <c r="WJP2" s="1878"/>
      <c r="WJQ2" s="1878"/>
      <c r="WJR2" s="1878"/>
      <c r="WJS2" s="1878"/>
      <c r="WJT2" s="1878"/>
      <c r="WJU2" s="1878"/>
      <c r="WJV2" s="1878"/>
      <c r="WJW2" s="1878"/>
      <c r="WJX2" s="1878"/>
      <c r="WJY2" s="1878"/>
      <c r="WJZ2" s="1878"/>
      <c r="WKA2" s="1878"/>
      <c r="WKB2" s="1878"/>
      <c r="WKC2" s="1878"/>
      <c r="WKD2" s="1878"/>
      <c r="WKE2" s="1878"/>
      <c r="WKF2" s="1878"/>
      <c r="WKG2" s="1878"/>
      <c r="WKH2" s="1878"/>
      <c r="WKI2" s="1878"/>
      <c r="WKJ2" s="1878"/>
      <c r="WKK2" s="1878"/>
      <c r="WKL2" s="1878"/>
      <c r="WKM2" s="1878"/>
      <c r="WKN2" s="1878"/>
      <c r="WKO2" s="1878"/>
      <c r="WKP2" s="1878"/>
      <c r="WKQ2" s="1878"/>
      <c r="WKR2" s="1878"/>
      <c r="WKS2" s="1878"/>
      <c r="WKT2" s="1878"/>
      <c r="WKU2" s="1878"/>
      <c r="WKV2" s="1878"/>
      <c r="WKW2" s="1878"/>
      <c r="WKX2" s="1878"/>
      <c r="WKY2" s="1878"/>
      <c r="WKZ2" s="1878"/>
      <c r="WLA2" s="1878"/>
      <c r="WLB2" s="1878"/>
      <c r="WLC2" s="1878"/>
      <c r="WLD2" s="1878"/>
      <c r="WLE2" s="1878"/>
      <c r="WLF2" s="1878"/>
      <c r="WLG2" s="1878"/>
      <c r="WLH2" s="1878"/>
      <c r="WLI2" s="1878"/>
      <c r="WLJ2" s="1878"/>
      <c r="WLK2" s="1878"/>
      <c r="WLL2" s="1878"/>
      <c r="WLM2" s="1878"/>
      <c r="WLN2" s="1878"/>
      <c r="WLO2" s="1878"/>
      <c r="WLP2" s="1878"/>
      <c r="WLQ2" s="1878"/>
      <c r="WLR2" s="1878"/>
      <c r="WLS2" s="1878"/>
      <c r="WLT2" s="1878"/>
      <c r="WLU2" s="1878"/>
      <c r="WLV2" s="1878"/>
      <c r="WLW2" s="1878"/>
      <c r="WLX2" s="1878"/>
      <c r="WLY2" s="1878"/>
      <c r="WLZ2" s="1878"/>
      <c r="WMA2" s="1878"/>
      <c r="WMB2" s="1878"/>
      <c r="WMC2" s="1878"/>
      <c r="WMD2" s="1878"/>
      <c r="WME2" s="1878"/>
      <c r="WMF2" s="1878"/>
      <c r="WMG2" s="1878"/>
      <c r="WMH2" s="1878"/>
      <c r="WMI2" s="1878"/>
      <c r="WMJ2" s="1878"/>
      <c r="WMK2" s="1878"/>
      <c r="WML2" s="1878"/>
      <c r="WMM2" s="1878"/>
      <c r="WMN2" s="1878"/>
      <c r="WMO2" s="1878"/>
      <c r="WMP2" s="1878"/>
      <c r="WMQ2" s="1878"/>
      <c r="WMR2" s="1878"/>
      <c r="WMS2" s="1878"/>
      <c r="WMT2" s="1878"/>
      <c r="WMU2" s="1878"/>
      <c r="WMV2" s="1878"/>
      <c r="WMW2" s="1878"/>
      <c r="WMX2" s="1878"/>
      <c r="WMY2" s="1878"/>
      <c r="WMZ2" s="1878"/>
      <c r="WNA2" s="1878"/>
      <c r="WNB2" s="1878"/>
      <c r="WNC2" s="1878"/>
      <c r="WND2" s="1878"/>
      <c r="WNE2" s="1878"/>
      <c r="WNF2" s="1878"/>
      <c r="WNG2" s="1878"/>
      <c r="WNH2" s="1878"/>
      <c r="WNI2" s="1878"/>
      <c r="WNJ2" s="1878"/>
      <c r="WNK2" s="1878"/>
      <c r="WNL2" s="1878"/>
      <c r="WNM2" s="1878"/>
      <c r="WNN2" s="1878"/>
      <c r="WNO2" s="1878"/>
      <c r="WNP2" s="1878"/>
      <c r="WNQ2" s="1878"/>
      <c r="WNR2" s="1878"/>
      <c r="WNS2" s="1878"/>
      <c r="WNT2" s="1878"/>
      <c r="WNU2" s="1878"/>
      <c r="WNV2" s="1878"/>
      <c r="WNW2" s="1878"/>
      <c r="WNX2" s="1878"/>
      <c r="WNY2" s="1878"/>
      <c r="WNZ2" s="1878"/>
      <c r="WOA2" s="1878"/>
      <c r="WOB2" s="1878"/>
      <c r="WOC2" s="1878"/>
      <c r="WOD2" s="1878"/>
      <c r="WOE2" s="1878"/>
      <c r="WOF2" s="1878"/>
      <c r="WOG2" s="1878"/>
      <c r="WOH2" s="1878"/>
      <c r="WOI2" s="1878"/>
      <c r="WOJ2" s="1878"/>
      <c r="WOK2" s="1878"/>
      <c r="WOL2" s="1878"/>
      <c r="WOM2" s="1878"/>
      <c r="WON2" s="1878"/>
      <c r="WOO2" s="1878"/>
      <c r="WOP2" s="1878"/>
      <c r="WOQ2" s="1878"/>
      <c r="WOR2" s="1878"/>
      <c r="WOS2" s="1878"/>
      <c r="WOT2" s="1878"/>
      <c r="WOU2" s="1878"/>
      <c r="WOV2" s="1878"/>
      <c r="WOW2" s="1878"/>
      <c r="WOX2" s="1878"/>
      <c r="WOY2" s="1878"/>
      <c r="WOZ2" s="1878"/>
      <c r="WPA2" s="1878"/>
      <c r="WPB2" s="1878"/>
      <c r="WPC2" s="1878"/>
      <c r="WPD2" s="1878"/>
      <c r="WPE2" s="1878"/>
      <c r="WPF2" s="1878"/>
      <c r="WPG2" s="1878"/>
      <c r="WPH2" s="1878"/>
      <c r="WPI2" s="1878"/>
      <c r="WPJ2" s="1878"/>
      <c r="WPK2" s="1878"/>
      <c r="WPL2" s="1878"/>
      <c r="WPM2" s="1878"/>
      <c r="WPN2" s="1878"/>
      <c r="WPO2" s="1878"/>
      <c r="WPP2" s="1878"/>
      <c r="WPQ2" s="1878"/>
      <c r="WPR2" s="1878"/>
      <c r="WPS2" s="1878"/>
      <c r="WPT2" s="1878"/>
      <c r="WPU2" s="1878"/>
      <c r="WPV2" s="1878"/>
      <c r="WPW2" s="1878"/>
      <c r="WPX2" s="1878"/>
      <c r="WPY2" s="1878"/>
      <c r="WPZ2" s="1878"/>
      <c r="WQA2" s="1878"/>
      <c r="WQB2" s="1878"/>
      <c r="WQC2" s="1878"/>
      <c r="WQD2" s="1878"/>
      <c r="WQE2" s="1878"/>
      <c r="WQF2" s="1878"/>
      <c r="WQG2" s="1878"/>
      <c r="WQH2" s="1878"/>
      <c r="WQI2" s="1878"/>
      <c r="WQJ2" s="1878"/>
      <c r="WQK2" s="1878"/>
      <c r="WQL2" s="1878"/>
      <c r="WQM2" s="1878"/>
      <c r="WQN2" s="1878"/>
      <c r="WQO2" s="1878"/>
      <c r="WQP2" s="1878"/>
      <c r="WQQ2" s="1878"/>
      <c r="WQR2" s="1878"/>
      <c r="WQS2" s="1878"/>
      <c r="WQT2" s="1878"/>
      <c r="WQU2" s="1878"/>
      <c r="WQV2" s="1878"/>
      <c r="WQW2" s="1878"/>
      <c r="WQX2" s="1878"/>
      <c r="WQY2" s="1878"/>
      <c r="WQZ2" s="1878"/>
      <c r="WRA2" s="1878"/>
      <c r="WRB2" s="1878"/>
      <c r="WRC2" s="1878"/>
      <c r="WRD2" s="1878"/>
      <c r="WRE2" s="1878"/>
      <c r="WRF2" s="1878"/>
      <c r="WRG2" s="1878"/>
      <c r="WRH2" s="1878"/>
      <c r="WRI2" s="1878"/>
      <c r="WRJ2" s="1878"/>
      <c r="WRK2" s="1878"/>
      <c r="WRL2" s="1878"/>
      <c r="WRM2" s="1878"/>
      <c r="WRN2" s="1878"/>
      <c r="WRO2" s="1878"/>
      <c r="WRP2" s="1878"/>
      <c r="WRQ2" s="1878"/>
      <c r="WRR2" s="1878"/>
      <c r="WRS2" s="1878"/>
      <c r="WRT2" s="1878"/>
      <c r="WRU2" s="1878"/>
      <c r="WRV2" s="1878"/>
      <c r="WRW2" s="1878"/>
      <c r="WRX2" s="1878"/>
      <c r="WRY2" s="1878"/>
      <c r="WRZ2" s="1878"/>
      <c r="WSA2" s="1878"/>
      <c r="WSB2" s="1878"/>
      <c r="WSC2" s="1878"/>
      <c r="WSD2" s="1878"/>
      <c r="WSE2" s="1878"/>
      <c r="WSF2" s="1878"/>
      <c r="WSG2" s="1878"/>
      <c r="WSH2" s="1878"/>
      <c r="WSI2" s="1878"/>
      <c r="WSJ2" s="1878"/>
      <c r="WSK2" s="1878"/>
      <c r="WSL2" s="1878"/>
      <c r="WSM2" s="1878"/>
      <c r="WSN2" s="1878"/>
      <c r="WSO2" s="1878"/>
      <c r="WSP2" s="1878"/>
      <c r="WSQ2" s="1878"/>
      <c r="WSR2" s="1878"/>
      <c r="WSS2" s="1878"/>
      <c r="WST2" s="1878"/>
      <c r="WSU2" s="1878"/>
      <c r="WSV2" s="1878"/>
      <c r="WSW2" s="1878"/>
      <c r="WSX2" s="1878"/>
      <c r="WSY2" s="1878"/>
      <c r="WSZ2" s="1878"/>
      <c r="WTA2" s="1878"/>
      <c r="WTB2" s="1878"/>
      <c r="WTC2" s="1878"/>
      <c r="WTD2" s="1878"/>
      <c r="WTE2" s="1878"/>
      <c r="WTF2" s="1878"/>
      <c r="WTG2" s="1878"/>
      <c r="WTH2" s="1878"/>
      <c r="WTI2" s="1878"/>
      <c r="WTJ2" s="1878"/>
      <c r="WTK2" s="1878"/>
      <c r="WTL2" s="1878"/>
      <c r="WTM2" s="1878"/>
      <c r="WTN2" s="1878"/>
      <c r="WTO2" s="1878"/>
      <c r="WTP2" s="1878"/>
      <c r="WTQ2" s="1878"/>
      <c r="WTR2" s="1878"/>
      <c r="WTS2" s="1878"/>
      <c r="WTT2" s="1878"/>
      <c r="WTU2" s="1878"/>
      <c r="WTV2" s="1878"/>
      <c r="WTW2" s="1878"/>
      <c r="WTX2" s="1878"/>
      <c r="WTY2" s="1878"/>
      <c r="WTZ2" s="1878"/>
      <c r="WUA2" s="1878"/>
      <c r="WUB2" s="1878"/>
      <c r="WUC2" s="1878"/>
      <c r="WUD2" s="1878"/>
      <c r="WUE2" s="1878"/>
      <c r="WUF2" s="1878"/>
      <c r="WUG2" s="1878"/>
      <c r="WUH2" s="1878"/>
      <c r="WUI2" s="1878"/>
      <c r="WUJ2" s="1878"/>
      <c r="WUK2" s="1878"/>
      <c r="WUL2" s="1878"/>
      <c r="WUM2" s="1878"/>
      <c r="WUN2" s="1878"/>
      <c r="WUO2" s="1878"/>
      <c r="WUP2" s="1878"/>
      <c r="WUQ2" s="1878"/>
      <c r="WUR2" s="1878"/>
      <c r="WUS2" s="1878"/>
      <c r="WUT2" s="1878"/>
      <c r="WUU2" s="1878"/>
      <c r="WUV2" s="1878"/>
      <c r="WUW2" s="1878"/>
      <c r="WUX2" s="1878"/>
      <c r="WUY2" s="1878"/>
      <c r="WUZ2" s="1878"/>
      <c r="WVA2" s="1878"/>
      <c r="WVB2" s="1878"/>
      <c r="WVC2" s="1878"/>
      <c r="WVD2" s="1878"/>
      <c r="WVE2" s="1878"/>
      <c r="WVF2" s="1878"/>
      <c r="WVG2" s="1878"/>
      <c r="WVH2" s="1878"/>
      <c r="WVI2" s="1878"/>
      <c r="WVJ2" s="1878"/>
      <c r="WVK2" s="1878"/>
      <c r="WVL2" s="1878"/>
      <c r="WVM2" s="1878"/>
      <c r="WVN2" s="1878"/>
      <c r="WVO2" s="1878"/>
      <c r="WVP2" s="1878"/>
      <c r="WVQ2" s="1878"/>
      <c r="WVR2" s="1878"/>
      <c r="WVS2" s="1878"/>
      <c r="WVT2" s="1878"/>
      <c r="WVU2" s="1878"/>
      <c r="WVV2" s="1878"/>
      <c r="WVW2" s="1878"/>
      <c r="WVX2" s="1878"/>
      <c r="WVY2" s="1878"/>
      <c r="WVZ2" s="1878"/>
      <c r="WWA2" s="1878"/>
      <c r="WWB2" s="1878"/>
      <c r="WWC2" s="1878"/>
      <c r="WWD2" s="1878"/>
      <c r="WWE2" s="1878"/>
      <c r="WWF2" s="1878"/>
      <c r="WWG2" s="1878"/>
      <c r="WWH2" s="1878"/>
      <c r="WWI2" s="1878"/>
      <c r="WWJ2" s="1878"/>
      <c r="WWK2" s="1878"/>
      <c r="WWL2" s="1878"/>
      <c r="WWM2" s="1878"/>
      <c r="WWN2" s="1878"/>
      <c r="WWO2" s="1878"/>
      <c r="WWP2" s="1878"/>
      <c r="WWQ2" s="1878"/>
      <c r="WWR2" s="1878"/>
      <c r="WWS2" s="1878"/>
      <c r="WWT2" s="1878"/>
      <c r="WWU2" s="1878"/>
      <c r="WWV2" s="1878"/>
      <c r="WWW2" s="1878"/>
      <c r="WWX2" s="1878"/>
      <c r="WWY2" s="1878"/>
      <c r="WWZ2" s="1878"/>
      <c r="WXA2" s="1878"/>
      <c r="WXB2" s="1878"/>
      <c r="WXC2" s="1878"/>
      <c r="WXD2" s="1878"/>
      <c r="WXE2" s="1878"/>
      <c r="WXF2" s="1878"/>
      <c r="WXG2" s="1878"/>
      <c r="WXH2" s="1878"/>
      <c r="WXI2" s="1878"/>
      <c r="WXJ2" s="1878"/>
      <c r="WXK2" s="1878"/>
      <c r="WXL2" s="1878"/>
      <c r="WXM2" s="1878"/>
      <c r="WXN2" s="1878"/>
      <c r="WXO2" s="1878"/>
      <c r="WXP2" s="1878"/>
      <c r="WXQ2" s="1878"/>
      <c r="WXR2" s="1878"/>
      <c r="WXS2" s="1878"/>
      <c r="WXT2" s="1878"/>
      <c r="WXU2" s="1878"/>
      <c r="WXV2" s="1878"/>
      <c r="WXW2" s="1878"/>
      <c r="WXX2" s="1878"/>
      <c r="WXY2" s="1878"/>
      <c r="WXZ2" s="1878"/>
      <c r="WYA2" s="1878"/>
      <c r="WYB2" s="1878"/>
      <c r="WYC2" s="1878"/>
      <c r="WYD2" s="1878"/>
      <c r="WYE2" s="1878"/>
      <c r="WYF2" s="1878"/>
      <c r="WYG2" s="1878"/>
      <c r="WYH2" s="1878"/>
      <c r="WYI2" s="1878"/>
      <c r="WYJ2" s="1878"/>
      <c r="WYK2" s="1878"/>
      <c r="WYL2" s="1878"/>
      <c r="WYM2" s="1878"/>
      <c r="WYN2" s="1878"/>
      <c r="WYO2" s="1878"/>
      <c r="WYP2" s="1878"/>
      <c r="WYQ2" s="1878"/>
      <c r="WYR2" s="1878"/>
      <c r="WYS2" s="1878"/>
      <c r="WYT2" s="1878"/>
      <c r="WYU2" s="1878"/>
      <c r="WYV2" s="1878"/>
      <c r="WYW2" s="1878"/>
      <c r="WYX2" s="1878"/>
      <c r="WYY2" s="1878"/>
      <c r="WYZ2" s="1878"/>
      <c r="WZA2" s="1878"/>
      <c r="WZB2" s="1878"/>
      <c r="WZC2" s="1878"/>
      <c r="WZD2" s="1878"/>
      <c r="WZE2" s="1878"/>
      <c r="WZF2" s="1878"/>
      <c r="WZG2" s="1878"/>
      <c r="WZH2" s="1878"/>
      <c r="WZI2" s="1878"/>
      <c r="WZJ2" s="1878"/>
      <c r="WZK2" s="1878"/>
      <c r="WZL2" s="1878"/>
      <c r="WZM2" s="1878"/>
      <c r="WZN2" s="1878"/>
      <c r="WZO2" s="1878"/>
      <c r="WZP2" s="1878"/>
      <c r="WZQ2" s="1878"/>
      <c r="WZR2" s="1878"/>
      <c r="WZS2" s="1878"/>
      <c r="WZT2" s="1878"/>
      <c r="WZU2" s="1878"/>
      <c r="WZV2" s="1878"/>
      <c r="WZW2" s="1878"/>
      <c r="WZX2" s="1878"/>
      <c r="WZY2" s="1878"/>
      <c r="WZZ2" s="1878"/>
      <c r="XAA2" s="1878"/>
      <c r="XAB2" s="1878"/>
      <c r="XAC2" s="1878"/>
      <c r="XAD2" s="1878"/>
      <c r="XAE2" s="1878"/>
      <c r="XAF2" s="1878"/>
      <c r="XAG2" s="1878"/>
      <c r="XAH2" s="1878"/>
      <c r="XAI2" s="1878"/>
      <c r="XAJ2" s="1878"/>
      <c r="XAK2" s="1878"/>
      <c r="XAL2" s="1878"/>
      <c r="XAM2" s="1878"/>
      <c r="XAN2" s="1878"/>
      <c r="XAO2" s="1878"/>
      <c r="XAP2" s="1878"/>
      <c r="XAQ2" s="1878"/>
      <c r="XAR2" s="1878"/>
      <c r="XAS2" s="1878"/>
      <c r="XAT2" s="1878"/>
      <c r="XAU2" s="1878"/>
      <c r="XAV2" s="1878"/>
      <c r="XAW2" s="1878"/>
      <c r="XAX2" s="1878"/>
      <c r="XAY2" s="1878"/>
      <c r="XAZ2" s="1878"/>
      <c r="XBA2" s="1878"/>
      <c r="XBB2" s="1878"/>
      <c r="XBC2" s="1878"/>
      <c r="XBD2" s="1878"/>
      <c r="XBE2" s="1878"/>
      <c r="XBF2" s="1878"/>
      <c r="XBG2" s="1878"/>
      <c r="XBH2" s="1878"/>
      <c r="XBI2" s="1878"/>
      <c r="XBJ2" s="1878"/>
      <c r="XBK2" s="1878"/>
      <c r="XBL2" s="1878"/>
      <c r="XBM2" s="1878"/>
      <c r="XBN2" s="1878"/>
      <c r="XBO2" s="1878"/>
      <c r="XBP2" s="1878"/>
      <c r="XBQ2" s="1878"/>
      <c r="XBR2" s="1878"/>
      <c r="XBS2" s="1878"/>
      <c r="XBT2" s="1878"/>
      <c r="XBU2" s="1878"/>
      <c r="XBV2" s="1878"/>
      <c r="XBW2" s="1878"/>
      <c r="XBX2" s="1878"/>
      <c r="XBY2" s="1878"/>
      <c r="XBZ2" s="1878"/>
      <c r="XCA2" s="1878"/>
      <c r="XCB2" s="1878"/>
      <c r="XCC2" s="1878"/>
      <c r="XCD2" s="1878"/>
      <c r="XCE2" s="1878"/>
      <c r="XCF2" s="1878"/>
      <c r="XCG2" s="1878"/>
      <c r="XCH2" s="1878"/>
      <c r="XCI2" s="1878"/>
      <c r="XCJ2" s="1878"/>
      <c r="XCK2" s="1878"/>
      <c r="XCL2" s="1878"/>
      <c r="XCM2" s="1878"/>
      <c r="XCN2" s="1878"/>
      <c r="XCO2" s="1878"/>
      <c r="XCP2" s="1878"/>
      <c r="XCQ2" s="1878"/>
      <c r="XCR2" s="1878"/>
      <c r="XCS2" s="1878"/>
      <c r="XCT2" s="1878"/>
      <c r="XCU2" s="1878"/>
      <c r="XCV2" s="1878"/>
      <c r="XCW2" s="1878"/>
      <c r="XCX2" s="1878"/>
      <c r="XCY2" s="1878"/>
      <c r="XCZ2" s="1878"/>
      <c r="XDA2" s="1878"/>
      <c r="XDB2" s="1878"/>
      <c r="XDC2" s="1878"/>
      <c r="XDD2" s="1878"/>
      <c r="XDE2" s="1878"/>
      <c r="XDF2" s="1878"/>
      <c r="XDG2" s="1878"/>
      <c r="XDH2" s="1878"/>
      <c r="XDI2" s="1878"/>
      <c r="XDJ2" s="1878"/>
      <c r="XDK2" s="1878"/>
      <c r="XDL2" s="1878"/>
      <c r="XDM2" s="1878"/>
      <c r="XDN2" s="1878"/>
      <c r="XDO2" s="1878"/>
      <c r="XDP2" s="1878"/>
      <c r="XDQ2" s="1878"/>
      <c r="XDR2" s="1878"/>
      <c r="XDS2" s="1878"/>
      <c r="XDT2" s="1878"/>
      <c r="XDU2" s="1878"/>
      <c r="XDV2" s="1878"/>
      <c r="XDW2" s="1878"/>
      <c r="XDX2" s="1878"/>
      <c r="XDY2" s="1878"/>
      <c r="XDZ2" s="1878"/>
      <c r="XEA2" s="1878"/>
      <c r="XEB2" s="1878"/>
      <c r="XEC2" s="1878"/>
      <c r="XED2" s="1878"/>
      <c r="XEE2" s="1878"/>
      <c r="XEF2" s="1878"/>
      <c r="XEG2" s="1878"/>
      <c r="XEH2" s="1878"/>
      <c r="XEI2" s="1878"/>
      <c r="XEJ2" s="1878"/>
      <c r="XEK2" s="1878"/>
      <c r="XEL2" s="1878"/>
      <c r="XEM2" s="1878"/>
      <c r="XEN2" s="1878"/>
      <c r="XEO2" s="1878"/>
      <c r="XEP2" s="1878"/>
      <c r="XEQ2" s="1878"/>
      <c r="XER2" s="1878"/>
      <c r="XES2" s="1878"/>
      <c r="XET2" s="1878"/>
      <c r="XEU2" s="1878"/>
      <c r="XEV2" s="1878"/>
      <c r="XEW2" s="1878"/>
      <c r="XEX2" s="1878"/>
      <c r="XEY2" s="1878"/>
      <c r="XEZ2" s="1878"/>
      <c r="XFA2" s="1878"/>
      <c r="XFB2" s="1878"/>
      <c r="XFC2" s="1878"/>
      <c r="XFD2" s="1878"/>
    </row>
    <row r="3" spans="1:16384" s="1068" customFormat="1" x14ac:dyDescent="0.25">
      <c r="A3" s="1878" t="s">
        <v>414</v>
      </c>
      <c r="B3" s="1878"/>
      <c r="C3" s="1878"/>
      <c r="D3" s="1878"/>
      <c r="E3" s="1878"/>
      <c r="F3" s="1878"/>
      <c r="G3" s="1878"/>
      <c r="H3" s="1878"/>
      <c r="I3" s="1878"/>
      <c r="J3" s="1878"/>
      <c r="K3" s="1878"/>
      <c r="L3" s="1878"/>
      <c r="M3" s="1878"/>
      <c r="N3" s="1878"/>
      <c r="O3" s="1878"/>
      <c r="P3" s="1878"/>
      <c r="Q3" s="1878"/>
      <c r="R3" s="1878"/>
      <c r="S3" s="1878"/>
      <c r="T3" s="1878"/>
      <c r="U3" s="1878"/>
      <c r="V3" s="1878"/>
      <c r="W3" s="1878"/>
      <c r="X3" s="1878"/>
      <c r="Y3" s="1878"/>
      <c r="Z3" s="1878"/>
      <c r="AA3" s="1878"/>
      <c r="AB3" s="1878"/>
      <c r="AC3" s="1878"/>
      <c r="AD3" s="1878"/>
      <c r="AE3" s="1878"/>
      <c r="AF3" s="1878"/>
      <c r="AG3" s="1878"/>
      <c r="AH3" s="1878"/>
      <c r="AI3" s="1878"/>
      <c r="AJ3" s="1878"/>
      <c r="AK3" s="1878"/>
      <c r="AL3" s="1878"/>
      <c r="AM3" s="1878"/>
      <c r="AN3" s="1878"/>
      <c r="AO3" s="1878"/>
      <c r="AP3" s="1878"/>
      <c r="AQ3" s="1878"/>
      <c r="AR3" s="1878"/>
      <c r="AS3" s="1878"/>
      <c r="AT3" s="1878"/>
      <c r="AU3" s="1878"/>
      <c r="AV3" s="1878"/>
      <c r="AW3" s="1878"/>
      <c r="AX3" s="1878"/>
    </row>
    <row r="4" spans="1:16384" s="1068" customFormat="1" x14ac:dyDescent="0.25">
      <c r="A4" s="1878" t="s">
        <v>1265</v>
      </c>
      <c r="B4" s="1878"/>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c r="AR4" s="1878"/>
      <c r="AS4" s="1878"/>
      <c r="AT4" s="1878"/>
      <c r="AU4" s="1878"/>
      <c r="AV4" s="1878"/>
      <c r="AW4" s="1878"/>
      <c r="AX4" s="1878"/>
    </row>
    <row r="5" spans="1:16384" s="1068" customFormat="1" x14ac:dyDescent="0.25">
      <c r="A5" s="1878" t="s">
        <v>1</v>
      </c>
      <c r="B5" s="1878"/>
      <c r="C5" s="1878"/>
      <c r="D5" s="1878"/>
      <c r="E5" s="1878"/>
      <c r="F5" s="1878"/>
      <c r="G5" s="1878"/>
      <c r="H5" s="1878"/>
      <c r="I5" s="1878"/>
      <c r="J5" s="1878"/>
      <c r="K5" s="1878"/>
      <c r="L5" s="1878"/>
      <c r="M5" s="1878"/>
      <c r="N5" s="1878"/>
      <c r="O5" s="1878"/>
      <c r="P5" s="1878"/>
      <c r="Q5" s="1878"/>
      <c r="R5" s="1878"/>
      <c r="S5" s="1878"/>
      <c r="T5" s="1878"/>
      <c r="U5" s="1878"/>
      <c r="V5" s="1878"/>
      <c r="W5" s="1878"/>
      <c r="X5" s="1878"/>
      <c r="Y5" s="1878"/>
      <c r="Z5" s="1878"/>
      <c r="AA5" s="1878"/>
      <c r="AB5" s="1878"/>
      <c r="AC5" s="1878"/>
      <c r="AD5" s="1878"/>
      <c r="AE5" s="1878"/>
      <c r="AF5" s="1878"/>
      <c r="AG5" s="1878"/>
      <c r="AH5" s="1878"/>
      <c r="AI5" s="1878"/>
      <c r="AJ5" s="1878"/>
      <c r="AK5" s="1878"/>
      <c r="AL5" s="1878"/>
      <c r="AM5" s="1878"/>
      <c r="AN5" s="1878"/>
      <c r="AO5" s="1878"/>
      <c r="AP5" s="1878"/>
      <c r="AQ5" s="1878"/>
      <c r="AR5" s="1878"/>
      <c r="AS5" s="1878"/>
      <c r="AT5" s="1878"/>
      <c r="AU5" s="1878"/>
      <c r="AV5" s="1878"/>
      <c r="AW5" s="1878"/>
      <c r="AX5" s="1878"/>
    </row>
    <row r="6" spans="1:16384" s="1068" customFormat="1" ht="15.75" customHeight="1" x14ac:dyDescent="0.25">
      <c r="A6" s="1879" t="s">
        <v>1266</v>
      </c>
      <c r="B6" s="1879"/>
      <c r="C6" s="1879"/>
      <c r="D6" s="1879"/>
      <c r="E6" s="1879"/>
      <c r="F6" s="1879"/>
      <c r="G6" s="1879"/>
      <c r="H6" s="1879"/>
      <c r="I6" s="1879"/>
      <c r="J6" s="1879"/>
      <c r="K6" s="1879"/>
      <c r="L6" s="1879"/>
      <c r="M6" s="1879"/>
      <c r="N6" s="1879"/>
      <c r="O6" s="1879"/>
      <c r="P6" s="1879"/>
      <c r="Q6" s="1879"/>
      <c r="R6" s="1879"/>
      <c r="S6" s="1879"/>
      <c r="T6" s="1879"/>
      <c r="U6" s="1879"/>
      <c r="V6" s="1879"/>
      <c r="W6" s="1879"/>
      <c r="X6" s="1879"/>
      <c r="Y6" s="1879"/>
      <c r="Z6" s="1879"/>
      <c r="AA6" s="1879"/>
      <c r="AB6" s="1879"/>
      <c r="AC6" s="1879"/>
      <c r="AD6" s="1879"/>
      <c r="AE6" s="1879"/>
      <c r="AF6" s="1879"/>
      <c r="AG6" s="1879"/>
      <c r="AH6" s="1879"/>
      <c r="AI6" s="1879"/>
      <c r="AJ6" s="1879"/>
      <c r="AK6" s="1879"/>
      <c r="AL6" s="1879"/>
      <c r="AM6" s="1879"/>
      <c r="AN6" s="1879"/>
      <c r="AO6" s="1879"/>
      <c r="AP6" s="1879"/>
      <c r="AQ6" s="1879"/>
      <c r="AR6" s="1879"/>
      <c r="AS6" s="1879"/>
      <c r="AT6" s="1879"/>
      <c r="AU6" s="1879"/>
      <c r="AV6" s="1879"/>
      <c r="AW6" s="1879"/>
      <c r="AX6" s="1879"/>
    </row>
    <row r="7" spans="1:16384" ht="6.6" customHeight="1" x14ac:dyDescent="0.25"/>
    <row r="8" spans="1:16384" ht="18.75" thickBot="1" x14ac:dyDescent="0.3">
      <c r="A8" s="674" t="s">
        <v>1260</v>
      </c>
      <c r="B8" s="673"/>
      <c r="C8" s="673"/>
      <c r="D8" s="673"/>
      <c r="E8" s="673"/>
      <c r="F8" s="673"/>
      <c r="G8" s="673"/>
      <c r="H8" s="673"/>
      <c r="I8" s="673"/>
      <c r="J8" s="673"/>
      <c r="K8" s="673"/>
      <c r="L8" s="673"/>
      <c r="M8" s="673"/>
      <c r="N8" s="673"/>
      <c r="O8" s="673"/>
      <c r="P8" s="673"/>
      <c r="Q8" s="673"/>
      <c r="R8" s="673"/>
      <c r="S8" s="673"/>
      <c r="T8" s="673"/>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c r="AT8" s="673"/>
      <c r="AU8" s="673"/>
      <c r="AV8" s="673"/>
      <c r="AW8" s="673"/>
      <c r="AX8" s="673"/>
    </row>
    <row r="9" spans="1:16384" ht="15.75" thickTop="1" x14ac:dyDescent="0.25">
      <c r="A9" s="672"/>
      <c r="B9" s="672"/>
      <c r="C9" s="672"/>
      <c r="D9" s="672"/>
      <c r="E9" s="672"/>
      <c r="F9" s="672"/>
      <c r="G9" s="672"/>
      <c r="H9" s="672"/>
      <c r="I9" s="672"/>
      <c r="J9" s="672"/>
      <c r="K9" s="672"/>
      <c r="L9" s="672"/>
      <c r="M9" s="672"/>
      <c r="N9" s="672"/>
      <c r="O9" s="672"/>
      <c r="P9" s="672"/>
      <c r="Q9" s="672"/>
      <c r="R9" s="672"/>
      <c r="S9" s="672"/>
      <c r="T9" s="672"/>
      <c r="U9" s="672"/>
      <c r="V9" s="672"/>
      <c r="W9" s="672"/>
      <c r="X9" s="672"/>
      <c r="Y9" s="672"/>
      <c r="Z9" s="672"/>
      <c r="AA9" s="672"/>
      <c r="AB9" s="672"/>
      <c r="AC9" s="672"/>
      <c r="AD9" s="672"/>
      <c r="AE9" s="672"/>
      <c r="AF9" s="672"/>
      <c r="AG9" s="672"/>
      <c r="AH9" s="672"/>
      <c r="AI9" s="672"/>
      <c r="AJ9" s="672"/>
      <c r="AK9" s="672"/>
      <c r="AL9" s="672"/>
      <c r="AM9" s="672"/>
      <c r="AN9" s="672"/>
      <c r="AO9" s="672"/>
      <c r="AP9" s="672"/>
      <c r="AQ9" s="672"/>
      <c r="AR9" s="672"/>
      <c r="AS9" s="672"/>
      <c r="AT9" s="672"/>
      <c r="AU9" s="672"/>
      <c r="AV9" s="672"/>
      <c r="AW9" s="672"/>
      <c r="AX9" s="672"/>
    </row>
    <row r="10" spans="1:16384" ht="15.75" thickBot="1" x14ac:dyDescent="0.3">
      <c r="B10" s="670"/>
      <c r="D10" s="669" t="s">
        <v>735</v>
      </c>
      <c r="E10" s="668"/>
      <c r="G10" s="669" t="s">
        <v>736</v>
      </c>
      <c r="H10" s="668"/>
      <c r="J10" s="669" t="s">
        <v>737</v>
      </c>
      <c r="K10" s="668"/>
      <c r="M10" s="669" t="s">
        <v>738</v>
      </c>
      <c r="N10" s="668"/>
      <c r="P10" s="669" t="s">
        <v>739</v>
      </c>
      <c r="Q10" s="668"/>
      <c r="S10" s="669" t="s">
        <v>740</v>
      </c>
      <c r="T10" s="668"/>
      <c r="V10" s="669" t="s">
        <v>741</v>
      </c>
      <c r="W10" s="668"/>
      <c r="Y10" s="669" t="s">
        <v>742</v>
      </c>
      <c r="Z10" s="668"/>
      <c r="AB10" s="669" t="s">
        <v>743</v>
      </c>
      <c r="AC10" s="668"/>
      <c r="AE10" s="669" t="s">
        <v>1220</v>
      </c>
      <c r="AF10" s="668"/>
      <c r="AH10" s="669" t="s">
        <v>1221</v>
      </c>
      <c r="AI10" s="668"/>
      <c r="AK10" s="669" t="s">
        <v>1222</v>
      </c>
      <c r="AL10" s="1092"/>
      <c r="AM10" s="1092"/>
      <c r="AN10" s="669" t="s">
        <v>1261</v>
      </c>
      <c r="AO10" s="1092"/>
      <c r="AQ10" s="669" t="s">
        <v>1262</v>
      </c>
      <c r="AR10" s="668"/>
      <c r="AT10" s="669" t="s">
        <v>1263</v>
      </c>
      <c r="AU10" s="668"/>
      <c r="AW10" s="669" t="s">
        <v>1264</v>
      </c>
      <c r="AX10" s="668"/>
    </row>
    <row r="11" spans="1:16384" ht="16.5" thickTop="1" thickBot="1" x14ac:dyDescent="0.3">
      <c r="A11" s="667" t="s">
        <v>461</v>
      </c>
      <c r="B11" s="667"/>
      <c r="D11" s="666" t="s">
        <v>68</v>
      </c>
      <c r="E11" s="666" t="s">
        <v>49</v>
      </c>
      <c r="G11" s="666" t="s">
        <v>68</v>
      </c>
      <c r="H11" s="666" t="s">
        <v>49</v>
      </c>
      <c r="J11" s="666" t="s">
        <v>68</v>
      </c>
      <c r="K11" s="666" t="s">
        <v>49</v>
      </c>
      <c r="M11" s="666" t="s">
        <v>68</v>
      </c>
      <c r="N11" s="666" t="s">
        <v>49</v>
      </c>
      <c r="P11" s="666" t="s">
        <v>68</v>
      </c>
      <c r="Q11" s="666" t="s">
        <v>49</v>
      </c>
      <c r="S11" s="666" t="s">
        <v>68</v>
      </c>
      <c r="T11" s="666" t="s">
        <v>49</v>
      </c>
      <c r="V11" s="666" t="s">
        <v>68</v>
      </c>
      <c r="W11" s="666" t="s">
        <v>49</v>
      </c>
      <c r="Y11" s="666" t="s">
        <v>68</v>
      </c>
      <c r="Z11" s="666" t="s">
        <v>49</v>
      </c>
      <c r="AB11" s="666" t="s">
        <v>68</v>
      </c>
      <c r="AC11" s="666" t="s">
        <v>49</v>
      </c>
      <c r="AE11" s="666" t="s">
        <v>68</v>
      </c>
      <c r="AF11" s="666" t="s">
        <v>49</v>
      </c>
      <c r="AH11" s="666" t="s">
        <v>68</v>
      </c>
      <c r="AI11" s="666" t="s">
        <v>49</v>
      </c>
      <c r="AK11" s="666" t="s">
        <v>68</v>
      </c>
      <c r="AL11" s="666" t="s">
        <v>49</v>
      </c>
      <c r="AN11" s="666" t="s">
        <v>68</v>
      </c>
      <c r="AO11" s="666" t="s">
        <v>49</v>
      </c>
      <c r="AQ11" s="666" t="s">
        <v>68</v>
      </c>
      <c r="AR11" s="666" t="s">
        <v>49</v>
      </c>
      <c r="AT11" s="666" t="s">
        <v>68</v>
      </c>
      <c r="AU11" s="666" t="s">
        <v>49</v>
      </c>
      <c r="AW11" s="666" t="s">
        <v>68</v>
      </c>
      <c r="AX11" s="666" t="s">
        <v>49</v>
      </c>
    </row>
    <row r="12" spans="1:16384" ht="15.75" thickTop="1" x14ac:dyDescent="0.25">
      <c r="A12" s="665"/>
      <c r="D12" s="664"/>
      <c r="E12" s="663"/>
      <c r="G12" s="664"/>
      <c r="H12" s="663"/>
      <c r="J12" s="664"/>
      <c r="K12" s="663"/>
      <c r="M12" s="664"/>
      <c r="N12" s="663"/>
      <c r="P12" s="664"/>
      <c r="Q12" s="663"/>
      <c r="S12" s="664"/>
      <c r="T12" s="663"/>
      <c r="V12" s="664"/>
      <c r="W12" s="663"/>
      <c r="Y12" s="664"/>
      <c r="Z12" s="663"/>
      <c r="AB12" s="664"/>
      <c r="AC12" s="657"/>
      <c r="AE12" s="664"/>
      <c r="AF12" s="663"/>
      <c r="AH12" s="664"/>
      <c r="AI12" s="663"/>
      <c r="AK12" s="664"/>
      <c r="AL12" s="663"/>
      <c r="AM12" s="663"/>
      <c r="AN12" s="664"/>
      <c r="AO12" s="663"/>
      <c r="AQ12" s="662"/>
      <c r="AR12" s="662"/>
      <c r="AT12" s="662"/>
      <c r="AU12" s="662"/>
      <c r="AW12" s="662"/>
      <c r="AX12" s="662"/>
    </row>
    <row r="13" spans="1:16384" x14ac:dyDescent="0.25">
      <c r="A13" s="659" t="s">
        <v>460</v>
      </c>
      <c r="B13" s="659"/>
      <c r="D13" s="658">
        <v>2375</v>
      </c>
      <c r="E13" s="657">
        <v>13039.4899881</v>
      </c>
      <c r="G13" s="658">
        <v>618</v>
      </c>
      <c r="H13" s="657">
        <v>3612.4700453600003</v>
      </c>
      <c r="J13" s="658">
        <v>279</v>
      </c>
      <c r="K13" s="657">
        <v>2426.7084086700002</v>
      </c>
      <c r="M13" s="658">
        <v>457</v>
      </c>
      <c r="N13" s="657">
        <v>3704.0211290700004</v>
      </c>
      <c r="P13" s="658">
        <v>339</v>
      </c>
      <c r="Q13" s="657">
        <v>2262.4854118899998</v>
      </c>
      <c r="S13" s="658">
        <v>667</v>
      </c>
      <c r="T13" s="657">
        <v>5432.8165837899996</v>
      </c>
      <c r="V13" s="658">
        <v>624</v>
      </c>
      <c r="W13" s="657">
        <v>5363.5022815200009</v>
      </c>
      <c r="Y13" s="658">
        <v>568</v>
      </c>
      <c r="Z13" s="657">
        <v>4842.5501158900006</v>
      </c>
      <c r="AA13" s="658"/>
      <c r="AB13" s="658">
        <v>1181</v>
      </c>
      <c r="AC13" s="658">
        <v>11428.041665729999</v>
      </c>
      <c r="AE13" s="658">
        <v>418</v>
      </c>
      <c r="AF13" s="657">
        <v>4912.51071495</v>
      </c>
      <c r="AH13" s="658">
        <v>89</v>
      </c>
      <c r="AI13" s="657">
        <v>1641.8521011400001</v>
      </c>
      <c r="AK13" s="658">
        <v>148</v>
      </c>
      <c r="AL13" s="657">
        <v>2342.1728275700002</v>
      </c>
      <c r="AM13" s="663"/>
      <c r="AN13" s="1524">
        <v>267</v>
      </c>
      <c r="AO13" s="1525">
        <v>3871.5159813099999</v>
      </c>
      <c r="AQ13" s="656">
        <v>-0.36124401913875603</v>
      </c>
      <c r="AR13" s="656">
        <v>-0.21190686271115755</v>
      </c>
      <c r="AT13" s="656">
        <v>2</v>
      </c>
      <c r="AU13" s="656">
        <v>1.3580174965953753</v>
      </c>
      <c r="AW13" s="656">
        <v>0.80405405405405395</v>
      </c>
      <c r="AX13" s="656">
        <v>0.65295913936747807</v>
      </c>
    </row>
    <row r="14" spans="1:16384" x14ac:dyDescent="0.25">
      <c r="A14" s="661"/>
      <c r="B14" s="661"/>
      <c r="D14" s="660"/>
      <c r="E14" s="657"/>
      <c r="G14" s="660"/>
      <c r="H14" s="657"/>
      <c r="J14" s="660"/>
      <c r="K14" s="657"/>
      <c r="M14" s="660"/>
      <c r="N14" s="657"/>
      <c r="P14" s="660"/>
      <c r="Q14" s="657"/>
      <c r="S14" s="660"/>
      <c r="T14" s="657"/>
      <c r="V14" s="660"/>
      <c r="W14" s="657"/>
      <c r="Y14" s="660"/>
      <c r="Z14" s="657"/>
      <c r="AB14" s="660"/>
      <c r="AC14" s="657"/>
      <c r="AE14" s="660"/>
      <c r="AF14" s="657"/>
      <c r="AH14" s="660"/>
      <c r="AI14" s="657"/>
      <c r="AK14" s="660"/>
      <c r="AL14" s="657"/>
      <c r="AM14" s="663"/>
      <c r="AN14" s="1526"/>
      <c r="AO14" s="1525"/>
      <c r="AQ14" s="656"/>
      <c r="AR14" s="656"/>
      <c r="AT14" s="656"/>
      <c r="AU14" s="656"/>
      <c r="AW14" s="656"/>
      <c r="AX14" s="656"/>
    </row>
    <row r="15" spans="1:16384" x14ac:dyDescent="0.25">
      <c r="A15" s="659" t="s">
        <v>459</v>
      </c>
      <c r="B15" s="659"/>
      <c r="D15" s="658">
        <v>562</v>
      </c>
      <c r="E15" s="657">
        <v>3346.2041872300001</v>
      </c>
      <c r="G15" s="658">
        <v>423</v>
      </c>
      <c r="H15" s="657">
        <v>2605.3926840900003</v>
      </c>
      <c r="J15" s="658">
        <v>449</v>
      </c>
      <c r="K15" s="657">
        <v>2713.7594928600001</v>
      </c>
      <c r="M15" s="658">
        <v>717</v>
      </c>
      <c r="N15" s="657">
        <v>6191.5843910900003</v>
      </c>
      <c r="P15" s="658">
        <v>665</v>
      </c>
      <c r="Q15" s="657">
        <v>4699.0360507700007</v>
      </c>
      <c r="S15" s="658">
        <v>719</v>
      </c>
      <c r="T15" s="657">
        <v>5154.8752754699999</v>
      </c>
      <c r="V15" s="658">
        <v>864</v>
      </c>
      <c r="W15" s="657">
        <v>6285.1338306099997</v>
      </c>
      <c r="Y15" s="658">
        <v>852</v>
      </c>
      <c r="Z15" s="657">
        <v>8737.7452502600008</v>
      </c>
      <c r="AB15" s="658">
        <v>809</v>
      </c>
      <c r="AC15" s="657">
        <v>7610.1555466999998</v>
      </c>
      <c r="AE15" s="658">
        <v>556</v>
      </c>
      <c r="AF15" s="657">
        <v>5880.9814517900004</v>
      </c>
      <c r="AH15" s="658">
        <v>947</v>
      </c>
      <c r="AI15" s="657">
        <v>11742.60825281</v>
      </c>
      <c r="AK15" s="658">
        <v>845</v>
      </c>
      <c r="AL15" s="657">
        <v>9247.7704987500001</v>
      </c>
      <c r="AM15" s="663"/>
      <c r="AN15" s="1524">
        <v>904</v>
      </c>
      <c r="AO15" s="1525">
        <v>11918.790463059999</v>
      </c>
      <c r="AQ15" s="656">
        <v>0.62589928057553967</v>
      </c>
      <c r="AR15" s="656">
        <v>1.0266669025851569</v>
      </c>
      <c r="AT15" s="656">
        <v>-4.5406546990496288E-2</v>
      </c>
      <c r="AU15" s="656">
        <v>1.500366924084684E-2</v>
      </c>
      <c r="AW15" s="656">
        <v>6.9822485207100549E-2</v>
      </c>
      <c r="AX15" s="656">
        <v>0.28882853058161784</v>
      </c>
    </row>
    <row r="16" spans="1:16384" x14ac:dyDescent="0.25">
      <c r="A16" s="1257"/>
      <c r="B16" s="1257"/>
      <c r="C16" s="1257"/>
      <c r="D16" s="1257"/>
      <c r="E16" s="1257"/>
      <c r="F16" s="1257"/>
      <c r="G16" s="1257"/>
      <c r="H16" s="1257"/>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c r="AK16" s="1257"/>
      <c r="AL16" s="1257"/>
      <c r="AM16" s="1257"/>
      <c r="AN16" s="1257"/>
      <c r="AO16" s="1257"/>
      <c r="AP16" s="1257"/>
      <c r="AQ16" s="1257"/>
      <c r="AR16" s="1257"/>
      <c r="AS16" s="1257"/>
      <c r="AT16" s="1257"/>
      <c r="AU16" s="1258"/>
      <c r="AV16" s="1257"/>
      <c r="AW16" s="1257"/>
      <c r="AX16" s="1258"/>
    </row>
    <row r="17" spans="4:50" x14ac:dyDescent="0.25">
      <c r="D17" s="1259"/>
      <c r="E17" s="1260"/>
      <c r="F17" s="671"/>
      <c r="G17" s="1259"/>
      <c r="H17" s="1260"/>
      <c r="I17" s="671"/>
      <c r="J17" s="1261"/>
      <c r="K17" s="1260"/>
      <c r="L17" s="671"/>
      <c r="M17" s="1261"/>
      <c r="N17" s="1260"/>
      <c r="O17" s="671"/>
      <c r="P17" s="1261"/>
      <c r="Q17" s="1260"/>
      <c r="R17" s="671"/>
      <c r="S17" s="1261"/>
      <c r="T17" s="1260"/>
      <c r="U17" s="671"/>
      <c r="V17" s="1261"/>
      <c r="W17" s="1260"/>
      <c r="X17" s="671"/>
      <c r="Y17" s="1261"/>
      <c r="Z17" s="1260"/>
      <c r="AA17" s="671"/>
      <c r="AB17" s="1261"/>
      <c r="AC17" s="1260"/>
      <c r="AD17" s="671"/>
      <c r="AE17" s="1261"/>
      <c r="AF17" s="1260"/>
      <c r="AG17" s="671"/>
      <c r="AH17" s="1261"/>
      <c r="AI17" s="1260"/>
      <c r="AJ17" s="671"/>
      <c r="AK17" s="1261"/>
      <c r="AL17" s="1260"/>
      <c r="AM17" s="1260"/>
      <c r="AN17" s="1260"/>
      <c r="AO17" s="1260"/>
      <c r="AP17" s="671"/>
      <c r="AR17" s="1262"/>
      <c r="AS17" s="671"/>
      <c r="AU17" s="1262"/>
      <c r="AV17" s="671"/>
      <c r="AX17" s="1262"/>
    </row>
    <row r="18" spans="4:50" x14ac:dyDescent="0.25">
      <c r="D18" s="658"/>
      <c r="I18" s="671"/>
      <c r="J18" s="672"/>
      <c r="K18" s="1263"/>
      <c r="L18" s="671"/>
      <c r="M18" s="672"/>
      <c r="N18" s="1260"/>
      <c r="O18" s="671"/>
      <c r="AQ18" s="1527"/>
    </row>
    <row r="19" spans="4:50" ht="18.75" thickBot="1" x14ac:dyDescent="0.3">
      <c r="K19" s="1528"/>
      <c r="AE19" s="674" t="s">
        <v>463</v>
      </c>
      <c r="AF19" s="673"/>
      <c r="AG19" s="673"/>
      <c r="AH19" s="673"/>
      <c r="AI19" s="673"/>
      <c r="AJ19" s="673"/>
      <c r="AK19" s="673"/>
      <c r="AL19" s="673"/>
      <c r="AM19" s="673"/>
      <c r="AN19" s="673"/>
      <c r="AO19" s="673"/>
      <c r="AP19" s="673"/>
      <c r="AQ19" s="673"/>
      <c r="AR19" s="673"/>
      <c r="AS19" s="673"/>
    </row>
    <row r="20" spans="4:50" ht="15.75" thickTop="1" x14ac:dyDescent="0.25">
      <c r="AE20" s="672"/>
      <c r="AF20" s="672"/>
      <c r="AG20" s="672"/>
      <c r="AH20" s="672"/>
      <c r="AI20" s="672"/>
      <c r="AJ20" s="672"/>
      <c r="AK20" s="672"/>
      <c r="AL20" s="672"/>
      <c r="AM20" s="672"/>
      <c r="AN20" s="672"/>
      <c r="AO20" s="672"/>
      <c r="AP20" s="672"/>
      <c r="AQ20" s="672"/>
      <c r="AR20" s="672"/>
      <c r="AS20" s="672"/>
    </row>
    <row r="21" spans="4:50" x14ac:dyDescent="0.25">
      <c r="AH21" s="1522" t="s">
        <v>744</v>
      </c>
      <c r="AI21" s="1522"/>
      <c r="AJ21" s="671"/>
      <c r="AK21" s="1522" t="s">
        <v>988</v>
      </c>
      <c r="AL21" s="1522"/>
      <c r="AM21" s="671"/>
      <c r="AN21" s="1527"/>
      <c r="AS21" s="671"/>
    </row>
    <row r="22" spans="4:50" ht="15.75" thickBot="1" x14ac:dyDescent="0.3">
      <c r="AF22" s="670"/>
      <c r="AH22" s="669" t="s">
        <v>1222</v>
      </c>
      <c r="AI22" s="668"/>
      <c r="AK22" s="669" t="s">
        <v>1222</v>
      </c>
      <c r="AL22" s="668"/>
      <c r="AN22" s="1093" t="s">
        <v>462</v>
      </c>
      <c r="AO22" s="668"/>
      <c r="AP22" s="668"/>
      <c r="AQ22" s="668"/>
      <c r="AR22" s="668"/>
    </row>
    <row r="23" spans="4:50" ht="16.5" thickTop="1" thickBot="1" x14ac:dyDescent="0.3">
      <c r="AE23" s="667" t="s">
        <v>461</v>
      </c>
      <c r="AF23" s="667"/>
      <c r="AH23" s="666" t="s">
        <v>68</v>
      </c>
      <c r="AI23" s="666" t="s">
        <v>49</v>
      </c>
      <c r="AK23" s="666" t="s">
        <v>68</v>
      </c>
      <c r="AL23" s="666" t="s">
        <v>49</v>
      </c>
      <c r="AN23" s="666" t="s">
        <v>68</v>
      </c>
      <c r="AO23" s="666" t="s">
        <v>49</v>
      </c>
      <c r="AP23" s="1264"/>
      <c r="AQ23" s="1264"/>
      <c r="AR23" s="1264"/>
    </row>
    <row r="24" spans="4:50" ht="15.75" thickTop="1" x14ac:dyDescent="0.25">
      <c r="AE24" s="665"/>
      <c r="AH24" s="664"/>
      <c r="AI24" s="663"/>
      <c r="AK24" s="664"/>
      <c r="AL24" s="663"/>
      <c r="AN24" s="662"/>
      <c r="AO24" s="662"/>
      <c r="AP24" s="662"/>
      <c r="AQ24" s="662"/>
      <c r="AR24" s="662"/>
    </row>
    <row r="25" spans="4:50" x14ac:dyDescent="0.25">
      <c r="AE25" s="659" t="s">
        <v>460</v>
      </c>
      <c r="AF25" s="659"/>
      <c r="AH25" s="658">
        <v>1169</v>
      </c>
      <c r="AI25" s="657">
        <v>14646.412504111187</v>
      </c>
      <c r="AK25" s="658">
        <v>267</v>
      </c>
      <c r="AL25" s="657">
        <v>3871.5159813099999</v>
      </c>
      <c r="AN25" s="656">
        <v>-0.77159965782720275</v>
      </c>
      <c r="AO25" s="656">
        <v>-0.73566796782329591</v>
      </c>
      <c r="AP25" s="656"/>
      <c r="AQ25" s="656"/>
      <c r="AR25" s="656"/>
    </row>
    <row r="26" spans="4:50" x14ac:dyDescent="0.25">
      <c r="AE26" s="661"/>
      <c r="AF26" s="661"/>
      <c r="AH26" s="660"/>
      <c r="AI26" s="657"/>
      <c r="AK26" s="660"/>
      <c r="AL26" s="657"/>
      <c r="AN26" s="656"/>
      <c r="AO26" s="656"/>
      <c r="AP26" s="656"/>
      <c r="AQ26" s="656"/>
      <c r="AR26" s="656"/>
    </row>
    <row r="27" spans="4:50" x14ac:dyDescent="0.25">
      <c r="AE27" s="659" t="s">
        <v>459</v>
      </c>
      <c r="AF27" s="659"/>
      <c r="AH27" s="658">
        <v>1169</v>
      </c>
      <c r="AI27" s="657">
        <v>14646.412504111187</v>
      </c>
      <c r="AK27" s="658">
        <v>904</v>
      </c>
      <c r="AL27" s="657">
        <v>11918.790463059999</v>
      </c>
      <c r="AN27" s="656">
        <v>-0.22668947818648422</v>
      </c>
      <c r="AO27" s="656">
        <v>-0.18623140924684156</v>
      </c>
      <c r="AP27" s="656"/>
      <c r="AQ27" s="656"/>
      <c r="AR27" s="656"/>
    </row>
    <row r="28" spans="4:50" x14ac:dyDescent="0.25">
      <c r="AE28" s="1257"/>
      <c r="AF28" s="1257"/>
      <c r="AG28" s="1257"/>
      <c r="AH28" s="1257"/>
      <c r="AI28" s="1257"/>
      <c r="AJ28" s="1257"/>
      <c r="AK28" s="1257"/>
      <c r="AL28" s="1257"/>
      <c r="AM28" s="1257"/>
      <c r="AN28" s="1257"/>
      <c r="AO28" s="1258"/>
      <c r="AP28" s="1258"/>
      <c r="AQ28" s="1258"/>
      <c r="AR28" s="1258"/>
      <c r="AS28" s="1257"/>
    </row>
    <row r="29" spans="4:50" x14ac:dyDescent="0.25">
      <c r="AH29" s="1527"/>
      <c r="AI29" s="1527"/>
      <c r="AK29" s="1527"/>
      <c r="AL29" s="1527"/>
    </row>
    <row r="30" spans="4:50" x14ac:dyDescent="0.25">
      <c r="S30" s="1529"/>
      <c r="AE30" s="1527"/>
      <c r="AF30" s="1530"/>
      <c r="AH30" s="1527"/>
      <c r="AI30" s="1530"/>
      <c r="AK30" s="1527"/>
      <c r="AL30" s="1530"/>
      <c r="AN30" s="1527"/>
      <c r="AO30" s="1530"/>
      <c r="AP30" s="1530"/>
      <c r="AQ30" s="1530"/>
      <c r="AR30" s="1530"/>
      <c r="AT30" s="1527"/>
      <c r="AU30" s="1530"/>
    </row>
    <row r="48" spans="50:50" x14ac:dyDescent="0.25">
      <c r="AX48" s="1531"/>
    </row>
    <row r="49" spans="13:50" x14ac:dyDescent="0.25">
      <c r="AX49" s="1531"/>
    </row>
    <row r="50" spans="13:50" x14ac:dyDescent="0.25">
      <c r="AE50" s="1532" t="s">
        <v>745</v>
      </c>
    </row>
    <row r="51" spans="13:50" x14ac:dyDescent="0.25">
      <c r="AE51" s="1533" t="s">
        <v>458</v>
      </c>
      <c r="AF51" s="1534" t="s">
        <v>457</v>
      </c>
      <c r="AH51" s="1534" t="s">
        <v>456</v>
      </c>
    </row>
    <row r="52" spans="13:50" hidden="1" x14ac:dyDescent="0.25">
      <c r="AE52" s="1535">
        <v>2011</v>
      </c>
      <c r="AF52" s="1536">
        <v>2375</v>
      </c>
      <c r="AH52" s="1536">
        <v>562</v>
      </c>
    </row>
    <row r="53" spans="13:50" hidden="1" x14ac:dyDescent="0.25">
      <c r="AE53" s="1535">
        <v>2012</v>
      </c>
      <c r="AF53" s="1536">
        <v>618</v>
      </c>
      <c r="AH53" s="1536">
        <v>423</v>
      </c>
    </row>
    <row r="54" spans="13:50" hidden="1" x14ac:dyDescent="0.25">
      <c r="AE54" s="1535">
        <v>2013</v>
      </c>
      <c r="AF54" s="1536">
        <v>279</v>
      </c>
      <c r="AH54" s="1536">
        <v>449</v>
      </c>
    </row>
    <row r="55" spans="13:50" hidden="1" x14ac:dyDescent="0.25">
      <c r="AE55" s="1535">
        <v>2014</v>
      </c>
      <c r="AF55" s="1536">
        <v>457</v>
      </c>
      <c r="AH55" s="1536">
        <v>717</v>
      </c>
    </row>
    <row r="56" spans="13:50" hidden="1" x14ac:dyDescent="0.25">
      <c r="AE56" s="1535">
        <v>2015</v>
      </c>
      <c r="AF56" s="1536">
        <v>339</v>
      </c>
      <c r="AH56" s="1536">
        <v>665</v>
      </c>
      <c r="AJ56" s="1537"/>
      <c r="AS56" s="1537"/>
      <c r="AT56" s="1537"/>
    </row>
    <row r="57" spans="13:50" hidden="1" x14ac:dyDescent="0.25">
      <c r="M57" s="1537"/>
      <c r="AE57" s="1535">
        <v>2016</v>
      </c>
      <c r="AF57" s="1536">
        <v>667</v>
      </c>
      <c r="AH57" s="1536">
        <v>719</v>
      </c>
    </row>
    <row r="58" spans="13:50" hidden="1" x14ac:dyDescent="0.25">
      <c r="AE58" s="1535">
        <v>2017</v>
      </c>
      <c r="AF58" s="1536">
        <v>11086</v>
      </c>
      <c r="AH58" s="1536">
        <v>11155</v>
      </c>
    </row>
    <row r="59" spans="13:50" hidden="1" x14ac:dyDescent="0.25">
      <c r="AE59" s="1535">
        <v>2018</v>
      </c>
      <c r="AF59" s="1536">
        <v>12187</v>
      </c>
      <c r="AH59" s="1536">
        <v>11461</v>
      </c>
    </row>
    <row r="60" spans="13:50" hidden="1" x14ac:dyDescent="0.25">
      <c r="AE60" s="1535">
        <v>2019</v>
      </c>
      <c r="AF60" s="1536">
        <v>14251</v>
      </c>
      <c r="AH60" s="1536">
        <v>12844</v>
      </c>
    </row>
    <row r="61" spans="13:50" hidden="1" x14ac:dyDescent="0.25">
      <c r="AE61" s="1535">
        <v>2020</v>
      </c>
      <c r="AF61" s="1536">
        <v>10311</v>
      </c>
      <c r="AH61" s="1536">
        <v>12873</v>
      </c>
    </row>
    <row r="62" spans="13:50" hidden="1" x14ac:dyDescent="0.25">
      <c r="AE62" s="1535">
        <v>2021</v>
      </c>
      <c r="AF62" s="1536">
        <v>10311</v>
      </c>
      <c r="AH62" s="1536">
        <v>12873</v>
      </c>
    </row>
    <row r="63" spans="13:50" x14ac:dyDescent="0.25">
      <c r="AE63" s="1535">
        <v>2023</v>
      </c>
      <c r="AF63" s="1536">
        <v>418</v>
      </c>
      <c r="AH63" s="1536">
        <v>556</v>
      </c>
    </row>
    <row r="64" spans="13:50" x14ac:dyDescent="0.25">
      <c r="AE64" s="1535">
        <v>2024</v>
      </c>
      <c r="AF64" s="1536">
        <v>89</v>
      </c>
      <c r="AH64" s="1536">
        <v>947</v>
      </c>
    </row>
    <row r="65" spans="31:34" x14ac:dyDescent="0.25">
      <c r="AE65" s="1535">
        <v>2025</v>
      </c>
      <c r="AF65" s="1536">
        <v>148</v>
      </c>
      <c r="AH65" s="1536">
        <v>845</v>
      </c>
    </row>
    <row r="66" spans="31:34" x14ac:dyDescent="0.25">
      <c r="AE66" s="1535">
        <v>2026</v>
      </c>
      <c r="AF66" s="1536">
        <v>267</v>
      </c>
      <c r="AH66" s="1536">
        <v>904</v>
      </c>
    </row>
    <row r="69" spans="31:34" x14ac:dyDescent="0.25">
      <c r="AE69" s="1532" t="s">
        <v>1038</v>
      </c>
    </row>
    <row r="70" spans="31:34" x14ac:dyDescent="0.25">
      <c r="AE70" s="1533" t="s">
        <v>458</v>
      </c>
      <c r="AF70" s="1534" t="s">
        <v>457</v>
      </c>
      <c r="AH70" s="1534" t="s">
        <v>456</v>
      </c>
    </row>
    <row r="71" spans="31:34" x14ac:dyDescent="0.25">
      <c r="AE71" s="1535">
        <v>2017</v>
      </c>
      <c r="AF71" s="1536">
        <v>11086</v>
      </c>
      <c r="AH71" s="1536">
        <v>11155</v>
      </c>
    </row>
    <row r="72" spans="31:34" x14ac:dyDescent="0.25">
      <c r="AE72" s="1535">
        <v>2018</v>
      </c>
      <c r="AF72" s="1536">
        <v>12187</v>
      </c>
      <c r="AH72" s="1536">
        <v>11461</v>
      </c>
    </row>
    <row r="73" spans="31:34" x14ac:dyDescent="0.25">
      <c r="AE73" s="1535">
        <v>2019</v>
      </c>
      <c r="AF73" s="1536">
        <v>14251</v>
      </c>
      <c r="AH73" s="1536">
        <v>12844</v>
      </c>
    </row>
    <row r="74" spans="31:34" x14ac:dyDescent="0.25">
      <c r="AE74" s="1535">
        <v>2020</v>
      </c>
      <c r="AF74" s="1536">
        <v>10311</v>
      </c>
      <c r="AH74" s="1536">
        <v>12873</v>
      </c>
    </row>
    <row r="75" spans="31:34" x14ac:dyDescent="0.25">
      <c r="AE75" s="1535">
        <v>2021</v>
      </c>
      <c r="AF75" s="1536">
        <v>10311</v>
      </c>
      <c r="AH75" s="1536">
        <v>12873</v>
      </c>
    </row>
    <row r="76" spans="31:34" x14ac:dyDescent="0.25">
      <c r="AE76" s="1535">
        <v>2022</v>
      </c>
      <c r="AF76" s="1536">
        <v>9275</v>
      </c>
      <c r="AH76" s="1536">
        <v>11428</v>
      </c>
    </row>
    <row r="77" spans="31:34" x14ac:dyDescent="0.25">
      <c r="AE77" s="1535">
        <v>2023</v>
      </c>
      <c r="AF77" s="1536">
        <v>9053</v>
      </c>
      <c r="AH77" s="1536">
        <v>8369</v>
      </c>
    </row>
    <row r="78" spans="31:34" x14ac:dyDescent="0.25">
      <c r="AE78" s="1535">
        <v>2024</v>
      </c>
      <c r="AF78" s="1536">
        <v>9791</v>
      </c>
      <c r="AH78" s="1536">
        <v>9320</v>
      </c>
    </row>
    <row r="79" spans="31:34" x14ac:dyDescent="0.25">
      <c r="AE79" s="1535">
        <v>2025</v>
      </c>
      <c r="AF79" s="1536">
        <v>11595</v>
      </c>
      <c r="AH79" s="1536">
        <v>10596</v>
      </c>
    </row>
    <row r="80" spans="31:34" x14ac:dyDescent="0.25">
      <c r="AE80" s="1535">
        <v>2026</v>
      </c>
      <c r="AF80" s="1536">
        <v>267</v>
      </c>
      <c r="AH80" s="1536">
        <v>904</v>
      </c>
    </row>
  </sheetData>
  <mergeCells count="333">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 ref="VTI2:VVF2"/>
    <mergeCell ref="VVG2:VXD2"/>
    <mergeCell ref="VXE2:VZB2"/>
    <mergeCell ref="VCA2:VDX2"/>
    <mergeCell ref="VDY2:VFV2"/>
    <mergeCell ref="VFW2:VHT2"/>
    <mergeCell ref="VHU2:VJR2"/>
    <mergeCell ref="VJS2:VLP2"/>
    <mergeCell ref="VLQ2:VNN2"/>
    <mergeCell ref="UQM2:USJ2"/>
    <mergeCell ref="USK2:UUH2"/>
    <mergeCell ref="UUI2:UWF2"/>
    <mergeCell ref="UWG2:UYD2"/>
    <mergeCell ref="UYE2:VAB2"/>
    <mergeCell ref="VAC2:VBZ2"/>
    <mergeCell ref="UEY2:UGV2"/>
    <mergeCell ref="UGW2:UIT2"/>
    <mergeCell ref="UIU2:UKR2"/>
    <mergeCell ref="UKS2:UMP2"/>
    <mergeCell ref="UMQ2:UON2"/>
    <mergeCell ref="UOO2:UQL2"/>
    <mergeCell ref="TTK2:TVH2"/>
    <mergeCell ref="TVI2:TXF2"/>
    <mergeCell ref="TXG2:TZD2"/>
    <mergeCell ref="TZE2:UBB2"/>
    <mergeCell ref="UBC2:UCZ2"/>
    <mergeCell ref="UDA2:UEX2"/>
    <mergeCell ref="THW2:TJT2"/>
    <mergeCell ref="TJU2:TLR2"/>
    <mergeCell ref="TLS2:TNP2"/>
    <mergeCell ref="TNQ2:TPN2"/>
    <mergeCell ref="TPO2:TRL2"/>
    <mergeCell ref="TRM2:TTJ2"/>
    <mergeCell ref="SWI2:SYF2"/>
    <mergeCell ref="SYG2:TAD2"/>
    <mergeCell ref="TAE2:TCB2"/>
    <mergeCell ref="TCC2:TDZ2"/>
    <mergeCell ref="TEA2:TFX2"/>
    <mergeCell ref="TFY2:THV2"/>
    <mergeCell ref="SKU2:SMR2"/>
    <mergeCell ref="SMS2:SOP2"/>
    <mergeCell ref="SOQ2:SQN2"/>
    <mergeCell ref="SQO2:SSL2"/>
    <mergeCell ref="SSM2:SUJ2"/>
    <mergeCell ref="SUK2:SWH2"/>
    <mergeCell ref="RZG2:SBD2"/>
    <mergeCell ref="SBE2:SDB2"/>
    <mergeCell ref="SDC2:SEZ2"/>
    <mergeCell ref="SFA2:SGX2"/>
    <mergeCell ref="SGY2:SIV2"/>
    <mergeCell ref="SIW2:SKT2"/>
    <mergeCell ref="RNS2:RPP2"/>
    <mergeCell ref="RPQ2:RRN2"/>
    <mergeCell ref="RRO2:RTL2"/>
    <mergeCell ref="RTM2:RVJ2"/>
    <mergeCell ref="RVK2:RXH2"/>
    <mergeCell ref="RXI2:RZF2"/>
    <mergeCell ref="RCE2:REB2"/>
    <mergeCell ref="REC2:RFZ2"/>
    <mergeCell ref="RGA2:RHX2"/>
    <mergeCell ref="RHY2:RJV2"/>
    <mergeCell ref="RJW2:RLT2"/>
    <mergeCell ref="RLU2:RNR2"/>
    <mergeCell ref="QQQ2:QSN2"/>
    <mergeCell ref="QSO2:QUL2"/>
    <mergeCell ref="QUM2:QWJ2"/>
    <mergeCell ref="QWK2:QYH2"/>
    <mergeCell ref="QYI2:RAF2"/>
    <mergeCell ref="RAG2:RCD2"/>
    <mergeCell ref="QFC2:QGZ2"/>
    <mergeCell ref="QHA2:QIX2"/>
    <mergeCell ref="QIY2:QKV2"/>
    <mergeCell ref="QKW2:QMT2"/>
    <mergeCell ref="QMU2:QOR2"/>
    <mergeCell ref="QOS2:QQP2"/>
    <mergeCell ref="PTO2:PVL2"/>
    <mergeCell ref="PVM2:PXJ2"/>
    <mergeCell ref="PXK2:PZH2"/>
    <mergeCell ref="PZI2:QBF2"/>
    <mergeCell ref="QBG2:QDD2"/>
    <mergeCell ref="QDE2:QFB2"/>
    <mergeCell ref="PIA2:PJX2"/>
    <mergeCell ref="PJY2:PLV2"/>
    <mergeCell ref="PLW2:PNT2"/>
    <mergeCell ref="PNU2:PPR2"/>
    <mergeCell ref="PPS2:PRP2"/>
    <mergeCell ref="PRQ2:PTN2"/>
    <mergeCell ref="OWM2:OYJ2"/>
    <mergeCell ref="OYK2:PAH2"/>
    <mergeCell ref="PAI2:PCF2"/>
    <mergeCell ref="PCG2:PED2"/>
    <mergeCell ref="PEE2:PGB2"/>
    <mergeCell ref="PGC2:PHZ2"/>
    <mergeCell ref="OKY2:OMV2"/>
    <mergeCell ref="OMW2:OOT2"/>
    <mergeCell ref="OOU2:OQR2"/>
    <mergeCell ref="OQS2:OSP2"/>
    <mergeCell ref="OSQ2:OUN2"/>
    <mergeCell ref="OUO2:OWL2"/>
    <mergeCell ref="NZK2:OBH2"/>
    <mergeCell ref="OBI2:ODF2"/>
    <mergeCell ref="ODG2:OFD2"/>
    <mergeCell ref="OFE2:OHB2"/>
    <mergeCell ref="OHC2:OIZ2"/>
    <mergeCell ref="OJA2:OKX2"/>
    <mergeCell ref="NNW2:NPT2"/>
    <mergeCell ref="NPU2:NRR2"/>
    <mergeCell ref="NRS2:NTP2"/>
    <mergeCell ref="NTQ2:NVN2"/>
    <mergeCell ref="NVO2:NXL2"/>
    <mergeCell ref="NXM2:NZJ2"/>
    <mergeCell ref="NCI2:NEF2"/>
    <mergeCell ref="NEG2:NGD2"/>
    <mergeCell ref="NGE2:NIB2"/>
    <mergeCell ref="NIC2:NJZ2"/>
    <mergeCell ref="NKA2:NLX2"/>
    <mergeCell ref="NLY2:NNV2"/>
    <mergeCell ref="MQU2:MSR2"/>
    <mergeCell ref="MSS2:MUP2"/>
    <mergeCell ref="MUQ2:MWN2"/>
    <mergeCell ref="MWO2:MYL2"/>
    <mergeCell ref="MYM2:NAJ2"/>
    <mergeCell ref="NAK2:NCH2"/>
    <mergeCell ref="MFG2:MHD2"/>
    <mergeCell ref="MHE2:MJB2"/>
    <mergeCell ref="MJC2:MKZ2"/>
    <mergeCell ref="MLA2:MMX2"/>
    <mergeCell ref="MMY2:MOV2"/>
    <mergeCell ref="MOW2:MQT2"/>
    <mergeCell ref="LTS2:LVP2"/>
    <mergeCell ref="LVQ2:LXN2"/>
    <mergeCell ref="LXO2:LZL2"/>
    <mergeCell ref="LZM2:MBJ2"/>
    <mergeCell ref="MBK2:MDH2"/>
    <mergeCell ref="MDI2:MFF2"/>
    <mergeCell ref="LIE2:LKB2"/>
    <mergeCell ref="LKC2:LLZ2"/>
    <mergeCell ref="LMA2:LNX2"/>
    <mergeCell ref="LNY2:LPV2"/>
    <mergeCell ref="LPW2:LRT2"/>
    <mergeCell ref="LRU2:LTR2"/>
    <mergeCell ref="KWQ2:KYN2"/>
    <mergeCell ref="KYO2:LAL2"/>
    <mergeCell ref="LAM2:LCJ2"/>
    <mergeCell ref="LCK2:LEH2"/>
    <mergeCell ref="LEI2:LGF2"/>
    <mergeCell ref="LGG2:LID2"/>
    <mergeCell ref="KLC2:KMZ2"/>
    <mergeCell ref="KNA2:KOX2"/>
    <mergeCell ref="KOY2:KQV2"/>
    <mergeCell ref="KQW2:KST2"/>
    <mergeCell ref="KSU2:KUR2"/>
    <mergeCell ref="KUS2:KWP2"/>
    <mergeCell ref="JZO2:KBL2"/>
    <mergeCell ref="KBM2:KDJ2"/>
    <mergeCell ref="KDK2:KFH2"/>
    <mergeCell ref="KFI2:KHF2"/>
    <mergeCell ref="KHG2:KJD2"/>
    <mergeCell ref="KJE2:KLB2"/>
    <mergeCell ref="JOA2:JPX2"/>
    <mergeCell ref="JPY2:JRV2"/>
    <mergeCell ref="JRW2:JTT2"/>
    <mergeCell ref="JTU2:JVR2"/>
    <mergeCell ref="JVS2:JXP2"/>
    <mergeCell ref="JXQ2:JZN2"/>
    <mergeCell ref="JCM2:JEJ2"/>
    <mergeCell ref="JEK2:JGH2"/>
    <mergeCell ref="JGI2:JIF2"/>
    <mergeCell ref="JIG2:JKD2"/>
    <mergeCell ref="JKE2:JMB2"/>
    <mergeCell ref="JMC2:JNZ2"/>
    <mergeCell ref="IQY2:ISV2"/>
    <mergeCell ref="ISW2:IUT2"/>
    <mergeCell ref="IUU2:IWR2"/>
    <mergeCell ref="IWS2:IYP2"/>
    <mergeCell ref="IYQ2:JAN2"/>
    <mergeCell ref="JAO2:JCL2"/>
    <mergeCell ref="IFK2:IHH2"/>
    <mergeCell ref="IHI2:IJF2"/>
    <mergeCell ref="IJG2:ILD2"/>
    <mergeCell ref="ILE2:INB2"/>
    <mergeCell ref="INC2:IOZ2"/>
    <mergeCell ref="IPA2:IQX2"/>
    <mergeCell ref="HTW2:HVT2"/>
    <mergeCell ref="HVU2:HXR2"/>
    <mergeCell ref="HXS2:HZP2"/>
    <mergeCell ref="HZQ2:IBN2"/>
    <mergeCell ref="IBO2:IDL2"/>
    <mergeCell ref="IDM2:IFJ2"/>
    <mergeCell ref="HII2:HKF2"/>
    <mergeCell ref="HKG2:HMD2"/>
    <mergeCell ref="HME2:HOB2"/>
    <mergeCell ref="HOC2:HPZ2"/>
    <mergeCell ref="HQA2:HRX2"/>
    <mergeCell ref="HRY2:HTV2"/>
    <mergeCell ref="GWU2:GYR2"/>
    <mergeCell ref="GYS2:HAP2"/>
    <mergeCell ref="HAQ2:HCN2"/>
    <mergeCell ref="HCO2:HEL2"/>
    <mergeCell ref="HEM2:HGJ2"/>
    <mergeCell ref="HGK2:HIH2"/>
    <mergeCell ref="GLG2:GND2"/>
    <mergeCell ref="GNE2:GPB2"/>
    <mergeCell ref="GPC2:GQZ2"/>
    <mergeCell ref="GRA2:GSX2"/>
    <mergeCell ref="GSY2:GUV2"/>
    <mergeCell ref="GUW2:GWT2"/>
    <mergeCell ref="FZS2:GBP2"/>
    <mergeCell ref="GBQ2:GDN2"/>
    <mergeCell ref="GDO2:GFL2"/>
    <mergeCell ref="GFM2:GHJ2"/>
    <mergeCell ref="GHK2:GJH2"/>
    <mergeCell ref="GJI2:GLF2"/>
    <mergeCell ref="FOE2:FQB2"/>
    <mergeCell ref="FQC2:FRZ2"/>
    <mergeCell ref="FSA2:FTX2"/>
    <mergeCell ref="FTY2:FVV2"/>
    <mergeCell ref="FVW2:FXT2"/>
    <mergeCell ref="FXU2:FZR2"/>
    <mergeCell ref="FCQ2:FEN2"/>
    <mergeCell ref="FEO2:FGL2"/>
    <mergeCell ref="FGM2:FIJ2"/>
    <mergeCell ref="FIK2:FKH2"/>
    <mergeCell ref="FKI2:FMF2"/>
    <mergeCell ref="FMG2:FOD2"/>
    <mergeCell ref="ERC2:ESZ2"/>
    <mergeCell ref="ETA2:EUX2"/>
    <mergeCell ref="EUY2:EWV2"/>
    <mergeCell ref="EWW2:EYT2"/>
    <mergeCell ref="EYU2:FAR2"/>
    <mergeCell ref="FAS2:FCP2"/>
    <mergeCell ref="EFO2:EHL2"/>
    <mergeCell ref="EHM2:EJJ2"/>
    <mergeCell ref="EJK2:ELH2"/>
    <mergeCell ref="ELI2:ENF2"/>
    <mergeCell ref="ENG2:EPD2"/>
    <mergeCell ref="EPE2:ERB2"/>
    <mergeCell ref="DUA2:DVX2"/>
    <mergeCell ref="DVY2:DXV2"/>
    <mergeCell ref="DXW2:DZT2"/>
    <mergeCell ref="DZU2:EBR2"/>
    <mergeCell ref="EBS2:EDP2"/>
    <mergeCell ref="EDQ2:EFN2"/>
    <mergeCell ref="DIM2:DKJ2"/>
    <mergeCell ref="DKK2:DMH2"/>
    <mergeCell ref="DMI2:DOF2"/>
    <mergeCell ref="DOG2:DQD2"/>
    <mergeCell ref="DQE2:DSB2"/>
    <mergeCell ref="DSC2:DTZ2"/>
    <mergeCell ref="CWY2:CYV2"/>
    <mergeCell ref="CYW2:DAT2"/>
    <mergeCell ref="DAU2:DCR2"/>
    <mergeCell ref="DCS2:DEP2"/>
    <mergeCell ref="DEQ2:DGN2"/>
    <mergeCell ref="DGO2:DIL2"/>
    <mergeCell ref="CLK2:CNH2"/>
    <mergeCell ref="CNI2:CPF2"/>
    <mergeCell ref="CPG2:CRD2"/>
    <mergeCell ref="CRE2:CTB2"/>
    <mergeCell ref="CTC2:CUZ2"/>
    <mergeCell ref="CVA2:CWX2"/>
    <mergeCell ref="BZW2:CBT2"/>
    <mergeCell ref="CBU2:CDR2"/>
    <mergeCell ref="CDS2:CFP2"/>
    <mergeCell ref="CFQ2:CHN2"/>
    <mergeCell ref="CHO2:CJL2"/>
    <mergeCell ref="CJM2:CLJ2"/>
    <mergeCell ref="BOI2:BQF2"/>
    <mergeCell ref="BQG2:BSD2"/>
    <mergeCell ref="BSE2:BUB2"/>
    <mergeCell ref="BUC2:BVZ2"/>
    <mergeCell ref="BWA2:BXX2"/>
    <mergeCell ref="BXY2:BZV2"/>
    <mergeCell ref="BCU2:BER2"/>
    <mergeCell ref="BES2:BGP2"/>
    <mergeCell ref="BGQ2:BIN2"/>
    <mergeCell ref="BIO2:BKL2"/>
    <mergeCell ref="BKM2:BMJ2"/>
    <mergeCell ref="BMK2:BOH2"/>
    <mergeCell ref="ARG2:ATD2"/>
    <mergeCell ref="ATE2:AVB2"/>
    <mergeCell ref="AVC2:AWZ2"/>
    <mergeCell ref="AXA2:AYX2"/>
    <mergeCell ref="AYY2:BAV2"/>
    <mergeCell ref="BAW2:BCT2"/>
    <mergeCell ref="AFS2:AHP2"/>
    <mergeCell ref="AHQ2:AJN2"/>
    <mergeCell ref="AJO2:ALL2"/>
    <mergeCell ref="ALM2:ANJ2"/>
    <mergeCell ref="ANK2:APH2"/>
    <mergeCell ref="API2:ARF2"/>
    <mergeCell ref="UE2:WB2"/>
    <mergeCell ref="WC2:XZ2"/>
    <mergeCell ref="YA2:ZX2"/>
    <mergeCell ref="ZY2:ABV2"/>
    <mergeCell ref="ABW2:ADT2"/>
    <mergeCell ref="ADU2:AFR2"/>
    <mergeCell ref="IQ2:KN2"/>
    <mergeCell ref="KO2:ML2"/>
    <mergeCell ref="MM2:OJ2"/>
    <mergeCell ref="OK2:QH2"/>
    <mergeCell ref="QI2:SF2"/>
    <mergeCell ref="SG2:UD2"/>
    <mergeCell ref="A1:AX1"/>
    <mergeCell ref="A2:AX2"/>
    <mergeCell ref="AY2:CV2"/>
    <mergeCell ref="CW2:ET2"/>
    <mergeCell ref="EU2:GR2"/>
    <mergeCell ref="GS2:IP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C397-BDF5-4C3A-8BF5-2DB2412AEE05}">
  <dimension ref="A1:H971"/>
  <sheetViews>
    <sheetView workbookViewId="0">
      <selection activeCell="A3" sqref="A3:H971"/>
    </sheetView>
  </sheetViews>
  <sheetFormatPr baseColWidth="10" defaultRowHeight="12.75" x14ac:dyDescent="0.2"/>
  <cols>
    <col min="1" max="1" width="11.7109375" bestFit="1" customWidth="1"/>
    <col min="2" max="2" width="18.5703125" bestFit="1" customWidth="1"/>
    <col min="3" max="3" width="25.7109375" bestFit="1" customWidth="1"/>
    <col min="4" max="4" width="32.42578125" bestFit="1" customWidth="1"/>
    <col min="5" max="5" width="13.7109375" bestFit="1" customWidth="1"/>
    <col min="6" max="6" width="12.85546875" bestFit="1" customWidth="1"/>
    <col min="7" max="8" width="11.7109375" bestFit="1" customWidth="1"/>
  </cols>
  <sheetData>
    <row r="1" spans="1:8" x14ac:dyDescent="0.2">
      <c r="A1" s="1427" t="s">
        <v>1175</v>
      </c>
    </row>
    <row r="3" spans="1:8" x14ac:dyDescent="0.2">
      <c r="A3" t="s">
        <v>81</v>
      </c>
      <c r="B3" t="s">
        <v>358</v>
      </c>
      <c r="C3" t="s">
        <v>359</v>
      </c>
      <c r="D3" t="s">
        <v>360</v>
      </c>
      <c r="E3" t="s">
        <v>275</v>
      </c>
      <c r="F3" t="s">
        <v>276</v>
      </c>
      <c r="G3" t="s">
        <v>277</v>
      </c>
      <c r="H3" t="s">
        <v>278</v>
      </c>
    </row>
    <row r="4" spans="1:8" x14ac:dyDescent="0.2">
      <c r="A4">
        <v>4</v>
      </c>
      <c r="B4" t="s">
        <v>11</v>
      </c>
      <c r="C4" t="s">
        <v>95</v>
      </c>
      <c r="D4" t="s">
        <v>101</v>
      </c>
      <c r="E4">
        <v>9260500</v>
      </c>
      <c r="F4">
        <v>9600000</v>
      </c>
      <c r="G4">
        <v>2</v>
      </c>
    </row>
    <row r="5" spans="1:8" x14ac:dyDescent="0.2">
      <c r="A5">
        <v>4</v>
      </c>
      <c r="B5" t="s">
        <v>11</v>
      </c>
      <c r="C5" t="s">
        <v>95</v>
      </c>
      <c r="D5" t="s">
        <v>101</v>
      </c>
      <c r="E5">
        <v>9300000</v>
      </c>
      <c r="F5">
        <v>9600000</v>
      </c>
      <c r="G5">
        <v>1</v>
      </c>
    </row>
    <row r="6" spans="1:8" x14ac:dyDescent="0.2">
      <c r="A6">
        <v>93</v>
      </c>
      <c r="B6" t="s">
        <v>11</v>
      </c>
      <c r="C6" t="s">
        <v>95</v>
      </c>
      <c r="D6" t="s">
        <v>101</v>
      </c>
      <c r="E6">
        <v>8951000</v>
      </c>
      <c r="F6">
        <v>24263066.954999998</v>
      </c>
      <c r="G6">
        <v>2</v>
      </c>
    </row>
    <row r="7" spans="1:8" x14ac:dyDescent="0.2">
      <c r="A7">
        <v>93</v>
      </c>
      <c r="B7" t="s">
        <v>11</v>
      </c>
      <c r="C7" t="s">
        <v>95</v>
      </c>
      <c r="D7" t="s">
        <v>101</v>
      </c>
      <c r="E7">
        <v>9056000</v>
      </c>
      <c r="F7">
        <v>14545000</v>
      </c>
      <c r="G7">
        <v>2</v>
      </c>
    </row>
    <row r="8" spans="1:8" x14ac:dyDescent="0.2">
      <c r="A8">
        <v>93</v>
      </c>
      <c r="B8" t="s">
        <v>11</v>
      </c>
      <c r="C8" t="s">
        <v>95</v>
      </c>
      <c r="D8" t="s">
        <v>101</v>
      </c>
      <c r="E8">
        <v>24193590.195</v>
      </c>
      <c r="F8">
        <v>24282288.585000001</v>
      </c>
      <c r="H8">
        <v>4</v>
      </c>
    </row>
    <row r="9" spans="1:8" x14ac:dyDescent="0.2">
      <c r="A9">
        <v>93</v>
      </c>
      <c r="B9" t="s">
        <v>11</v>
      </c>
      <c r="C9" t="s">
        <v>95</v>
      </c>
      <c r="D9" t="s">
        <v>101</v>
      </c>
      <c r="E9">
        <v>22519714.25</v>
      </c>
      <c r="F9">
        <v>22519714.25</v>
      </c>
      <c r="H9">
        <v>1</v>
      </c>
    </row>
    <row r="10" spans="1:8" x14ac:dyDescent="0.2">
      <c r="A10">
        <v>96</v>
      </c>
      <c r="B10" t="s">
        <v>11</v>
      </c>
      <c r="C10" t="s">
        <v>95</v>
      </c>
      <c r="D10" t="s">
        <v>101</v>
      </c>
      <c r="E10">
        <v>9286000</v>
      </c>
      <c r="F10">
        <v>9604558</v>
      </c>
      <c r="G10">
        <v>1</v>
      </c>
    </row>
    <row r="11" spans="1:8" x14ac:dyDescent="0.2">
      <c r="A11">
        <v>121</v>
      </c>
      <c r="B11" t="s">
        <v>11</v>
      </c>
      <c r="C11" t="s">
        <v>95</v>
      </c>
      <c r="D11" t="s">
        <v>101</v>
      </c>
      <c r="E11">
        <v>40461404.020000003</v>
      </c>
      <c r="F11">
        <v>40786616.149999999</v>
      </c>
      <c r="H11">
        <v>1</v>
      </c>
    </row>
    <row r="12" spans="1:8" x14ac:dyDescent="0.2">
      <c r="A12">
        <v>4</v>
      </c>
      <c r="B12" t="s">
        <v>105</v>
      </c>
      <c r="C12" t="s">
        <v>107</v>
      </c>
      <c r="D12" t="s">
        <v>77</v>
      </c>
      <c r="E12">
        <v>9175846.1538461503</v>
      </c>
      <c r="F12">
        <v>12571615.385384601</v>
      </c>
      <c r="G12">
        <v>13</v>
      </c>
    </row>
    <row r="13" spans="1:8" x14ac:dyDescent="0.2">
      <c r="A13">
        <v>4</v>
      </c>
      <c r="B13" t="s">
        <v>105</v>
      </c>
      <c r="C13" t="s">
        <v>107</v>
      </c>
      <c r="D13" t="s">
        <v>77</v>
      </c>
      <c r="E13">
        <v>10225000</v>
      </c>
      <c r="F13">
        <v>10851000</v>
      </c>
      <c r="G13">
        <v>3</v>
      </c>
    </row>
    <row r="14" spans="1:8" x14ac:dyDescent="0.2">
      <c r="A14">
        <v>4</v>
      </c>
      <c r="B14" t="s">
        <v>105</v>
      </c>
      <c r="C14" t="s">
        <v>107</v>
      </c>
      <c r="D14" t="s">
        <v>77</v>
      </c>
      <c r="E14">
        <v>26211463.350000001</v>
      </c>
      <c r="F14">
        <v>26211463.350000001</v>
      </c>
      <c r="H14">
        <v>1</v>
      </c>
    </row>
    <row r="15" spans="1:8" x14ac:dyDescent="0.2">
      <c r="A15">
        <v>14</v>
      </c>
      <c r="B15" t="s">
        <v>105</v>
      </c>
      <c r="C15" t="s">
        <v>107</v>
      </c>
      <c r="D15" t="s">
        <v>77</v>
      </c>
      <c r="E15">
        <v>26017529.550000001</v>
      </c>
      <c r="F15">
        <v>26084967.100000001</v>
      </c>
      <c r="H15">
        <v>1</v>
      </c>
    </row>
    <row r="16" spans="1:8" x14ac:dyDescent="0.2">
      <c r="A16">
        <v>87</v>
      </c>
      <c r="B16" t="s">
        <v>105</v>
      </c>
      <c r="C16" t="s">
        <v>107</v>
      </c>
      <c r="D16" t="s">
        <v>77</v>
      </c>
      <c r="E16">
        <v>9117400</v>
      </c>
      <c r="F16">
        <v>9627312.3379999995</v>
      </c>
      <c r="G16">
        <v>5</v>
      </c>
    </row>
    <row r="17" spans="1:8" x14ac:dyDescent="0.2">
      <c r="A17">
        <v>93</v>
      </c>
      <c r="B17" t="s">
        <v>105</v>
      </c>
      <c r="C17" t="s">
        <v>107</v>
      </c>
      <c r="D17" t="s">
        <v>77</v>
      </c>
      <c r="E17">
        <v>9247000</v>
      </c>
      <c r="F17">
        <v>21391500</v>
      </c>
      <c r="G17">
        <v>2</v>
      </c>
    </row>
    <row r="18" spans="1:8" x14ac:dyDescent="0.2">
      <c r="A18">
        <v>93</v>
      </c>
      <c r="B18" t="s">
        <v>105</v>
      </c>
      <c r="C18" t="s">
        <v>107</v>
      </c>
      <c r="D18" t="s">
        <v>77</v>
      </c>
      <c r="E18">
        <v>8904666.6666666698</v>
      </c>
      <c r="F18">
        <v>15943333.3333333</v>
      </c>
      <c r="G18">
        <v>3</v>
      </c>
    </row>
    <row r="19" spans="1:8" x14ac:dyDescent="0.2">
      <c r="A19">
        <v>93</v>
      </c>
      <c r="B19" t="s">
        <v>105</v>
      </c>
      <c r="C19" t="s">
        <v>107</v>
      </c>
      <c r="D19" t="s">
        <v>77</v>
      </c>
      <c r="E19">
        <v>21825082.704999998</v>
      </c>
      <c r="F19">
        <v>21857420.760000002</v>
      </c>
      <c r="H19">
        <v>2</v>
      </c>
    </row>
    <row r="20" spans="1:8" x14ac:dyDescent="0.2">
      <c r="A20">
        <v>117</v>
      </c>
      <c r="B20" t="s">
        <v>105</v>
      </c>
      <c r="C20" t="s">
        <v>107</v>
      </c>
      <c r="D20" t="s">
        <v>77</v>
      </c>
      <c r="E20">
        <v>4643000</v>
      </c>
      <c r="F20">
        <v>9511293.75</v>
      </c>
      <c r="G20">
        <v>2</v>
      </c>
    </row>
    <row r="21" spans="1:8" x14ac:dyDescent="0.2">
      <c r="A21">
        <v>96</v>
      </c>
      <c r="B21" t="s">
        <v>105</v>
      </c>
      <c r="C21" t="s">
        <v>107</v>
      </c>
      <c r="D21" t="s">
        <v>77</v>
      </c>
      <c r="E21">
        <v>9254000</v>
      </c>
      <c r="F21">
        <v>10011538</v>
      </c>
      <c r="G21">
        <v>1</v>
      </c>
    </row>
    <row r="22" spans="1:8" x14ac:dyDescent="0.2">
      <c r="A22">
        <v>121</v>
      </c>
      <c r="B22" t="s">
        <v>105</v>
      </c>
      <c r="C22" t="s">
        <v>107</v>
      </c>
      <c r="D22" t="s">
        <v>77</v>
      </c>
      <c r="E22">
        <v>9300000</v>
      </c>
      <c r="F22">
        <v>9645157.5</v>
      </c>
      <c r="G22">
        <v>1</v>
      </c>
    </row>
    <row r="23" spans="1:8" x14ac:dyDescent="0.2">
      <c r="A23">
        <v>28</v>
      </c>
      <c r="B23" t="s">
        <v>103</v>
      </c>
      <c r="C23" t="s">
        <v>109</v>
      </c>
      <c r="D23" t="s">
        <v>82</v>
      </c>
      <c r="E23">
        <v>9300000</v>
      </c>
      <c r="F23">
        <v>9571842.5299999993</v>
      </c>
      <c r="G23">
        <v>1</v>
      </c>
    </row>
    <row r="24" spans="1:8" x14ac:dyDescent="0.2">
      <c r="A24">
        <v>28</v>
      </c>
      <c r="B24" t="s">
        <v>103</v>
      </c>
      <c r="C24" t="s">
        <v>109</v>
      </c>
      <c r="D24" t="s">
        <v>82</v>
      </c>
      <c r="E24">
        <v>4650000</v>
      </c>
      <c r="F24">
        <v>9453013.0150000006</v>
      </c>
      <c r="G24">
        <v>2</v>
      </c>
    </row>
    <row r="25" spans="1:8" x14ac:dyDescent="0.2">
      <c r="A25">
        <v>93</v>
      </c>
      <c r="B25" t="s">
        <v>103</v>
      </c>
      <c r="C25" t="s">
        <v>109</v>
      </c>
      <c r="D25" t="s">
        <v>82</v>
      </c>
      <c r="E25">
        <v>9260000</v>
      </c>
      <c r="F25">
        <v>17969000</v>
      </c>
      <c r="G25">
        <v>1</v>
      </c>
    </row>
    <row r="26" spans="1:8" x14ac:dyDescent="0.2">
      <c r="A26">
        <v>93</v>
      </c>
      <c r="B26" t="s">
        <v>103</v>
      </c>
      <c r="C26" t="s">
        <v>109</v>
      </c>
      <c r="D26" t="s">
        <v>82</v>
      </c>
      <c r="E26">
        <v>10051000</v>
      </c>
      <c r="F26">
        <v>12723266.83</v>
      </c>
      <c r="G26">
        <v>4</v>
      </c>
    </row>
    <row r="27" spans="1:8" x14ac:dyDescent="0.2">
      <c r="A27">
        <v>93</v>
      </c>
      <c r="B27" t="s">
        <v>103</v>
      </c>
      <c r="C27" t="s">
        <v>109</v>
      </c>
      <c r="D27" t="s">
        <v>82</v>
      </c>
      <c r="E27">
        <v>16378339.6033333</v>
      </c>
      <c r="F27">
        <v>16394632.27</v>
      </c>
      <c r="H27">
        <v>3</v>
      </c>
    </row>
    <row r="28" spans="1:8" x14ac:dyDescent="0.2">
      <c r="A28">
        <v>88</v>
      </c>
      <c r="B28" t="s">
        <v>103</v>
      </c>
      <c r="C28" t="s">
        <v>109</v>
      </c>
      <c r="D28" t="s">
        <v>82</v>
      </c>
      <c r="E28">
        <v>9300000</v>
      </c>
      <c r="F28">
        <v>10029693.175000001</v>
      </c>
      <c r="G28">
        <v>2</v>
      </c>
    </row>
    <row r="29" spans="1:8" x14ac:dyDescent="0.2">
      <c r="A29">
        <v>88</v>
      </c>
      <c r="B29" t="s">
        <v>103</v>
      </c>
      <c r="C29" t="s">
        <v>109</v>
      </c>
      <c r="D29" t="s">
        <v>82</v>
      </c>
      <c r="E29">
        <v>6072333.3333333302</v>
      </c>
      <c r="F29">
        <v>11399353.106666701</v>
      </c>
      <c r="G29">
        <v>3</v>
      </c>
    </row>
    <row r="30" spans="1:8" x14ac:dyDescent="0.2">
      <c r="A30">
        <v>88</v>
      </c>
      <c r="B30" t="s">
        <v>103</v>
      </c>
      <c r="C30" t="s">
        <v>109</v>
      </c>
      <c r="D30" t="s">
        <v>82</v>
      </c>
      <c r="E30">
        <v>22661910.870000001</v>
      </c>
      <c r="F30">
        <v>22661910.870000001</v>
      </c>
      <c r="H30">
        <v>1</v>
      </c>
    </row>
    <row r="31" spans="1:8" x14ac:dyDescent="0.2">
      <c r="A31">
        <v>88</v>
      </c>
      <c r="B31" t="s">
        <v>103</v>
      </c>
      <c r="C31" t="s">
        <v>109</v>
      </c>
      <c r="D31" t="s">
        <v>82</v>
      </c>
      <c r="E31">
        <v>21469990.23</v>
      </c>
      <c r="F31">
        <v>21528989.140000001</v>
      </c>
      <c r="H31">
        <v>1</v>
      </c>
    </row>
    <row r="32" spans="1:8" x14ac:dyDescent="0.2">
      <c r="A32">
        <v>22</v>
      </c>
      <c r="B32" t="s">
        <v>103</v>
      </c>
      <c r="C32" t="s">
        <v>109</v>
      </c>
      <c r="D32" t="s">
        <v>82</v>
      </c>
      <c r="E32">
        <v>9043333.3333333302</v>
      </c>
      <c r="F32">
        <v>28341052.286666699</v>
      </c>
      <c r="G32">
        <v>3</v>
      </c>
    </row>
    <row r="33" spans="1:8" x14ac:dyDescent="0.2">
      <c r="A33">
        <v>4</v>
      </c>
      <c r="B33" t="s">
        <v>11</v>
      </c>
      <c r="C33" t="s">
        <v>95</v>
      </c>
      <c r="D33" t="s">
        <v>96</v>
      </c>
      <c r="E33">
        <v>9300000</v>
      </c>
      <c r="F33">
        <v>9600000</v>
      </c>
      <c r="G33">
        <v>2</v>
      </c>
    </row>
    <row r="34" spans="1:8" x14ac:dyDescent="0.2">
      <c r="A34">
        <v>4</v>
      </c>
      <c r="B34" t="s">
        <v>11</v>
      </c>
      <c r="C34" t="s">
        <v>95</v>
      </c>
      <c r="D34" t="s">
        <v>96</v>
      </c>
      <c r="E34">
        <v>9293000</v>
      </c>
      <c r="F34">
        <v>9600000</v>
      </c>
      <c r="G34">
        <v>1</v>
      </c>
    </row>
    <row r="35" spans="1:8" x14ac:dyDescent="0.2">
      <c r="A35">
        <v>28</v>
      </c>
      <c r="B35" t="s">
        <v>11</v>
      </c>
      <c r="C35" t="s">
        <v>95</v>
      </c>
      <c r="D35" t="s">
        <v>96</v>
      </c>
      <c r="E35">
        <v>11618000</v>
      </c>
      <c r="F35">
        <v>11977648.439999999</v>
      </c>
      <c r="G35">
        <v>2</v>
      </c>
    </row>
    <row r="36" spans="1:8" x14ac:dyDescent="0.2">
      <c r="A36">
        <v>87</v>
      </c>
      <c r="B36" t="s">
        <v>11</v>
      </c>
      <c r="C36" t="s">
        <v>95</v>
      </c>
      <c r="D36" t="s">
        <v>96</v>
      </c>
      <c r="E36">
        <v>9300000</v>
      </c>
      <c r="F36">
        <v>9606024.2899999991</v>
      </c>
      <c r="G36">
        <v>1</v>
      </c>
    </row>
    <row r="37" spans="1:8" x14ac:dyDescent="0.2">
      <c r="A37">
        <v>93</v>
      </c>
      <c r="B37" t="s">
        <v>11</v>
      </c>
      <c r="C37" t="s">
        <v>95</v>
      </c>
      <c r="D37" t="s">
        <v>96</v>
      </c>
      <c r="E37">
        <v>9227000</v>
      </c>
      <c r="F37">
        <v>24505000</v>
      </c>
      <c r="G37">
        <v>1</v>
      </c>
    </row>
    <row r="38" spans="1:8" x14ac:dyDescent="0.2">
      <c r="A38">
        <v>93</v>
      </c>
      <c r="B38" t="s">
        <v>11</v>
      </c>
      <c r="C38" t="s">
        <v>95</v>
      </c>
      <c r="D38" t="s">
        <v>96</v>
      </c>
      <c r="E38">
        <v>9224500</v>
      </c>
      <c r="F38">
        <v>21945557.725000001</v>
      </c>
      <c r="G38">
        <v>2</v>
      </c>
    </row>
    <row r="39" spans="1:8" x14ac:dyDescent="0.2">
      <c r="A39">
        <v>117</v>
      </c>
      <c r="B39" t="s">
        <v>11</v>
      </c>
      <c r="C39" t="s">
        <v>95</v>
      </c>
      <c r="D39" t="s">
        <v>96</v>
      </c>
      <c r="E39">
        <v>8950000</v>
      </c>
      <c r="F39">
        <v>9161293.75</v>
      </c>
      <c r="G39">
        <v>1</v>
      </c>
    </row>
    <row r="40" spans="1:8" x14ac:dyDescent="0.2">
      <c r="A40">
        <v>22</v>
      </c>
      <c r="B40" t="s">
        <v>11</v>
      </c>
      <c r="C40" t="s">
        <v>95</v>
      </c>
      <c r="D40" t="s">
        <v>96</v>
      </c>
      <c r="E40">
        <v>9300000</v>
      </c>
      <c r="F40">
        <v>9893465.4700000007</v>
      </c>
      <c r="G40">
        <v>1</v>
      </c>
    </row>
    <row r="41" spans="1:8" x14ac:dyDescent="0.2">
      <c r="A41">
        <v>22</v>
      </c>
      <c r="B41" t="s">
        <v>11</v>
      </c>
      <c r="C41" t="s">
        <v>95</v>
      </c>
      <c r="D41" t="s">
        <v>96</v>
      </c>
      <c r="E41">
        <v>9277000</v>
      </c>
      <c r="F41">
        <v>18873732.734999999</v>
      </c>
      <c r="G41">
        <v>2</v>
      </c>
    </row>
    <row r="42" spans="1:8" x14ac:dyDescent="0.2">
      <c r="A42">
        <v>4</v>
      </c>
      <c r="B42" t="s">
        <v>105</v>
      </c>
      <c r="C42" t="s">
        <v>108</v>
      </c>
      <c r="D42" t="s">
        <v>108</v>
      </c>
      <c r="E42">
        <v>9273333.3333333302</v>
      </c>
      <c r="F42">
        <v>9608000</v>
      </c>
      <c r="G42">
        <v>3</v>
      </c>
    </row>
    <row r="43" spans="1:8" x14ac:dyDescent="0.2">
      <c r="A43">
        <v>4</v>
      </c>
      <c r="B43" t="s">
        <v>105</v>
      </c>
      <c r="C43" t="s">
        <v>108</v>
      </c>
      <c r="D43" t="s">
        <v>108</v>
      </c>
      <c r="E43">
        <v>7864500</v>
      </c>
      <c r="F43">
        <v>14585834.255000001</v>
      </c>
      <c r="G43">
        <v>6</v>
      </c>
    </row>
    <row r="44" spans="1:8" x14ac:dyDescent="0.2">
      <c r="A44">
        <v>93</v>
      </c>
      <c r="B44" t="s">
        <v>105</v>
      </c>
      <c r="C44" t="s">
        <v>108</v>
      </c>
      <c r="D44" t="s">
        <v>108</v>
      </c>
      <c r="E44">
        <v>6919500</v>
      </c>
      <c r="F44">
        <v>14427500</v>
      </c>
      <c r="G44">
        <v>4</v>
      </c>
    </row>
    <row r="45" spans="1:8" x14ac:dyDescent="0.2">
      <c r="A45">
        <v>93</v>
      </c>
      <c r="B45" t="s">
        <v>105</v>
      </c>
      <c r="C45" t="s">
        <v>108</v>
      </c>
      <c r="D45" t="s">
        <v>108</v>
      </c>
      <c r="E45">
        <v>9250333.3333333302</v>
      </c>
      <c r="F45">
        <v>14795000</v>
      </c>
      <c r="G45">
        <v>6</v>
      </c>
    </row>
    <row r="46" spans="1:8" x14ac:dyDescent="0.2">
      <c r="A46">
        <v>93</v>
      </c>
      <c r="B46" t="s">
        <v>105</v>
      </c>
      <c r="C46" t="s">
        <v>108</v>
      </c>
      <c r="D46" t="s">
        <v>108</v>
      </c>
      <c r="E46">
        <v>21751755.739999998</v>
      </c>
      <c r="F46">
        <v>21751755.739999998</v>
      </c>
      <c r="H46">
        <v>1</v>
      </c>
    </row>
    <row r="47" spans="1:8" x14ac:dyDescent="0.2">
      <c r="A47">
        <v>93</v>
      </c>
      <c r="B47" t="s">
        <v>105</v>
      </c>
      <c r="C47" t="s">
        <v>108</v>
      </c>
      <c r="D47" t="s">
        <v>108</v>
      </c>
      <c r="E47">
        <v>17912428.822500002</v>
      </c>
      <c r="F47">
        <v>18051537.899999999</v>
      </c>
      <c r="H47">
        <v>4</v>
      </c>
    </row>
    <row r="48" spans="1:8" x14ac:dyDescent="0.2">
      <c r="A48">
        <v>4</v>
      </c>
      <c r="B48" t="s">
        <v>105</v>
      </c>
      <c r="C48" t="s">
        <v>107</v>
      </c>
      <c r="D48" t="s">
        <v>110</v>
      </c>
      <c r="E48">
        <v>9036000</v>
      </c>
      <c r="F48">
        <v>18949037.645714302</v>
      </c>
      <c r="G48">
        <v>7</v>
      </c>
    </row>
    <row r="49" spans="1:8" x14ac:dyDescent="0.2">
      <c r="A49">
        <v>4</v>
      </c>
      <c r="B49" t="s">
        <v>105</v>
      </c>
      <c r="C49" t="s">
        <v>107</v>
      </c>
      <c r="D49" t="s">
        <v>110</v>
      </c>
      <c r="E49">
        <v>6320500</v>
      </c>
      <c r="F49">
        <v>15947250</v>
      </c>
      <c r="G49">
        <v>4</v>
      </c>
    </row>
    <row r="50" spans="1:8" x14ac:dyDescent="0.2">
      <c r="A50">
        <v>87</v>
      </c>
      <c r="B50" t="s">
        <v>105</v>
      </c>
      <c r="C50" t="s">
        <v>107</v>
      </c>
      <c r="D50" t="s">
        <v>110</v>
      </c>
      <c r="E50">
        <v>9214000</v>
      </c>
      <c r="F50">
        <v>19262679</v>
      </c>
      <c r="G50">
        <v>1</v>
      </c>
    </row>
    <row r="51" spans="1:8" x14ac:dyDescent="0.2">
      <c r="A51">
        <v>93</v>
      </c>
      <c r="B51" t="s">
        <v>105</v>
      </c>
      <c r="C51" t="s">
        <v>107</v>
      </c>
      <c r="D51" t="s">
        <v>110</v>
      </c>
      <c r="E51">
        <v>9300000</v>
      </c>
      <c r="F51">
        <v>9500000</v>
      </c>
      <c r="G51">
        <v>1</v>
      </c>
    </row>
    <row r="52" spans="1:8" x14ac:dyDescent="0.2">
      <c r="A52">
        <v>93</v>
      </c>
      <c r="B52" t="s">
        <v>105</v>
      </c>
      <c r="C52" t="s">
        <v>107</v>
      </c>
      <c r="D52" t="s">
        <v>110</v>
      </c>
      <c r="E52">
        <v>9247000</v>
      </c>
      <c r="F52">
        <v>22189661.510000002</v>
      </c>
      <c r="G52">
        <v>1</v>
      </c>
    </row>
    <row r="53" spans="1:8" x14ac:dyDescent="0.2">
      <c r="A53">
        <v>93</v>
      </c>
      <c r="B53" t="s">
        <v>105</v>
      </c>
      <c r="C53" t="s">
        <v>107</v>
      </c>
      <c r="D53" t="s">
        <v>110</v>
      </c>
      <c r="E53">
        <v>21627916.469999999</v>
      </c>
      <c r="F53">
        <v>21627916.469999999</v>
      </c>
      <c r="H53">
        <v>1</v>
      </c>
    </row>
    <row r="54" spans="1:8" x14ac:dyDescent="0.2">
      <c r="A54">
        <v>22</v>
      </c>
      <c r="B54" t="s">
        <v>105</v>
      </c>
      <c r="C54" t="s">
        <v>107</v>
      </c>
      <c r="D54" t="s">
        <v>110</v>
      </c>
      <c r="E54">
        <v>9188000</v>
      </c>
      <c r="F54">
        <v>26188000</v>
      </c>
      <c r="G54">
        <v>1</v>
      </c>
    </row>
    <row r="55" spans="1:8" x14ac:dyDescent="0.2">
      <c r="A55">
        <v>4</v>
      </c>
      <c r="B55" t="s">
        <v>105</v>
      </c>
      <c r="C55" t="s">
        <v>107</v>
      </c>
      <c r="D55" t="s">
        <v>76</v>
      </c>
      <c r="E55">
        <v>9192500</v>
      </c>
      <c r="F55">
        <v>9600000</v>
      </c>
      <c r="G55">
        <v>2</v>
      </c>
    </row>
    <row r="56" spans="1:8" x14ac:dyDescent="0.2">
      <c r="A56">
        <v>4</v>
      </c>
      <c r="B56" t="s">
        <v>105</v>
      </c>
      <c r="C56" t="s">
        <v>107</v>
      </c>
      <c r="D56" t="s">
        <v>76</v>
      </c>
      <c r="E56">
        <v>8815900</v>
      </c>
      <c r="F56">
        <v>11493000.029999999</v>
      </c>
      <c r="G56">
        <v>10</v>
      </c>
    </row>
    <row r="57" spans="1:8" x14ac:dyDescent="0.2">
      <c r="A57">
        <v>4</v>
      </c>
      <c r="B57" t="s">
        <v>105</v>
      </c>
      <c r="C57" t="s">
        <v>107</v>
      </c>
      <c r="D57" t="s">
        <v>76</v>
      </c>
      <c r="E57">
        <v>20473912.483333301</v>
      </c>
      <c r="F57">
        <v>20473912.483333301</v>
      </c>
      <c r="H57">
        <v>3</v>
      </c>
    </row>
    <row r="58" spans="1:8" x14ac:dyDescent="0.2">
      <c r="A58">
        <v>28</v>
      </c>
      <c r="B58" t="s">
        <v>105</v>
      </c>
      <c r="C58" t="s">
        <v>107</v>
      </c>
      <c r="D58" t="s">
        <v>76</v>
      </c>
      <c r="E58">
        <v>9300000</v>
      </c>
      <c r="F58">
        <v>9622407.6999999993</v>
      </c>
      <c r="G58">
        <v>1</v>
      </c>
    </row>
    <row r="59" spans="1:8" x14ac:dyDescent="0.2">
      <c r="A59">
        <v>87</v>
      </c>
      <c r="B59" t="s">
        <v>105</v>
      </c>
      <c r="C59" t="s">
        <v>107</v>
      </c>
      <c r="D59" t="s">
        <v>76</v>
      </c>
      <c r="E59">
        <v>9300000</v>
      </c>
      <c r="F59">
        <v>9606024.2899999991</v>
      </c>
      <c r="G59">
        <v>1</v>
      </c>
    </row>
    <row r="60" spans="1:8" x14ac:dyDescent="0.2">
      <c r="A60">
        <v>93</v>
      </c>
      <c r="B60" t="s">
        <v>105</v>
      </c>
      <c r="C60" t="s">
        <v>107</v>
      </c>
      <c r="D60" t="s">
        <v>76</v>
      </c>
      <c r="E60">
        <v>9300000</v>
      </c>
      <c r="F60">
        <v>9550000</v>
      </c>
      <c r="G60">
        <v>1</v>
      </c>
    </row>
    <row r="61" spans="1:8" x14ac:dyDescent="0.2">
      <c r="A61">
        <v>93</v>
      </c>
      <c r="B61" t="s">
        <v>105</v>
      </c>
      <c r="C61" t="s">
        <v>107</v>
      </c>
      <c r="D61" t="s">
        <v>76</v>
      </c>
      <c r="E61">
        <v>17817334.885000002</v>
      </c>
      <c r="F61">
        <v>17850386.98</v>
      </c>
      <c r="H61">
        <v>2</v>
      </c>
    </row>
    <row r="62" spans="1:8" x14ac:dyDescent="0.2">
      <c r="A62">
        <v>93</v>
      </c>
      <c r="B62" t="s">
        <v>105</v>
      </c>
      <c r="C62" t="s">
        <v>107</v>
      </c>
      <c r="D62" t="s">
        <v>76</v>
      </c>
      <c r="E62">
        <v>18634694.998333301</v>
      </c>
      <c r="F62">
        <v>18741238.57</v>
      </c>
      <c r="H62">
        <v>6</v>
      </c>
    </row>
    <row r="63" spans="1:8" x14ac:dyDescent="0.2">
      <c r="A63">
        <v>4</v>
      </c>
      <c r="B63" t="s">
        <v>105</v>
      </c>
      <c r="C63" t="s">
        <v>107</v>
      </c>
      <c r="D63" t="s">
        <v>92</v>
      </c>
      <c r="E63">
        <v>10122000</v>
      </c>
      <c r="F63">
        <v>10503600</v>
      </c>
      <c r="G63">
        <v>5</v>
      </c>
    </row>
    <row r="64" spans="1:8" x14ac:dyDescent="0.2">
      <c r="A64">
        <v>4</v>
      </c>
      <c r="B64" t="s">
        <v>105</v>
      </c>
      <c r="C64" t="s">
        <v>107</v>
      </c>
      <c r="D64" t="s">
        <v>92</v>
      </c>
      <c r="E64">
        <v>9000000</v>
      </c>
      <c r="F64">
        <v>9357250</v>
      </c>
      <c r="G64">
        <v>4</v>
      </c>
    </row>
    <row r="65" spans="1:8" x14ac:dyDescent="0.2">
      <c r="A65">
        <v>4</v>
      </c>
      <c r="B65" t="s">
        <v>105</v>
      </c>
      <c r="C65" t="s">
        <v>107</v>
      </c>
      <c r="D65" t="s">
        <v>92</v>
      </c>
      <c r="E65">
        <v>20628426.175000001</v>
      </c>
      <c r="F65">
        <v>20650983.239999998</v>
      </c>
      <c r="H65">
        <v>2</v>
      </c>
    </row>
    <row r="66" spans="1:8" x14ac:dyDescent="0.2">
      <c r="A66">
        <v>87</v>
      </c>
      <c r="B66" t="s">
        <v>105</v>
      </c>
      <c r="C66" t="s">
        <v>107</v>
      </c>
      <c r="D66" t="s">
        <v>92</v>
      </c>
      <c r="E66">
        <v>9300000</v>
      </c>
      <c r="F66">
        <v>9606024.2899999991</v>
      </c>
      <c r="G66">
        <v>1</v>
      </c>
    </row>
    <row r="67" spans="1:8" x14ac:dyDescent="0.2">
      <c r="A67">
        <v>93</v>
      </c>
      <c r="B67" t="s">
        <v>105</v>
      </c>
      <c r="C67" t="s">
        <v>107</v>
      </c>
      <c r="D67" t="s">
        <v>92</v>
      </c>
      <c r="E67">
        <v>9300000</v>
      </c>
      <c r="F67">
        <v>9500000</v>
      </c>
      <c r="G67">
        <v>1</v>
      </c>
    </row>
    <row r="68" spans="1:8" x14ac:dyDescent="0.2">
      <c r="A68">
        <v>93</v>
      </c>
      <c r="B68" t="s">
        <v>105</v>
      </c>
      <c r="C68" t="s">
        <v>107</v>
      </c>
      <c r="D68" t="s">
        <v>92</v>
      </c>
      <c r="E68">
        <v>19302423.25</v>
      </c>
      <c r="F68">
        <v>19302423.25</v>
      </c>
      <c r="H68">
        <v>1</v>
      </c>
    </row>
    <row r="69" spans="1:8" x14ac:dyDescent="0.2">
      <c r="A69">
        <v>93</v>
      </c>
      <c r="B69" t="s">
        <v>105</v>
      </c>
      <c r="C69" t="s">
        <v>107</v>
      </c>
      <c r="D69" t="s">
        <v>92</v>
      </c>
      <c r="E69">
        <v>19912518.004999999</v>
      </c>
      <c r="F69">
        <v>19992200.559999999</v>
      </c>
      <c r="H69">
        <v>2</v>
      </c>
    </row>
    <row r="70" spans="1:8" x14ac:dyDescent="0.2">
      <c r="A70">
        <v>116</v>
      </c>
      <c r="B70" t="s">
        <v>105</v>
      </c>
      <c r="C70" t="s">
        <v>107</v>
      </c>
      <c r="D70" t="s">
        <v>92</v>
      </c>
      <c r="E70">
        <v>19465320.449999999</v>
      </c>
      <c r="F70">
        <v>19690640.899999999</v>
      </c>
      <c r="H70">
        <v>1</v>
      </c>
    </row>
    <row r="71" spans="1:8" x14ac:dyDescent="0.2">
      <c r="A71">
        <v>32</v>
      </c>
      <c r="B71" t="s">
        <v>105</v>
      </c>
      <c r="C71" t="s">
        <v>107</v>
      </c>
      <c r="D71" t="s">
        <v>92</v>
      </c>
      <c r="E71">
        <v>19133070.440000001</v>
      </c>
      <c r="F71">
        <v>19133070.440000001</v>
      </c>
      <c r="H71">
        <v>1</v>
      </c>
    </row>
    <row r="72" spans="1:8" x14ac:dyDescent="0.2">
      <c r="A72">
        <v>117</v>
      </c>
      <c r="B72" t="s">
        <v>105</v>
      </c>
      <c r="C72" t="s">
        <v>107</v>
      </c>
      <c r="D72" t="s">
        <v>92</v>
      </c>
      <c r="E72">
        <v>9290000</v>
      </c>
      <c r="F72">
        <v>9511293.75</v>
      </c>
      <c r="G72">
        <v>2</v>
      </c>
    </row>
    <row r="73" spans="1:8" x14ac:dyDescent="0.2">
      <c r="A73">
        <v>105</v>
      </c>
      <c r="B73" t="s">
        <v>105</v>
      </c>
      <c r="C73" t="s">
        <v>107</v>
      </c>
      <c r="D73" t="s">
        <v>92</v>
      </c>
      <c r="E73">
        <v>19277614.969999999</v>
      </c>
      <c r="F73">
        <v>19277614.969999999</v>
      </c>
      <c r="H73">
        <v>1</v>
      </c>
    </row>
    <row r="74" spans="1:8" x14ac:dyDescent="0.2">
      <c r="A74">
        <v>4</v>
      </c>
      <c r="B74" t="s">
        <v>74</v>
      </c>
      <c r="C74" t="s">
        <v>87</v>
      </c>
      <c r="D74" t="s">
        <v>98</v>
      </c>
      <c r="E74">
        <v>9300000</v>
      </c>
      <c r="F74">
        <v>9600000</v>
      </c>
      <c r="G74">
        <v>1</v>
      </c>
    </row>
    <row r="75" spans="1:8" x14ac:dyDescent="0.2">
      <c r="A75">
        <v>28</v>
      </c>
      <c r="B75" t="s">
        <v>74</v>
      </c>
      <c r="C75" t="s">
        <v>87</v>
      </c>
      <c r="D75" t="s">
        <v>98</v>
      </c>
      <c r="E75">
        <v>9024500</v>
      </c>
      <c r="F75">
        <v>10968025.380000001</v>
      </c>
      <c r="G75">
        <v>2</v>
      </c>
    </row>
    <row r="76" spans="1:8" x14ac:dyDescent="0.2">
      <c r="A76">
        <v>28</v>
      </c>
      <c r="B76" t="s">
        <v>74</v>
      </c>
      <c r="C76" t="s">
        <v>87</v>
      </c>
      <c r="D76" t="s">
        <v>98</v>
      </c>
      <c r="E76">
        <v>6975000</v>
      </c>
      <c r="F76">
        <v>9592933.1475000009</v>
      </c>
      <c r="G76">
        <v>4</v>
      </c>
    </row>
    <row r="77" spans="1:8" x14ac:dyDescent="0.2">
      <c r="A77">
        <v>87</v>
      </c>
      <c r="B77" t="s">
        <v>74</v>
      </c>
      <c r="C77" t="s">
        <v>87</v>
      </c>
      <c r="D77" t="s">
        <v>98</v>
      </c>
      <c r="E77">
        <v>9185000</v>
      </c>
      <c r="F77">
        <v>16902815.109999999</v>
      </c>
      <c r="G77">
        <v>2</v>
      </c>
    </row>
    <row r="78" spans="1:8" x14ac:dyDescent="0.2">
      <c r="A78">
        <v>88</v>
      </c>
      <c r="B78" t="s">
        <v>74</v>
      </c>
      <c r="C78" t="s">
        <v>87</v>
      </c>
      <c r="D78" t="s">
        <v>98</v>
      </c>
      <c r="E78">
        <v>9270000</v>
      </c>
      <c r="F78">
        <v>9658638.8249999993</v>
      </c>
      <c r="G78">
        <v>2</v>
      </c>
    </row>
    <row r="79" spans="1:8" x14ac:dyDescent="0.2">
      <c r="A79">
        <v>88</v>
      </c>
      <c r="B79" t="s">
        <v>74</v>
      </c>
      <c r="C79" t="s">
        <v>87</v>
      </c>
      <c r="D79" t="s">
        <v>98</v>
      </c>
      <c r="E79">
        <v>9958285.7142857108</v>
      </c>
      <c r="F79">
        <v>10323707.5585714</v>
      </c>
      <c r="G79">
        <v>7</v>
      </c>
    </row>
    <row r="80" spans="1:8" x14ac:dyDescent="0.2">
      <c r="A80">
        <v>88</v>
      </c>
      <c r="B80" t="s">
        <v>74</v>
      </c>
      <c r="C80" t="s">
        <v>87</v>
      </c>
      <c r="D80" t="s">
        <v>98</v>
      </c>
      <c r="E80">
        <v>19492978.225000001</v>
      </c>
      <c r="F80">
        <v>19655983.094999999</v>
      </c>
      <c r="H80">
        <v>2</v>
      </c>
    </row>
    <row r="81" spans="1:8" x14ac:dyDescent="0.2">
      <c r="A81">
        <v>96</v>
      </c>
      <c r="B81" t="s">
        <v>74</v>
      </c>
      <c r="C81" t="s">
        <v>87</v>
      </c>
      <c r="D81" t="s">
        <v>98</v>
      </c>
      <c r="E81">
        <v>7448000</v>
      </c>
      <c r="F81">
        <v>10072006.449999999</v>
      </c>
      <c r="G81">
        <v>1</v>
      </c>
    </row>
    <row r="82" spans="1:8" x14ac:dyDescent="0.2">
      <c r="A82">
        <v>105</v>
      </c>
      <c r="B82" t="s">
        <v>74</v>
      </c>
      <c r="C82" t="s">
        <v>87</v>
      </c>
      <c r="D82" t="s">
        <v>98</v>
      </c>
      <c r="E82">
        <v>9227000</v>
      </c>
      <c r="F82">
        <v>9599973.5399999991</v>
      </c>
      <c r="G82">
        <v>1</v>
      </c>
    </row>
    <row r="83" spans="1:8" x14ac:dyDescent="0.2">
      <c r="A83">
        <v>4</v>
      </c>
      <c r="B83" t="s">
        <v>11</v>
      </c>
      <c r="C83" t="s">
        <v>104</v>
      </c>
      <c r="D83" t="s">
        <v>520</v>
      </c>
      <c r="E83">
        <v>7699000</v>
      </c>
      <c r="F83">
        <v>9600000</v>
      </c>
      <c r="G83">
        <v>1</v>
      </c>
    </row>
    <row r="84" spans="1:8" x14ac:dyDescent="0.2">
      <c r="A84">
        <v>4</v>
      </c>
      <c r="B84" t="s">
        <v>11</v>
      </c>
      <c r="C84" t="s">
        <v>104</v>
      </c>
      <c r="D84" t="s">
        <v>520</v>
      </c>
      <c r="E84">
        <v>9300000</v>
      </c>
      <c r="F84">
        <v>9600000</v>
      </c>
      <c r="G84">
        <v>1</v>
      </c>
    </row>
    <row r="85" spans="1:8" x14ac:dyDescent="0.2">
      <c r="A85">
        <v>28</v>
      </c>
      <c r="B85" t="s">
        <v>11</v>
      </c>
      <c r="C85" t="s">
        <v>104</v>
      </c>
      <c r="D85" t="s">
        <v>520</v>
      </c>
      <c r="E85">
        <v>9300000</v>
      </c>
      <c r="F85">
        <v>9606025.0299999993</v>
      </c>
      <c r="G85">
        <v>1</v>
      </c>
    </row>
    <row r="86" spans="1:8" x14ac:dyDescent="0.2">
      <c r="A86">
        <v>116</v>
      </c>
      <c r="B86" t="s">
        <v>11</v>
      </c>
      <c r="C86" t="s">
        <v>104</v>
      </c>
      <c r="D86" t="s">
        <v>520</v>
      </c>
      <c r="E86">
        <v>14930148.82</v>
      </c>
      <c r="F86">
        <v>15160297.640000001</v>
      </c>
      <c r="H86">
        <v>1</v>
      </c>
    </row>
    <row r="87" spans="1:8" x14ac:dyDescent="0.2">
      <c r="A87">
        <v>117</v>
      </c>
      <c r="B87" t="s">
        <v>11</v>
      </c>
      <c r="C87" t="s">
        <v>104</v>
      </c>
      <c r="D87" t="s">
        <v>520</v>
      </c>
      <c r="E87">
        <v>9253500</v>
      </c>
      <c r="F87">
        <v>9511293.75</v>
      </c>
      <c r="G87">
        <v>2</v>
      </c>
    </row>
    <row r="88" spans="1:8" x14ac:dyDescent="0.2">
      <c r="A88">
        <v>28</v>
      </c>
      <c r="B88" t="s">
        <v>11</v>
      </c>
      <c r="C88" t="s">
        <v>521</v>
      </c>
      <c r="D88" t="s">
        <v>521</v>
      </c>
      <c r="E88">
        <v>9300000</v>
      </c>
      <c r="F88">
        <v>9606025.0299999993</v>
      </c>
      <c r="G88">
        <v>1</v>
      </c>
    </row>
    <row r="89" spans="1:8" x14ac:dyDescent="0.2">
      <c r="A89">
        <v>87</v>
      </c>
      <c r="B89" t="s">
        <v>11</v>
      </c>
      <c r="C89" t="s">
        <v>521</v>
      </c>
      <c r="D89" t="s">
        <v>521</v>
      </c>
      <c r="E89">
        <v>9300000</v>
      </c>
      <c r="F89">
        <v>9410581.6699999999</v>
      </c>
      <c r="G89">
        <v>2</v>
      </c>
    </row>
    <row r="90" spans="1:8" x14ac:dyDescent="0.2">
      <c r="A90">
        <v>93</v>
      </c>
      <c r="B90" t="s">
        <v>11</v>
      </c>
      <c r="C90" t="s">
        <v>521</v>
      </c>
      <c r="D90" t="s">
        <v>521</v>
      </c>
      <c r="E90">
        <v>9300000</v>
      </c>
      <c r="F90">
        <v>9550000</v>
      </c>
      <c r="G90">
        <v>1</v>
      </c>
    </row>
    <row r="91" spans="1:8" x14ac:dyDescent="0.2">
      <c r="A91">
        <v>27</v>
      </c>
      <c r="B91" t="s">
        <v>11</v>
      </c>
      <c r="C91" t="s">
        <v>521</v>
      </c>
      <c r="D91" t="s">
        <v>521</v>
      </c>
      <c r="E91">
        <v>8833000</v>
      </c>
      <c r="F91">
        <v>17854000</v>
      </c>
      <c r="G91">
        <v>1</v>
      </c>
    </row>
    <row r="92" spans="1:8" x14ac:dyDescent="0.2">
      <c r="A92">
        <v>117</v>
      </c>
      <c r="B92" t="s">
        <v>11</v>
      </c>
      <c r="C92" t="s">
        <v>521</v>
      </c>
      <c r="D92" t="s">
        <v>521</v>
      </c>
      <c r="E92">
        <v>9208000</v>
      </c>
      <c r="F92">
        <v>9511293.75</v>
      </c>
      <c r="G92">
        <v>1</v>
      </c>
    </row>
    <row r="93" spans="1:8" x14ac:dyDescent="0.2">
      <c r="A93">
        <v>121</v>
      </c>
      <c r="B93" t="s">
        <v>11</v>
      </c>
      <c r="C93" t="s">
        <v>521</v>
      </c>
      <c r="D93" t="s">
        <v>521</v>
      </c>
      <c r="E93">
        <v>9300000</v>
      </c>
      <c r="F93">
        <v>9645157.5</v>
      </c>
      <c r="G93">
        <v>1</v>
      </c>
    </row>
    <row r="94" spans="1:8" x14ac:dyDescent="0.2">
      <c r="A94">
        <v>105</v>
      </c>
      <c r="B94" t="s">
        <v>11</v>
      </c>
      <c r="C94" t="s">
        <v>521</v>
      </c>
      <c r="D94" t="s">
        <v>521</v>
      </c>
      <c r="E94">
        <v>9300000</v>
      </c>
      <c r="F94">
        <v>9599973.5399999991</v>
      </c>
      <c r="G94">
        <v>2</v>
      </c>
    </row>
    <row r="95" spans="1:8" x14ac:dyDescent="0.2">
      <c r="A95">
        <v>4</v>
      </c>
      <c r="B95" t="s">
        <v>13</v>
      </c>
      <c r="C95" t="s">
        <v>106</v>
      </c>
      <c r="D95" t="s">
        <v>527</v>
      </c>
      <c r="E95">
        <v>9262166.6666666698</v>
      </c>
      <c r="F95">
        <v>9857500</v>
      </c>
      <c r="G95">
        <v>12</v>
      </c>
    </row>
    <row r="96" spans="1:8" x14ac:dyDescent="0.2">
      <c r="A96">
        <v>4</v>
      </c>
      <c r="B96" t="s">
        <v>13</v>
      </c>
      <c r="C96" t="s">
        <v>106</v>
      </c>
      <c r="D96" t="s">
        <v>527</v>
      </c>
      <c r="E96">
        <v>9249000</v>
      </c>
      <c r="F96">
        <v>9600000</v>
      </c>
      <c r="G96">
        <v>4</v>
      </c>
    </row>
    <row r="97" spans="1:8" x14ac:dyDescent="0.2">
      <c r="A97">
        <v>14</v>
      </c>
      <c r="B97" t="s">
        <v>13</v>
      </c>
      <c r="C97" t="s">
        <v>106</v>
      </c>
      <c r="D97" t="s">
        <v>527</v>
      </c>
      <c r="E97">
        <v>20152761.300000001</v>
      </c>
      <c r="F97">
        <v>20203068.109999999</v>
      </c>
      <c r="H97">
        <v>2</v>
      </c>
    </row>
    <row r="98" spans="1:8" x14ac:dyDescent="0.2">
      <c r="A98">
        <v>14</v>
      </c>
      <c r="B98" t="s">
        <v>13</v>
      </c>
      <c r="C98" t="s">
        <v>106</v>
      </c>
      <c r="D98" t="s">
        <v>527</v>
      </c>
      <c r="E98">
        <v>25420317.23</v>
      </c>
      <c r="F98">
        <v>25600453.18</v>
      </c>
      <c r="H98">
        <v>1</v>
      </c>
    </row>
    <row r="99" spans="1:8" x14ac:dyDescent="0.2">
      <c r="A99">
        <v>28</v>
      </c>
      <c r="B99" t="s">
        <v>13</v>
      </c>
      <c r="C99" t="s">
        <v>106</v>
      </c>
      <c r="D99" t="s">
        <v>527</v>
      </c>
      <c r="E99">
        <v>9182000</v>
      </c>
      <c r="F99">
        <v>9604691.6300000008</v>
      </c>
      <c r="G99">
        <v>1</v>
      </c>
    </row>
    <row r="100" spans="1:8" x14ac:dyDescent="0.2">
      <c r="A100">
        <v>28</v>
      </c>
      <c r="B100" t="s">
        <v>13</v>
      </c>
      <c r="C100" t="s">
        <v>106</v>
      </c>
      <c r="D100" t="s">
        <v>527</v>
      </c>
      <c r="E100">
        <v>9300000</v>
      </c>
      <c r="F100">
        <v>9571842.5299999993</v>
      </c>
      <c r="G100">
        <v>1</v>
      </c>
    </row>
    <row r="101" spans="1:8" x14ac:dyDescent="0.2">
      <c r="A101">
        <v>87</v>
      </c>
      <c r="B101" t="s">
        <v>13</v>
      </c>
      <c r="C101" t="s">
        <v>106</v>
      </c>
      <c r="D101" t="s">
        <v>527</v>
      </c>
      <c r="E101">
        <v>27343096.25</v>
      </c>
      <c r="F101">
        <v>27490137.5</v>
      </c>
      <c r="H101">
        <v>1</v>
      </c>
    </row>
    <row r="102" spans="1:8" x14ac:dyDescent="0.2">
      <c r="A102">
        <v>93</v>
      </c>
      <c r="B102" t="s">
        <v>13</v>
      </c>
      <c r="C102" t="s">
        <v>106</v>
      </c>
      <c r="D102" t="s">
        <v>527</v>
      </c>
      <c r="E102">
        <v>7028000</v>
      </c>
      <c r="F102">
        <v>30550000</v>
      </c>
      <c r="G102">
        <v>1</v>
      </c>
    </row>
    <row r="103" spans="1:8" x14ac:dyDescent="0.2">
      <c r="A103">
        <v>93</v>
      </c>
      <c r="B103" t="s">
        <v>13</v>
      </c>
      <c r="C103" t="s">
        <v>106</v>
      </c>
      <c r="D103" t="s">
        <v>527</v>
      </c>
      <c r="E103">
        <v>10823333.3333333</v>
      </c>
      <c r="F103">
        <v>13583333.3333333</v>
      </c>
      <c r="G103">
        <v>3</v>
      </c>
    </row>
    <row r="104" spans="1:8" x14ac:dyDescent="0.2">
      <c r="A104">
        <v>93</v>
      </c>
      <c r="B104" t="s">
        <v>13</v>
      </c>
      <c r="C104" t="s">
        <v>106</v>
      </c>
      <c r="D104" t="s">
        <v>527</v>
      </c>
      <c r="E104">
        <v>16904137.23</v>
      </c>
      <c r="F104">
        <v>17075702.844999999</v>
      </c>
      <c r="H104">
        <v>2</v>
      </c>
    </row>
    <row r="105" spans="1:8" x14ac:dyDescent="0.2">
      <c r="A105">
        <v>93</v>
      </c>
      <c r="B105" t="s">
        <v>13</v>
      </c>
      <c r="C105" t="s">
        <v>106</v>
      </c>
      <c r="D105" t="s">
        <v>527</v>
      </c>
      <c r="E105">
        <v>19626593.313333299</v>
      </c>
      <c r="F105">
        <v>19704161.510000002</v>
      </c>
      <c r="H105">
        <v>6</v>
      </c>
    </row>
    <row r="106" spans="1:8" x14ac:dyDescent="0.2">
      <c r="A106">
        <v>32</v>
      </c>
      <c r="B106" t="s">
        <v>13</v>
      </c>
      <c r="C106" t="s">
        <v>106</v>
      </c>
      <c r="D106" t="s">
        <v>527</v>
      </c>
      <c r="E106">
        <v>9300000</v>
      </c>
      <c r="F106">
        <v>9586264.25</v>
      </c>
      <c r="G106">
        <v>2</v>
      </c>
    </row>
    <row r="107" spans="1:8" x14ac:dyDescent="0.2">
      <c r="A107">
        <v>32</v>
      </c>
      <c r="B107" t="s">
        <v>13</v>
      </c>
      <c r="C107" t="s">
        <v>106</v>
      </c>
      <c r="D107" t="s">
        <v>527</v>
      </c>
      <c r="E107">
        <v>9158333.3333333302</v>
      </c>
      <c r="F107">
        <v>11281244.5</v>
      </c>
      <c r="G107">
        <v>3</v>
      </c>
    </row>
    <row r="108" spans="1:8" x14ac:dyDescent="0.2">
      <c r="A108">
        <v>101</v>
      </c>
      <c r="B108" t="s">
        <v>13</v>
      </c>
      <c r="C108" t="s">
        <v>106</v>
      </c>
      <c r="D108" t="s">
        <v>527</v>
      </c>
      <c r="E108">
        <v>9300000</v>
      </c>
      <c r="F108">
        <v>9557000</v>
      </c>
      <c r="G108">
        <v>1</v>
      </c>
    </row>
    <row r="109" spans="1:8" x14ac:dyDescent="0.2">
      <c r="A109">
        <v>22</v>
      </c>
      <c r="B109" t="s">
        <v>13</v>
      </c>
      <c r="C109" t="s">
        <v>106</v>
      </c>
      <c r="D109" t="s">
        <v>527</v>
      </c>
      <c r="E109">
        <v>9267000</v>
      </c>
      <c r="F109">
        <v>13571000</v>
      </c>
      <c r="G109">
        <v>1</v>
      </c>
    </row>
    <row r="110" spans="1:8" x14ac:dyDescent="0.2">
      <c r="A110">
        <v>96</v>
      </c>
      <c r="B110" t="s">
        <v>13</v>
      </c>
      <c r="C110" t="s">
        <v>106</v>
      </c>
      <c r="D110" t="s">
        <v>527</v>
      </c>
      <c r="E110">
        <v>9300000</v>
      </c>
      <c r="F110">
        <v>9706302.7550000008</v>
      </c>
      <c r="G110">
        <v>2</v>
      </c>
    </row>
    <row r="111" spans="1:8" x14ac:dyDescent="0.2">
      <c r="A111">
        <v>93</v>
      </c>
      <c r="B111" t="s">
        <v>11</v>
      </c>
      <c r="C111" t="s">
        <v>83</v>
      </c>
      <c r="D111" t="s">
        <v>546</v>
      </c>
      <c r="E111">
        <v>8539000</v>
      </c>
      <c r="F111">
        <v>14789435.560000001</v>
      </c>
      <c r="G111">
        <v>1</v>
      </c>
    </row>
    <row r="112" spans="1:8" x14ac:dyDescent="0.2">
      <c r="A112">
        <v>93</v>
      </c>
      <c r="B112" t="s">
        <v>11</v>
      </c>
      <c r="C112" t="s">
        <v>104</v>
      </c>
      <c r="D112" t="s">
        <v>546</v>
      </c>
      <c r="E112">
        <v>9260000</v>
      </c>
      <c r="F112">
        <v>12988960.99</v>
      </c>
      <c r="G112">
        <v>1</v>
      </c>
    </row>
    <row r="113" spans="1:8" x14ac:dyDescent="0.2">
      <c r="A113">
        <v>93</v>
      </c>
      <c r="B113" t="s">
        <v>11</v>
      </c>
      <c r="C113" t="s">
        <v>104</v>
      </c>
      <c r="D113" t="s">
        <v>546</v>
      </c>
      <c r="E113">
        <v>9247000</v>
      </c>
      <c r="F113">
        <v>9600000</v>
      </c>
      <c r="G113">
        <v>1</v>
      </c>
    </row>
    <row r="114" spans="1:8" x14ac:dyDescent="0.2">
      <c r="A114">
        <v>32</v>
      </c>
      <c r="B114" t="s">
        <v>11</v>
      </c>
      <c r="C114" t="s">
        <v>104</v>
      </c>
      <c r="D114" t="s">
        <v>546</v>
      </c>
      <c r="E114">
        <v>13950000</v>
      </c>
      <c r="F114">
        <v>14362517</v>
      </c>
      <c r="G114">
        <v>1</v>
      </c>
    </row>
    <row r="115" spans="1:8" x14ac:dyDescent="0.2">
      <c r="A115">
        <v>117</v>
      </c>
      <c r="B115" t="s">
        <v>11</v>
      </c>
      <c r="C115" t="s">
        <v>104</v>
      </c>
      <c r="D115" t="s">
        <v>546</v>
      </c>
      <c r="E115">
        <v>9234000</v>
      </c>
      <c r="F115">
        <v>9511293.75</v>
      </c>
      <c r="G115">
        <v>1</v>
      </c>
    </row>
    <row r="116" spans="1:8" x14ac:dyDescent="0.2">
      <c r="A116">
        <v>117</v>
      </c>
      <c r="B116" t="s">
        <v>11</v>
      </c>
      <c r="C116" t="s">
        <v>104</v>
      </c>
      <c r="D116" t="s">
        <v>546</v>
      </c>
      <c r="E116">
        <v>9267000</v>
      </c>
      <c r="F116">
        <v>9511293.75</v>
      </c>
      <c r="G116">
        <v>1</v>
      </c>
    </row>
    <row r="117" spans="1:8" x14ac:dyDescent="0.2">
      <c r="A117">
        <v>93</v>
      </c>
      <c r="B117" t="s">
        <v>74</v>
      </c>
      <c r="C117" t="s">
        <v>752</v>
      </c>
      <c r="D117" t="s">
        <v>546</v>
      </c>
      <c r="E117">
        <v>8917000</v>
      </c>
      <c r="F117">
        <v>35400000</v>
      </c>
      <c r="G117">
        <v>1</v>
      </c>
    </row>
    <row r="118" spans="1:8" x14ac:dyDescent="0.2">
      <c r="A118">
        <v>116</v>
      </c>
      <c r="B118" t="s">
        <v>11</v>
      </c>
      <c r="C118" t="s">
        <v>11</v>
      </c>
      <c r="D118" t="s">
        <v>546</v>
      </c>
      <c r="E118">
        <v>9300000</v>
      </c>
      <c r="F118">
        <v>9466708.0800000001</v>
      </c>
      <c r="G118">
        <v>1</v>
      </c>
    </row>
    <row r="119" spans="1:8" x14ac:dyDescent="0.2">
      <c r="A119">
        <v>117</v>
      </c>
      <c r="B119" t="s">
        <v>12</v>
      </c>
      <c r="C119" t="s">
        <v>884</v>
      </c>
      <c r="D119" t="s">
        <v>546</v>
      </c>
      <c r="E119">
        <v>9300000</v>
      </c>
      <c r="F119">
        <v>9511293.75</v>
      </c>
      <c r="G119">
        <v>1</v>
      </c>
    </row>
    <row r="120" spans="1:8" x14ac:dyDescent="0.2">
      <c r="A120">
        <v>92</v>
      </c>
      <c r="B120" t="s">
        <v>103</v>
      </c>
      <c r="C120" t="s">
        <v>937</v>
      </c>
      <c r="D120" t="s">
        <v>546</v>
      </c>
      <c r="E120">
        <v>9300000</v>
      </c>
      <c r="F120">
        <v>9523000</v>
      </c>
      <c r="G120">
        <v>1</v>
      </c>
    </row>
    <row r="121" spans="1:8" x14ac:dyDescent="0.2">
      <c r="A121">
        <v>88</v>
      </c>
      <c r="B121" t="s">
        <v>103</v>
      </c>
      <c r="C121" t="s">
        <v>993</v>
      </c>
      <c r="D121" t="s">
        <v>546</v>
      </c>
      <c r="E121">
        <v>14321328.35</v>
      </c>
      <c r="F121">
        <v>14459040.5</v>
      </c>
      <c r="H121">
        <v>1</v>
      </c>
    </row>
    <row r="122" spans="1:8" x14ac:dyDescent="0.2">
      <c r="A122">
        <v>4</v>
      </c>
      <c r="B122" t="s">
        <v>74</v>
      </c>
      <c r="C122" t="s">
        <v>97</v>
      </c>
      <c r="D122" t="s">
        <v>601</v>
      </c>
      <c r="E122">
        <v>9260000</v>
      </c>
      <c r="F122">
        <v>9600000</v>
      </c>
      <c r="G122">
        <v>1</v>
      </c>
    </row>
    <row r="123" spans="1:8" x14ac:dyDescent="0.2">
      <c r="A123">
        <v>4</v>
      </c>
      <c r="B123" t="s">
        <v>74</v>
      </c>
      <c r="C123" t="s">
        <v>97</v>
      </c>
      <c r="D123" t="s">
        <v>601</v>
      </c>
      <c r="E123">
        <v>8020750</v>
      </c>
      <c r="F123">
        <v>11960631.045</v>
      </c>
      <c r="G123">
        <v>4</v>
      </c>
    </row>
    <row r="124" spans="1:8" x14ac:dyDescent="0.2">
      <c r="A124">
        <v>4</v>
      </c>
      <c r="B124" t="s">
        <v>74</v>
      </c>
      <c r="C124" t="s">
        <v>97</v>
      </c>
      <c r="D124" t="s">
        <v>601</v>
      </c>
      <c r="E124">
        <v>21128059.75</v>
      </c>
      <c r="F124">
        <v>21128059.75</v>
      </c>
      <c r="H124">
        <v>1</v>
      </c>
    </row>
    <row r="125" spans="1:8" x14ac:dyDescent="0.2">
      <c r="A125">
        <v>28</v>
      </c>
      <c r="B125" t="s">
        <v>74</v>
      </c>
      <c r="C125" t="s">
        <v>97</v>
      </c>
      <c r="D125" t="s">
        <v>601</v>
      </c>
      <c r="E125">
        <v>9300000</v>
      </c>
      <c r="F125">
        <v>9571842.5299999993</v>
      </c>
      <c r="G125">
        <v>1</v>
      </c>
    </row>
    <row r="126" spans="1:8" x14ac:dyDescent="0.2">
      <c r="A126">
        <v>87</v>
      </c>
      <c r="B126" t="s">
        <v>74</v>
      </c>
      <c r="C126" t="s">
        <v>97</v>
      </c>
      <c r="D126" t="s">
        <v>601</v>
      </c>
      <c r="E126">
        <v>9300000</v>
      </c>
      <c r="F126">
        <v>9410581.6999999993</v>
      </c>
      <c r="G126">
        <v>1</v>
      </c>
    </row>
    <row r="127" spans="1:8" x14ac:dyDescent="0.2">
      <c r="A127">
        <v>93</v>
      </c>
      <c r="B127" t="s">
        <v>74</v>
      </c>
      <c r="C127" t="s">
        <v>97</v>
      </c>
      <c r="D127" t="s">
        <v>601</v>
      </c>
      <c r="E127">
        <v>9085000</v>
      </c>
      <c r="F127">
        <v>24150000</v>
      </c>
      <c r="G127">
        <v>1</v>
      </c>
    </row>
    <row r="128" spans="1:8" x14ac:dyDescent="0.2">
      <c r="A128">
        <v>88</v>
      </c>
      <c r="B128" t="s">
        <v>74</v>
      </c>
      <c r="C128" t="s">
        <v>97</v>
      </c>
      <c r="D128" t="s">
        <v>601</v>
      </c>
      <c r="E128">
        <v>11625000</v>
      </c>
      <c r="F128">
        <v>12200049.845000001</v>
      </c>
      <c r="G128">
        <v>2</v>
      </c>
    </row>
    <row r="129" spans="1:8" x14ac:dyDescent="0.2">
      <c r="A129">
        <v>88</v>
      </c>
      <c r="B129" t="s">
        <v>74</v>
      </c>
      <c r="C129" t="s">
        <v>97</v>
      </c>
      <c r="D129" t="s">
        <v>601</v>
      </c>
      <c r="E129">
        <v>9300000</v>
      </c>
      <c r="F129">
        <v>9709426.5099999998</v>
      </c>
      <c r="G129">
        <v>1</v>
      </c>
    </row>
    <row r="130" spans="1:8" x14ac:dyDescent="0.2">
      <c r="A130">
        <v>88</v>
      </c>
      <c r="B130" t="s">
        <v>74</v>
      </c>
      <c r="C130" t="s">
        <v>97</v>
      </c>
      <c r="D130" t="s">
        <v>601</v>
      </c>
      <c r="E130">
        <v>20787241.052499998</v>
      </c>
      <c r="F130">
        <v>20930831.2225</v>
      </c>
      <c r="H130">
        <v>4</v>
      </c>
    </row>
    <row r="131" spans="1:8" x14ac:dyDescent="0.2">
      <c r="A131">
        <v>88</v>
      </c>
      <c r="B131" t="s">
        <v>74</v>
      </c>
      <c r="C131" t="s">
        <v>97</v>
      </c>
      <c r="D131" t="s">
        <v>601</v>
      </c>
      <c r="E131">
        <v>20326855.75</v>
      </c>
      <c r="F131">
        <v>20355739.504999999</v>
      </c>
      <c r="H131">
        <v>2</v>
      </c>
    </row>
    <row r="132" spans="1:8" x14ac:dyDescent="0.2">
      <c r="A132">
        <v>105</v>
      </c>
      <c r="B132" t="s">
        <v>74</v>
      </c>
      <c r="C132" t="s">
        <v>97</v>
      </c>
      <c r="D132" t="s">
        <v>601</v>
      </c>
      <c r="E132">
        <v>9263500</v>
      </c>
      <c r="F132">
        <v>9599973.5399999991</v>
      </c>
      <c r="G132">
        <v>2</v>
      </c>
    </row>
    <row r="133" spans="1:8" x14ac:dyDescent="0.2">
      <c r="A133">
        <v>4</v>
      </c>
      <c r="B133" t="s">
        <v>105</v>
      </c>
      <c r="C133" t="s">
        <v>108</v>
      </c>
      <c r="D133" t="s">
        <v>610</v>
      </c>
      <c r="E133">
        <v>9263500</v>
      </c>
      <c r="F133">
        <v>9600000</v>
      </c>
      <c r="G133">
        <v>2</v>
      </c>
    </row>
    <row r="134" spans="1:8" x14ac:dyDescent="0.2">
      <c r="A134">
        <v>4</v>
      </c>
      <c r="B134" t="s">
        <v>105</v>
      </c>
      <c r="C134" t="s">
        <v>108</v>
      </c>
      <c r="D134" t="s">
        <v>610</v>
      </c>
      <c r="E134">
        <v>9300000</v>
      </c>
      <c r="F134">
        <v>9600000</v>
      </c>
      <c r="G134">
        <v>3</v>
      </c>
    </row>
    <row r="135" spans="1:8" x14ac:dyDescent="0.2">
      <c r="A135">
        <v>93</v>
      </c>
      <c r="B135" t="s">
        <v>105</v>
      </c>
      <c r="C135" t="s">
        <v>108</v>
      </c>
      <c r="D135" t="s">
        <v>610</v>
      </c>
      <c r="E135">
        <v>9299500</v>
      </c>
      <c r="F135">
        <v>9599977.5950000007</v>
      </c>
      <c r="G135">
        <v>2</v>
      </c>
    </row>
    <row r="136" spans="1:8" x14ac:dyDescent="0.2">
      <c r="A136">
        <v>93</v>
      </c>
      <c r="B136" t="s">
        <v>105</v>
      </c>
      <c r="C136" t="s">
        <v>108</v>
      </c>
      <c r="D136" t="s">
        <v>610</v>
      </c>
      <c r="E136">
        <v>21354209.129999999</v>
      </c>
      <c r="F136">
        <v>21420787.920000002</v>
      </c>
      <c r="H136">
        <v>1</v>
      </c>
    </row>
    <row r="137" spans="1:8" x14ac:dyDescent="0.2">
      <c r="A137">
        <v>28</v>
      </c>
      <c r="B137" t="s">
        <v>13</v>
      </c>
      <c r="C137" t="s">
        <v>106</v>
      </c>
      <c r="D137" t="s">
        <v>619</v>
      </c>
      <c r="E137">
        <v>9286000</v>
      </c>
      <c r="F137">
        <v>9605866.8300000001</v>
      </c>
      <c r="G137">
        <v>1</v>
      </c>
    </row>
    <row r="138" spans="1:8" x14ac:dyDescent="0.2">
      <c r="A138">
        <v>28</v>
      </c>
      <c r="B138" t="s">
        <v>13</v>
      </c>
      <c r="C138" t="s">
        <v>106</v>
      </c>
      <c r="D138" t="s">
        <v>619</v>
      </c>
      <c r="E138">
        <v>9300000</v>
      </c>
      <c r="F138">
        <v>9606025.0299999993</v>
      </c>
      <c r="G138">
        <v>1</v>
      </c>
    </row>
    <row r="139" spans="1:8" x14ac:dyDescent="0.2">
      <c r="A139">
        <v>87</v>
      </c>
      <c r="B139" t="s">
        <v>13</v>
      </c>
      <c r="C139" t="s">
        <v>106</v>
      </c>
      <c r="D139" t="s">
        <v>619</v>
      </c>
      <c r="E139">
        <v>9300000</v>
      </c>
      <c r="F139">
        <v>9606024.2899999991</v>
      </c>
      <c r="G139">
        <v>1</v>
      </c>
    </row>
    <row r="140" spans="1:8" x14ac:dyDescent="0.2">
      <c r="A140">
        <v>93</v>
      </c>
      <c r="B140" t="s">
        <v>13</v>
      </c>
      <c r="C140" t="s">
        <v>106</v>
      </c>
      <c r="D140" t="s">
        <v>619</v>
      </c>
      <c r="E140">
        <v>7888500</v>
      </c>
      <c r="F140">
        <v>29136633.055</v>
      </c>
      <c r="G140">
        <v>2</v>
      </c>
    </row>
    <row r="141" spans="1:8" x14ac:dyDescent="0.2">
      <c r="A141">
        <v>93</v>
      </c>
      <c r="B141" t="s">
        <v>13</v>
      </c>
      <c r="C141" t="s">
        <v>106</v>
      </c>
      <c r="D141" t="s">
        <v>619</v>
      </c>
      <c r="E141">
        <v>9139333.3333333302</v>
      </c>
      <c r="F141">
        <v>15647500</v>
      </c>
      <c r="G141">
        <v>6</v>
      </c>
    </row>
    <row r="142" spans="1:8" x14ac:dyDescent="0.2">
      <c r="A142">
        <v>93</v>
      </c>
      <c r="B142" t="s">
        <v>13</v>
      </c>
      <c r="C142" t="s">
        <v>106</v>
      </c>
      <c r="D142" t="s">
        <v>619</v>
      </c>
      <c r="E142">
        <v>20470563.120000001</v>
      </c>
      <c r="F142">
        <v>20541520.510000002</v>
      </c>
      <c r="H142">
        <v>1</v>
      </c>
    </row>
    <row r="143" spans="1:8" x14ac:dyDescent="0.2">
      <c r="A143">
        <v>93</v>
      </c>
      <c r="B143" t="s">
        <v>13</v>
      </c>
      <c r="C143" t="s">
        <v>106</v>
      </c>
      <c r="D143" t="s">
        <v>619</v>
      </c>
      <c r="E143">
        <v>14705776.75</v>
      </c>
      <c r="F143">
        <v>14843753.5</v>
      </c>
      <c r="H143">
        <v>2</v>
      </c>
    </row>
    <row r="144" spans="1:8" x14ac:dyDescent="0.2">
      <c r="A144">
        <v>32</v>
      </c>
      <c r="B144" t="s">
        <v>13</v>
      </c>
      <c r="C144" t="s">
        <v>106</v>
      </c>
      <c r="D144" t="s">
        <v>619</v>
      </c>
      <c r="E144">
        <v>9300000</v>
      </c>
      <c r="F144">
        <v>9586264.25</v>
      </c>
      <c r="G144">
        <v>1</v>
      </c>
    </row>
    <row r="145" spans="1:8" x14ac:dyDescent="0.2">
      <c r="A145">
        <v>14</v>
      </c>
      <c r="B145" t="s">
        <v>103</v>
      </c>
      <c r="C145" t="s">
        <v>656</v>
      </c>
      <c r="D145" t="s">
        <v>657</v>
      </c>
      <c r="E145">
        <v>22594662.640000001</v>
      </c>
      <c r="F145">
        <v>22594662.640000001</v>
      </c>
      <c r="H145">
        <v>1</v>
      </c>
    </row>
    <row r="146" spans="1:8" x14ac:dyDescent="0.2">
      <c r="A146">
        <v>14</v>
      </c>
      <c r="B146" t="s">
        <v>103</v>
      </c>
      <c r="C146" t="s">
        <v>656</v>
      </c>
      <c r="D146" t="s">
        <v>657</v>
      </c>
      <c r="E146">
        <v>16475769.949999999</v>
      </c>
      <c r="F146">
        <v>16668477.48</v>
      </c>
      <c r="H146">
        <v>1</v>
      </c>
    </row>
    <row r="147" spans="1:8" x14ac:dyDescent="0.2">
      <c r="A147">
        <v>93</v>
      </c>
      <c r="B147" t="s">
        <v>103</v>
      </c>
      <c r="C147" t="s">
        <v>656</v>
      </c>
      <c r="D147" t="s">
        <v>657</v>
      </c>
      <c r="E147">
        <v>24089133.5</v>
      </c>
      <c r="F147">
        <v>24089133.5</v>
      </c>
      <c r="H147">
        <v>1</v>
      </c>
    </row>
    <row r="148" spans="1:8" x14ac:dyDescent="0.2">
      <c r="A148">
        <v>27</v>
      </c>
      <c r="B148" t="s">
        <v>103</v>
      </c>
      <c r="C148" t="s">
        <v>656</v>
      </c>
      <c r="D148" t="s">
        <v>657</v>
      </c>
      <c r="E148">
        <v>6902000</v>
      </c>
      <c r="F148">
        <v>50715000</v>
      </c>
      <c r="G148">
        <v>1</v>
      </c>
    </row>
    <row r="149" spans="1:8" x14ac:dyDescent="0.2">
      <c r="A149">
        <v>4</v>
      </c>
      <c r="B149" t="s">
        <v>11</v>
      </c>
      <c r="C149" t="s">
        <v>95</v>
      </c>
      <c r="D149" t="s">
        <v>658</v>
      </c>
      <c r="E149">
        <v>9094666.6666666698</v>
      </c>
      <c r="F149">
        <v>16641000</v>
      </c>
      <c r="G149">
        <v>3</v>
      </c>
    </row>
    <row r="150" spans="1:8" x14ac:dyDescent="0.2">
      <c r="A150">
        <v>4</v>
      </c>
      <c r="B150" t="s">
        <v>11</v>
      </c>
      <c r="C150" t="s">
        <v>95</v>
      </c>
      <c r="D150" t="s">
        <v>658</v>
      </c>
      <c r="E150">
        <v>8791000</v>
      </c>
      <c r="F150">
        <v>24291000</v>
      </c>
      <c r="G150">
        <v>1</v>
      </c>
    </row>
    <row r="151" spans="1:8" x14ac:dyDescent="0.2">
      <c r="A151">
        <v>93</v>
      </c>
      <c r="B151" t="s">
        <v>11</v>
      </c>
      <c r="C151" t="s">
        <v>95</v>
      </c>
      <c r="D151" t="s">
        <v>658</v>
      </c>
      <c r="E151">
        <v>6272000</v>
      </c>
      <c r="F151">
        <v>29503380.449999999</v>
      </c>
      <c r="G151">
        <v>1</v>
      </c>
    </row>
    <row r="152" spans="1:8" x14ac:dyDescent="0.2">
      <c r="A152">
        <v>93</v>
      </c>
      <c r="B152" t="s">
        <v>11</v>
      </c>
      <c r="C152" t="s">
        <v>95</v>
      </c>
      <c r="D152" t="s">
        <v>658</v>
      </c>
      <c r="E152">
        <v>6927250</v>
      </c>
      <c r="F152">
        <v>14026198.699999999</v>
      </c>
      <c r="G152">
        <v>4</v>
      </c>
    </row>
    <row r="153" spans="1:8" x14ac:dyDescent="0.2">
      <c r="A153">
        <v>96</v>
      </c>
      <c r="B153" t="s">
        <v>11</v>
      </c>
      <c r="C153" t="s">
        <v>95</v>
      </c>
      <c r="D153" t="s">
        <v>658</v>
      </c>
      <c r="E153">
        <v>17821025.579999998</v>
      </c>
      <c r="F153">
        <v>17884472.870000001</v>
      </c>
      <c r="H153">
        <v>1</v>
      </c>
    </row>
    <row r="154" spans="1:8" x14ac:dyDescent="0.2">
      <c r="A154">
        <v>4</v>
      </c>
      <c r="B154" t="s">
        <v>12</v>
      </c>
      <c r="C154" t="s">
        <v>85</v>
      </c>
      <c r="D154" t="s">
        <v>85</v>
      </c>
      <c r="E154">
        <v>9300000</v>
      </c>
      <c r="F154">
        <v>9600000</v>
      </c>
      <c r="G154">
        <v>2</v>
      </c>
    </row>
    <row r="155" spans="1:8" x14ac:dyDescent="0.2">
      <c r="A155">
        <v>93</v>
      </c>
      <c r="B155" t="s">
        <v>12</v>
      </c>
      <c r="C155" t="s">
        <v>85</v>
      </c>
      <c r="D155" t="s">
        <v>85</v>
      </c>
      <c r="E155">
        <v>22667656.699999999</v>
      </c>
      <c r="F155">
        <v>22667656.699999999</v>
      </c>
      <c r="H155">
        <v>1</v>
      </c>
    </row>
    <row r="156" spans="1:8" x14ac:dyDescent="0.2">
      <c r="A156">
        <v>4</v>
      </c>
      <c r="B156" t="s">
        <v>105</v>
      </c>
      <c r="C156" t="s">
        <v>512</v>
      </c>
      <c r="D156" t="s">
        <v>666</v>
      </c>
      <c r="E156">
        <v>9293000</v>
      </c>
      <c r="F156">
        <v>9600000</v>
      </c>
      <c r="G156">
        <v>1</v>
      </c>
    </row>
    <row r="157" spans="1:8" x14ac:dyDescent="0.2">
      <c r="A157">
        <v>4</v>
      </c>
      <c r="B157" t="s">
        <v>105</v>
      </c>
      <c r="C157" t="s">
        <v>512</v>
      </c>
      <c r="D157" t="s">
        <v>666</v>
      </c>
      <c r="E157">
        <v>13950000</v>
      </c>
      <c r="F157">
        <v>14250000</v>
      </c>
      <c r="G157">
        <v>1</v>
      </c>
    </row>
    <row r="158" spans="1:8" x14ac:dyDescent="0.2">
      <c r="A158">
        <v>4</v>
      </c>
      <c r="B158" t="s">
        <v>105</v>
      </c>
      <c r="C158" t="s">
        <v>512</v>
      </c>
      <c r="D158" t="s">
        <v>666</v>
      </c>
      <c r="E158">
        <v>9300000</v>
      </c>
      <c r="F158">
        <v>9600000</v>
      </c>
      <c r="H158">
        <v>1</v>
      </c>
    </row>
    <row r="159" spans="1:8" x14ac:dyDescent="0.2">
      <c r="A159">
        <v>93</v>
      </c>
      <c r="B159" t="s">
        <v>105</v>
      </c>
      <c r="C159" t="s">
        <v>512</v>
      </c>
      <c r="D159" t="s">
        <v>666</v>
      </c>
      <c r="E159">
        <v>9221000</v>
      </c>
      <c r="F159">
        <v>14070000</v>
      </c>
      <c r="G159">
        <v>1</v>
      </c>
    </row>
    <row r="160" spans="1:8" x14ac:dyDescent="0.2">
      <c r="A160">
        <v>93</v>
      </c>
      <c r="B160" t="s">
        <v>105</v>
      </c>
      <c r="C160" t="s">
        <v>512</v>
      </c>
      <c r="D160" t="s">
        <v>666</v>
      </c>
      <c r="E160">
        <v>22490580.809999999</v>
      </c>
      <c r="F160">
        <v>22490580.809999999</v>
      </c>
      <c r="H160">
        <v>1</v>
      </c>
    </row>
    <row r="161" spans="1:8" x14ac:dyDescent="0.2">
      <c r="A161">
        <v>96</v>
      </c>
      <c r="B161" t="s">
        <v>105</v>
      </c>
      <c r="C161" t="s">
        <v>512</v>
      </c>
      <c r="D161" t="s">
        <v>666</v>
      </c>
      <c r="E161">
        <v>9300000</v>
      </c>
      <c r="F161">
        <v>9932686.8499999996</v>
      </c>
      <c r="G161">
        <v>1</v>
      </c>
    </row>
    <row r="162" spans="1:8" x14ac:dyDescent="0.2">
      <c r="A162">
        <v>121</v>
      </c>
      <c r="B162" t="s">
        <v>105</v>
      </c>
      <c r="C162" t="s">
        <v>512</v>
      </c>
      <c r="D162" t="s">
        <v>666</v>
      </c>
      <c r="E162">
        <v>14963346.279999999</v>
      </c>
      <c r="F162">
        <v>15101923.26</v>
      </c>
      <c r="H162">
        <v>1</v>
      </c>
    </row>
    <row r="163" spans="1:8" x14ac:dyDescent="0.2">
      <c r="A163">
        <v>4</v>
      </c>
      <c r="B163" t="s">
        <v>73</v>
      </c>
      <c r="C163" t="s">
        <v>661</v>
      </c>
      <c r="D163" t="s">
        <v>676</v>
      </c>
      <c r="E163">
        <v>9300000</v>
      </c>
      <c r="F163">
        <v>9600000</v>
      </c>
      <c r="G163">
        <v>1</v>
      </c>
    </row>
    <row r="164" spans="1:8" x14ac:dyDescent="0.2">
      <c r="A164">
        <v>28</v>
      </c>
      <c r="B164" t="s">
        <v>73</v>
      </c>
      <c r="C164" t="s">
        <v>661</v>
      </c>
      <c r="D164" t="s">
        <v>676</v>
      </c>
      <c r="E164">
        <v>9300000</v>
      </c>
      <c r="F164">
        <v>9606025.0299999993</v>
      </c>
      <c r="G164">
        <v>1</v>
      </c>
    </row>
    <row r="165" spans="1:8" x14ac:dyDescent="0.2">
      <c r="A165">
        <v>93</v>
      </c>
      <c r="B165" t="s">
        <v>73</v>
      </c>
      <c r="C165" t="s">
        <v>661</v>
      </c>
      <c r="D165" t="s">
        <v>676</v>
      </c>
      <c r="E165">
        <v>22391817.039999999</v>
      </c>
      <c r="F165">
        <v>22584883.100000001</v>
      </c>
      <c r="H165">
        <v>1</v>
      </c>
    </row>
    <row r="166" spans="1:8" x14ac:dyDescent="0.2">
      <c r="A166">
        <v>93</v>
      </c>
      <c r="B166" t="s">
        <v>73</v>
      </c>
      <c r="C166" t="s">
        <v>661</v>
      </c>
      <c r="D166" t="s">
        <v>676</v>
      </c>
      <c r="E166">
        <v>18490668.954999998</v>
      </c>
      <c r="F166">
        <v>18549126.620000001</v>
      </c>
      <c r="H166">
        <v>2</v>
      </c>
    </row>
    <row r="167" spans="1:8" x14ac:dyDescent="0.2">
      <c r="A167">
        <v>93</v>
      </c>
      <c r="B167" t="s">
        <v>103</v>
      </c>
      <c r="C167" t="s">
        <v>937</v>
      </c>
      <c r="D167" t="s">
        <v>676</v>
      </c>
      <c r="E167">
        <v>21813810.760000002</v>
      </c>
      <c r="F167">
        <v>21876557.390000001</v>
      </c>
      <c r="H167">
        <v>1</v>
      </c>
    </row>
    <row r="168" spans="1:8" x14ac:dyDescent="0.2">
      <c r="A168">
        <v>32</v>
      </c>
      <c r="B168" t="s">
        <v>103</v>
      </c>
      <c r="C168" t="s">
        <v>937</v>
      </c>
      <c r="D168" t="s">
        <v>676</v>
      </c>
      <c r="E168">
        <v>9234000</v>
      </c>
      <c r="F168">
        <v>15676082.550000001</v>
      </c>
      <c r="G168">
        <v>1</v>
      </c>
    </row>
    <row r="169" spans="1:8" x14ac:dyDescent="0.2">
      <c r="A169">
        <v>22</v>
      </c>
      <c r="B169" t="s">
        <v>103</v>
      </c>
      <c r="C169" t="s">
        <v>937</v>
      </c>
      <c r="D169" t="s">
        <v>676</v>
      </c>
      <c r="E169">
        <v>8077000</v>
      </c>
      <c r="F169">
        <v>27327000</v>
      </c>
      <c r="G169">
        <v>1</v>
      </c>
    </row>
    <row r="170" spans="1:8" x14ac:dyDescent="0.2">
      <c r="A170">
        <v>92</v>
      </c>
      <c r="B170" t="s">
        <v>103</v>
      </c>
      <c r="C170" t="s">
        <v>937</v>
      </c>
      <c r="D170" t="s">
        <v>676</v>
      </c>
      <c r="E170">
        <v>9293000</v>
      </c>
      <c r="F170">
        <v>9511000</v>
      </c>
      <c r="G170">
        <v>1</v>
      </c>
    </row>
    <row r="171" spans="1:8" x14ac:dyDescent="0.2">
      <c r="A171">
        <v>92</v>
      </c>
      <c r="B171" t="s">
        <v>103</v>
      </c>
      <c r="C171" t="s">
        <v>937</v>
      </c>
      <c r="D171" t="s">
        <v>676</v>
      </c>
      <c r="E171">
        <v>9300000</v>
      </c>
      <c r="F171">
        <v>9523000</v>
      </c>
      <c r="G171">
        <v>1</v>
      </c>
    </row>
    <row r="172" spans="1:8" x14ac:dyDescent="0.2">
      <c r="A172">
        <v>93</v>
      </c>
      <c r="B172" t="s">
        <v>103</v>
      </c>
      <c r="C172" t="s">
        <v>1110</v>
      </c>
      <c r="D172" t="s">
        <v>676</v>
      </c>
      <c r="E172">
        <v>7448000</v>
      </c>
      <c r="F172">
        <v>30950000.969999999</v>
      </c>
      <c r="G172">
        <v>1</v>
      </c>
    </row>
    <row r="173" spans="1:8" x14ac:dyDescent="0.2">
      <c r="A173">
        <v>117</v>
      </c>
      <c r="B173" t="s">
        <v>103</v>
      </c>
      <c r="C173" t="s">
        <v>1110</v>
      </c>
      <c r="D173" t="s">
        <v>676</v>
      </c>
      <c r="E173">
        <v>9001000</v>
      </c>
      <c r="F173">
        <v>9511293.75</v>
      </c>
      <c r="G173">
        <v>1</v>
      </c>
    </row>
    <row r="174" spans="1:8" x14ac:dyDescent="0.2">
      <c r="A174">
        <v>93</v>
      </c>
      <c r="B174" t="s">
        <v>13</v>
      </c>
      <c r="C174" t="s">
        <v>676</v>
      </c>
      <c r="D174" t="s">
        <v>676</v>
      </c>
      <c r="E174">
        <v>7867000</v>
      </c>
      <c r="F174">
        <v>8117000</v>
      </c>
      <c r="G174">
        <v>1</v>
      </c>
    </row>
    <row r="175" spans="1:8" x14ac:dyDescent="0.2">
      <c r="A175">
        <v>4</v>
      </c>
      <c r="B175" t="s">
        <v>103</v>
      </c>
      <c r="C175" t="s">
        <v>109</v>
      </c>
      <c r="D175" t="s">
        <v>747</v>
      </c>
      <c r="E175">
        <v>9188000</v>
      </c>
      <c r="F175">
        <v>9645595.5199999996</v>
      </c>
      <c r="G175">
        <v>1</v>
      </c>
    </row>
    <row r="176" spans="1:8" x14ac:dyDescent="0.2">
      <c r="A176">
        <v>93</v>
      </c>
      <c r="B176" t="s">
        <v>103</v>
      </c>
      <c r="C176" t="s">
        <v>109</v>
      </c>
      <c r="D176" t="s">
        <v>747</v>
      </c>
      <c r="E176">
        <v>8878333.3333333302</v>
      </c>
      <c r="F176">
        <v>9836764.6166666709</v>
      </c>
      <c r="G176">
        <v>3</v>
      </c>
    </row>
    <row r="177" spans="1:8" x14ac:dyDescent="0.2">
      <c r="A177">
        <v>93</v>
      </c>
      <c r="B177" t="s">
        <v>103</v>
      </c>
      <c r="C177" t="s">
        <v>109</v>
      </c>
      <c r="D177" t="s">
        <v>747</v>
      </c>
      <c r="E177">
        <v>14199916.48</v>
      </c>
      <c r="F177">
        <v>14449832.93</v>
      </c>
      <c r="H177">
        <v>1</v>
      </c>
    </row>
    <row r="178" spans="1:8" x14ac:dyDescent="0.2">
      <c r="A178">
        <v>88</v>
      </c>
      <c r="B178" t="s">
        <v>103</v>
      </c>
      <c r="C178" t="s">
        <v>109</v>
      </c>
      <c r="D178" t="s">
        <v>747</v>
      </c>
      <c r="E178">
        <v>19636300.170000002</v>
      </c>
      <c r="F178">
        <v>19691072.239999998</v>
      </c>
      <c r="H178">
        <v>1</v>
      </c>
    </row>
    <row r="179" spans="1:8" x14ac:dyDescent="0.2">
      <c r="A179">
        <v>94</v>
      </c>
      <c r="B179" t="s">
        <v>103</v>
      </c>
      <c r="C179" t="s">
        <v>109</v>
      </c>
      <c r="D179" t="s">
        <v>747</v>
      </c>
      <c r="E179">
        <v>9269333.3333333302</v>
      </c>
      <c r="F179">
        <v>9653978.6699999999</v>
      </c>
      <c r="G179">
        <v>3</v>
      </c>
    </row>
    <row r="180" spans="1:8" x14ac:dyDescent="0.2">
      <c r="A180">
        <v>94</v>
      </c>
      <c r="B180" t="s">
        <v>103</v>
      </c>
      <c r="C180" t="s">
        <v>109</v>
      </c>
      <c r="D180" t="s">
        <v>747</v>
      </c>
      <c r="E180">
        <v>6975000</v>
      </c>
      <c r="F180">
        <v>14156039.875</v>
      </c>
      <c r="G180">
        <v>2</v>
      </c>
    </row>
    <row r="181" spans="1:8" x14ac:dyDescent="0.2">
      <c r="A181">
        <v>93</v>
      </c>
      <c r="B181" t="s">
        <v>11</v>
      </c>
      <c r="C181" t="s">
        <v>994</v>
      </c>
      <c r="D181" t="s">
        <v>747</v>
      </c>
      <c r="E181">
        <v>9188000</v>
      </c>
      <c r="F181">
        <v>26312538.670000002</v>
      </c>
      <c r="G181">
        <v>1</v>
      </c>
    </row>
    <row r="182" spans="1:8" x14ac:dyDescent="0.2">
      <c r="A182">
        <v>32</v>
      </c>
      <c r="B182" t="s">
        <v>11</v>
      </c>
      <c r="C182" t="s">
        <v>994</v>
      </c>
      <c r="D182" t="s">
        <v>747</v>
      </c>
      <c r="E182">
        <v>9234000</v>
      </c>
      <c r="F182">
        <v>16304255.35</v>
      </c>
      <c r="G182">
        <v>1</v>
      </c>
    </row>
    <row r="183" spans="1:8" x14ac:dyDescent="0.2">
      <c r="A183">
        <v>4</v>
      </c>
      <c r="B183" t="s">
        <v>73</v>
      </c>
      <c r="C183" t="s">
        <v>748</v>
      </c>
      <c r="D183" t="s">
        <v>749</v>
      </c>
      <c r="E183">
        <v>9300000</v>
      </c>
      <c r="F183">
        <v>9600000</v>
      </c>
      <c r="G183">
        <v>3</v>
      </c>
    </row>
    <row r="184" spans="1:8" x14ac:dyDescent="0.2">
      <c r="A184">
        <v>4</v>
      </c>
      <c r="B184" t="s">
        <v>73</v>
      </c>
      <c r="C184" t="s">
        <v>748</v>
      </c>
      <c r="D184" t="s">
        <v>749</v>
      </c>
      <c r="E184">
        <v>9057000</v>
      </c>
      <c r="F184">
        <v>9580000</v>
      </c>
      <c r="G184">
        <v>5</v>
      </c>
    </row>
    <row r="185" spans="1:8" x14ac:dyDescent="0.2">
      <c r="A185">
        <v>28</v>
      </c>
      <c r="B185" t="s">
        <v>73</v>
      </c>
      <c r="C185" t="s">
        <v>748</v>
      </c>
      <c r="D185" t="s">
        <v>749</v>
      </c>
      <c r="E185">
        <v>9300000</v>
      </c>
      <c r="F185">
        <v>9606025.0299999993</v>
      </c>
      <c r="G185">
        <v>1</v>
      </c>
    </row>
    <row r="186" spans="1:8" x14ac:dyDescent="0.2">
      <c r="A186">
        <v>87</v>
      </c>
      <c r="B186" t="s">
        <v>73</v>
      </c>
      <c r="C186" t="s">
        <v>748</v>
      </c>
      <c r="D186" t="s">
        <v>749</v>
      </c>
      <c r="E186">
        <v>9300000</v>
      </c>
      <c r="F186">
        <v>9508302.9800000004</v>
      </c>
      <c r="G186">
        <v>2</v>
      </c>
    </row>
    <row r="187" spans="1:8" x14ac:dyDescent="0.2">
      <c r="A187">
        <v>93</v>
      </c>
      <c r="B187" t="s">
        <v>73</v>
      </c>
      <c r="C187" t="s">
        <v>748</v>
      </c>
      <c r="D187" t="s">
        <v>749</v>
      </c>
      <c r="E187">
        <v>16422616</v>
      </c>
      <c r="F187">
        <v>16489265</v>
      </c>
      <c r="H187">
        <v>2</v>
      </c>
    </row>
    <row r="188" spans="1:8" x14ac:dyDescent="0.2">
      <c r="A188">
        <v>121</v>
      </c>
      <c r="B188" t="s">
        <v>73</v>
      </c>
      <c r="C188" t="s">
        <v>748</v>
      </c>
      <c r="D188" t="s">
        <v>749</v>
      </c>
      <c r="E188">
        <v>9127000</v>
      </c>
      <c r="F188">
        <v>9643202.5999999996</v>
      </c>
      <c r="G188">
        <v>1</v>
      </c>
    </row>
    <row r="189" spans="1:8" x14ac:dyDescent="0.2">
      <c r="A189">
        <v>105</v>
      </c>
      <c r="B189" t="s">
        <v>73</v>
      </c>
      <c r="C189" t="s">
        <v>748</v>
      </c>
      <c r="D189" t="s">
        <v>749</v>
      </c>
      <c r="E189">
        <v>9300000</v>
      </c>
      <c r="F189">
        <v>9599973.5399999991</v>
      </c>
      <c r="G189">
        <v>1</v>
      </c>
    </row>
    <row r="190" spans="1:8" x14ac:dyDescent="0.2">
      <c r="A190">
        <v>4</v>
      </c>
      <c r="B190" t="s">
        <v>74</v>
      </c>
      <c r="C190" t="s">
        <v>750</v>
      </c>
      <c r="D190" t="s">
        <v>750</v>
      </c>
      <c r="E190">
        <v>9300000</v>
      </c>
      <c r="F190">
        <v>9500000</v>
      </c>
      <c r="G190">
        <v>2</v>
      </c>
    </row>
    <row r="191" spans="1:8" x14ac:dyDescent="0.2">
      <c r="A191">
        <v>4</v>
      </c>
      <c r="B191" t="s">
        <v>74</v>
      </c>
      <c r="C191" t="s">
        <v>750</v>
      </c>
      <c r="D191" t="s">
        <v>750</v>
      </c>
      <c r="E191">
        <v>9247000</v>
      </c>
      <c r="F191">
        <v>9600000</v>
      </c>
      <c r="G191">
        <v>1</v>
      </c>
    </row>
    <row r="192" spans="1:8" x14ac:dyDescent="0.2">
      <c r="A192">
        <v>87</v>
      </c>
      <c r="B192" t="s">
        <v>74</v>
      </c>
      <c r="C192" t="s">
        <v>750</v>
      </c>
      <c r="D192" t="s">
        <v>750</v>
      </c>
      <c r="E192">
        <v>9227000</v>
      </c>
      <c r="F192">
        <v>9561171.8100000005</v>
      </c>
      <c r="G192">
        <v>1</v>
      </c>
    </row>
    <row r="193" spans="1:8" x14ac:dyDescent="0.2">
      <c r="A193">
        <v>93</v>
      </c>
      <c r="B193" t="s">
        <v>74</v>
      </c>
      <c r="C193" t="s">
        <v>750</v>
      </c>
      <c r="D193" t="s">
        <v>750</v>
      </c>
      <c r="E193">
        <v>25435000</v>
      </c>
      <c r="F193">
        <v>25435000</v>
      </c>
      <c r="H193">
        <v>1</v>
      </c>
    </row>
    <row r="194" spans="1:8" x14ac:dyDescent="0.2">
      <c r="A194">
        <v>88</v>
      </c>
      <c r="B194" t="s">
        <v>74</v>
      </c>
      <c r="C194" t="s">
        <v>750</v>
      </c>
      <c r="D194" t="s">
        <v>750</v>
      </c>
      <c r="E194">
        <v>9300000</v>
      </c>
      <c r="F194">
        <v>9620978.5999999996</v>
      </c>
      <c r="G194">
        <v>1</v>
      </c>
    </row>
    <row r="195" spans="1:8" x14ac:dyDescent="0.2">
      <c r="A195">
        <v>117</v>
      </c>
      <c r="B195" t="s">
        <v>74</v>
      </c>
      <c r="C195" t="s">
        <v>750</v>
      </c>
      <c r="D195" t="s">
        <v>750</v>
      </c>
      <c r="E195">
        <v>8203000</v>
      </c>
      <c r="F195">
        <v>9511293.75</v>
      </c>
      <c r="G195">
        <v>1</v>
      </c>
    </row>
    <row r="196" spans="1:8" x14ac:dyDescent="0.2">
      <c r="A196">
        <v>4</v>
      </c>
      <c r="B196" t="s">
        <v>74</v>
      </c>
      <c r="C196" t="s">
        <v>752</v>
      </c>
      <c r="D196" t="s">
        <v>753</v>
      </c>
      <c r="E196">
        <v>6975000</v>
      </c>
      <c r="F196">
        <v>11825000</v>
      </c>
      <c r="G196">
        <v>2</v>
      </c>
    </row>
    <row r="197" spans="1:8" x14ac:dyDescent="0.2">
      <c r="A197">
        <v>93</v>
      </c>
      <c r="B197" t="s">
        <v>74</v>
      </c>
      <c r="C197" t="s">
        <v>752</v>
      </c>
      <c r="D197" t="s">
        <v>753</v>
      </c>
      <c r="E197">
        <v>27695874.829999998</v>
      </c>
      <c r="F197">
        <v>27695874.829999998</v>
      </c>
      <c r="H197">
        <v>1</v>
      </c>
    </row>
    <row r="198" spans="1:8" x14ac:dyDescent="0.2">
      <c r="A198">
        <v>93</v>
      </c>
      <c r="B198" t="s">
        <v>74</v>
      </c>
      <c r="C198" t="s">
        <v>752</v>
      </c>
      <c r="D198" t="s">
        <v>753</v>
      </c>
      <c r="E198">
        <v>29784360.440000001</v>
      </c>
      <c r="F198">
        <v>30028468.469999999</v>
      </c>
      <c r="H198">
        <v>1</v>
      </c>
    </row>
    <row r="199" spans="1:8" x14ac:dyDescent="0.2">
      <c r="A199">
        <v>116</v>
      </c>
      <c r="B199" t="s">
        <v>74</v>
      </c>
      <c r="C199" t="s">
        <v>752</v>
      </c>
      <c r="D199" t="s">
        <v>753</v>
      </c>
      <c r="E199">
        <v>25394681.57</v>
      </c>
      <c r="F199">
        <v>25444312.859999999</v>
      </c>
      <c r="H199">
        <v>1</v>
      </c>
    </row>
    <row r="200" spans="1:8" x14ac:dyDescent="0.2">
      <c r="A200">
        <v>117</v>
      </c>
      <c r="B200" t="s">
        <v>74</v>
      </c>
      <c r="C200" t="s">
        <v>752</v>
      </c>
      <c r="D200" t="s">
        <v>753</v>
      </c>
      <c r="E200">
        <v>9100000</v>
      </c>
      <c r="F200">
        <v>9311293.75</v>
      </c>
      <c r="G200">
        <v>1</v>
      </c>
    </row>
    <row r="201" spans="1:8" x14ac:dyDescent="0.2">
      <c r="A201">
        <v>4</v>
      </c>
      <c r="B201" t="s">
        <v>105</v>
      </c>
      <c r="C201" t="s">
        <v>107</v>
      </c>
      <c r="D201" t="s">
        <v>529</v>
      </c>
      <c r="E201">
        <v>9300000</v>
      </c>
      <c r="F201">
        <v>9600000</v>
      </c>
      <c r="G201">
        <v>1</v>
      </c>
    </row>
    <row r="202" spans="1:8" x14ac:dyDescent="0.2">
      <c r="A202">
        <v>4</v>
      </c>
      <c r="B202" t="s">
        <v>105</v>
      </c>
      <c r="C202" t="s">
        <v>107</v>
      </c>
      <c r="D202" t="s">
        <v>529</v>
      </c>
      <c r="E202">
        <v>9293000</v>
      </c>
      <c r="F202">
        <v>9600000</v>
      </c>
      <c r="G202">
        <v>2</v>
      </c>
    </row>
    <row r="203" spans="1:8" x14ac:dyDescent="0.2">
      <c r="A203">
        <v>93</v>
      </c>
      <c r="B203" t="s">
        <v>105</v>
      </c>
      <c r="C203" t="s">
        <v>107</v>
      </c>
      <c r="D203" t="s">
        <v>529</v>
      </c>
      <c r="E203">
        <v>9260000</v>
      </c>
      <c r="F203">
        <v>21250000</v>
      </c>
      <c r="G203">
        <v>1</v>
      </c>
    </row>
    <row r="204" spans="1:8" x14ac:dyDescent="0.2">
      <c r="A204">
        <v>93</v>
      </c>
      <c r="B204" t="s">
        <v>105</v>
      </c>
      <c r="C204" t="s">
        <v>107</v>
      </c>
      <c r="D204" t="s">
        <v>529</v>
      </c>
      <c r="E204">
        <v>8154000</v>
      </c>
      <c r="F204">
        <v>22750000</v>
      </c>
      <c r="G204">
        <v>2</v>
      </c>
    </row>
    <row r="205" spans="1:8" x14ac:dyDescent="0.2">
      <c r="A205">
        <v>22</v>
      </c>
      <c r="B205" t="s">
        <v>105</v>
      </c>
      <c r="C205" t="s">
        <v>107</v>
      </c>
      <c r="D205" t="s">
        <v>529</v>
      </c>
      <c r="E205">
        <v>8937500</v>
      </c>
      <c r="F205">
        <v>15443792.300000001</v>
      </c>
      <c r="G205">
        <v>2</v>
      </c>
    </row>
    <row r="206" spans="1:8" x14ac:dyDescent="0.2">
      <c r="A206">
        <v>96</v>
      </c>
      <c r="B206" t="s">
        <v>105</v>
      </c>
      <c r="C206" t="s">
        <v>107</v>
      </c>
      <c r="D206" t="s">
        <v>529</v>
      </c>
      <c r="E206">
        <v>23708914.460000001</v>
      </c>
      <c r="F206">
        <v>23708914.460000001</v>
      </c>
      <c r="H206">
        <v>1</v>
      </c>
    </row>
    <row r="207" spans="1:8" x14ac:dyDescent="0.2">
      <c r="A207">
        <v>121</v>
      </c>
      <c r="B207" t="s">
        <v>105</v>
      </c>
      <c r="C207" t="s">
        <v>107</v>
      </c>
      <c r="D207" t="s">
        <v>529</v>
      </c>
      <c r="E207">
        <v>9127000</v>
      </c>
      <c r="F207">
        <v>9643202.5999999996</v>
      </c>
      <c r="G207">
        <v>1</v>
      </c>
    </row>
    <row r="208" spans="1:8" x14ac:dyDescent="0.2">
      <c r="A208">
        <v>4</v>
      </c>
      <c r="B208" t="s">
        <v>74</v>
      </c>
      <c r="C208" t="s">
        <v>74</v>
      </c>
      <c r="D208" t="s">
        <v>754</v>
      </c>
      <c r="E208">
        <v>9300000</v>
      </c>
      <c r="F208">
        <v>9600000</v>
      </c>
      <c r="G208">
        <v>1</v>
      </c>
    </row>
    <row r="209" spans="1:7" x14ac:dyDescent="0.2">
      <c r="A209">
        <v>93</v>
      </c>
      <c r="B209" t="s">
        <v>74</v>
      </c>
      <c r="C209" t="s">
        <v>74</v>
      </c>
      <c r="D209" t="s">
        <v>754</v>
      </c>
      <c r="E209">
        <v>9234000</v>
      </c>
      <c r="F209">
        <v>9675000</v>
      </c>
      <c r="G209">
        <v>2</v>
      </c>
    </row>
    <row r="210" spans="1:7" x14ac:dyDescent="0.2">
      <c r="A210">
        <v>88</v>
      </c>
      <c r="B210" t="s">
        <v>74</v>
      </c>
      <c r="C210" t="s">
        <v>74</v>
      </c>
      <c r="D210" t="s">
        <v>754</v>
      </c>
      <c r="E210">
        <v>9251666.6666666698</v>
      </c>
      <c r="F210">
        <v>9620432.4333333299</v>
      </c>
      <c r="G210">
        <v>3</v>
      </c>
    </row>
    <row r="211" spans="1:7" x14ac:dyDescent="0.2">
      <c r="A211">
        <v>88</v>
      </c>
      <c r="B211" t="s">
        <v>74</v>
      </c>
      <c r="C211" t="s">
        <v>74</v>
      </c>
      <c r="D211" t="s">
        <v>754</v>
      </c>
      <c r="E211">
        <v>9293000</v>
      </c>
      <c r="F211">
        <v>9620820.4000000004</v>
      </c>
      <c r="G211">
        <v>2</v>
      </c>
    </row>
    <row r="212" spans="1:7" x14ac:dyDescent="0.2">
      <c r="A212">
        <v>117</v>
      </c>
      <c r="B212" t="s">
        <v>74</v>
      </c>
      <c r="C212" t="s">
        <v>74</v>
      </c>
      <c r="D212" t="s">
        <v>754</v>
      </c>
      <c r="E212">
        <v>9273000</v>
      </c>
      <c r="F212">
        <v>9511293.75</v>
      </c>
      <c r="G212">
        <v>1</v>
      </c>
    </row>
    <row r="213" spans="1:7" x14ac:dyDescent="0.2">
      <c r="A213">
        <v>96</v>
      </c>
      <c r="B213" t="s">
        <v>74</v>
      </c>
      <c r="C213" t="s">
        <v>74</v>
      </c>
      <c r="D213" t="s">
        <v>754</v>
      </c>
      <c r="E213">
        <v>9300000</v>
      </c>
      <c r="F213">
        <v>9604557.5099999998</v>
      </c>
      <c r="G213">
        <v>1</v>
      </c>
    </row>
    <row r="214" spans="1:7" x14ac:dyDescent="0.2">
      <c r="A214">
        <v>4</v>
      </c>
      <c r="B214" t="s">
        <v>103</v>
      </c>
      <c r="C214" t="s">
        <v>109</v>
      </c>
      <c r="D214" t="s">
        <v>756</v>
      </c>
      <c r="E214">
        <v>9300000</v>
      </c>
      <c r="F214">
        <v>9806800</v>
      </c>
      <c r="G214">
        <v>1</v>
      </c>
    </row>
    <row r="215" spans="1:7" x14ac:dyDescent="0.2">
      <c r="A215">
        <v>93</v>
      </c>
      <c r="B215" t="s">
        <v>103</v>
      </c>
      <c r="C215" t="s">
        <v>109</v>
      </c>
      <c r="D215" t="s">
        <v>756</v>
      </c>
      <c r="E215">
        <v>9154400</v>
      </c>
      <c r="F215">
        <v>13550981.886</v>
      </c>
      <c r="G215">
        <v>5</v>
      </c>
    </row>
    <row r="216" spans="1:7" x14ac:dyDescent="0.2">
      <c r="A216">
        <v>93</v>
      </c>
      <c r="B216" t="s">
        <v>103</v>
      </c>
      <c r="C216" t="s">
        <v>109</v>
      </c>
      <c r="D216" t="s">
        <v>756</v>
      </c>
      <c r="E216">
        <v>13950000</v>
      </c>
      <c r="F216">
        <v>14200000</v>
      </c>
      <c r="G216">
        <v>1</v>
      </c>
    </row>
    <row r="217" spans="1:7" x14ac:dyDescent="0.2">
      <c r="A217">
        <v>27</v>
      </c>
      <c r="B217" t="s">
        <v>103</v>
      </c>
      <c r="C217" t="s">
        <v>109</v>
      </c>
      <c r="D217" t="s">
        <v>756</v>
      </c>
      <c r="E217">
        <v>9085000</v>
      </c>
      <c r="F217">
        <v>24548000</v>
      </c>
      <c r="G217">
        <v>1</v>
      </c>
    </row>
    <row r="218" spans="1:7" x14ac:dyDescent="0.2">
      <c r="A218">
        <v>22</v>
      </c>
      <c r="B218" t="s">
        <v>103</v>
      </c>
      <c r="C218" t="s">
        <v>109</v>
      </c>
      <c r="D218" t="s">
        <v>756</v>
      </c>
      <c r="E218">
        <v>8539000</v>
      </c>
      <c r="F218">
        <v>21622000</v>
      </c>
      <c r="G218">
        <v>1</v>
      </c>
    </row>
    <row r="219" spans="1:7" x14ac:dyDescent="0.2">
      <c r="A219">
        <v>22</v>
      </c>
      <c r="B219" t="s">
        <v>103</v>
      </c>
      <c r="C219" t="s">
        <v>109</v>
      </c>
      <c r="D219" t="s">
        <v>756</v>
      </c>
      <c r="E219">
        <v>8077000</v>
      </c>
      <c r="F219">
        <v>29628000</v>
      </c>
      <c r="G219">
        <v>1</v>
      </c>
    </row>
    <row r="220" spans="1:7" x14ac:dyDescent="0.2">
      <c r="A220">
        <v>96</v>
      </c>
      <c r="B220" t="s">
        <v>103</v>
      </c>
      <c r="C220" t="s">
        <v>109</v>
      </c>
      <c r="D220" t="s">
        <v>756</v>
      </c>
      <c r="E220">
        <v>8898500</v>
      </c>
      <c r="F220">
        <v>11736666.050000001</v>
      </c>
      <c r="G220">
        <v>2</v>
      </c>
    </row>
    <row r="221" spans="1:7" x14ac:dyDescent="0.2">
      <c r="A221">
        <v>105</v>
      </c>
      <c r="B221" t="s">
        <v>103</v>
      </c>
      <c r="C221" t="s">
        <v>109</v>
      </c>
      <c r="D221" t="s">
        <v>756</v>
      </c>
      <c r="E221">
        <v>9300000</v>
      </c>
      <c r="F221">
        <v>9599973.5399999991</v>
      </c>
      <c r="G221">
        <v>2</v>
      </c>
    </row>
    <row r="222" spans="1:7" x14ac:dyDescent="0.2">
      <c r="A222">
        <v>4</v>
      </c>
      <c r="B222" t="s">
        <v>11</v>
      </c>
      <c r="C222" t="s">
        <v>95</v>
      </c>
      <c r="D222" t="s">
        <v>758</v>
      </c>
      <c r="E222">
        <v>9182000</v>
      </c>
      <c r="F222">
        <v>9600000</v>
      </c>
      <c r="G222">
        <v>1</v>
      </c>
    </row>
    <row r="223" spans="1:7" x14ac:dyDescent="0.2">
      <c r="A223">
        <v>28</v>
      </c>
      <c r="B223" t="s">
        <v>11</v>
      </c>
      <c r="C223" t="s">
        <v>95</v>
      </c>
      <c r="D223" t="s">
        <v>758</v>
      </c>
      <c r="E223">
        <v>9300000</v>
      </c>
      <c r="F223">
        <v>9606025.0299999993</v>
      </c>
      <c r="G223">
        <v>1</v>
      </c>
    </row>
    <row r="224" spans="1:7" x14ac:dyDescent="0.2">
      <c r="A224">
        <v>117</v>
      </c>
      <c r="B224" t="s">
        <v>11</v>
      </c>
      <c r="C224" t="s">
        <v>95</v>
      </c>
      <c r="D224" t="s">
        <v>758</v>
      </c>
      <c r="E224">
        <v>9290000</v>
      </c>
      <c r="F224">
        <v>9511294.75</v>
      </c>
      <c r="G224">
        <v>2</v>
      </c>
    </row>
    <row r="225" spans="1:8" x14ac:dyDescent="0.2">
      <c r="A225">
        <v>121</v>
      </c>
      <c r="B225" t="s">
        <v>11</v>
      </c>
      <c r="C225" t="s">
        <v>95</v>
      </c>
      <c r="D225" t="s">
        <v>758</v>
      </c>
      <c r="E225">
        <v>9300000</v>
      </c>
      <c r="F225">
        <v>9645157.5</v>
      </c>
      <c r="G225">
        <v>1</v>
      </c>
    </row>
    <row r="226" spans="1:8" x14ac:dyDescent="0.2">
      <c r="A226">
        <v>4</v>
      </c>
      <c r="B226" t="s">
        <v>73</v>
      </c>
      <c r="C226" t="s">
        <v>759</v>
      </c>
      <c r="D226" t="s">
        <v>759</v>
      </c>
      <c r="E226">
        <v>9293000</v>
      </c>
      <c r="F226">
        <v>9600000</v>
      </c>
      <c r="G226">
        <v>2</v>
      </c>
    </row>
    <row r="227" spans="1:8" x14ac:dyDescent="0.2">
      <c r="A227">
        <v>28</v>
      </c>
      <c r="B227" t="s">
        <v>73</v>
      </c>
      <c r="C227" t="s">
        <v>759</v>
      </c>
      <c r="D227" t="s">
        <v>759</v>
      </c>
      <c r="E227">
        <v>6200000</v>
      </c>
      <c r="F227">
        <v>9497955.34333333</v>
      </c>
      <c r="G227">
        <v>3</v>
      </c>
    </row>
    <row r="228" spans="1:8" x14ac:dyDescent="0.2">
      <c r="A228">
        <v>93</v>
      </c>
      <c r="B228" t="s">
        <v>73</v>
      </c>
      <c r="C228" t="s">
        <v>759</v>
      </c>
      <c r="D228" t="s">
        <v>759</v>
      </c>
      <c r="E228">
        <v>9244000</v>
      </c>
      <c r="F228">
        <v>9775000</v>
      </c>
      <c r="G228">
        <v>2</v>
      </c>
    </row>
    <row r="229" spans="1:8" x14ac:dyDescent="0.2">
      <c r="A229">
        <v>93</v>
      </c>
      <c r="B229" t="s">
        <v>73</v>
      </c>
      <c r="C229" t="s">
        <v>759</v>
      </c>
      <c r="D229" t="s">
        <v>759</v>
      </c>
      <c r="E229">
        <v>9201000</v>
      </c>
      <c r="F229">
        <v>19700000</v>
      </c>
      <c r="G229">
        <v>1</v>
      </c>
    </row>
    <row r="230" spans="1:8" x14ac:dyDescent="0.2">
      <c r="A230">
        <v>93</v>
      </c>
      <c r="B230" t="s">
        <v>73</v>
      </c>
      <c r="C230" t="s">
        <v>759</v>
      </c>
      <c r="D230" t="s">
        <v>759</v>
      </c>
      <c r="E230">
        <v>18163801.030000001</v>
      </c>
      <c r="F230">
        <v>18199801.030000001</v>
      </c>
      <c r="H230">
        <v>1</v>
      </c>
    </row>
    <row r="231" spans="1:8" x14ac:dyDescent="0.2">
      <c r="A231">
        <v>121</v>
      </c>
      <c r="B231" t="s">
        <v>73</v>
      </c>
      <c r="C231" t="s">
        <v>759</v>
      </c>
      <c r="D231" t="s">
        <v>759</v>
      </c>
      <c r="E231">
        <v>13950000</v>
      </c>
      <c r="F231">
        <v>14422720</v>
      </c>
      <c r="G231">
        <v>1</v>
      </c>
    </row>
    <row r="232" spans="1:8" x14ac:dyDescent="0.2">
      <c r="A232">
        <v>105</v>
      </c>
      <c r="B232" t="s">
        <v>73</v>
      </c>
      <c r="C232" t="s">
        <v>759</v>
      </c>
      <c r="D232" t="s">
        <v>759</v>
      </c>
      <c r="E232">
        <v>13950000</v>
      </c>
      <c r="F232">
        <v>14391414.68</v>
      </c>
      <c r="G232">
        <v>1</v>
      </c>
    </row>
    <row r="233" spans="1:8" x14ac:dyDescent="0.2">
      <c r="A233">
        <v>28</v>
      </c>
      <c r="B233" t="s">
        <v>74</v>
      </c>
      <c r="C233" t="s">
        <v>74</v>
      </c>
      <c r="D233" t="s">
        <v>760</v>
      </c>
      <c r="E233">
        <v>9260000</v>
      </c>
      <c r="F233">
        <v>9605573.0299999993</v>
      </c>
      <c r="G233">
        <v>1</v>
      </c>
    </row>
    <row r="234" spans="1:8" x14ac:dyDescent="0.2">
      <c r="A234">
        <v>93</v>
      </c>
      <c r="B234" t="s">
        <v>74</v>
      </c>
      <c r="C234" t="s">
        <v>74</v>
      </c>
      <c r="D234" t="s">
        <v>760</v>
      </c>
      <c r="E234">
        <v>8497000</v>
      </c>
      <c r="F234">
        <v>25500000</v>
      </c>
      <c r="G234">
        <v>1</v>
      </c>
    </row>
    <row r="235" spans="1:8" x14ac:dyDescent="0.2">
      <c r="A235">
        <v>93</v>
      </c>
      <c r="B235" t="s">
        <v>74</v>
      </c>
      <c r="C235" t="s">
        <v>74</v>
      </c>
      <c r="D235" t="s">
        <v>760</v>
      </c>
      <c r="E235">
        <v>19985171.800000001</v>
      </c>
      <c r="F235">
        <v>20172286</v>
      </c>
      <c r="H235">
        <v>1</v>
      </c>
    </row>
    <row r="236" spans="1:8" x14ac:dyDescent="0.2">
      <c r="A236">
        <v>117</v>
      </c>
      <c r="B236" t="s">
        <v>74</v>
      </c>
      <c r="C236" t="s">
        <v>74</v>
      </c>
      <c r="D236" t="s">
        <v>760</v>
      </c>
      <c r="E236">
        <v>9300000</v>
      </c>
      <c r="F236">
        <v>9511293.75</v>
      </c>
      <c r="G236">
        <v>1</v>
      </c>
    </row>
    <row r="237" spans="1:8" x14ac:dyDescent="0.2">
      <c r="A237">
        <v>4</v>
      </c>
      <c r="B237" t="s">
        <v>74</v>
      </c>
      <c r="C237" t="s">
        <v>72</v>
      </c>
      <c r="D237" t="s">
        <v>761</v>
      </c>
      <c r="E237">
        <v>9221000</v>
      </c>
      <c r="F237">
        <v>9600000</v>
      </c>
      <c r="G237">
        <v>1</v>
      </c>
    </row>
    <row r="238" spans="1:8" x14ac:dyDescent="0.2">
      <c r="A238">
        <v>28</v>
      </c>
      <c r="B238" t="s">
        <v>74</v>
      </c>
      <c r="C238" t="s">
        <v>72</v>
      </c>
      <c r="D238" t="s">
        <v>761</v>
      </c>
      <c r="E238">
        <v>9300000</v>
      </c>
      <c r="F238">
        <v>9579294.375</v>
      </c>
      <c r="G238">
        <v>4</v>
      </c>
    </row>
    <row r="239" spans="1:8" x14ac:dyDescent="0.2">
      <c r="A239">
        <v>87</v>
      </c>
      <c r="B239" t="s">
        <v>74</v>
      </c>
      <c r="C239" t="s">
        <v>72</v>
      </c>
      <c r="D239" t="s">
        <v>761</v>
      </c>
      <c r="E239">
        <v>9292500</v>
      </c>
      <c r="F239">
        <v>9393490.4199999999</v>
      </c>
      <c r="G239">
        <v>4</v>
      </c>
    </row>
    <row r="240" spans="1:8" x14ac:dyDescent="0.2">
      <c r="A240">
        <v>93</v>
      </c>
      <c r="B240" t="s">
        <v>74</v>
      </c>
      <c r="C240" t="s">
        <v>72</v>
      </c>
      <c r="D240" t="s">
        <v>761</v>
      </c>
      <c r="E240">
        <v>16531734</v>
      </c>
      <c r="F240">
        <v>16631734</v>
      </c>
      <c r="H240">
        <v>1</v>
      </c>
    </row>
    <row r="241" spans="1:8" x14ac:dyDescent="0.2">
      <c r="A241">
        <v>88</v>
      </c>
      <c r="B241" t="s">
        <v>74</v>
      </c>
      <c r="C241" t="s">
        <v>72</v>
      </c>
      <c r="D241" t="s">
        <v>761</v>
      </c>
      <c r="E241">
        <v>9300000</v>
      </c>
      <c r="F241">
        <v>9620978.5999999996</v>
      </c>
      <c r="G241">
        <v>1</v>
      </c>
    </row>
    <row r="242" spans="1:8" x14ac:dyDescent="0.2">
      <c r="A242">
        <v>88</v>
      </c>
      <c r="B242" t="s">
        <v>74</v>
      </c>
      <c r="C242" t="s">
        <v>72</v>
      </c>
      <c r="D242" t="s">
        <v>761</v>
      </c>
      <c r="E242">
        <v>9300000</v>
      </c>
      <c r="F242">
        <v>9855697.25</v>
      </c>
      <c r="G242">
        <v>1</v>
      </c>
    </row>
    <row r="243" spans="1:8" x14ac:dyDescent="0.2">
      <c r="A243">
        <v>105</v>
      </c>
      <c r="B243" t="s">
        <v>74</v>
      </c>
      <c r="C243" t="s">
        <v>72</v>
      </c>
      <c r="D243" t="s">
        <v>761</v>
      </c>
      <c r="E243">
        <v>9300000</v>
      </c>
      <c r="F243">
        <v>9599973.5399999991</v>
      </c>
      <c r="G243">
        <v>1</v>
      </c>
    </row>
    <row r="244" spans="1:8" x14ac:dyDescent="0.2">
      <c r="A244">
        <v>4</v>
      </c>
      <c r="B244" t="s">
        <v>11</v>
      </c>
      <c r="C244" t="s">
        <v>83</v>
      </c>
      <c r="D244" t="s">
        <v>83</v>
      </c>
      <c r="E244">
        <v>9300000</v>
      </c>
      <c r="F244">
        <v>9600000</v>
      </c>
      <c r="G244">
        <v>1</v>
      </c>
    </row>
    <row r="245" spans="1:8" x14ac:dyDescent="0.2">
      <c r="A245">
        <v>93</v>
      </c>
      <c r="B245" t="s">
        <v>11</v>
      </c>
      <c r="C245" t="s">
        <v>83</v>
      </c>
      <c r="D245" t="s">
        <v>83</v>
      </c>
      <c r="E245">
        <v>13573000</v>
      </c>
      <c r="F245">
        <v>13573786.27</v>
      </c>
      <c r="G245">
        <v>1</v>
      </c>
    </row>
    <row r="246" spans="1:8" x14ac:dyDescent="0.2">
      <c r="A246">
        <v>4</v>
      </c>
      <c r="B246" t="s">
        <v>73</v>
      </c>
      <c r="C246" t="s">
        <v>519</v>
      </c>
      <c r="D246" t="s">
        <v>519</v>
      </c>
      <c r="E246">
        <v>10637000</v>
      </c>
      <c r="F246">
        <v>11465000</v>
      </c>
      <c r="G246">
        <v>3</v>
      </c>
    </row>
    <row r="247" spans="1:8" x14ac:dyDescent="0.2">
      <c r="A247">
        <v>4</v>
      </c>
      <c r="B247" t="s">
        <v>73</v>
      </c>
      <c r="C247" t="s">
        <v>519</v>
      </c>
      <c r="D247" t="s">
        <v>519</v>
      </c>
      <c r="E247">
        <v>8398500</v>
      </c>
      <c r="F247">
        <v>13087500</v>
      </c>
      <c r="G247">
        <v>4</v>
      </c>
    </row>
    <row r="248" spans="1:8" x14ac:dyDescent="0.2">
      <c r="A248">
        <v>28</v>
      </c>
      <c r="B248" t="s">
        <v>73</v>
      </c>
      <c r="C248" t="s">
        <v>519</v>
      </c>
      <c r="D248" t="s">
        <v>519</v>
      </c>
      <c r="E248">
        <v>9022000</v>
      </c>
      <c r="F248">
        <v>9602883.6300000008</v>
      </c>
      <c r="G248">
        <v>2</v>
      </c>
    </row>
    <row r="249" spans="1:8" x14ac:dyDescent="0.2">
      <c r="A249">
        <v>93</v>
      </c>
      <c r="B249" t="s">
        <v>73</v>
      </c>
      <c r="C249" t="s">
        <v>519</v>
      </c>
      <c r="D249" t="s">
        <v>519</v>
      </c>
      <c r="E249">
        <v>9126000</v>
      </c>
      <c r="F249">
        <v>13824500</v>
      </c>
      <c r="G249">
        <v>2</v>
      </c>
    </row>
    <row r="250" spans="1:8" x14ac:dyDescent="0.2">
      <c r="A250">
        <v>93</v>
      </c>
      <c r="B250" t="s">
        <v>73</v>
      </c>
      <c r="C250" t="s">
        <v>519</v>
      </c>
      <c r="D250" t="s">
        <v>519</v>
      </c>
      <c r="E250">
        <v>9094333.3333333302</v>
      </c>
      <c r="F250">
        <v>13733333.3333333</v>
      </c>
      <c r="G250">
        <v>3</v>
      </c>
    </row>
    <row r="251" spans="1:8" x14ac:dyDescent="0.2">
      <c r="A251">
        <v>93</v>
      </c>
      <c r="B251" t="s">
        <v>73</v>
      </c>
      <c r="C251" t="s">
        <v>519</v>
      </c>
      <c r="D251" t="s">
        <v>519</v>
      </c>
      <c r="E251">
        <v>24354615.384615399</v>
      </c>
      <c r="F251">
        <v>24354615.384615399</v>
      </c>
      <c r="H251">
        <v>104</v>
      </c>
    </row>
    <row r="252" spans="1:8" x14ac:dyDescent="0.2">
      <c r="A252">
        <v>93</v>
      </c>
      <c r="B252" t="s">
        <v>73</v>
      </c>
      <c r="C252" t="s">
        <v>519</v>
      </c>
      <c r="D252" t="s">
        <v>519</v>
      </c>
      <c r="E252">
        <v>20545000</v>
      </c>
      <c r="F252">
        <v>20545000</v>
      </c>
      <c r="H252">
        <v>1</v>
      </c>
    </row>
    <row r="253" spans="1:8" x14ac:dyDescent="0.2">
      <c r="A253">
        <v>27</v>
      </c>
      <c r="B253" t="s">
        <v>73</v>
      </c>
      <c r="C253" t="s">
        <v>519</v>
      </c>
      <c r="D253" t="s">
        <v>519</v>
      </c>
      <c r="E253">
        <v>8245000</v>
      </c>
      <c r="F253">
        <v>33807500</v>
      </c>
      <c r="G253">
        <v>2</v>
      </c>
    </row>
    <row r="254" spans="1:8" x14ac:dyDescent="0.2">
      <c r="A254">
        <v>4</v>
      </c>
      <c r="B254" t="s">
        <v>11</v>
      </c>
      <c r="C254" t="s">
        <v>99</v>
      </c>
      <c r="D254" t="s">
        <v>765</v>
      </c>
      <c r="E254">
        <v>9300000</v>
      </c>
      <c r="F254">
        <v>9500000</v>
      </c>
      <c r="G254">
        <v>1</v>
      </c>
    </row>
    <row r="255" spans="1:8" x14ac:dyDescent="0.2">
      <c r="A255">
        <v>28</v>
      </c>
      <c r="B255" t="s">
        <v>11</v>
      </c>
      <c r="C255" t="s">
        <v>99</v>
      </c>
      <c r="D255" t="s">
        <v>765</v>
      </c>
      <c r="E255">
        <v>9300000</v>
      </c>
      <c r="F255">
        <v>9877473.1333333291</v>
      </c>
      <c r="G255">
        <v>3</v>
      </c>
    </row>
    <row r="256" spans="1:8" x14ac:dyDescent="0.2">
      <c r="A256">
        <v>28</v>
      </c>
      <c r="B256" t="s">
        <v>11</v>
      </c>
      <c r="C256" t="s">
        <v>99</v>
      </c>
      <c r="D256" t="s">
        <v>765</v>
      </c>
      <c r="E256">
        <v>11625000</v>
      </c>
      <c r="F256">
        <v>11994818.789999999</v>
      </c>
      <c r="G256">
        <v>2</v>
      </c>
    </row>
    <row r="257" spans="1:8" x14ac:dyDescent="0.2">
      <c r="A257">
        <v>93</v>
      </c>
      <c r="B257" t="s">
        <v>103</v>
      </c>
      <c r="C257" t="s">
        <v>764</v>
      </c>
      <c r="D257" t="s">
        <v>765</v>
      </c>
      <c r="E257">
        <v>9280000</v>
      </c>
      <c r="F257">
        <v>21335137.640000001</v>
      </c>
      <c r="G257">
        <v>1</v>
      </c>
    </row>
    <row r="258" spans="1:8" x14ac:dyDescent="0.2">
      <c r="A258">
        <v>32</v>
      </c>
      <c r="B258" t="s">
        <v>103</v>
      </c>
      <c r="C258" t="s">
        <v>764</v>
      </c>
      <c r="D258" t="s">
        <v>765</v>
      </c>
      <c r="E258">
        <v>9227000</v>
      </c>
      <c r="F258">
        <v>9601216.7699999996</v>
      </c>
      <c r="G258">
        <v>1</v>
      </c>
    </row>
    <row r="259" spans="1:8" x14ac:dyDescent="0.2">
      <c r="A259">
        <v>93</v>
      </c>
      <c r="B259" t="s">
        <v>11</v>
      </c>
      <c r="C259" t="s">
        <v>829</v>
      </c>
      <c r="D259" t="s">
        <v>765</v>
      </c>
      <c r="E259">
        <v>7699000</v>
      </c>
      <c r="F259">
        <v>36195100</v>
      </c>
      <c r="G259">
        <v>1</v>
      </c>
    </row>
    <row r="260" spans="1:8" x14ac:dyDescent="0.2">
      <c r="A260">
        <v>96</v>
      </c>
      <c r="B260" t="s">
        <v>11</v>
      </c>
      <c r="C260" t="s">
        <v>829</v>
      </c>
      <c r="D260" t="s">
        <v>765</v>
      </c>
      <c r="E260">
        <v>4650000</v>
      </c>
      <c r="F260">
        <v>9608564</v>
      </c>
      <c r="G260">
        <v>2</v>
      </c>
    </row>
    <row r="261" spans="1:8" x14ac:dyDescent="0.2">
      <c r="A261">
        <v>4</v>
      </c>
      <c r="B261" t="s">
        <v>12</v>
      </c>
      <c r="C261" t="s">
        <v>833</v>
      </c>
      <c r="D261" t="s">
        <v>765</v>
      </c>
      <c r="E261">
        <v>9300000</v>
      </c>
      <c r="F261">
        <v>9644202.6600000001</v>
      </c>
      <c r="G261">
        <v>1</v>
      </c>
    </row>
    <row r="262" spans="1:8" x14ac:dyDescent="0.2">
      <c r="A262">
        <v>4</v>
      </c>
      <c r="B262" t="s">
        <v>12</v>
      </c>
      <c r="C262" t="s">
        <v>833</v>
      </c>
      <c r="D262" t="s">
        <v>765</v>
      </c>
      <c r="E262">
        <v>8788000</v>
      </c>
      <c r="F262">
        <v>9222182.5150000006</v>
      </c>
      <c r="G262">
        <v>2</v>
      </c>
    </row>
    <row r="263" spans="1:8" x14ac:dyDescent="0.2">
      <c r="A263">
        <v>32</v>
      </c>
      <c r="B263" t="s">
        <v>12</v>
      </c>
      <c r="C263" t="s">
        <v>833</v>
      </c>
      <c r="D263" t="s">
        <v>765</v>
      </c>
      <c r="E263">
        <v>8665000</v>
      </c>
      <c r="F263">
        <v>11079410.609999999</v>
      </c>
      <c r="G263">
        <v>1</v>
      </c>
    </row>
    <row r="264" spans="1:8" x14ac:dyDescent="0.2">
      <c r="A264">
        <v>27</v>
      </c>
      <c r="B264" t="s">
        <v>12</v>
      </c>
      <c r="C264" t="s">
        <v>1106</v>
      </c>
      <c r="D264" t="s">
        <v>765</v>
      </c>
      <c r="E264">
        <v>7238000</v>
      </c>
      <c r="F264">
        <v>36348000</v>
      </c>
      <c r="G264">
        <v>1</v>
      </c>
    </row>
    <row r="265" spans="1:8" x14ac:dyDescent="0.2">
      <c r="A265">
        <v>93</v>
      </c>
      <c r="B265" t="s">
        <v>103</v>
      </c>
      <c r="C265" t="s">
        <v>109</v>
      </c>
      <c r="D265" t="s">
        <v>766</v>
      </c>
      <c r="E265">
        <v>9276500</v>
      </c>
      <c r="F265">
        <v>10524951.205</v>
      </c>
      <c r="G265">
        <v>2</v>
      </c>
    </row>
    <row r="266" spans="1:8" x14ac:dyDescent="0.2">
      <c r="A266">
        <v>93</v>
      </c>
      <c r="B266" t="s">
        <v>103</v>
      </c>
      <c r="C266" t="s">
        <v>109</v>
      </c>
      <c r="D266" t="s">
        <v>766</v>
      </c>
      <c r="E266">
        <v>9247000</v>
      </c>
      <c r="F266">
        <v>18889547.609999999</v>
      </c>
      <c r="G266">
        <v>1</v>
      </c>
    </row>
    <row r="267" spans="1:8" x14ac:dyDescent="0.2">
      <c r="A267">
        <v>93</v>
      </c>
      <c r="B267" t="s">
        <v>103</v>
      </c>
      <c r="C267" t="s">
        <v>109</v>
      </c>
      <c r="D267" t="s">
        <v>766</v>
      </c>
      <c r="E267">
        <v>16736000.630000001</v>
      </c>
      <c r="F267">
        <v>16791945.145</v>
      </c>
      <c r="H267">
        <v>2</v>
      </c>
    </row>
    <row r="268" spans="1:8" x14ac:dyDescent="0.2">
      <c r="A268">
        <v>88</v>
      </c>
      <c r="B268" t="s">
        <v>103</v>
      </c>
      <c r="C268" t="s">
        <v>109</v>
      </c>
      <c r="D268" t="s">
        <v>766</v>
      </c>
      <c r="E268">
        <v>9244000</v>
      </c>
      <c r="F268">
        <v>10120856.99</v>
      </c>
      <c r="G268">
        <v>2</v>
      </c>
    </row>
    <row r="269" spans="1:8" x14ac:dyDescent="0.2">
      <c r="A269">
        <v>88</v>
      </c>
      <c r="B269" t="s">
        <v>103</v>
      </c>
      <c r="C269" t="s">
        <v>109</v>
      </c>
      <c r="D269" t="s">
        <v>766</v>
      </c>
      <c r="E269">
        <v>21872317.899999999</v>
      </c>
      <c r="F269">
        <v>22053311.280000001</v>
      </c>
      <c r="H269">
        <v>1</v>
      </c>
    </row>
    <row r="270" spans="1:8" x14ac:dyDescent="0.2">
      <c r="A270">
        <v>22</v>
      </c>
      <c r="B270" t="s">
        <v>103</v>
      </c>
      <c r="C270" t="s">
        <v>109</v>
      </c>
      <c r="D270" t="s">
        <v>766</v>
      </c>
      <c r="E270">
        <v>6986000</v>
      </c>
      <c r="F270">
        <v>25336000</v>
      </c>
      <c r="G270">
        <v>1</v>
      </c>
    </row>
    <row r="271" spans="1:8" x14ac:dyDescent="0.2">
      <c r="A271">
        <v>105</v>
      </c>
      <c r="B271" t="s">
        <v>103</v>
      </c>
      <c r="C271" t="s">
        <v>109</v>
      </c>
      <c r="D271" t="s">
        <v>766</v>
      </c>
      <c r="E271">
        <v>13950000</v>
      </c>
      <c r="F271">
        <v>14391414.68</v>
      </c>
      <c r="G271">
        <v>1</v>
      </c>
    </row>
    <row r="272" spans="1:8" x14ac:dyDescent="0.2">
      <c r="A272">
        <v>4</v>
      </c>
      <c r="B272" t="s">
        <v>105</v>
      </c>
      <c r="C272" t="s">
        <v>105</v>
      </c>
      <c r="D272" t="s">
        <v>105</v>
      </c>
      <c r="E272">
        <v>9201000</v>
      </c>
      <c r="F272">
        <v>9600000</v>
      </c>
      <c r="G272">
        <v>1</v>
      </c>
    </row>
    <row r="273" spans="1:8" x14ac:dyDescent="0.2">
      <c r="A273">
        <v>93</v>
      </c>
      <c r="B273" t="s">
        <v>105</v>
      </c>
      <c r="C273" t="s">
        <v>105</v>
      </c>
      <c r="D273" t="s">
        <v>105</v>
      </c>
      <c r="E273">
        <v>8718500</v>
      </c>
      <c r="F273">
        <v>9067000</v>
      </c>
      <c r="G273">
        <v>2</v>
      </c>
    </row>
    <row r="274" spans="1:8" x14ac:dyDescent="0.2">
      <c r="A274">
        <v>93</v>
      </c>
      <c r="B274" t="s">
        <v>105</v>
      </c>
      <c r="C274" t="s">
        <v>105</v>
      </c>
      <c r="D274" t="s">
        <v>105</v>
      </c>
      <c r="E274">
        <v>24295619.030000001</v>
      </c>
      <c r="F274">
        <v>24295619.030000001</v>
      </c>
      <c r="H274">
        <v>2</v>
      </c>
    </row>
    <row r="275" spans="1:8" x14ac:dyDescent="0.2">
      <c r="A275">
        <v>22</v>
      </c>
      <c r="B275" t="s">
        <v>105</v>
      </c>
      <c r="C275" t="s">
        <v>105</v>
      </c>
      <c r="D275" t="s">
        <v>105</v>
      </c>
      <c r="E275">
        <v>8161000</v>
      </c>
      <c r="F275">
        <v>36761000</v>
      </c>
      <c r="G275">
        <v>1</v>
      </c>
    </row>
    <row r="276" spans="1:8" x14ac:dyDescent="0.2">
      <c r="A276">
        <v>27</v>
      </c>
      <c r="B276" t="s">
        <v>11</v>
      </c>
      <c r="C276" t="s">
        <v>11</v>
      </c>
      <c r="D276" t="s">
        <v>828</v>
      </c>
      <c r="E276">
        <v>7238000</v>
      </c>
      <c r="F276">
        <v>46977000</v>
      </c>
      <c r="G276">
        <v>1</v>
      </c>
    </row>
    <row r="277" spans="1:8" x14ac:dyDescent="0.2">
      <c r="A277">
        <v>28</v>
      </c>
      <c r="B277" t="s">
        <v>11</v>
      </c>
      <c r="C277" t="s">
        <v>763</v>
      </c>
      <c r="D277" t="s">
        <v>763</v>
      </c>
      <c r="E277">
        <v>13950000</v>
      </c>
      <c r="F277">
        <v>14387047.619999999</v>
      </c>
      <c r="G277">
        <v>1</v>
      </c>
    </row>
    <row r="278" spans="1:8" x14ac:dyDescent="0.2">
      <c r="A278">
        <v>28</v>
      </c>
      <c r="B278" t="s">
        <v>11</v>
      </c>
      <c r="C278" t="s">
        <v>763</v>
      </c>
      <c r="D278" t="s">
        <v>763</v>
      </c>
      <c r="E278">
        <v>8161000</v>
      </c>
      <c r="F278">
        <v>9593154.3300000001</v>
      </c>
      <c r="G278">
        <v>1</v>
      </c>
    </row>
    <row r="279" spans="1:8" x14ac:dyDescent="0.2">
      <c r="A279">
        <v>93</v>
      </c>
      <c r="B279" t="s">
        <v>11</v>
      </c>
      <c r="C279" t="s">
        <v>763</v>
      </c>
      <c r="D279" t="s">
        <v>763</v>
      </c>
      <c r="E279">
        <v>7196000</v>
      </c>
      <c r="F279">
        <v>31739206.559999999</v>
      </c>
      <c r="G279">
        <v>1</v>
      </c>
    </row>
    <row r="280" spans="1:8" x14ac:dyDescent="0.2">
      <c r="A280">
        <v>101</v>
      </c>
      <c r="B280" t="s">
        <v>11</v>
      </c>
      <c r="C280" t="s">
        <v>763</v>
      </c>
      <c r="D280" t="s">
        <v>763</v>
      </c>
      <c r="E280">
        <v>29428790.539999999</v>
      </c>
      <c r="F280">
        <v>29428790.539999999</v>
      </c>
      <c r="H280">
        <v>1</v>
      </c>
    </row>
    <row r="281" spans="1:8" x14ac:dyDescent="0.2">
      <c r="A281">
        <v>4</v>
      </c>
      <c r="B281" t="s">
        <v>12</v>
      </c>
      <c r="C281" t="s">
        <v>12</v>
      </c>
      <c r="D281" t="s">
        <v>830</v>
      </c>
      <c r="E281">
        <v>9267000</v>
      </c>
      <c r="F281">
        <v>23834000</v>
      </c>
      <c r="G281">
        <v>1</v>
      </c>
    </row>
    <row r="282" spans="1:8" x14ac:dyDescent="0.2">
      <c r="A282">
        <v>28</v>
      </c>
      <c r="B282" t="s">
        <v>12</v>
      </c>
      <c r="C282" t="s">
        <v>12</v>
      </c>
      <c r="D282" t="s">
        <v>830</v>
      </c>
      <c r="E282">
        <v>7531000</v>
      </c>
      <c r="F282">
        <v>29394461.52</v>
      </c>
      <c r="G282">
        <v>1</v>
      </c>
    </row>
    <row r="283" spans="1:8" x14ac:dyDescent="0.2">
      <c r="A283">
        <v>93</v>
      </c>
      <c r="B283" t="s">
        <v>12</v>
      </c>
      <c r="C283" t="s">
        <v>12</v>
      </c>
      <c r="D283" t="s">
        <v>830</v>
      </c>
      <c r="E283">
        <v>9200000</v>
      </c>
      <c r="F283">
        <v>9550000</v>
      </c>
      <c r="G283">
        <v>1</v>
      </c>
    </row>
    <row r="284" spans="1:8" x14ac:dyDescent="0.2">
      <c r="A284">
        <v>93</v>
      </c>
      <c r="B284" t="s">
        <v>12</v>
      </c>
      <c r="C284" t="s">
        <v>12</v>
      </c>
      <c r="D284" t="s">
        <v>830</v>
      </c>
      <c r="E284">
        <v>7406000</v>
      </c>
      <c r="F284">
        <v>9840724.2799999993</v>
      </c>
      <c r="G284">
        <v>1</v>
      </c>
    </row>
    <row r="285" spans="1:8" x14ac:dyDescent="0.2">
      <c r="A285">
        <v>27</v>
      </c>
      <c r="B285" t="s">
        <v>12</v>
      </c>
      <c r="C285" t="s">
        <v>12</v>
      </c>
      <c r="D285" t="s">
        <v>830</v>
      </c>
      <c r="E285">
        <v>7867000</v>
      </c>
      <c r="F285">
        <v>54635000</v>
      </c>
      <c r="G285">
        <v>1</v>
      </c>
    </row>
    <row r="286" spans="1:8" x14ac:dyDescent="0.2">
      <c r="A286">
        <v>32</v>
      </c>
      <c r="B286" t="s">
        <v>12</v>
      </c>
      <c r="C286" t="s">
        <v>12</v>
      </c>
      <c r="D286" t="s">
        <v>830</v>
      </c>
      <c r="E286">
        <v>8020000</v>
      </c>
      <c r="F286">
        <v>8310602.7400000002</v>
      </c>
      <c r="G286">
        <v>1</v>
      </c>
    </row>
    <row r="287" spans="1:8" x14ac:dyDescent="0.2">
      <c r="A287">
        <v>22</v>
      </c>
      <c r="B287" t="s">
        <v>12</v>
      </c>
      <c r="C287" t="s">
        <v>12</v>
      </c>
      <c r="D287" t="s">
        <v>830</v>
      </c>
      <c r="E287">
        <v>7678500</v>
      </c>
      <c r="F287">
        <v>62264000</v>
      </c>
      <c r="G287">
        <v>2</v>
      </c>
    </row>
    <row r="288" spans="1:8" x14ac:dyDescent="0.2">
      <c r="A288">
        <v>96</v>
      </c>
      <c r="B288" t="s">
        <v>12</v>
      </c>
      <c r="C288" t="s">
        <v>12</v>
      </c>
      <c r="D288" t="s">
        <v>830</v>
      </c>
      <c r="E288">
        <v>9280000</v>
      </c>
      <c r="F288">
        <v>9612677</v>
      </c>
      <c r="G288">
        <v>1</v>
      </c>
    </row>
    <row r="289" spans="1:8" x14ac:dyDescent="0.2">
      <c r="A289">
        <v>108</v>
      </c>
      <c r="B289" t="s">
        <v>12</v>
      </c>
      <c r="C289" t="s">
        <v>12</v>
      </c>
      <c r="D289" t="s">
        <v>830</v>
      </c>
      <c r="E289">
        <v>9300000</v>
      </c>
      <c r="F289">
        <v>9530000</v>
      </c>
      <c r="G289">
        <v>1</v>
      </c>
    </row>
    <row r="290" spans="1:8" x14ac:dyDescent="0.2">
      <c r="A290">
        <v>4</v>
      </c>
      <c r="B290" t="s">
        <v>12</v>
      </c>
      <c r="C290" t="s">
        <v>376</v>
      </c>
      <c r="D290" t="s">
        <v>376</v>
      </c>
      <c r="E290">
        <v>9965000</v>
      </c>
      <c r="F290">
        <v>28851333.333333299</v>
      </c>
      <c r="G290">
        <v>3</v>
      </c>
    </row>
    <row r="291" spans="1:8" x14ac:dyDescent="0.2">
      <c r="A291">
        <v>93</v>
      </c>
      <c r="B291" t="s">
        <v>12</v>
      </c>
      <c r="C291" t="s">
        <v>376</v>
      </c>
      <c r="D291" t="s">
        <v>376</v>
      </c>
      <c r="E291">
        <v>6608000</v>
      </c>
      <c r="F291">
        <v>42525000</v>
      </c>
      <c r="G291">
        <v>1</v>
      </c>
    </row>
    <row r="292" spans="1:8" x14ac:dyDescent="0.2">
      <c r="A292">
        <v>32</v>
      </c>
      <c r="B292" t="s">
        <v>12</v>
      </c>
      <c r="C292" t="s">
        <v>376</v>
      </c>
      <c r="D292" t="s">
        <v>376</v>
      </c>
      <c r="E292">
        <v>9293000</v>
      </c>
      <c r="F292">
        <v>9611594.1500000004</v>
      </c>
      <c r="G292">
        <v>1</v>
      </c>
    </row>
    <row r="293" spans="1:8" x14ac:dyDescent="0.2">
      <c r="A293">
        <v>22</v>
      </c>
      <c r="B293" t="s">
        <v>12</v>
      </c>
      <c r="C293" t="s">
        <v>376</v>
      </c>
      <c r="D293" t="s">
        <v>376</v>
      </c>
      <c r="E293">
        <v>9043000</v>
      </c>
      <c r="F293">
        <v>53343000</v>
      </c>
      <c r="G293">
        <v>1</v>
      </c>
    </row>
    <row r="294" spans="1:8" x14ac:dyDescent="0.2">
      <c r="A294">
        <v>27</v>
      </c>
      <c r="B294" t="s">
        <v>12</v>
      </c>
      <c r="C294" t="s">
        <v>376</v>
      </c>
      <c r="D294" t="s">
        <v>831</v>
      </c>
      <c r="E294">
        <v>8875000</v>
      </c>
      <c r="F294">
        <v>51987000</v>
      </c>
      <c r="G294">
        <v>1</v>
      </c>
    </row>
    <row r="295" spans="1:8" x14ac:dyDescent="0.2">
      <c r="A295">
        <v>108</v>
      </c>
      <c r="B295" t="s">
        <v>12</v>
      </c>
      <c r="C295" t="s">
        <v>376</v>
      </c>
      <c r="D295" t="s">
        <v>831</v>
      </c>
      <c r="E295">
        <v>9200000</v>
      </c>
      <c r="F295">
        <v>9430000</v>
      </c>
      <c r="G295">
        <v>1</v>
      </c>
    </row>
    <row r="296" spans="1:8" x14ac:dyDescent="0.2">
      <c r="A296">
        <v>93</v>
      </c>
      <c r="B296" t="s">
        <v>74</v>
      </c>
      <c r="C296" t="s">
        <v>74</v>
      </c>
      <c r="D296" t="s">
        <v>834</v>
      </c>
      <c r="E296">
        <v>9300000</v>
      </c>
      <c r="F296">
        <v>9650000</v>
      </c>
      <c r="G296">
        <v>1</v>
      </c>
    </row>
    <row r="297" spans="1:8" x14ac:dyDescent="0.2">
      <c r="A297">
        <v>27</v>
      </c>
      <c r="B297" t="s">
        <v>74</v>
      </c>
      <c r="C297" t="s">
        <v>74</v>
      </c>
      <c r="D297" t="s">
        <v>834</v>
      </c>
      <c r="E297">
        <v>9182000</v>
      </c>
      <c r="F297">
        <v>25205000</v>
      </c>
      <c r="G297">
        <v>1</v>
      </c>
    </row>
    <row r="298" spans="1:8" x14ac:dyDescent="0.2">
      <c r="A298">
        <v>93</v>
      </c>
      <c r="B298" t="s">
        <v>74</v>
      </c>
      <c r="C298" t="s">
        <v>72</v>
      </c>
      <c r="D298" t="s">
        <v>836</v>
      </c>
      <c r="E298">
        <v>9300000</v>
      </c>
      <c r="F298">
        <v>9550000</v>
      </c>
      <c r="G298">
        <v>1</v>
      </c>
    </row>
    <row r="299" spans="1:8" x14ac:dyDescent="0.2">
      <c r="A299">
        <v>93</v>
      </c>
      <c r="B299" t="s">
        <v>74</v>
      </c>
      <c r="C299" t="s">
        <v>72</v>
      </c>
      <c r="D299" t="s">
        <v>836</v>
      </c>
      <c r="E299">
        <v>15164098.949999999</v>
      </c>
      <c r="F299">
        <v>15448197.9</v>
      </c>
      <c r="H299">
        <v>1</v>
      </c>
    </row>
    <row r="300" spans="1:8" x14ac:dyDescent="0.2">
      <c r="A300">
        <v>93</v>
      </c>
      <c r="B300" t="s">
        <v>74</v>
      </c>
      <c r="C300" t="s">
        <v>72</v>
      </c>
      <c r="D300" t="s">
        <v>836</v>
      </c>
      <c r="E300">
        <v>21882840.280000001</v>
      </c>
      <c r="F300">
        <v>21882840.280000001</v>
      </c>
      <c r="H300">
        <v>1</v>
      </c>
    </row>
    <row r="301" spans="1:8" x14ac:dyDescent="0.2">
      <c r="A301">
        <v>87</v>
      </c>
      <c r="B301" t="s">
        <v>103</v>
      </c>
      <c r="C301" t="s">
        <v>109</v>
      </c>
      <c r="D301" t="s">
        <v>837</v>
      </c>
      <c r="E301">
        <v>9285000</v>
      </c>
      <c r="F301">
        <v>9376399.1699999999</v>
      </c>
      <c r="G301">
        <v>1</v>
      </c>
    </row>
    <row r="302" spans="1:8" x14ac:dyDescent="0.2">
      <c r="A302">
        <v>88</v>
      </c>
      <c r="B302" t="s">
        <v>103</v>
      </c>
      <c r="C302" t="s">
        <v>109</v>
      </c>
      <c r="D302" t="s">
        <v>837</v>
      </c>
      <c r="E302">
        <v>9300000</v>
      </c>
      <c r="F302">
        <v>9884934.0999999996</v>
      </c>
      <c r="G302">
        <v>3</v>
      </c>
    </row>
    <row r="303" spans="1:8" x14ac:dyDescent="0.2">
      <c r="A303">
        <v>88</v>
      </c>
      <c r="B303" t="s">
        <v>103</v>
      </c>
      <c r="C303" t="s">
        <v>109</v>
      </c>
      <c r="D303" t="s">
        <v>837</v>
      </c>
      <c r="E303">
        <v>10062250</v>
      </c>
      <c r="F303">
        <v>11329696.300000001</v>
      </c>
      <c r="G303">
        <v>4</v>
      </c>
    </row>
    <row r="304" spans="1:8" x14ac:dyDescent="0.2">
      <c r="A304">
        <v>4</v>
      </c>
      <c r="B304" t="s">
        <v>11</v>
      </c>
      <c r="C304" t="s">
        <v>95</v>
      </c>
      <c r="D304" t="s">
        <v>838</v>
      </c>
      <c r="E304">
        <v>9263500</v>
      </c>
      <c r="F304">
        <v>16715000</v>
      </c>
      <c r="G304">
        <v>2</v>
      </c>
    </row>
    <row r="305" spans="1:8" x14ac:dyDescent="0.2">
      <c r="A305">
        <v>4</v>
      </c>
      <c r="B305" t="s">
        <v>11</v>
      </c>
      <c r="C305" t="s">
        <v>95</v>
      </c>
      <c r="D305" t="s">
        <v>838</v>
      </c>
      <c r="E305">
        <v>9293000</v>
      </c>
      <c r="F305">
        <v>9600000</v>
      </c>
      <c r="G305">
        <v>1</v>
      </c>
    </row>
    <row r="306" spans="1:8" x14ac:dyDescent="0.2">
      <c r="A306">
        <v>87</v>
      </c>
      <c r="B306" t="s">
        <v>11</v>
      </c>
      <c r="C306" t="s">
        <v>95</v>
      </c>
      <c r="D306" t="s">
        <v>838</v>
      </c>
      <c r="E306">
        <v>8833000</v>
      </c>
      <c r="F306">
        <v>26680638.969999999</v>
      </c>
      <c r="G306">
        <v>1</v>
      </c>
    </row>
    <row r="307" spans="1:8" x14ac:dyDescent="0.2">
      <c r="A307">
        <v>93</v>
      </c>
      <c r="B307" t="s">
        <v>11</v>
      </c>
      <c r="C307" t="s">
        <v>95</v>
      </c>
      <c r="D307" t="s">
        <v>838</v>
      </c>
      <c r="E307">
        <v>6902000</v>
      </c>
      <c r="F307">
        <v>11700000</v>
      </c>
      <c r="G307">
        <v>1</v>
      </c>
    </row>
    <row r="308" spans="1:8" x14ac:dyDescent="0.2">
      <c r="A308">
        <v>93</v>
      </c>
      <c r="B308" t="s">
        <v>11</v>
      </c>
      <c r="C308" t="s">
        <v>95</v>
      </c>
      <c r="D308" t="s">
        <v>838</v>
      </c>
      <c r="E308">
        <v>6818000</v>
      </c>
      <c r="F308">
        <v>28005000</v>
      </c>
      <c r="G308">
        <v>1</v>
      </c>
    </row>
    <row r="309" spans="1:8" x14ac:dyDescent="0.2">
      <c r="A309">
        <v>27</v>
      </c>
      <c r="B309" t="s">
        <v>11</v>
      </c>
      <c r="C309" t="s">
        <v>95</v>
      </c>
      <c r="D309" t="s">
        <v>838</v>
      </c>
      <c r="E309">
        <v>9241000</v>
      </c>
      <c r="F309">
        <v>26516000</v>
      </c>
      <c r="G309">
        <v>1</v>
      </c>
    </row>
    <row r="310" spans="1:8" x14ac:dyDescent="0.2">
      <c r="A310">
        <v>27</v>
      </c>
      <c r="B310" t="s">
        <v>11</v>
      </c>
      <c r="C310" t="s">
        <v>95</v>
      </c>
      <c r="D310" t="s">
        <v>838</v>
      </c>
      <c r="E310">
        <v>9241000</v>
      </c>
      <c r="F310">
        <v>27118000</v>
      </c>
      <c r="G310">
        <v>1</v>
      </c>
    </row>
    <row r="311" spans="1:8" x14ac:dyDescent="0.2">
      <c r="A311">
        <v>117</v>
      </c>
      <c r="B311" t="s">
        <v>11</v>
      </c>
      <c r="C311" t="s">
        <v>95</v>
      </c>
      <c r="D311" t="s">
        <v>838</v>
      </c>
      <c r="E311">
        <v>9300000</v>
      </c>
      <c r="F311">
        <v>9551293.75</v>
      </c>
      <c r="G311">
        <v>1</v>
      </c>
    </row>
    <row r="312" spans="1:8" x14ac:dyDescent="0.2">
      <c r="A312">
        <v>22</v>
      </c>
      <c r="B312" t="s">
        <v>11</v>
      </c>
      <c r="C312" t="s">
        <v>95</v>
      </c>
      <c r="D312" t="s">
        <v>838</v>
      </c>
      <c r="E312">
        <v>8119000</v>
      </c>
      <c r="F312">
        <v>35319000</v>
      </c>
      <c r="G312">
        <v>1</v>
      </c>
    </row>
    <row r="313" spans="1:8" x14ac:dyDescent="0.2">
      <c r="A313">
        <v>121</v>
      </c>
      <c r="B313" t="s">
        <v>11</v>
      </c>
      <c r="C313" t="s">
        <v>95</v>
      </c>
      <c r="D313" t="s">
        <v>838</v>
      </c>
      <c r="E313">
        <v>9188000</v>
      </c>
      <c r="F313">
        <v>10160183.460000001</v>
      </c>
      <c r="G313">
        <v>1</v>
      </c>
    </row>
    <row r="314" spans="1:8" x14ac:dyDescent="0.2">
      <c r="A314">
        <v>4</v>
      </c>
      <c r="B314" t="s">
        <v>11</v>
      </c>
      <c r="C314" t="s">
        <v>84</v>
      </c>
      <c r="D314" t="s">
        <v>84</v>
      </c>
      <c r="E314">
        <v>9135700</v>
      </c>
      <c r="F314">
        <v>9987500</v>
      </c>
      <c r="G314">
        <v>10</v>
      </c>
    </row>
    <row r="315" spans="1:8" x14ac:dyDescent="0.2">
      <c r="A315">
        <v>4</v>
      </c>
      <c r="B315" t="s">
        <v>11</v>
      </c>
      <c r="C315" t="s">
        <v>84</v>
      </c>
      <c r="D315" t="s">
        <v>84</v>
      </c>
      <c r="E315">
        <v>8696250</v>
      </c>
      <c r="F315">
        <v>10750000</v>
      </c>
      <c r="G315">
        <v>8</v>
      </c>
    </row>
    <row r="316" spans="1:8" x14ac:dyDescent="0.2">
      <c r="A316">
        <v>93</v>
      </c>
      <c r="B316" t="s">
        <v>11</v>
      </c>
      <c r="C316" t="s">
        <v>84</v>
      </c>
      <c r="D316" t="s">
        <v>84</v>
      </c>
      <c r="E316">
        <v>9300000</v>
      </c>
      <c r="F316">
        <v>9700000</v>
      </c>
      <c r="G316">
        <v>2</v>
      </c>
    </row>
    <row r="317" spans="1:8" x14ac:dyDescent="0.2">
      <c r="A317">
        <v>93</v>
      </c>
      <c r="B317" t="s">
        <v>11</v>
      </c>
      <c r="C317" t="s">
        <v>84</v>
      </c>
      <c r="D317" t="s">
        <v>84</v>
      </c>
      <c r="E317">
        <v>17427901.75</v>
      </c>
      <c r="F317">
        <v>17427901.75</v>
      </c>
      <c r="H317">
        <v>1</v>
      </c>
    </row>
    <row r="318" spans="1:8" x14ac:dyDescent="0.2">
      <c r="A318">
        <v>93</v>
      </c>
      <c r="B318" t="s">
        <v>11</v>
      </c>
      <c r="C318" t="s">
        <v>84</v>
      </c>
      <c r="D318" t="s">
        <v>84</v>
      </c>
      <c r="E318">
        <v>14635750.890000001</v>
      </c>
      <c r="F318">
        <v>14788215.560000001</v>
      </c>
      <c r="H318">
        <v>1</v>
      </c>
    </row>
    <row r="319" spans="1:8" x14ac:dyDescent="0.2">
      <c r="A319">
        <v>96</v>
      </c>
      <c r="B319" t="s">
        <v>11</v>
      </c>
      <c r="C319" t="s">
        <v>84</v>
      </c>
      <c r="D319" t="s">
        <v>84</v>
      </c>
      <c r="E319">
        <v>14311503.9</v>
      </c>
      <c r="F319">
        <v>14466434.15</v>
      </c>
      <c r="H319">
        <v>1</v>
      </c>
    </row>
    <row r="320" spans="1:8" x14ac:dyDescent="0.2">
      <c r="A320">
        <v>121</v>
      </c>
      <c r="B320" t="s">
        <v>11</v>
      </c>
      <c r="C320" t="s">
        <v>84</v>
      </c>
      <c r="D320" t="s">
        <v>84</v>
      </c>
      <c r="E320">
        <v>22405424.25</v>
      </c>
      <c r="F320">
        <v>22410424.25</v>
      </c>
      <c r="H320">
        <v>1</v>
      </c>
    </row>
    <row r="321" spans="1:7" x14ac:dyDescent="0.2">
      <c r="A321">
        <v>105</v>
      </c>
      <c r="B321" t="s">
        <v>11</v>
      </c>
      <c r="C321" t="s">
        <v>84</v>
      </c>
      <c r="D321" t="s">
        <v>84</v>
      </c>
      <c r="E321">
        <v>9300000</v>
      </c>
      <c r="F321">
        <v>9599973.5</v>
      </c>
      <c r="G321">
        <v>1</v>
      </c>
    </row>
    <row r="322" spans="1:7" x14ac:dyDescent="0.2">
      <c r="A322">
        <v>28</v>
      </c>
      <c r="B322" t="s">
        <v>73</v>
      </c>
      <c r="C322" t="s">
        <v>841</v>
      </c>
      <c r="D322" t="s">
        <v>841</v>
      </c>
      <c r="E322">
        <v>10832333.3333333</v>
      </c>
      <c r="F322">
        <v>11189262.053333299</v>
      </c>
      <c r="G322">
        <v>3</v>
      </c>
    </row>
    <row r="323" spans="1:7" x14ac:dyDescent="0.2">
      <c r="A323">
        <v>28</v>
      </c>
      <c r="B323" t="s">
        <v>73</v>
      </c>
      <c r="C323" t="s">
        <v>841</v>
      </c>
      <c r="D323" t="s">
        <v>841</v>
      </c>
      <c r="E323">
        <v>9807111.1111111101</v>
      </c>
      <c r="F323">
        <v>10114775.73</v>
      </c>
      <c r="G323">
        <v>9</v>
      </c>
    </row>
    <row r="324" spans="1:7" x14ac:dyDescent="0.2">
      <c r="A324">
        <v>116</v>
      </c>
      <c r="B324" t="s">
        <v>73</v>
      </c>
      <c r="C324" t="s">
        <v>841</v>
      </c>
      <c r="D324" t="s">
        <v>841</v>
      </c>
      <c r="E324">
        <v>9300000</v>
      </c>
      <c r="F324">
        <v>9466708.0800000001</v>
      </c>
      <c r="G324">
        <v>1</v>
      </c>
    </row>
    <row r="325" spans="1:7" x14ac:dyDescent="0.2">
      <c r="A325">
        <v>32</v>
      </c>
      <c r="B325" t="s">
        <v>73</v>
      </c>
      <c r="C325" t="s">
        <v>841</v>
      </c>
      <c r="D325" t="s">
        <v>841</v>
      </c>
      <c r="E325">
        <v>9275000</v>
      </c>
      <c r="F325">
        <v>10819359.01</v>
      </c>
      <c r="G325">
        <v>2</v>
      </c>
    </row>
    <row r="326" spans="1:7" x14ac:dyDescent="0.2">
      <c r="A326">
        <v>32</v>
      </c>
      <c r="B326" t="s">
        <v>73</v>
      </c>
      <c r="C326" t="s">
        <v>841</v>
      </c>
      <c r="D326" t="s">
        <v>841</v>
      </c>
      <c r="E326">
        <v>9293000</v>
      </c>
      <c r="F326">
        <v>12977338.140000001</v>
      </c>
      <c r="G326">
        <v>1</v>
      </c>
    </row>
    <row r="327" spans="1:7" x14ac:dyDescent="0.2">
      <c r="A327">
        <v>96</v>
      </c>
      <c r="B327" t="s">
        <v>73</v>
      </c>
      <c r="C327" t="s">
        <v>841</v>
      </c>
      <c r="D327" t="s">
        <v>841</v>
      </c>
      <c r="E327">
        <v>9270500</v>
      </c>
      <c r="F327">
        <v>9604557.7550000008</v>
      </c>
      <c r="G327">
        <v>2</v>
      </c>
    </row>
    <row r="328" spans="1:7" x14ac:dyDescent="0.2">
      <c r="A328">
        <v>28</v>
      </c>
      <c r="B328" t="s">
        <v>73</v>
      </c>
      <c r="C328" t="s">
        <v>86</v>
      </c>
      <c r="D328" t="s">
        <v>86</v>
      </c>
      <c r="E328">
        <v>9263500</v>
      </c>
      <c r="F328">
        <v>9562337.5649999995</v>
      </c>
      <c r="G328">
        <v>2</v>
      </c>
    </row>
    <row r="329" spans="1:7" x14ac:dyDescent="0.2">
      <c r="A329">
        <v>28</v>
      </c>
      <c r="B329" t="s">
        <v>73</v>
      </c>
      <c r="C329" t="s">
        <v>86</v>
      </c>
      <c r="D329" t="s">
        <v>86</v>
      </c>
      <c r="E329">
        <v>9121000</v>
      </c>
      <c r="F329">
        <v>9625331.8533333298</v>
      </c>
      <c r="G329">
        <v>3</v>
      </c>
    </row>
    <row r="330" spans="1:7" x14ac:dyDescent="0.2">
      <c r="A330">
        <v>87</v>
      </c>
      <c r="B330" t="s">
        <v>73</v>
      </c>
      <c r="C330" t="s">
        <v>86</v>
      </c>
      <c r="D330" t="s">
        <v>86</v>
      </c>
      <c r="E330">
        <v>7783000</v>
      </c>
      <c r="F330">
        <v>9606024.2899999991</v>
      </c>
      <c r="G330">
        <v>1</v>
      </c>
    </row>
    <row r="331" spans="1:7" x14ac:dyDescent="0.2">
      <c r="A331">
        <v>93</v>
      </c>
      <c r="B331" t="s">
        <v>73</v>
      </c>
      <c r="C331" t="s">
        <v>86</v>
      </c>
      <c r="D331" t="s">
        <v>86</v>
      </c>
      <c r="E331">
        <v>9300000</v>
      </c>
      <c r="F331">
        <v>9550005.5700000003</v>
      </c>
      <c r="G331">
        <v>1</v>
      </c>
    </row>
    <row r="332" spans="1:7" x14ac:dyDescent="0.2">
      <c r="A332">
        <v>27</v>
      </c>
      <c r="B332" t="s">
        <v>73</v>
      </c>
      <c r="C332" t="s">
        <v>86</v>
      </c>
      <c r="D332" t="s">
        <v>86</v>
      </c>
      <c r="E332">
        <v>7825000</v>
      </c>
      <c r="F332">
        <v>28177000</v>
      </c>
      <c r="G332">
        <v>1</v>
      </c>
    </row>
    <row r="333" spans="1:7" x14ac:dyDescent="0.2">
      <c r="A333">
        <v>22</v>
      </c>
      <c r="B333" t="s">
        <v>73</v>
      </c>
      <c r="C333" t="s">
        <v>86</v>
      </c>
      <c r="D333" t="s">
        <v>86</v>
      </c>
      <c r="E333">
        <v>7406000</v>
      </c>
      <c r="F333">
        <v>35990000</v>
      </c>
      <c r="G333">
        <v>1</v>
      </c>
    </row>
    <row r="334" spans="1:7" x14ac:dyDescent="0.2">
      <c r="A334">
        <v>92</v>
      </c>
      <c r="B334" t="s">
        <v>103</v>
      </c>
      <c r="C334" t="s">
        <v>937</v>
      </c>
      <c r="D334" t="s">
        <v>86</v>
      </c>
      <c r="E334">
        <v>9260000</v>
      </c>
      <c r="F334">
        <v>9531000</v>
      </c>
      <c r="G334">
        <v>1</v>
      </c>
    </row>
    <row r="335" spans="1:7" x14ac:dyDescent="0.2">
      <c r="A335">
        <v>4</v>
      </c>
      <c r="B335" t="s">
        <v>74</v>
      </c>
      <c r="C335" t="s">
        <v>87</v>
      </c>
      <c r="D335" t="s">
        <v>843</v>
      </c>
      <c r="E335">
        <v>6975000</v>
      </c>
      <c r="F335">
        <v>11825000</v>
      </c>
      <c r="G335">
        <v>2</v>
      </c>
    </row>
    <row r="336" spans="1:7" x14ac:dyDescent="0.2">
      <c r="A336">
        <v>28</v>
      </c>
      <c r="B336" t="s">
        <v>74</v>
      </c>
      <c r="C336" t="s">
        <v>87</v>
      </c>
      <c r="D336" t="s">
        <v>843</v>
      </c>
      <c r="E336">
        <v>9300000</v>
      </c>
      <c r="F336">
        <v>9606025.0299999993</v>
      </c>
      <c r="G336">
        <v>1</v>
      </c>
    </row>
    <row r="337" spans="1:8" x14ac:dyDescent="0.2">
      <c r="A337">
        <v>28</v>
      </c>
      <c r="B337" t="s">
        <v>74</v>
      </c>
      <c r="C337" t="s">
        <v>87</v>
      </c>
      <c r="D337" t="s">
        <v>843</v>
      </c>
      <c r="E337">
        <v>7993500</v>
      </c>
      <c r="F337">
        <v>9591261.5800000001</v>
      </c>
      <c r="G337">
        <v>2</v>
      </c>
    </row>
    <row r="338" spans="1:8" x14ac:dyDescent="0.2">
      <c r="A338">
        <v>93</v>
      </c>
      <c r="B338" t="s">
        <v>74</v>
      </c>
      <c r="C338" t="s">
        <v>87</v>
      </c>
      <c r="D338" t="s">
        <v>843</v>
      </c>
      <c r="E338">
        <v>6200000</v>
      </c>
      <c r="F338">
        <v>10122337.3533333</v>
      </c>
      <c r="G338">
        <v>3</v>
      </c>
    </row>
    <row r="339" spans="1:8" x14ac:dyDescent="0.2">
      <c r="A339">
        <v>88</v>
      </c>
      <c r="B339" t="s">
        <v>74</v>
      </c>
      <c r="C339" t="s">
        <v>87</v>
      </c>
      <c r="D339" t="s">
        <v>843</v>
      </c>
      <c r="E339">
        <v>13950000</v>
      </c>
      <c r="F339">
        <v>14406767.9</v>
      </c>
      <c r="G339">
        <v>1</v>
      </c>
    </row>
    <row r="340" spans="1:8" x14ac:dyDescent="0.2">
      <c r="A340">
        <v>4</v>
      </c>
      <c r="B340" t="s">
        <v>103</v>
      </c>
      <c r="C340" t="s">
        <v>109</v>
      </c>
      <c r="D340" t="s">
        <v>844</v>
      </c>
      <c r="E340">
        <v>9300000</v>
      </c>
      <c r="F340">
        <v>9600000</v>
      </c>
      <c r="G340">
        <v>1</v>
      </c>
    </row>
    <row r="341" spans="1:8" x14ac:dyDescent="0.2">
      <c r="A341">
        <v>4</v>
      </c>
      <c r="B341" t="s">
        <v>103</v>
      </c>
      <c r="C341" t="s">
        <v>109</v>
      </c>
      <c r="D341" t="s">
        <v>844</v>
      </c>
      <c r="E341">
        <v>9300000</v>
      </c>
      <c r="F341">
        <v>9782382.0800000001</v>
      </c>
      <c r="G341">
        <v>1</v>
      </c>
    </row>
    <row r="342" spans="1:8" x14ac:dyDescent="0.2">
      <c r="A342">
        <v>28</v>
      </c>
      <c r="B342" t="s">
        <v>103</v>
      </c>
      <c r="C342" t="s">
        <v>109</v>
      </c>
      <c r="D342" t="s">
        <v>844</v>
      </c>
      <c r="E342">
        <v>9300000</v>
      </c>
      <c r="F342">
        <v>9606025.0299999993</v>
      </c>
      <c r="G342">
        <v>1</v>
      </c>
    </row>
    <row r="343" spans="1:8" x14ac:dyDescent="0.2">
      <c r="A343">
        <v>87</v>
      </c>
      <c r="B343" t="s">
        <v>103</v>
      </c>
      <c r="C343" t="s">
        <v>109</v>
      </c>
      <c r="D343" t="s">
        <v>844</v>
      </c>
      <c r="E343">
        <v>7993000</v>
      </c>
      <c r="F343">
        <v>15795001.699999999</v>
      </c>
      <c r="G343">
        <v>1</v>
      </c>
    </row>
    <row r="344" spans="1:8" x14ac:dyDescent="0.2">
      <c r="A344">
        <v>93</v>
      </c>
      <c r="B344" t="s">
        <v>103</v>
      </c>
      <c r="C344" t="s">
        <v>109</v>
      </c>
      <c r="D344" t="s">
        <v>844</v>
      </c>
      <c r="E344">
        <v>10289250</v>
      </c>
      <c r="F344">
        <v>13361477.755000001</v>
      </c>
      <c r="G344">
        <v>4</v>
      </c>
    </row>
    <row r="345" spans="1:8" x14ac:dyDescent="0.2">
      <c r="A345">
        <v>93</v>
      </c>
      <c r="B345" t="s">
        <v>103</v>
      </c>
      <c r="C345" t="s">
        <v>109</v>
      </c>
      <c r="D345" t="s">
        <v>844</v>
      </c>
      <c r="E345">
        <v>15649768.045</v>
      </c>
      <c r="F345">
        <v>15699768.045</v>
      </c>
      <c r="H345">
        <v>2</v>
      </c>
    </row>
    <row r="346" spans="1:8" x14ac:dyDescent="0.2">
      <c r="A346">
        <v>88</v>
      </c>
      <c r="B346" t="s">
        <v>103</v>
      </c>
      <c r="C346" t="s">
        <v>109</v>
      </c>
      <c r="D346" t="s">
        <v>844</v>
      </c>
      <c r="E346">
        <v>9300000</v>
      </c>
      <c r="F346">
        <v>9620978.5999999996</v>
      </c>
      <c r="G346">
        <v>1</v>
      </c>
    </row>
    <row r="347" spans="1:8" x14ac:dyDescent="0.2">
      <c r="A347">
        <v>88</v>
      </c>
      <c r="B347" t="s">
        <v>103</v>
      </c>
      <c r="C347" t="s">
        <v>109</v>
      </c>
      <c r="D347" t="s">
        <v>844</v>
      </c>
      <c r="E347">
        <v>19898773.649999999</v>
      </c>
      <c r="F347">
        <v>19898773.649999999</v>
      </c>
      <c r="H347">
        <v>1</v>
      </c>
    </row>
    <row r="348" spans="1:8" x14ac:dyDescent="0.2">
      <c r="A348">
        <v>88</v>
      </c>
      <c r="B348" t="s">
        <v>103</v>
      </c>
      <c r="C348" t="s">
        <v>109</v>
      </c>
      <c r="D348" t="s">
        <v>844</v>
      </c>
      <c r="E348">
        <v>17813494.614999998</v>
      </c>
      <c r="F348">
        <v>17920603.649999999</v>
      </c>
      <c r="H348">
        <v>2</v>
      </c>
    </row>
    <row r="349" spans="1:8" x14ac:dyDescent="0.2">
      <c r="A349">
        <v>93</v>
      </c>
      <c r="B349" t="s">
        <v>11</v>
      </c>
      <c r="C349" t="s">
        <v>104</v>
      </c>
      <c r="D349" t="s">
        <v>845</v>
      </c>
      <c r="E349">
        <v>23872499.899999999</v>
      </c>
      <c r="F349">
        <v>23936111</v>
      </c>
      <c r="H349">
        <v>1</v>
      </c>
    </row>
    <row r="350" spans="1:8" x14ac:dyDescent="0.2">
      <c r="A350">
        <v>26</v>
      </c>
      <c r="B350" t="s">
        <v>11</v>
      </c>
      <c r="C350" t="s">
        <v>104</v>
      </c>
      <c r="D350" t="s">
        <v>845</v>
      </c>
      <c r="E350">
        <v>9001000</v>
      </c>
      <c r="F350">
        <v>12186990</v>
      </c>
      <c r="G350">
        <v>1</v>
      </c>
    </row>
    <row r="351" spans="1:8" x14ac:dyDescent="0.2">
      <c r="A351">
        <v>22</v>
      </c>
      <c r="B351" t="s">
        <v>11</v>
      </c>
      <c r="C351" t="s">
        <v>757</v>
      </c>
      <c r="D351" t="s">
        <v>845</v>
      </c>
      <c r="E351">
        <v>9221000</v>
      </c>
      <c r="F351">
        <v>30931037.030000001</v>
      </c>
      <c r="G351">
        <v>1</v>
      </c>
    </row>
    <row r="352" spans="1:8" x14ac:dyDescent="0.2">
      <c r="A352">
        <v>4</v>
      </c>
      <c r="B352" t="s">
        <v>103</v>
      </c>
      <c r="C352" t="s">
        <v>764</v>
      </c>
      <c r="D352" t="s">
        <v>845</v>
      </c>
      <c r="E352">
        <v>9188000</v>
      </c>
      <c r="F352">
        <v>9600000</v>
      </c>
      <c r="G352">
        <v>1</v>
      </c>
    </row>
    <row r="353" spans="1:8" x14ac:dyDescent="0.2">
      <c r="A353">
        <v>93</v>
      </c>
      <c r="B353" t="s">
        <v>11</v>
      </c>
      <c r="C353" t="s">
        <v>83</v>
      </c>
      <c r="D353" t="s">
        <v>103</v>
      </c>
      <c r="E353">
        <v>9241000</v>
      </c>
      <c r="F353">
        <v>13477640.689999999</v>
      </c>
      <c r="G353">
        <v>1</v>
      </c>
    </row>
    <row r="354" spans="1:8" x14ac:dyDescent="0.2">
      <c r="A354">
        <v>117</v>
      </c>
      <c r="B354" t="s">
        <v>11</v>
      </c>
      <c r="C354" t="s">
        <v>83</v>
      </c>
      <c r="D354" t="s">
        <v>103</v>
      </c>
      <c r="E354">
        <v>8077000</v>
      </c>
      <c r="F354">
        <v>9511293.75</v>
      </c>
      <c r="G354">
        <v>1</v>
      </c>
    </row>
    <row r="355" spans="1:8" x14ac:dyDescent="0.2">
      <c r="A355">
        <v>96</v>
      </c>
      <c r="B355" t="s">
        <v>11</v>
      </c>
      <c r="C355" t="s">
        <v>83</v>
      </c>
      <c r="D355" t="s">
        <v>103</v>
      </c>
      <c r="E355">
        <v>9260000</v>
      </c>
      <c r="F355">
        <v>9604558</v>
      </c>
      <c r="G355">
        <v>1</v>
      </c>
    </row>
    <row r="356" spans="1:8" x14ac:dyDescent="0.2">
      <c r="A356">
        <v>93</v>
      </c>
      <c r="B356" t="s">
        <v>11</v>
      </c>
      <c r="C356" t="s">
        <v>11</v>
      </c>
      <c r="D356" t="s">
        <v>103</v>
      </c>
      <c r="E356">
        <v>7741000</v>
      </c>
      <c r="F356">
        <v>67300000</v>
      </c>
      <c r="G356">
        <v>1</v>
      </c>
    </row>
    <row r="357" spans="1:8" x14ac:dyDescent="0.2">
      <c r="A357">
        <v>27</v>
      </c>
      <c r="B357" t="s">
        <v>11</v>
      </c>
      <c r="C357" t="s">
        <v>11</v>
      </c>
      <c r="D357" t="s">
        <v>103</v>
      </c>
      <c r="E357">
        <v>7699000</v>
      </c>
      <c r="F357">
        <v>55270000</v>
      </c>
      <c r="G357">
        <v>1</v>
      </c>
    </row>
    <row r="358" spans="1:8" x14ac:dyDescent="0.2">
      <c r="A358">
        <v>27</v>
      </c>
      <c r="B358" t="s">
        <v>11</v>
      </c>
      <c r="C358" t="s">
        <v>11</v>
      </c>
      <c r="D358" t="s">
        <v>846</v>
      </c>
      <c r="E358">
        <v>9227000</v>
      </c>
      <c r="F358">
        <v>21542000</v>
      </c>
      <c r="G358">
        <v>1</v>
      </c>
    </row>
    <row r="359" spans="1:8" x14ac:dyDescent="0.2">
      <c r="A359">
        <v>28</v>
      </c>
      <c r="B359" t="s">
        <v>11</v>
      </c>
      <c r="C359" t="s">
        <v>104</v>
      </c>
      <c r="D359" t="s">
        <v>847</v>
      </c>
      <c r="E359">
        <v>9300000</v>
      </c>
      <c r="F359">
        <v>9606025.0299999993</v>
      </c>
      <c r="G359">
        <v>1</v>
      </c>
    </row>
    <row r="360" spans="1:8" x14ac:dyDescent="0.2">
      <c r="A360">
        <v>93</v>
      </c>
      <c r="B360" t="s">
        <v>11</v>
      </c>
      <c r="C360" t="s">
        <v>104</v>
      </c>
      <c r="D360" t="s">
        <v>847</v>
      </c>
      <c r="E360">
        <v>9280000</v>
      </c>
      <c r="F360">
        <v>9750000</v>
      </c>
      <c r="G360">
        <v>1</v>
      </c>
    </row>
    <row r="361" spans="1:8" x14ac:dyDescent="0.2">
      <c r="A361">
        <v>93</v>
      </c>
      <c r="B361" t="s">
        <v>11</v>
      </c>
      <c r="C361" t="s">
        <v>104</v>
      </c>
      <c r="D361" t="s">
        <v>847</v>
      </c>
      <c r="E361">
        <v>7573000</v>
      </c>
      <c r="F361">
        <v>35003000</v>
      </c>
      <c r="G361">
        <v>1</v>
      </c>
    </row>
    <row r="362" spans="1:8" x14ac:dyDescent="0.2">
      <c r="A362">
        <v>93</v>
      </c>
      <c r="B362" t="s">
        <v>11</v>
      </c>
      <c r="C362" t="s">
        <v>104</v>
      </c>
      <c r="D362" t="s">
        <v>848</v>
      </c>
      <c r="E362">
        <v>8035000</v>
      </c>
      <c r="F362">
        <v>27000000</v>
      </c>
      <c r="G362">
        <v>1</v>
      </c>
    </row>
    <row r="363" spans="1:8" x14ac:dyDescent="0.2">
      <c r="A363">
        <v>32</v>
      </c>
      <c r="B363" t="s">
        <v>11</v>
      </c>
      <c r="C363" t="s">
        <v>104</v>
      </c>
      <c r="D363" t="s">
        <v>848</v>
      </c>
      <c r="E363">
        <v>9267000</v>
      </c>
      <c r="F363">
        <v>16303144.960000001</v>
      </c>
      <c r="G363">
        <v>1</v>
      </c>
    </row>
    <row r="364" spans="1:8" x14ac:dyDescent="0.2">
      <c r="A364">
        <v>4</v>
      </c>
      <c r="B364" t="s">
        <v>74</v>
      </c>
      <c r="C364" t="s">
        <v>72</v>
      </c>
      <c r="D364" t="s">
        <v>72</v>
      </c>
      <c r="E364">
        <v>9208000</v>
      </c>
      <c r="F364">
        <v>9600000</v>
      </c>
      <c r="G364">
        <v>2</v>
      </c>
    </row>
    <row r="365" spans="1:8" x14ac:dyDescent="0.2">
      <c r="A365">
        <v>4</v>
      </c>
      <c r="B365" t="s">
        <v>74</v>
      </c>
      <c r="C365" t="s">
        <v>72</v>
      </c>
      <c r="D365" t="s">
        <v>72</v>
      </c>
      <c r="E365">
        <v>19023045.620000001</v>
      </c>
      <c r="F365">
        <v>19286091.25</v>
      </c>
      <c r="H365">
        <v>1</v>
      </c>
    </row>
    <row r="366" spans="1:8" x14ac:dyDescent="0.2">
      <c r="A366">
        <v>87</v>
      </c>
      <c r="B366" t="s">
        <v>74</v>
      </c>
      <c r="C366" t="s">
        <v>72</v>
      </c>
      <c r="D366" t="s">
        <v>72</v>
      </c>
      <c r="E366">
        <v>8035000</v>
      </c>
      <c r="F366">
        <v>8398957.9800000004</v>
      </c>
      <c r="G366">
        <v>1</v>
      </c>
    </row>
    <row r="367" spans="1:8" x14ac:dyDescent="0.2">
      <c r="A367">
        <v>93</v>
      </c>
      <c r="B367" t="s">
        <v>74</v>
      </c>
      <c r="C367" t="s">
        <v>72</v>
      </c>
      <c r="D367" t="s">
        <v>72</v>
      </c>
      <c r="E367">
        <v>13950000</v>
      </c>
      <c r="F367">
        <v>14250000</v>
      </c>
      <c r="G367">
        <v>2</v>
      </c>
    </row>
    <row r="368" spans="1:8" x14ac:dyDescent="0.2">
      <c r="A368">
        <v>93</v>
      </c>
      <c r="B368" t="s">
        <v>74</v>
      </c>
      <c r="C368" t="s">
        <v>72</v>
      </c>
      <c r="D368" t="s">
        <v>72</v>
      </c>
      <c r="E368">
        <v>8478500</v>
      </c>
      <c r="F368">
        <v>9550000</v>
      </c>
      <c r="G368">
        <v>2</v>
      </c>
    </row>
    <row r="369" spans="1:8" x14ac:dyDescent="0.2">
      <c r="A369">
        <v>116</v>
      </c>
      <c r="B369" t="s">
        <v>74</v>
      </c>
      <c r="C369" t="s">
        <v>72</v>
      </c>
      <c r="D369" t="s">
        <v>72</v>
      </c>
      <c r="E369">
        <v>9297454.5454545394</v>
      </c>
      <c r="F369">
        <v>9466708.0800000001</v>
      </c>
      <c r="G369">
        <v>11</v>
      </c>
    </row>
    <row r="370" spans="1:8" x14ac:dyDescent="0.2">
      <c r="A370">
        <v>88</v>
      </c>
      <c r="B370" t="s">
        <v>74</v>
      </c>
      <c r="C370" t="s">
        <v>72</v>
      </c>
      <c r="D370" t="s">
        <v>72</v>
      </c>
      <c r="E370">
        <v>9231000</v>
      </c>
      <c r="F370">
        <v>9618376.0500000007</v>
      </c>
      <c r="G370">
        <v>2</v>
      </c>
    </row>
    <row r="371" spans="1:8" x14ac:dyDescent="0.2">
      <c r="A371">
        <v>88</v>
      </c>
      <c r="B371" t="s">
        <v>74</v>
      </c>
      <c r="C371" t="s">
        <v>72</v>
      </c>
      <c r="D371" t="s">
        <v>72</v>
      </c>
      <c r="E371">
        <v>9300000</v>
      </c>
      <c r="F371">
        <v>9620978.5999999996</v>
      </c>
      <c r="G371">
        <v>1</v>
      </c>
    </row>
    <row r="372" spans="1:8" x14ac:dyDescent="0.2">
      <c r="A372">
        <v>32</v>
      </c>
      <c r="B372" t="s">
        <v>11</v>
      </c>
      <c r="C372" t="s">
        <v>757</v>
      </c>
      <c r="D372" t="s">
        <v>72</v>
      </c>
      <c r="E372">
        <v>13950000</v>
      </c>
      <c r="F372">
        <v>14345425.789999999</v>
      </c>
      <c r="G372">
        <v>1</v>
      </c>
    </row>
    <row r="373" spans="1:8" x14ac:dyDescent="0.2">
      <c r="A373">
        <v>4</v>
      </c>
      <c r="B373" t="s">
        <v>11</v>
      </c>
      <c r="C373" t="s">
        <v>95</v>
      </c>
      <c r="D373" t="s">
        <v>850</v>
      </c>
      <c r="E373">
        <v>8119000</v>
      </c>
      <c r="F373">
        <v>9600000</v>
      </c>
      <c r="G373">
        <v>1</v>
      </c>
    </row>
    <row r="374" spans="1:8" x14ac:dyDescent="0.2">
      <c r="A374">
        <v>4</v>
      </c>
      <c r="B374" t="s">
        <v>11</v>
      </c>
      <c r="C374" t="s">
        <v>95</v>
      </c>
      <c r="D374" t="s">
        <v>850</v>
      </c>
      <c r="E374">
        <v>9300000</v>
      </c>
      <c r="F374">
        <v>9600000</v>
      </c>
      <c r="G374">
        <v>1</v>
      </c>
    </row>
    <row r="375" spans="1:8" x14ac:dyDescent="0.2">
      <c r="A375">
        <v>93</v>
      </c>
      <c r="B375" t="s">
        <v>11</v>
      </c>
      <c r="C375" t="s">
        <v>95</v>
      </c>
      <c r="D375" t="s">
        <v>850</v>
      </c>
      <c r="E375">
        <v>8909000</v>
      </c>
      <c r="F375">
        <v>18445000</v>
      </c>
      <c r="G375">
        <v>2</v>
      </c>
    </row>
    <row r="376" spans="1:8" x14ac:dyDescent="0.2">
      <c r="A376">
        <v>93</v>
      </c>
      <c r="B376" t="s">
        <v>11</v>
      </c>
      <c r="C376" t="s">
        <v>95</v>
      </c>
      <c r="D376" t="s">
        <v>850</v>
      </c>
      <c r="E376">
        <v>8536600</v>
      </c>
      <c r="F376">
        <v>21863340.897999998</v>
      </c>
      <c r="G376">
        <v>5</v>
      </c>
    </row>
    <row r="377" spans="1:8" x14ac:dyDescent="0.2">
      <c r="A377">
        <v>93</v>
      </c>
      <c r="B377" t="s">
        <v>11</v>
      </c>
      <c r="C377" t="s">
        <v>95</v>
      </c>
      <c r="D377" t="s">
        <v>850</v>
      </c>
      <c r="E377">
        <v>16956718.303333301</v>
      </c>
      <c r="F377">
        <v>17125651.603333302</v>
      </c>
      <c r="H377">
        <v>3</v>
      </c>
    </row>
    <row r="378" spans="1:8" x14ac:dyDescent="0.2">
      <c r="A378">
        <v>93</v>
      </c>
      <c r="B378" t="s">
        <v>11</v>
      </c>
      <c r="C378" t="s">
        <v>95</v>
      </c>
      <c r="D378" t="s">
        <v>850</v>
      </c>
      <c r="E378">
        <v>20038062.5</v>
      </c>
      <c r="F378">
        <v>20192862.5</v>
      </c>
      <c r="H378">
        <v>2</v>
      </c>
    </row>
    <row r="379" spans="1:8" x14ac:dyDescent="0.2">
      <c r="A379">
        <v>116</v>
      </c>
      <c r="B379" t="s">
        <v>11</v>
      </c>
      <c r="C379" t="s">
        <v>95</v>
      </c>
      <c r="D379" t="s">
        <v>850</v>
      </c>
      <c r="E379">
        <v>18252476.07</v>
      </c>
      <c r="F379">
        <v>18297417.859999999</v>
      </c>
      <c r="H379">
        <v>1</v>
      </c>
    </row>
    <row r="380" spans="1:8" x14ac:dyDescent="0.2">
      <c r="A380">
        <v>117</v>
      </c>
      <c r="B380" t="s">
        <v>11</v>
      </c>
      <c r="C380" t="s">
        <v>95</v>
      </c>
      <c r="D380" t="s">
        <v>850</v>
      </c>
      <c r="E380">
        <v>9300000</v>
      </c>
      <c r="F380">
        <v>9511293.75</v>
      </c>
      <c r="G380">
        <v>1</v>
      </c>
    </row>
    <row r="381" spans="1:8" x14ac:dyDescent="0.2">
      <c r="A381">
        <v>4</v>
      </c>
      <c r="B381" t="s">
        <v>11</v>
      </c>
      <c r="C381" t="s">
        <v>95</v>
      </c>
      <c r="D381" t="s">
        <v>851</v>
      </c>
      <c r="E381">
        <v>9213500</v>
      </c>
      <c r="F381">
        <v>9600000</v>
      </c>
      <c r="G381">
        <v>2</v>
      </c>
    </row>
    <row r="382" spans="1:8" x14ac:dyDescent="0.2">
      <c r="A382">
        <v>4</v>
      </c>
      <c r="B382" t="s">
        <v>11</v>
      </c>
      <c r="C382" t="s">
        <v>95</v>
      </c>
      <c r="D382" t="s">
        <v>851</v>
      </c>
      <c r="E382">
        <v>9264666.6666666698</v>
      </c>
      <c r="F382">
        <v>14218333.3333333</v>
      </c>
      <c r="G382">
        <v>3</v>
      </c>
    </row>
    <row r="383" spans="1:8" x14ac:dyDescent="0.2">
      <c r="A383">
        <v>28</v>
      </c>
      <c r="B383" t="s">
        <v>11</v>
      </c>
      <c r="C383" t="s">
        <v>95</v>
      </c>
      <c r="D383" t="s">
        <v>851</v>
      </c>
      <c r="E383">
        <v>9221000</v>
      </c>
      <c r="F383">
        <v>9570949.8300000001</v>
      </c>
      <c r="G383">
        <v>1</v>
      </c>
    </row>
    <row r="384" spans="1:8" x14ac:dyDescent="0.2">
      <c r="A384">
        <v>28</v>
      </c>
      <c r="B384" t="s">
        <v>11</v>
      </c>
      <c r="C384" t="s">
        <v>95</v>
      </c>
      <c r="D384" t="s">
        <v>851</v>
      </c>
      <c r="E384">
        <v>9182000</v>
      </c>
      <c r="F384">
        <v>9604691.6300000008</v>
      </c>
      <c r="G384">
        <v>1</v>
      </c>
    </row>
    <row r="385" spans="1:8" x14ac:dyDescent="0.2">
      <c r="A385">
        <v>93</v>
      </c>
      <c r="B385" t="s">
        <v>11</v>
      </c>
      <c r="C385" t="s">
        <v>95</v>
      </c>
      <c r="D385" t="s">
        <v>851</v>
      </c>
      <c r="E385">
        <v>17419189.010000002</v>
      </c>
      <c r="F385">
        <v>17573720.219999999</v>
      </c>
      <c r="H385">
        <v>2</v>
      </c>
    </row>
    <row r="386" spans="1:8" x14ac:dyDescent="0.2">
      <c r="A386">
        <v>93</v>
      </c>
      <c r="B386" t="s">
        <v>11</v>
      </c>
      <c r="C386" t="s">
        <v>95</v>
      </c>
      <c r="D386" t="s">
        <v>851</v>
      </c>
      <c r="E386">
        <v>17987202</v>
      </c>
      <c r="F386">
        <v>18035780</v>
      </c>
      <c r="H386">
        <v>1</v>
      </c>
    </row>
    <row r="387" spans="1:8" x14ac:dyDescent="0.2">
      <c r="A387">
        <v>88</v>
      </c>
      <c r="B387" t="s">
        <v>11</v>
      </c>
      <c r="C387" t="s">
        <v>95</v>
      </c>
      <c r="D387" t="s">
        <v>851</v>
      </c>
      <c r="E387">
        <v>9241000</v>
      </c>
      <c r="F387">
        <v>9760940.9399999995</v>
      </c>
      <c r="G387">
        <v>1</v>
      </c>
    </row>
    <row r="388" spans="1:8" x14ac:dyDescent="0.2">
      <c r="A388">
        <v>88</v>
      </c>
      <c r="B388" t="s">
        <v>11</v>
      </c>
      <c r="C388" t="s">
        <v>95</v>
      </c>
      <c r="D388" t="s">
        <v>851</v>
      </c>
      <c r="E388">
        <v>17343140.096666701</v>
      </c>
      <c r="F388">
        <v>17461368.763333298</v>
      </c>
      <c r="H388">
        <v>3</v>
      </c>
    </row>
    <row r="389" spans="1:8" x14ac:dyDescent="0.2">
      <c r="A389">
        <v>32</v>
      </c>
      <c r="B389" t="s">
        <v>11</v>
      </c>
      <c r="C389" t="s">
        <v>95</v>
      </c>
      <c r="D389" t="s">
        <v>851</v>
      </c>
      <c r="E389">
        <v>9188000</v>
      </c>
      <c r="F389">
        <v>15593066.65</v>
      </c>
      <c r="G389">
        <v>1</v>
      </c>
    </row>
    <row r="390" spans="1:8" x14ac:dyDescent="0.2">
      <c r="A390">
        <v>117</v>
      </c>
      <c r="B390" t="s">
        <v>11</v>
      </c>
      <c r="C390" t="s">
        <v>95</v>
      </c>
      <c r="D390" t="s">
        <v>851</v>
      </c>
      <c r="E390">
        <v>9286000</v>
      </c>
      <c r="F390">
        <v>9511293.75</v>
      </c>
      <c r="G390">
        <v>1</v>
      </c>
    </row>
    <row r="391" spans="1:8" x14ac:dyDescent="0.2">
      <c r="A391">
        <v>117</v>
      </c>
      <c r="B391" t="s">
        <v>11</v>
      </c>
      <c r="C391" t="s">
        <v>95</v>
      </c>
      <c r="D391" t="s">
        <v>851</v>
      </c>
      <c r="E391">
        <v>16769846.66</v>
      </c>
      <c r="F391">
        <v>16812371.66</v>
      </c>
      <c r="H391">
        <v>2</v>
      </c>
    </row>
    <row r="392" spans="1:8" x14ac:dyDescent="0.2">
      <c r="A392">
        <v>4</v>
      </c>
      <c r="B392" t="s">
        <v>11</v>
      </c>
      <c r="C392" t="s">
        <v>84</v>
      </c>
      <c r="D392" t="s">
        <v>852</v>
      </c>
      <c r="E392">
        <v>6975000</v>
      </c>
      <c r="F392">
        <v>14150000</v>
      </c>
      <c r="G392">
        <v>2</v>
      </c>
    </row>
    <row r="393" spans="1:8" x14ac:dyDescent="0.2">
      <c r="A393">
        <v>4</v>
      </c>
      <c r="B393" t="s">
        <v>11</v>
      </c>
      <c r="C393" t="s">
        <v>84</v>
      </c>
      <c r="D393" t="s">
        <v>852</v>
      </c>
      <c r="E393">
        <v>9300000</v>
      </c>
      <c r="F393">
        <v>9600000</v>
      </c>
      <c r="G393">
        <v>2</v>
      </c>
    </row>
    <row r="394" spans="1:8" x14ac:dyDescent="0.2">
      <c r="A394">
        <v>117</v>
      </c>
      <c r="B394" t="s">
        <v>11</v>
      </c>
      <c r="C394" t="s">
        <v>84</v>
      </c>
      <c r="D394" t="s">
        <v>852</v>
      </c>
      <c r="E394">
        <v>4650000</v>
      </c>
      <c r="F394">
        <v>9511293.75</v>
      </c>
      <c r="G394">
        <v>2</v>
      </c>
    </row>
    <row r="395" spans="1:8" x14ac:dyDescent="0.2">
      <c r="A395">
        <v>96</v>
      </c>
      <c r="B395" t="s">
        <v>11</v>
      </c>
      <c r="C395" t="s">
        <v>84</v>
      </c>
      <c r="D395" t="s">
        <v>852</v>
      </c>
      <c r="E395">
        <v>6236500</v>
      </c>
      <c r="F395">
        <v>11218426.324999999</v>
      </c>
      <c r="G395">
        <v>2</v>
      </c>
    </row>
    <row r="396" spans="1:8" x14ac:dyDescent="0.2">
      <c r="A396">
        <v>121</v>
      </c>
      <c r="B396" t="s">
        <v>11</v>
      </c>
      <c r="C396" t="s">
        <v>84</v>
      </c>
      <c r="D396" t="s">
        <v>852</v>
      </c>
      <c r="E396">
        <v>9254000</v>
      </c>
      <c r="F396">
        <v>9644637.6999999993</v>
      </c>
      <c r="G396">
        <v>2</v>
      </c>
    </row>
    <row r="397" spans="1:8" x14ac:dyDescent="0.2">
      <c r="A397">
        <v>121</v>
      </c>
      <c r="B397" t="s">
        <v>11</v>
      </c>
      <c r="C397" t="s">
        <v>84</v>
      </c>
      <c r="D397" t="s">
        <v>852</v>
      </c>
      <c r="E397">
        <v>18331974.25</v>
      </c>
      <c r="F397">
        <v>18336974.25</v>
      </c>
      <c r="H397">
        <v>1</v>
      </c>
    </row>
    <row r="398" spans="1:8" x14ac:dyDescent="0.2">
      <c r="A398">
        <v>105</v>
      </c>
      <c r="B398" t="s">
        <v>11</v>
      </c>
      <c r="C398" t="s">
        <v>84</v>
      </c>
      <c r="D398" t="s">
        <v>852</v>
      </c>
      <c r="E398">
        <v>9300000</v>
      </c>
      <c r="F398">
        <v>9599973.5399999991</v>
      </c>
      <c r="G398">
        <v>1</v>
      </c>
    </row>
    <row r="399" spans="1:8" x14ac:dyDescent="0.2">
      <c r="A399">
        <v>4</v>
      </c>
      <c r="B399" t="s">
        <v>11</v>
      </c>
      <c r="C399" t="s">
        <v>95</v>
      </c>
      <c r="D399" t="s">
        <v>853</v>
      </c>
      <c r="E399">
        <v>9260000</v>
      </c>
      <c r="F399">
        <v>9600000</v>
      </c>
      <c r="G399">
        <v>1</v>
      </c>
    </row>
    <row r="400" spans="1:8" x14ac:dyDescent="0.2">
      <c r="A400">
        <v>4</v>
      </c>
      <c r="B400" t="s">
        <v>11</v>
      </c>
      <c r="C400" t="s">
        <v>95</v>
      </c>
      <c r="D400" t="s">
        <v>853</v>
      </c>
      <c r="E400">
        <v>9286000</v>
      </c>
      <c r="F400">
        <v>9965000</v>
      </c>
      <c r="G400">
        <v>1</v>
      </c>
    </row>
    <row r="401" spans="1:8" x14ac:dyDescent="0.2">
      <c r="A401">
        <v>28</v>
      </c>
      <c r="B401" t="s">
        <v>11</v>
      </c>
      <c r="C401" t="s">
        <v>95</v>
      </c>
      <c r="D401" t="s">
        <v>853</v>
      </c>
      <c r="E401">
        <v>8987000</v>
      </c>
      <c r="F401">
        <v>19287208.195</v>
      </c>
      <c r="G401">
        <v>2</v>
      </c>
    </row>
    <row r="402" spans="1:8" x14ac:dyDescent="0.2">
      <c r="A402">
        <v>93</v>
      </c>
      <c r="B402" t="s">
        <v>11</v>
      </c>
      <c r="C402" t="s">
        <v>95</v>
      </c>
      <c r="D402" t="s">
        <v>853</v>
      </c>
      <c r="E402">
        <v>8006500</v>
      </c>
      <c r="F402">
        <v>43837000.155000001</v>
      </c>
      <c r="G402">
        <v>2</v>
      </c>
    </row>
    <row r="403" spans="1:8" x14ac:dyDescent="0.2">
      <c r="A403">
        <v>27</v>
      </c>
      <c r="B403" t="s">
        <v>11</v>
      </c>
      <c r="C403" t="s">
        <v>95</v>
      </c>
      <c r="D403" t="s">
        <v>853</v>
      </c>
      <c r="E403">
        <v>7426500</v>
      </c>
      <c r="F403">
        <v>27506000</v>
      </c>
      <c r="G403">
        <v>2</v>
      </c>
    </row>
    <row r="404" spans="1:8" x14ac:dyDescent="0.2">
      <c r="A404">
        <v>96</v>
      </c>
      <c r="B404" t="s">
        <v>11</v>
      </c>
      <c r="C404" t="s">
        <v>95</v>
      </c>
      <c r="D404" t="s">
        <v>853</v>
      </c>
      <c r="E404">
        <v>9280000</v>
      </c>
      <c r="F404">
        <v>9604557.5099999998</v>
      </c>
      <c r="G404">
        <v>1</v>
      </c>
    </row>
    <row r="405" spans="1:8" x14ac:dyDescent="0.2">
      <c r="A405">
        <v>121</v>
      </c>
      <c r="B405" t="s">
        <v>11</v>
      </c>
      <c r="C405" t="s">
        <v>95</v>
      </c>
      <c r="D405" t="s">
        <v>853</v>
      </c>
      <c r="E405">
        <v>9300000</v>
      </c>
      <c r="F405">
        <v>9645157.5</v>
      </c>
      <c r="G405">
        <v>1</v>
      </c>
    </row>
    <row r="406" spans="1:8" x14ac:dyDescent="0.2">
      <c r="A406">
        <v>28</v>
      </c>
      <c r="B406" t="s">
        <v>74</v>
      </c>
      <c r="C406" t="s">
        <v>75</v>
      </c>
      <c r="D406" t="s">
        <v>854</v>
      </c>
      <c r="E406">
        <v>9300000</v>
      </c>
      <c r="F406">
        <v>9602670.5700000003</v>
      </c>
      <c r="G406">
        <v>1</v>
      </c>
    </row>
    <row r="407" spans="1:8" x14ac:dyDescent="0.2">
      <c r="A407">
        <v>93</v>
      </c>
      <c r="B407" t="s">
        <v>74</v>
      </c>
      <c r="C407" t="s">
        <v>75</v>
      </c>
      <c r="D407" t="s">
        <v>854</v>
      </c>
      <c r="E407">
        <v>6975000</v>
      </c>
      <c r="F407">
        <v>12084235</v>
      </c>
      <c r="G407">
        <v>2</v>
      </c>
    </row>
    <row r="408" spans="1:8" x14ac:dyDescent="0.2">
      <c r="A408">
        <v>93</v>
      </c>
      <c r="B408" t="s">
        <v>74</v>
      </c>
      <c r="C408" t="s">
        <v>75</v>
      </c>
      <c r="D408" t="s">
        <v>854</v>
      </c>
      <c r="E408">
        <v>9217500</v>
      </c>
      <c r="F408">
        <v>15825000</v>
      </c>
      <c r="G408">
        <v>2</v>
      </c>
    </row>
    <row r="409" spans="1:8" x14ac:dyDescent="0.2">
      <c r="A409">
        <v>93</v>
      </c>
      <c r="B409" t="s">
        <v>74</v>
      </c>
      <c r="C409" t="s">
        <v>75</v>
      </c>
      <c r="D409" t="s">
        <v>854</v>
      </c>
      <c r="E409">
        <v>15469513.039999999</v>
      </c>
      <c r="F409">
        <v>15521681.16</v>
      </c>
      <c r="H409">
        <v>1</v>
      </c>
    </row>
    <row r="410" spans="1:8" x14ac:dyDescent="0.2">
      <c r="A410">
        <v>88</v>
      </c>
      <c r="B410" t="s">
        <v>74</v>
      </c>
      <c r="C410" t="s">
        <v>75</v>
      </c>
      <c r="D410" t="s">
        <v>854</v>
      </c>
      <c r="E410">
        <v>9263500</v>
      </c>
      <c r="F410">
        <v>9746949.2349999994</v>
      </c>
      <c r="G410">
        <v>2</v>
      </c>
    </row>
    <row r="411" spans="1:8" x14ac:dyDescent="0.2">
      <c r="A411">
        <v>4</v>
      </c>
      <c r="B411" t="s">
        <v>105</v>
      </c>
      <c r="C411" t="s">
        <v>835</v>
      </c>
      <c r="D411" t="s">
        <v>835</v>
      </c>
      <c r="E411">
        <v>10563666.6666667</v>
      </c>
      <c r="F411">
        <v>11150000</v>
      </c>
      <c r="G411">
        <v>3</v>
      </c>
    </row>
    <row r="412" spans="1:8" x14ac:dyDescent="0.2">
      <c r="A412">
        <v>4</v>
      </c>
      <c r="B412" t="s">
        <v>105</v>
      </c>
      <c r="C412" t="s">
        <v>835</v>
      </c>
      <c r="D412" t="s">
        <v>835</v>
      </c>
      <c r="E412">
        <v>8361000</v>
      </c>
      <c r="F412">
        <v>14021666.6666667</v>
      </c>
      <c r="G412">
        <v>6</v>
      </c>
    </row>
    <row r="413" spans="1:8" x14ac:dyDescent="0.2">
      <c r="A413">
        <v>4</v>
      </c>
      <c r="B413" t="s">
        <v>105</v>
      </c>
      <c r="C413" t="s">
        <v>835</v>
      </c>
      <c r="D413" t="s">
        <v>835</v>
      </c>
      <c r="E413">
        <v>14804379.02</v>
      </c>
      <c r="F413">
        <v>14804379.02</v>
      </c>
      <c r="H413">
        <v>1</v>
      </c>
    </row>
    <row r="414" spans="1:8" x14ac:dyDescent="0.2">
      <c r="A414">
        <v>93</v>
      </c>
      <c r="B414" t="s">
        <v>105</v>
      </c>
      <c r="C414" t="s">
        <v>835</v>
      </c>
      <c r="D414" t="s">
        <v>835</v>
      </c>
      <c r="E414">
        <v>9214000</v>
      </c>
      <c r="F414">
        <v>19434000</v>
      </c>
      <c r="G414">
        <v>1</v>
      </c>
    </row>
    <row r="415" spans="1:8" x14ac:dyDescent="0.2">
      <c r="A415">
        <v>93</v>
      </c>
      <c r="B415" t="s">
        <v>105</v>
      </c>
      <c r="C415" t="s">
        <v>835</v>
      </c>
      <c r="D415" t="s">
        <v>835</v>
      </c>
      <c r="E415">
        <v>24686302</v>
      </c>
      <c r="F415">
        <v>24734780</v>
      </c>
      <c r="H415">
        <v>1</v>
      </c>
    </row>
    <row r="416" spans="1:8" x14ac:dyDescent="0.2">
      <c r="A416">
        <v>32</v>
      </c>
      <c r="B416" t="s">
        <v>105</v>
      </c>
      <c r="C416" t="s">
        <v>835</v>
      </c>
      <c r="D416" t="s">
        <v>835</v>
      </c>
      <c r="E416">
        <v>20506207.892999999</v>
      </c>
      <c r="F416">
        <v>20506207.892999999</v>
      </c>
      <c r="H416">
        <v>10</v>
      </c>
    </row>
    <row r="417" spans="1:8" x14ac:dyDescent="0.2">
      <c r="A417">
        <v>4</v>
      </c>
      <c r="B417" t="s">
        <v>105</v>
      </c>
      <c r="C417" t="s">
        <v>835</v>
      </c>
      <c r="D417" t="s">
        <v>855</v>
      </c>
      <c r="E417">
        <v>9796125</v>
      </c>
      <c r="F417">
        <v>10181250</v>
      </c>
      <c r="G417">
        <v>8</v>
      </c>
    </row>
    <row r="418" spans="1:8" x14ac:dyDescent="0.2">
      <c r="A418">
        <v>4</v>
      </c>
      <c r="B418" t="s">
        <v>105</v>
      </c>
      <c r="C418" t="s">
        <v>835</v>
      </c>
      <c r="D418" t="s">
        <v>855</v>
      </c>
      <c r="E418">
        <v>9228333.3333333302</v>
      </c>
      <c r="F418">
        <v>10033333.3333333</v>
      </c>
      <c r="G418">
        <v>3</v>
      </c>
    </row>
    <row r="419" spans="1:8" x14ac:dyDescent="0.2">
      <c r="A419">
        <v>101</v>
      </c>
      <c r="B419" t="s">
        <v>105</v>
      </c>
      <c r="C419" t="s">
        <v>835</v>
      </c>
      <c r="D419" t="s">
        <v>855</v>
      </c>
      <c r="E419">
        <v>9300000</v>
      </c>
      <c r="F419">
        <v>9557000</v>
      </c>
      <c r="G419">
        <v>1</v>
      </c>
    </row>
    <row r="420" spans="1:8" x14ac:dyDescent="0.2">
      <c r="A420">
        <v>4</v>
      </c>
      <c r="B420" t="s">
        <v>105</v>
      </c>
      <c r="C420" t="s">
        <v>486</v>
      </c>
      <c r="D420" t="s">
        <v>856</v>
      </c>
      <c r="E420">
        <v>8898500</v>
      </c>
      <c r="F420">
        <v>16820000</v>
      </c>
      <c r="G420">
        <v>2</v>
      </c>
    </row>
    <row r="421" spans="1:8" x14ac:dyDescent="0.2">
      <c r="A421">
        <v>117</v>
      </c>
      <c r="B421" t="s">
        <v>105</v>
      </c>
      <c r="C421" t="s">
        <v>486</v>
      </c>
      <c r="D421" t="s">
        <v>856</v>
      </c>
      <c r="E421">
        <v>6975000</v>
      </c>
      <c r="F421">
        <v>14298868.15</v>
      </c>
      <c r="G421">
        <v>2</v>
      </c>
    </row>
    <row r="422" spans="1:8" x14ac:dyDescent="0.2">
      <c r="A422">
        <v>101</v>
      </c>
      <c r="B422" t="s">
        <v>105</v>
      </c>
      <c r="C422" t="s">
        <v>486</v>
      </c>
      <c r="D422" t="s">
        <v>856</v>
      </c>
      <c r="E422">
        <v>9300000</v>
      </c>
      <c r="F422">
        <v>9542000</v>
      </c>
      <c r="G422">
        <v>5</v>
      </c>
    </row>
    <row r="423" spans="1:8" x14ac:dyDescent="0.2">
      <c r="A423">
        <v>28</v>
      </c>
      <c r="B423" t="s">
        <v>73</v>
      </c>
      <c r="C423" t="s">
        <v>839</v>
      </c>
      <c r="D423" t="s">
        <v>857</v>
      </c>
      <c r="E423">
        <v>9234000</v>
      </c>
      <c r="F423">
        <v>9605279.2300000004</v>
      </c>
      <c r="G423">
        <v>1</v>
      </c>
    </row>
    <row r="424" spans="1:8" x14ac:dyDescent="0.2">
      <c r="A424">
        <v>87</v>
      </c>
      <c r="B424" t="s">
        <v>73</v>
      </c>
      <c r="C424" t="s">
        <v>839</v>
      </c>
      <c r="D424" t="s">
        <v>857</v>
      </c>
      <c r="E424">
        <v>8329000</v>
      </c>
      <c r="F424">
        <v>9606024.2899999991</v>
      </c>
      <c r="G424">
        <v>1</v>
      </c>
    </row>
    <row r="425" spans="1:8" x14ac:dyDescent="0.2">
      <c r="A425">
        <v>27</v>
      </c>
      <c r="B425" t="s">
        <v>73</v>
      </c>
      <c r="C425" t="s">
        <v>839</v>
      </c>
      <c r="D425" t="s">
        <v>857</v>
      </c>
      <c r="E425">
        <v>8749000</v>
      </c>
      <c r="F425">
        <v>14269000</v>
      </c>
      <c r="G425">
        <v>1</v>
      </c>
    </row>
    <row r="426" spans="1:8" x14ac:dyDescent="0.2">
      <c r="A426">
        <v>105</v>
      </c>
      <c r="B426" t="s">
        <v>73</v>
      </c>
      <c r="C426" t="s">
        <v>839</v>
      </c>
      <c r="D426" t="s">
        <v>857</v>
      </c>
      <c r="E426">
        <v>9300000</v>
      </c>
      <c r="F426">
        <v>9599973.5399999991</v>
      </c>
      <c r="G426">
        <v>2</v>
      </c>
    </row>
    <row r="427" spans="1:8" x14ac:dyDescent="0.2">
      <c r="A427">
        <v>4</v>
      </c>
      <c r="B427" t="s">
        <v>105</v>
      </c>
      <c r="C427" t="s">
        <v>105</v>
      </c>
      <c r="D427" t="s">
        <v>858</v>
      </c>
      <c r="E427">
        <v>11588500</v>
      </c>
      <c r="F427">
        <v>11925000</v>
      </c>
      <c r="G427">
        <v>2</v>
      </c>
    </row>
    <row r="428" spans="1:8" x14ac:dyDescent="0.2">
      <c r="A428">
        <v>4</v>
      </c>
      <c r="B428" t="s">
        <v>105</v>
      </c>
      <c r="C428" t="s">
        <v>105</v>
      </c>
      <c r="D428" t="s">
        <v>858</v>
      </c>
      <c r="E428">
        <v>9105500</v>
      </c>
      <c r="F428">
        <v>9595750</v>
      </c>
      <c r="G428">
        <v>4</v>
      </c>
    </row>
    <row r="429" spans="1:8" x14ac:dyDescent="0.2">
      <c r="A429">
        <v>4</v>
      </c>
      <c r="B429" t="s">
        <v>105</v>
      </c>
      <c r="C429" t="s">
        <v>105</v>
      </c>
      <c r="D429" t="s">
        <v>858</v>
      </c>
      <c r="E429">
        <v>18840566.030000001</v>
      </c>
      <c r="F429">
        <v>18840566.030000001</v>
      </c>
      <c r="H429">
        <v>1</v>
      </c>
    </row>
    <row r="430" spans="1:8" x14ac:dyDescent="0.2">
      <c r="A430">
        <v>87</v>
      </c>
      <c r="B430" t="s">
        <v>105</v>
      </c>
      <c r="C430" t="s">
        <v>105</v>
      </c>
      <c r="D430" t="s">
        <v>858</v>
      </c>
      <c r="E430">
        <v>9300000</v>
      </c>
      <c r="F430">
        <v>9606024.2899999991</v>
      </c>
      <c r="G430">
        <v>1</v>
      </c>
    </row>
    <row r="431" spans="1:8" x14ac:dyDescent="0.2">
      <c r="A431">
        <v>93</v>
      </c>
      <c r="B431" t="s">
        <v>105</v>
      </c>
      <c r="C431" t="s">
        <v>105</v>
      </c>
      <c r="D431" t="s">
        <v>858</v>
      </c>
      <c r="E431">
        <v>9234000</v>
      </c>
      <c r="F431">
        <v>9650000</v>
      </c>
      <c r="G431">
        <v>1</v>
      </c>
    </row>
    <row r="432" spans="1:8" x14ac:dyDescent="0.2">
      <c r="A432">
        <v>101</v>
      </c>
      <c r="B432" t="s">
        <v>105</v>
      </c>
      <c r="C432" t="s">
        <v>105</v>
      </c>
      <c r="D432" t="s">
        <v>858</v>
      </c>
      <c r="E432">
        <v>9136000</v>
      </c>
      <c r="F432">
        <v>9396800</v>
      </c>
      <c r="G432">
        <v>5</v>
      </c>
    </row>
    <row r="433" spans="1:8" x14ac:dyDescent="0.2">
      <c r="A433">
        <v>4</v>
      </c>
      <c r="B433" t="s">
        <v>74</v>
      </c>
      <c r="C433" t="s">
        <v>751</v>
      </c>
      <c r="D433" t="s">
        <v>859</v>
      </c>
      <c r="E433">
        <v>9299000</v>
      </c>
      <c r="F433">
        <v>9542857.1428571399</v>
      </c>
      <c r="G433">
        <v>7</v>
      </c>
    </row>
    <row r="434" spans="1:8" x14ac:dyDescent="0.2">
      <c r="A434">
        <v>4</v>
      </c>
      <c r="B434" t="s">
        <v>74</v>
      </c>
      <c r="C434" t="s">
        <v>751</v>
      </c>
      <c r="D434" t="s">
        <v>859</v>
      </c>
      <c r="E434">
        <v>9283500</v>
      </c>
      <c r="F434">
        <v>9637500</v>
      </c>
      <c r="G434">
        <v>4</v>
      </c>
    </row>
    <row r="435" spans="1:8" x14ac:dyDescent="0.2">
      <c r="A435">
        <v>87</v>
      </c>
      <c r="B435" t="s">
        <v>74</v>
      </c>
      <c r="C435" t="s">
        <v>751</v>
      </c>
      <c r="D435" t="s">
        <v>859</v>
      </c>
      <c r="E435">
        <v>9001000</v>
      </c>
      <c r="F435">
        <v>9571841.7899999991</v>
      </c>
      <c r="G435">
        <v>1</v>
      </c>
    </row>
    <row r="436" spans="1:8" x14ac:dyDescent="0.2">
      <c r="A436">
        <v>93</v>
      </c>
      <c r="B436" t="s">
        <v>74</v>
      </c>
      <c r="C436" t="s">
        <v>751</v>
      </c>
      <c r="D436" t="s">
        <v>859</v>
      </c>
      <c r="E436">
        <v>9182000</v>
      </c>
      <c r="F436">
        <v>15731034.93</v>
      </c>
      <c r="G436">
        <v>1</v>
      </c>
    </row>
    <row r="437" spans="1:8" x14ac:dyDescent="0.2">
      <c r="A437">
        <v>93</v>
      </c>
      <c r="B437" t="s">
        <v>74</v>
      </c>
      <c r="C437" t="s">
        <v>751</v>
      </c>
      <c r="D437" t="s">
        <v>859</v>
      </c>
      <c r="E437">
        <v>9247000</v>
      </c>
      <c r="F437">
        <v>16320000</v>
      </c>
      <c r="G437">
        <v>1</v>
      </c>
    </row>
    <row r="438" spans="1:8" x14ac:dyDescent="0.2">
      <c r="A438">
        <v>88</v>
      </c>
      <c r="B438" t="s">
        <v>74</v>
      </c>
      <c r="C438" t="s">
        <v>751</v>
      </c>
      <c r="D438" t="s">
        <v>859</v>
      </c>
      <c r="E438">
        <v>9300000</v>
      </c>
      <c r="F438">
        <v>9620978.5999999996</v>
      </c>
      <c r="G438">
        <v>1</v>
      </c>
    </row>
    <row r="439" spans="1:8" x14ac:dyDescent="0.2">
      <c r="A439">
        <v>4</v>
      </c>
      <c r="B439" t="s">
        <v>105</v>
      </c>
      <c r="C439" t="s">
        <v>105</v>
      </c>
      <c r="D439" t="s">
        <v>860</v>
      </c>
      <c r="E439">
        <v>9300000</v>
      </c>
      <c r="F439">
        <v>9600000</v>
      </c>
      <c r="G439">
        <v>1</v>
      </c>
    </row>
    <row r="440" spans="1:8" x14ac:dyDescent="0.2">
      <c r="A440">
        <v>101</v>
      </c>
      <c r="B440" t="s">
        <v>105</v>
      </c>
      <c r="C440" t="s">
        <v>105</v>
      </c>
      <c r="D440" t="s">
        <v>860</v>
      </c>
      <c r="E440">
        <v>9300000</v>
      </c>
      <c r="F440">
        <v>9557000</v>
      </c>
      <c r="G440">
        <v>3</v>
      </c>
    </row>
    <row r="441" spans="1:8" x14ac:dyDescent="0.2">
      <c r="A441">
        <v>93</v>
      </c>
      <c r="B441" t="s">
        <v>11</v>
      </c>
      <c r="C441" t="s">
        <v>95</v>
      </c>
      <c r="D441" t="s">
        <v>861</v>
      </c>
      <c r="E441">
        <v>8559666.6666666698</v>
      </c>
      <c r="F441">
        <v>17452490.723333299</v>
      </c>
      <c r="G441">
        <v>3</v>
      </c>
    </row>
    <row r="442" spans="1:8" x14ac:dyDescent="0.2">
      <c r="A442">
        <v>88</v>
      </c>
      <c r="B442" t="s">
        <v>11</v>
      </c>
      <c r="C442" t="s">
        <v>95</v>
      </c>
      <c r="D442" t="s">
        <v>861</v>
      </c>
      <c r="E442">
        <v>9300000</v>
      </c>
      <c r="F442">
        <v>9620978.5999999996</v>
      </c>
      <c r="G442">
        <v>1</v>
      </c>
    </row>
    <row r="443" spans="1:8" x14ac:dyDescent="0.2">
      <c r="A443">
        <v>4</v>
      </c>
      <c r="B443" t="s">
        <v>105</v>
      </c>
      <c r="C443" t="s">
        <v>835</v>
      </c>
      <c r="D443" t="s">
        <v>862</v>
      </c>
      <c r="E443">
        <v>9282333.3333333302</v>
      </c>
      <c r="F443">
        <v>9600000</v>
      </c>
      <c r="G443">
        <v>3</v>
      </c>
    </row>
    <row r="444" spans="1:8" x14ac:dyDescent="0.2">
      <c r="A444">
        <v>4</v>
      </c>
      <c r="B444" t="s">
        <v>105</v>
      </c>
      <c r="C444" t="s">
        <v>835</v>
      </c>
      <c r="D444" t="s">
        <v>862</v>
      </c>
      <c r="E444">
        <v>7964857.1428571399</v>
      </c>
      <c r="F444">
        <v>12471428.571428601</v>
      </c>
      <c r="G444">
        <v>7</v>
      </c>
    </row>
    <row r="445" spans="1:8" x14ac:dyDescent="0.2">
      <c r="A445">
        <v>4</v>
      </c>
      <c r="B445" t="s">
        <v>105</v>
      </c>
      <c r="C445" t="s">
        <v>835</v>
      </c>
      <c r="D445" t="s">
        <v>862</v>
      </c>
      <c r="E445">
        <v>15697397.220000001</v>
      </c>
      <c r="F445">
        <v>15697397.220000001</v>
      </c>
      <c r="H445">
        <v>1</v>
      </c>
    </row>
    <row r="446" spans="1:8" x14ac:dyDescent="0.2">
      <c r="A446">
        <v>93</v>
      </c>
      <c r="B446" t="s">
        <v>105</v>
      </c>
      <c r="C446" t="s">
        <v>835</v>
      </c>
      <c r="D446" t="s">
        <v>862</v>
      </c>
      <c r="E446">
        <v>9234000</v>
      </c>
      <c r="F446">
        <v>9550000</v>
      </c>
      <c r="G446">
        <v>1</v>
      </c>
    </row>
    <row r="447" spans="1:8" x14ac:dyDescent="0.2">
      <c r="A447">
        <v>93</v>
      </c>
      <c r="B447" t="s">
        <v>105</v>
      </c>
      <c r="C447" t="s">
        <v>835</v>
      </c>
      <c r="D447" t="s">
        <v>862</v>
      </c>
      <c r="E447">
        <v>14340975.48</v>
      </c>
      <c r="F447">
        <v>14508536.4</v>
      </c>
      <c r="H447">
        <v>1</v>
      </c>
    </row>
    <row r="448" spans="1:8" x14ac:dyDescent="0.2">
      <c r="A448">
        <v>93</v>
      </c>
      <c r="B448" t="s">
        <v>11</v>
      </c>
      <c r="C448" t="s">
        <v>104</v>
      </c>
      <c r="D448" t="s">
        <v>881</v>
      </c>
      <c r="E448">
        <v>21914982.420000002</v>
      </c>
      <c r="F448">
        <v>21978869.359999999</v>
      </c>
      <c r="H448">
        <v>1</v>
      </c>
    </row>
    <row r="449" spans="1:8" x14ac:dyDescent="0.2">
      <c r="A449">
        <v>88</v>
      </c>
      <c r="B449" t="s">
        <v>11</v>
      </c>
      <c r="C449" t="s">
        <v>104</v>
      </c>
      <c r="D449" t="s">
        <v>881</v>
      </c>
      <c r="E449">
        <v>9300000</v>
      </c>
      <c r="F449">
        <v>9675237.7599999998</v>
      </c>
      <c r="G449">
        <v>1</v>
      </c>
    </row>
    <row r="450" spans="1:8" x14ac:dyDescent="0.2">
      <c r="A450">
        <v>117</v>
      </c>
      <c r="B450" t="s">
        <v>11</v>
      </c>
      <c r="C450" t="s">
        <v>104</v>
      </c>
      <c r="D450" t="s">
        <v>881</v>
      </c>
      <c r="E450">
        <v>9085000</v>
      </c>
      <c r="F450">
        <v>9511293.75</v>
      </c>
      <c r="G450">
        <v>1</v>
      </c>
    </row>
    <row r="451" spans="1:8" x14ac:dyDescent="0.2">
      <c r="A451">
        <v>4</v>
      </c>
      <c r="B451" t="s">
        <v>73</v>
      </c>
      <c r="C451" t="s">
        <v>620</v>
      </c>
      <c r="D451" t="s">
        <v>881</v>
      </c>
      <c r="E451">
        <v>4650000</v>
      </c>
      <c r="F451">
        <v>9600000</v>
      </c>
      <c r="G451">
        <v>2</v>
      </c>
    </row>
    <row r="452" spans="1:8" x14ac:dyDescent="0.2">
      <c r="A452">
        <v>28</v>
      </c>
      <c r="B452" t="s">
        <v>73</v>
      </c>
      <c r="C452" t="s">
        <v>620</v>
      </c>
      <c r="D452" t="s">
        <v>881</v>
      </c>
      <c r="E452">
        <v>9260000</v>
      </c>
      <c r="F452">
        <v>9605573.0299999993</v>
      </c>
      <c r="G452">
        <v>1</v>
      </c>
    </row>
    <row r="453" spans="1:8" x14ac:dyDescent="0.2">
      <c r="A453">
        <v>93</v>
      </c>
      <c r="B453" t="s">
        <v>73</v>
      </c>
      <c r="C453" t="s">
        <v>620</v>
      </c>
      <c r="D453" t="s">
        <v>881</v>
      </c>
      <c r="E453">
        <v>9300000</v>
      </c>
      <c r="F453">
        <v>9600000</v>
      </c>
      <c r="G453">
        <v>1</v>
      </c>
    </row>
    <row r="454" spans="1:8" x14ac:dyDescent="0.2">
      <c r="A454">
        <v>93</v>
      </c>
      <c r="B454" t="s">
        <v>73</v>
      </c>
      <c r="C454" t="s">
        <v>620</v>
      </c>
      <c r="D454" t="s">
        <v>881</v>
      </c>
      <c r="E454">
        <v>9300000</v>
      </c>
      <c r="F454">
        <v>9650000</v>
      </c>
      <c r="G454">
        <v>1</v>
      </c>
    </row>
    <row r="455" spans="1:8" x14ac:dyDescent="0.2">
      <c r="A455">
        <v>93</v>
      </c>
      <c r="B455" t="s">
        <v>11</v>
      </c>
      <c r="C455" t="s">
        <v>829</v>
      </c>
      <c r="D455" t="s">
        <v>881</v>
      </c>
      <c r="E455">
        <v>8623000</v>
      </c>
      <c r="F455">
        <v>19311642.670000002</v>
      </c>
      <c r="G455">
        <v>1</v>
      </c>
    </row>
    <row r="456" spans="1:8" x14ac:dyDescent="0.2">
      <c r="A456">
        <v>116</v>
      </c>
      <c r="B456" t="s">
        <v>11</v>
      </c>
      <c r="C456" t="s">
        <v>829</v>
      </c>
      <c r="D456" t="s">
        <v>881</v>
      </c>
      <c r="E456">
        <v>17228591.68</v>
      </c>
      <c r="F456">
        <v>17278990.760000002</v>
      </c>
      <c r="H456">
        <v>1</v>
      </c>
    </row>
    <row r="457" spans="1:8" x14ac:dyDescent="0.2">
      <c r="A457">
        <v>32</v>
      </c>
      <c r="B457" t="s">
        <v>11</v>
      </c>
      <c r="C457" t="s">
        <v>849</v>
      </c>
      <c r="D457" t="s">
        <v>881</v>
      </c>
      <c r="E457">
        <v>8917000</v>
      </c>
      <c r="F457">
        <v>22915514.07</v>
      </c>
      <c r="G457">
        <v>1</v>
      </c>
    </row>
    <row r="458" spans="1:8" x14ac:dyDescent="0.2">
      <c r="A458">
        <v>117</v>
      </c>
      <c r="B458" t="s">
        <v>11</v>
      </c>
      <c r="C458" t="s">
        <v>849</v>
      </c>
      <c r="D458" t="s">
        <v>881</v>
      </c>
      <c r="E458">
        <v>9293000</v>
      </c>
      <c r="F458">
        <v>9511293.75</v>
      </c>
      <c r="G458">
        <v>1</v>
      </c>
    </row>
    <row r="459" spans="1:8" x14ac:dyDescent="0.2">
      <c r="A459">
        <v>117</v>
      </c>
      <c r="B459" t="s">
        <v>11</v>
      </c>
      <c r="C459" t="s">
        <v>849</v>
      </c>
      <c r="D459" t="s">
        <v>881</v>
      </c>
      <c r="E459">
        <v>9267000</v>
      </c>
      <c r="F459">
        <v>9511293.75</v>
      </c>
      <c r="G459">
        <v>1</v>
      </c>
    </row>
    <row r="460" spans="1:8" x14ac:dyDescent="0.2">
      <c r="A460">
        <v>22</v>
      </c>
      <c r="B460" t="s">
        <v>11</v>
      </c>
      <c r="C460" t="s">
        <v>849</v>
      </c>
      <c r="D460" t="s">
        <v>881</v>
      </c>
      <c r="E460">
        <v>7573000</v>
      </c>
      <c r="F460">
        <v>29013817.43</v>
      </c>
      <c r="G460">
        <v>1</v>
      </c>
    </row>
    <row r="461" spans="1:8" x14ac:dyDescent="0.2">
      <c r="A461">
        <v>4</v>
      </c>
      <c r="B461" t="s">
        <v>12</v>
      </c>
      <c r="C461" t="s">
        <v>1106</v>
      </c>
      <c r="D461" t="s">
        <v>881</v>
      </c>
      <c r="E461">
        <v>6020000</v>
      </c>
      <c r="F461">
        <v>60000000</v>
      </c>
      <c r="G461">
        <v>1</v>
      </c>
    </row>
    <row r="462" spans="1:8" x14ac:dyDescent="0.2">
      <c r="A462">
        <v>4</v>
      </c>
      <c r="B462" t="s">
        <v>11</v>
      </c>
      <c r="C462" t="s">
        <v>84</v>
      </c>
      <c r="D462" t="s">
        <v>882</v>
      </c>
      <c r="E462">
        <v>9286800</v>
      </c>
      <c r="F462">
        <v>9580000</v>
      </c>
      <c r="G462">
        <v>5</v>
      </c>
    </row>
    <row r="463" spans="1:8" x14ac:dyDescent="0.2">
      <c r="A463">
        <v>4</v>
      </c>
      <c r="B463" t="s">
        <v>11</v>
      </c>
      <c r="C463" t="s">
        <v>84</v>
      </c>
      <c r="D463" t="s">
        <v>882</v>
      </c>
      <c r="E463">
        <v>9057250</v>
      </c>
      <c r="F463">
        <v>9550000</v>
      </c>
      <c r="G463">
        <v>4</v>
      </c>
    </row>
    <row r="464" spans="1:8" x14ac:dyDescent="0.2">
      <c r="A464">
        <v>105</v>
      </c>
      <c r="B464" t="s">
        <v>11</v>
      </c>
      <c r="C464" t="s">
        <v>84</v>
      </c>
      <c r="D464" t="s">
        <v>882</v>
      </c>
      <c r="E464">
        <v>9300000</v>
      </c>
      <c r="F464">
        <v>9599973.5399999991</v>
      </c>
      <c r="G464">
        <v>1</v>
      </c>
    </row>
    <row r="465" spans="1:8" x14ac:dyDescent="0.2">
      <c r="A465">
        <v>28</v>
      </c>
      <c r="B465" t="s">
        <v>73</v>
      </c>
      <c r="C465" t="s">
        <v>841</v>
      </c>
      <c r="D465" t="s">
        <v>885</v>
      </c>
      <c r="E465">
        <v>11592000</v>
      </c>
      <c r="F465">
        <v>11994445.890000001</v>
      </c>
      <c r="G465">
        <v>2</v>
      </c>
    </row>
    <row r="466" spans="1:8" x14ac:dyDescent="0.2">
      <c r="A466">
        <v>28</v>
      </c>
      <c r="B466" t="s">
        <v>73</v>
      </c>
      <c r="C466" t="s">
        <v>841</v>
      </c>
      <c r="D466" t="s">
        <v>885</v>
      </c>
      <c r="E466">
        <v>9241000</v>
      </c>
      <c r="F466">
        <v>9605358.3300000001</v>
      </c>
      <c r="G466">
        <v>1</v>
      </c>
    </row>
    <row r="467" spans="1:8" x14ac:dyDescent="0.2">
      <c r="A467">
        <v>87</v>
      </c>
      <c r="B467" t="s">
        <v>73</v>
      </c>
      <c r="C467" t="s">
        <v>841</v>
      </c>
      <c r="D467" t="s">
        <v>885</v>
      </c>
      <c r="E467">
        <v>9300000</v>
      </c>
      <c r="F467">
        <v>9410581.6699999999</v>
      </c>
      <c r="G467">
        <v>1</v>
      </c>
    </row>
    <row r="468" spans="1:8" x14ac:dyDescent="0.2">
      <c r="A468">
        <v>32</v>
      </c>
      <c r="B468" t="s">
        <v>73</v>
      </c>
      <c r="C468" t="s">
        <v>841</v>
      </c>
      <c r="D468" t="s">
        <v>885</v>
      </c>
      <c r="E468">
        <v>9300000</v>
      </c>
      <c r="F468">
        <v>10095156.83</v>
      </c>
      <c r="G468">
        <v>1</v>
      </c>
    </row>
    <row r="469" spans="1:8" x14ac:dyDescent="0.2">
      <c r="A469">
        <v>117</v>
      </c>
      <c r="B469" t="s">
        <v>73</v>
      </c>
      <c r="C469" t="s">
        <v>841</v>
      </c>
      <c r="D469" t="s">
        <v>885</v>
      </c>
      <c r="E469">
        <v>9300000</v>
      </c>
      <c r="F469">
        <v>9511293.75</v>
      </c>
      <c r="G469">
        <v>1</v>
      </c>
    </row>
    <row r="470" spans="1:8" x14ac:dyDescent="0.2">
      <c r="A470">
        <v>117</v>
      </c>
      <c r="B470" t="s">
        <v>73</v>
      </c>
      <c r="C470" t="s">
        <v>841</v>
      </c>
      <c r="D470" t="s">
        <v>885</v>
      </c>
      <c r="E470">
        <v>4650000</v>
      </c>
      <c r="F470">
        <v>9511293.75</v>
      </c>
      <c r="G470">
        <v>2</v>
      </c>
    </row>
    <row r="471" spans="1:8" x14ac:dyDescent="0.2">
      <c r="A471">
        <v>96</v>
      </c>
      <c r="B471" t="s">
        <v>73</v>
      </c>
      <c r="C471" t="s">
        <v>841</v>
      </c>
      <c r="D471" t="s">
        <v>885</v>
      </c>
      <c r="E471">
        <v>9300000</v>
      </c>
      <c r="F471">
        <v>9604558</v>
      </c>
      <c r="G471">
        <v>1</v>
      </c>
    </row>
    <row r="472" spans="1:8" x14ac:dyDescent="0.2">
      <c r="A472">
        <v>4</v>
      </c>
      <c r="B472" t="s">
        <v>74</v>
      </c>
      <c r="C472" t="s">
        <v>751</v>
      </c>
      <c r="D472" t="s">
        <v>887</v>
      </c>
      <c r="E472">
        <v>9300000</v>
      </c>
      <c r="F472">
        <v>9584000</v>
      </c>
      <c r="G472">
        <v>1</v>
      </c>
    </row>
    <row r="473" spans="1:8" x14ac:dyDescent="0.2">
      <c r="A473">
        <v>4</v>
      </c>
      <c r="B473" t="s">
        <v>74</v>
      </c>
      <c r="C473" t="s">
        <v>751</v>
      </c>
      <c r="D473" t="s">
        <v>887</v>
      </c>
      <c r="E473">
        <v>6975000</v>
      </c>
      <c r="F473">
        <v>14250000</v>
      </c>
      <c r="G473">
        <v>2</v>
      </c>
    </row>
    <row r="474" spans="1:8" x14ac:dyDescent="0.2">
      <c r="A474">
        <v>28</v>
      </c>
      <c r="B474" t="s">
        <v>74</v>
      </c>
      <c r="C474" t="s">
        <v>751</v>
      </c>
      <c r="D474" t="s">
        <v>887</v>
      </c>
      <c r="E474">
        <v>9300000</v>
      </c>
      <c r="F474">
        <v>9606025.0299999993</v>
      </c>
      <c r="G474">
        <v>1</v>
      </c>
    </row>
    <row r="475" spans="1:8" x14ac:dyDescent="0.2">
      <c r="A475">
        <v>93</v>
      </c>
      <c r="B475" t="s">
        <v>74</v>
      </c>
      <c r="C475" t="s">
        <v>751</v>
      </c>
      <c r="D475" t="s">
        <v>887</v>
      </c>
      <c r="E475">
        <v>9188000</v>
      </c>
      <c r="F475">
        <v>9500000</v>
      </c>
      <c r="G475">
        <v>1</v>
      </c>
    </row>
    <row r="476" spans="1:8" x14ac:dyDescent="0.2">
      <c r="A476">
        <v>93</v>
      </c>
      <c r="B476" t="s">
        <v>74</v>
      </c>
      <c r="C476" t="s">
        <v>751</v>
      </c>
      <c r="D476" t="s">
        <v>887</v>
      </c>
      <c r="E476">
        <v>9300000</v>
      </c>
      <c r="F476">
        <v>9550000</v>
      </c>
      <c r="G476">
        <v>1</v>
      </c>
    </row>
    <row r="477" spans="1:8" x14ac:dyDescent="0.2">
      <c r="A477">
        <v>88</v>
      </c>
      <c r="B477" t="s">
        <v>74</v>
      </c>
      <c r="C477" t="s">
        <v>751</v>
      </c>
      <c r="D477" t="s">
        <v>887</v>
      </c>
      <c r="E477">
        <v>22620725.75</v>
      </c>
      <c r="F477">
        <v>22620725.75</v>
      </c>
      <c r="H477">
        <v>1</v>
      </c>
    </row>
    <row r="478" spans="1:8" x14ac:dyDescent="0.2">
      <c r="A478">
        <v>4</v>
      </c>
      <c r="B478" t="s">
        <v>105</v>
      </c>
      <c r="C478" t="s">
        <v>835</v>
      </c>
      <c r="D478" t="s">
        <v>888</v>
      </c>
      <c r="E478">
        <v>19895427.100000001</v>
      </c>
      <c r="F478">
        <v>19895427.100000001</v>
      </c>
      <c r="H478">
        <v>2</v>
      </c>
    </row>
    <row r="479" spans="1:8" x14ac:dyDescent="0.2">
      <c r="A479">
        <v>88</v>
      </c>
      <c r="B479" t="s">
        <v>105</v>
      </c>
      <c r="C479" t="s">
        <v>835</v>
      </c>
      <c r="D479" t="s">
        <v>888</v>
      </c>
      <c r="E479">
        <v>9221000</v>
      </c>
      <c r="F479">
        <v>9620085.9000000004</v>
      </c>
      <c r="G479">
        <v>1</v>
      </c>
    </row>
    <row r="480" spans="1:8" x14ac:dyDescent="0.2">
      <c r="A480">
        <v>32</v>
      </c>
      <c r="B480" t="s">
        <v>105</v>
      </c>
      <c r="C480" t="s">
        <v>835</v>
      </c>
      <c r="D480" t="s">
        <v>888</v>
      </c>
      <c r="E480">
        <v>24667402.760000002</v>
      </c>
      <c r="F480">
        <v>24667402.760000002</v>
      </c>
      <c r="H480">
        <v>1</v>
      </c>
    </row>
    <row r="481" spans="1:8" x14ac:dyDescent="0.2">
      <c r="A481">
        <v>4</v>
      </c>
      <c r="B481" t="s">
        <v>105</v>
      </c>
      <c r="C481" t="s">
        <v>108</v>
      </c>
      <c r="D481" t="s">
        <v>889</v>
      </c>
      <c r="E481">
        <v>9262666.6666666698</v>
      </c>
      <c r="F481">
        <v>9600000</v>
      </c>
      <c r="G481">
        <v>3</v>
      </c>
    </row>
    <row r="482" spans="1:8" x14ac:dyDescent="0.2">
      <c r="A482">
        <v>4</v>
      </c>
      <c r="B482" t="s">
        <v>105</v>
      </c>
      <c r="C482" t="s">
        <v>108</v>
      </c>
      <c r="D482" t="s">
        <v>889</v>
      </c>
      <c r="E482">
        <v>9267000</v>
      </c>
      <c r="F482">
        <v>9600000</v>
      </c>
      <c r="G482">
        <v>1</v>
      </c>
    </row>
    <row r="483" spans="1:8" x14ac:dyDescent="0.2">
      <c r="A483">
        <v>93</v>
      </c>
      <c r="B483" t="s">
        <v>105</v>
      </c>
      <c r="C483" t="s">
        <v>108</v>
      </c>
      <c r="D483" t="s">
        <v>889</v>
      </c>
      <c r="E483">
        <v>9300000</v>
      </c>
      <c r="F483">
        <v>9600000</v>
      </c>
      <c r="G483">
        <v>1</v>
      </c>
    </row>
    <row r="484" spans="1:8" x14ac:dyDescent="0.2">
      <c r="A484">
        <v>93</v>
      </c>
      <c r="B484" t="s">
        <v>105</v>
      </c>
      <c r="C484" t="s">
        <v>108</v>
      </c>
      <c r="D484" t="s">
        <v>889</v>
      </c>
      <c r="E484">
        <v>20934502</v>
      </c>
      <c r="F484">
        <v>20982780</v>
      </c>
      <c r="H484">
        <v>1</v>
      </c>
    </row>
    <row r="485" spans="1:8" x14ac:dyDescent="0.2">
      <c r="A485">
        <v>4</v>
      </c>
      <c r="B485" t="s">
        <v>103</v>
      </c>
      <c r="C485" t="s">
        <v>109</v>
      </c>
      <c r="D485" t="s">
        <v>890</v>
      </c>
      <c r="E485">
        <v>9300000</v>
      </c>
      <c r="F485">
        <v>9600000</v>
      </c>
      <c r="G485">
        <v>1</v>
      </c>
    </row>
    <row r="486" spans="1:8" x14ac:dyDescent="0.2">
      <c r="A486">
        <v>93</v>
      </c>
      <c r="B486" t="s">
        <v>103</v>
      </c>
      <c r="C486" t="s">
        <v>109</v>
      </c>
      <c r="D486" t="s">
        <v>890</v>
      </c>
      <c r="E486">
        <v>9300000</v>
      </c>
      <c r="F486">
        <v>9679075.125</v>
      </c>
      <c r="G486">
        <v>2</v>
      </c>
    </row>
    <row r="487" spans="1:8" x14ac:dyDescent="0.2">
      <c r="A487">
        <v>93</v>
      </c>
      <c r="B487" t="s">
        <v>103</v>
      </c>
      <c r="C487" t="s">
        <v>109</v>
      </c>
      <c r="D487" t="s">
        <v>890</v>
      </c>
      <c r="E487">
        <v>9293000</v>
      </c>
      <c r="F487">
        <v>9854933.0800000001</v>
      </c>
      <c r="G487">
        <v>1</v>
      </c>
    </row>
    <row r="488" spans="1:8" x14ac:dyDescent="0.2">
      <c r="A488">
        <v>88</v>
      </c>
      <c r="B488" t="s">
        <v>103</v>
      </c>
      <c r="C488" t="s">
        <v>109</v>
      </c>
      <c r="D488" t="s">
        <v>890</v>
      </c>
      <c r="E488">
        <v>9300000</v>
      </c>
      <c r="F488">
        <v>9620978.5999999996</v>
      </c>
      <c r="G488">
        <v>1</v>
      </c>
    </row>
    <row r="489" spans="1:8" x14ac:dyDescent="0.2">
      <c r="A489">
        <v>94</v>
      </c>
      <c r="B489" t="s">
        <v>103</v>
      </c>
      <c r="C489" t="s">
        <v>109</v>
      </c>
      <c r="D489" t="s">
        <v>890</v>
      </c>
      <c r="E489">
        <v>9127000</v>
      </c>
      <c r="F489">
        <v>9580209</v>
      </c>
      <c r="G489">
        <v>1</v>
      </c>
    </row>
    <row r="490" spans="1:8" x14ac:dyDescent="0.2">
      <c r="A490">
        <v>93</v>
      </c>
      <c r="B490" t="s">
        <v>12</v>
      </c>
      <c r="C490" t="s">
        <v>12</v>
      </c>
      <c r="D490" t="s">
        <v>891</v>
      </c>
      <c r="E490">
        <v>42840052.219999999</v>
      </c>
      <c r="F490">
        <v>43083884.960000001</v>
      </c>
      <c r="H490">
        <v>1</v>
      </c>
    </row>
    <row r="491" spans="1:8" x14ac:dyDescent="0.2">
      <c r="A491">
        <v>27</v>
      </c>
      <c r="B491" t="s">
        <v>12</v>
      </c>
      <c r="C491" t="s">
        <v>12</v>
      </c>
      <c r="D491" t="s">
        <v>891</v>
      </c>
      <c r="E491">
        <v>9182000</v>
      </c>
      <c r="F491">
        <v>42000000</v>
      </c>
      <c r="G491">
        <v>1</v>
      </c>
    </row>
    <row r="492" spans="1:8" x14ac:dyDescent="0.2">
      <c r="A492">
        <v>117</v>
      </c>
      <c r="B492" t="s">
        <v>12</v>
      </c>
      <c r="C492" t="s">
        <v>12</v>
      </c>
      <c r="D492" t="s">
        <v>891</v>
      </c>
      <c r="E492">
        <v>9085000</v>
      </c>
      <c r="F492">
        <v>9511293.75</v>
      </c>
      <c r="G492">
        <v>1</v>
      </c>
    </row>
    <row r="493" spans="1:8" x14ac:dyDescent="0.2">
      <c r="A493">
        <v>22</v>
      </c>
      <c r="B493" t="s">
        <v>12</v>
      </c>
      <c r="C493" t="s">
        <v>12</v>
      </c>
      <c r="D493" t="s">
        <v>891</v>
      </c>
      <c r="E493">
        <v>8917000</v>
      </c>
      <c r="F493">
        <v>39517000</v>
      </c>
      <c r="G493">
        <v>1</v>
      </c>
    </row>
    <row r="494" spans="1:8" x14ac:dyDescent="0.2">
      <c r="A494">
        <v>93</v>
      </c>
      <c r="B494" t="s">
        <v>11</v>
      </c>
      <c r="C494" t="s">
        <v>849</v>
      </c>
      <c r="D494" t="s">
        <v>849</v>
      </c>
      <c r="E494">
        <v>9247000</v>
      </c>
      <c r="F494">
        <v>22072121.02</v>
      </c>
      <c r="G494">
        <v>1</v>
      </c>
    </row>
    <row r="495" spans="1:8" x14ac:dyDescent="0.2">
      <c r="A495">
        <v>93</v>
      </c>
      <c r="B495" t="s">
        <v>11</v>
      </c>
      <c r="C495" t="s">
        <v>849</v>
      </c>
      <c r="D495" t="s">
        <v>849</v>
      </c>
      <c r="E495">
        <v>8707000</v>
      </c>
      <c r="F495">
        <v>17580000.960000001</v>
      </c>
      <c r="G495">
        <v>1</v>
      </c>
    </row>
    <row r="496" spans="1:8" x14ac:dyDescent="0.2">
      <c r="A496">
        <v>4</v>
      </c>
      <c r="B496" t="s">
        <v>103</v>
      </c>
      <c r="C496" t="s">
        <v>109</v>
      </c>
      <c r="D496" t="s">
        <v>892</v>
      </c>
      <c r="E496">
        <v>13950000</v>
      </c>
      <c r="F496">
        <v>14250000</v>
      </c>
      <c r="G496">
        <v>1</v>
      </c>
    </row>
    <row r="497" spans="1:8" x14ac:dyDescent="0.2">
      <c r="A497">
        <v>93</v>
      </c>
      <c r="B497" t="s">
        <v>103</v>
      </c>
      <c r="C497" t="s">
        <v>109</v>
      </c>
      <c r="D497" t="s">
        <v>892</v>
      </c>
      <c r="E497">
        <v>9277000</v>
      </c>
      <c r="F497">
        <v>11688975.175000001</v>
      </c>
      <c r="G497">
        <v>2</v>
      </c>
    </row>
    <row r="498" spans="1:8" x14ac:dyDescent="0.2">
      <c r="A498">
        <v>88</v>
      </c>
      <c r="B498" t="s">
        <v>103</v>
      </c>
      <c r="C498" t="s">
        <v>109</v>
      </c>
      <c r="D498" t="s">
        <v>892</v>
      </c>
      <c r="E498">
        <v>9280000</v>
      </c>
      <c r="F498">
        <v>9691067.1099999994</v>
      </c>
      <c r="G498">
        <v>2</v>
      </c>
    </row>
    <row r="499" spans="1:8" x14ac:dyDescent="0.2">
      <c r="A499">
        <v>4</v>
      </c>
      <c r="B499" t="s">
        <v>11</v>
      </c>
      <c r="C499" t="s">
        <v>521</v>
      </c>
      <c r="D499" t="s">
        <v>893</v>
      </c>
      <c r="E499">
        <v>9300000</v>
      </c>
      <c r="F499">
        <v>9600000</v>
      </c>
      <c r="G499">
        <v>1</v>
      </c>
    </row>
    <row r="500" spans="1:8" x14ac:dyDescent="0.2">
      <c r="A500">
        <v>26</v>
      </c>
      <c r="B500" t="s">
        <v>11</v>
      </c>
      <c r="C500" t="s">
        <v>521</v>
      </c>
      <c r="D500" t="s">
        <v>893</v>
      </c>
      <c r="E500">
        <v>9085000</v>
      </c>
      <c r="F500">
        <v>12181952.92</v>
      </c>
      <c r="G500">
        <v>1</v>
      </c>
    </row>
    <row r="501" spans="1:8" x14ac:dyDescent="0.2">
      <c r="A501">
        <v>96</v>
      </c>
      <c r="B501" t="s">
        <v>11</v>
      </c>
      <c r="C501" t="s">
        <v>521</v>
      </c>
      <c r="D501" t="s">
        <v>893</v>
      </c>
      <c r="E501">
        <v>6975000</v>
      </c>
      <c r="F501">
        <v>11996122.5</v>
      </c>
      <c r="G501">
        <v>2</v>
      </c>
    </row>
    <row r="502" spans="1:8" x14ac:dyDescent="0.2">
      <c r="A502">
        <v>93</v>
      </c>
      <c r="B502" t="s">
        <v>11</v>
      </c>
      <c r="C502" t="s">
        <v>83</v>
      </c>
      <c r="D502" t="s">
        <v>894</v>
      </c>
      <c r="E502">
        <v>9241000</v>
      </c>
      <c r="F502">
        <v>21793377.170000002</v>
      </c>
      <c r="G502">
        <v>1</v>
      </c>
    </row>
    <row r="503" spans="1:8" x14ac:dyDescent="0.2">
      <c r="A503">
        <v>93</v>
      </c>
      <c r="B503" t="s">
        <v>11</v>
      </c>
      <c r="C503" t="s">
        <v>83</v>
      </c>
      <c r="D503" t="s">
        <v>894</v>
      </c>
      <c r="E503">
        <v>8959000</v>
      </c>
      <c r="F503">
        <v>32002758.010000002</v>
      </c>
      <c r="H503">
        <v>1</v>
      </c>
    </row>
    <row r="504" spans="1:8" x14ac:dyDescent="0.2">
      <c r="A504">
        <v>22</v>
      </c>
      <c r="B504" t="s">
        <v>11</v>
      </c>
      <c r="C504" t="s">
        <v>83</v>
      </c>
      <c r="D504" t="s">
        <v>894</v>
      </c>
      <c r="E504">
        <v>7867000</v>
      </c>
      <c r="F504">
        <v>71767000</v>
      </c>
      <c r="G504">
        <v>1</v>
      </c>
    </row>
    <row r="505" spans="1:8" x14ac:dyDescent="0.2">
      <c r="A505">
        <v>4</v>
      </c>
      <c r="B505" t="s">
        <v>11</v>
      </c>
      <c r="C505" t="s">
        <v>84</v>
      </c>
      <c r="D505" t="s">
        <v>908</v>
      </c>
      <c r="E505">
        <v>8137500</v>
      </c>
      <c r="F505">
        <v>11925000</v>
      </c>
      <c r="G505">
        <v>4</v>
      </c>
    </row>
    <row r="506" spans="1:8" x14ac:dyDescent="0.2">
      <c r="A506">
        <v>93</v>
      </c>
      <c r="B506" t="s">
        <v>11</v>
      </c>
      <c r="C506" t="s">
        <v>84</v>
      </c>
      <c r="D506" t="s">
        <v>908</v>
      </c>
      <c r="E506">
        <v>16559294.66</v>
      </c>
      <c r="F506">
        <v>16643690.33</v>
      </c>
      <c r="H506">
        <v>2</v>
      </c>
    </row>
    <row r="507" spans="1:8" x14ac:dyDescent="0.2">
      <c r="A507">
        <v>121</v>
      </c>
      <c r="B507" t="s">
        <v>11</v>
      </c>
      <c r="C507" t="s">
        <v>84</v>
      </c>
      <c r="D507" t="s">
        <v>908</v>
      </c>
      <c r="E507">
        <v>19084280.125</v>
      </c>
      <c r="F507">
        <v>19089280.125</v>
      </c>
      <c r="H507">
        <v>2</v>
      </c>
    </row>
    <row r="508" spans="1:8" x14ac:dyDescent="0.2">
      <c r="A508">
        <v>4</v>
      </c>
      <c r="B508" t="s">
        <v>105</v>
      </c>
      <c r="C508" t="s">
        <v>107</v>
      </c>
      <c r="D508" t="s">
        <v>909</v>
      </c>
      <c r="E508">
        <v>9273000</v>
      </c>
      <c r="F508">
        <v>9500000</v>
      </c>
      <c r="G508">
        <v>1</v>
      </c>
    </row>
    <row r="509" spans="1:8" x14ac:dyDescent="0.2">
      <c r="A509">
        <v>93</v>
      </c>
      <c r="B509" t="s">
        <v>105</v>
      </c>
      <c r="C509" t="s">
        <v>107</v>
      </c>
      <c r="D509" t="s">
        <v>909</v>
      </c>
      <c r="E509">
        <v>8959000</v>
      </c>
      <c r="F509">
        <v>9550000</v>
      </c>
      <c r="G509">
        <v>1</v>
      </c>
    </row>
    <row r="510" spans="1:8" x14ac:dyDescent="0.2">
      <c r="A510">
        <v>93</v>
      </c>
      <c r="B510" t="s">
        <v>105</v>
      </c>
      <c r="C510" t="s">
        <v>107</v>
      </c>
      <c r="D510" t="s">
        <v>909</v>
      </c>
      <c r="E510">
        <v>23256703.879999999</v>
      </c>
      <c r="F510">
        <v>23355591.379999999</v>
      </c>
      <c r="H510">
        <v>1</v>
      </c>
    </row>
    <row r="511" spans="1:8" x14ac:dyDescent="0.2">
      <c r="A511">
        <v>22</v>
      </c>
      <c r="B511" t="s">
        <v>105</v>
      </c>
      <c r="C511" t="s">
        <v>107</v>
      </c>
      <c r="D511" t="s">
        <v>909</v>
      </c>
      <c r="E511">
        <v>6608000</v>
      </c>
      <c r="F511">
        <v>30058000</v>
      </c>
      <c r="G511">
        <v>1</v>
      </c>
    </row>
    <row r="512" spans="1:8" x14ac:dyDescent="0.2">
      <c r="A512">
        <v>93</v>
      </c>
      <c r="B512" t="s">
        <v>11</v>
      </c>
      <c r="C512" t="s">
        <v>104</v>
      </c>
      <c r="D512" t="s">
        <v>910</v>
      </c>
      <c r="E512">
        <v>9214000</v>
      </c>
      <c r="F512">
        <v>21582030.93</v>
      </c>
      <c r="G512">
        <v>1</v>
      </c>
    </row>
    <row r="513" spans="1:8" x14ac:dyDescent="0.2">
      <c r="A513">
        <v>32</v>
      </c>
      <c r="B513" t="s">
        <v>11</v>
      </c>
      <c r="C513" t="s">
        <v>104</v>
      </c>
      <c r="D513" t="s">
        <v>910</v>
      </c>
      <c r="E513">
        <v>9300000</v>
      </c>
      <c r="F513">
        <v>11561139.945</v>
      </c>
      <c r="G513">
        <v>2</v>
      </c>
    </row>
    <row r="514" spans="1:8" x14ac:dyDescent="0.2">
      <c r="A514">
        <v>32</v>
      </c>
      <c r="B514" t="s">
        <v>11</v>
      </c>
      <c r="C514" t="s">
        <v>104</v>
      </c>
      <c r="D514" t="s">
        <v>910</v>
      </c>
      <c r="E514">
        <v>23710197</v>
      </c>
      <c r="F514">
        <v>23710197</v>
      </c>
      <c r="H514">
        <v>1</v>
      </c>
    </row>
    <row r="515" spans="1:8" x14ac:dyDescent="0.2">
      <c r="A515">
        <v>117</v>
      </c>
      <c r="B515" t="s">
        <v>11</v>
      </c>
      <c r="C515" t="s">
        <v>104</v>
      </c>
      <c r="D515" t="s">
        <v>910</v>
      </c>
      <c r="E515">
        <v>8497000</v>
      </c>
      <c r="F515">
        <v>9511293.75</v>
      </c>
      <c r="G515">
        <v>1</v>
      </c>
    </row>
    <row r="516" spans="1:8" x14ac:dyDescent="0.2">
      <c r="A516">
        <v>28</v>
      </c>
      <c r="B516" t="s">
        <v>73</v>
      </c>
      <c r="C516" t="s">
        <v>839</v>
      </c>
      <c r="D516" t="s">
        <v>911</v>
      </c>
      <c r="E516">
        <v>9127000</v>
      </c>
      <c r="F516">
        <v>9604070.1300000008</v>
      </c>
      <c r="G516">
        <v>1</v>
      </c>
    </row>
    <row r="517" spans="1:8" x14ac:dyDescent="0.2">
      <c r="A517">
        <v>105</v>
      </c>
      <c r="B517" t="s">
        <v>73</v>
      </c>
      <c r="C517" t="s">
        <v>839</v>
      </c>
      <c r="D517" t="s">
        <v>911</v>
      </c>
      <c r="E517">
        <v>9300000</v>
      </c>
      <c r="F517">
        <v>9599973.5399999991</v>
      </c>
      <c r="G517">
        <v>1</v>
      </c>
    </row>
    <row r="518" spans="1:8" x14ac:dyDescent="0.2">
      <c r="A518">
        <v>4</v>
      </c>
      <c r="B518" t="s">
        <v>103</v>
      </c>
      <c r="C518" t="s">
        <v>103</v>
      </c>
      <c r="D518" t="s">
        <v>912</v>
      </c>
      <c r="E518">
        <v>9175000</v>
      </c>
      <c r="F518">
        <v>15364569</v>
      </c>
      <c r="G518">
        <v>1</v>
      </c>
    </row>
    <row r="519" spans="1:8" x14ac:dyDescent="0.2">
      <c r="A519">
        <v>93</v>
      </c>
      <c r="B519" t="s">
        <v>103</v>
      </c>
      <c r="C519" t="s">
        <v>103</v>
      </c>
      <c r="D519" t="s">
        <v>912</v>
      </c>
      <c r="E519">
        <v>8400000</v>
      </c>
      <c r="F519">
        <v>8850000</v>
      </c>
      <c r="G519">
        <v>1</v>
      </c>
    </row>
    <row r="520" spans="1:8" x14ac:dyDescent="0.2">
      <c r="A520">
        <v>22</v>
      </c>
      <c r="B520" t="s">
        <v>103</v>
      </c>
      <c r="C520" t="s">
        <v>103</v>
      </c>
      <c r="D520" t="s">
        <v>912</v>
      </c>
      <c r="E520">
        <v>7406000</v>
      </c>
      <c r="F520">
        <v>53732000</v>
      </c>
      <c r="G520">
        <v>1</v>
      </c>
    </row>
    <row r="521" spans="1:8" x14ac:dyDescent="0.2">
      <c r="A521">
        <v>28</v>
      </c>
      <c r="B521" t="s">
        <v>74</v>
      </c>
      <c r="C521" t="s">
        <v>72</v>
      </c>
      <c r="D521" t="s">
        <v>913</v>
      </c>
      <c r="E521">
        <v>11244500</v>
      </c>
      <c r="F521">
        <v>11967787.85</v>
      </c>
      <c r="G521">
        <v>2</v>
      </c>
    </row>
    <row r="522" spans="1:8" x14ac:dyDescent="0.2">
      <c r="A522">
        <v>87</v>
      </c>
      <c r="B522" t="s">
        <v>74</v>
      </c>
      <c r="C522" t="s">
        <v>72</v>
      </c>
      <c r="D522" t="s">
        <v>913</v>
      </c>
      <c r="E522">
        <v>9285000</v>
      </c>
      <c r="F522">
        <v>9376399.1699999999</v>
      </c>
      <c r="G522">
        <v>2</v>
      </c>
    </row>
    <row r="523" spans="1:8" x14ac:dyDescent="0.2">
      <c r="A523">
        <v>93</v>
      </c>
      <c r="B523" t="s">
        <v>74</v>
      </c>
      <c r="C523" t="s">
        <v>72</v>
      </c>
      <c r="D523" t="s">
        <v>913</v>
      </c>
      <c r="E523">
        <v>9300000</v>
      </c>
      <c r="F523">
        <v>9600000</v>
      </c>
      <c r="G523">
        <v>1</v>
      </c>
    </row>
    <row r="524" spans="1:8" x14ac:dyDescent="0.2">
      <c r="A524">
        <v>93</v>
      </c>
      <c r="B524" t="s">
        <v>74</v>
      </c>
      <c r="C524" t="s">
        <v>72</v>
      </c>
      <c r="D524" t="s">
        <v>913</v>
      </c>
      <c r="E524">
        <v>14208282.699999999</v>
      </c>
      <c r="F524">
        <v>14357546.720000001</v>
      </c>
      <c r="H524">
        <v>1</v>
      </c>
    </row>
    <row r="525" spans="1:8" x14ac:dyDescent="0.2">
      <c r="A525">
        <v>88</v>
      </c>
      <c r="B525" t="s">
        <v>74</v>
      </c>
      <c r="C525" t="s">
        <v>72</v>
      </c>
      <c r="D525" t="s">
        <v>913</v>
      </c>
      <c r="E525">
        <v>16345780.18</v>
      </c>
      <c r="F525">
        <v>16345780.18</v>
      </c>
      <c r="H525">
        <v>1</v>
      </c>
    </row>
    <row r="526" spans="1:8" x14ac:dyDescent="0.2">
      <c r="A526">
        <v>101</v>
      </c>
      <c r="B526" t="s">
        <v>74</v>
      </c>
      <c r="C526" t="s">
        <v>72</v>
      </c>
      <c r="D526" t="s">
        <v>913</v>
      </c>
      <c r="E526">
        <v>9300000</v>
      </c>
      <c r="F526">
        <v>9542000</v>
      </c>
      <c r="G526">
        <v>1</v>
      </c>
    </row>
    <row r="527" spans="1:8" x14ac:dyDescent="0.2">
      <c r="A527">
        <v>4</v>
      </c>
      <c r="B527" t="s">
        <v>11</v>
      </c>
      <c r="C527" t="s">
        <v>95</v>
      </c>
      <c r="D527" t="s">
        <v>915</v>
      </c>
      <c r="E527">
        <v>8833000</v>
      </c>
      <c r="F527">
        <v>9600000</v>
      </c>
      <c r="G527">
        <v>1</v>
      </c>
    </row>
    <row r="528" spans="1:8" x14ac:dyDescent="0.2">
      <c r="A528">
        <v>4</v>
      </c>
      <c r="B528" t="s">
        <v>11</v>
      </c>
      <c r="C528" t="s">
        <v>95</v>
      </c>
      <c r="D528" t="s">
        <v>915</v>
      </c>
      <c r="E528">
        <v>19975531.850000001</v>
      </c>
      <c r="F528">
        <v>19990656.850000001</v>
      </c>
      <c r="H528">
        <v>1</v>
      </c>
    </row>
    <row r="529" spans="1:8" x14ac:dyDescent="0.2">
      <c r="A529">
        <v>28</v>
      </c>
      <c r="B529" t="s">
        <v>11</v>
      </c>
      <c r="C529" t="s">
        <v>95</v>
      </c>
      <c r="D529" t="s">
        <v>915</v>
      </c>
      <c r="E529">
        <v>9300000</v>
      </c>
      <c r="F529">
        <v>9606025.0299999993</v>
      </c>
      <c r="G529">
        <v>1</v>
      </c>
    </row>
    <row r="530" spans="1:8" x14ac:dyDescent="0.2">
      <c r="A530">
        <v>93</v>
      </c>
      <c r="B530" t="s">
        <v>11</v>
      </c>
      <c r="C530" t="s">
        <v>95</v>
      </c>
      <c r="D530" t="s">
        <v>915</v>
      </c>
      <c r="E530">
        <v>8512000</v>
      </c>
      <c r="F530">
        <v>17584985</v>
      </c>
      <c r="G530">
        <v>4</v>
      </c>
    </row>
    <row r="531" spans="1:8" x14ac:dyDescent="0.2">
      <c r="A531">
        <v>93</v>
      </c>
      <c r="B531" t="s">
        <v>11</v>
      </c>
      <c r="C531" t="s">
        <v>95</v>
      </c>
      <c r="D531" t="s">
        <v>915</v>
      </c>
      <c r="E531">
        <v>23219793.899999999</v>
      </c>
      <c r="F531">
        <v>23274793.899999999</v>
      </c>
      <c r="H531">
        <v>1</v>
      </c>
    </row>
    <row r="532" spans="1:8" x14ac:dyDescent="0.2">
      <c r="A532">
        <v>93</v>
      </c>
      <c r="B532" t="s">
        <v>11</v>
      </c>
      <c r="C532" t="s">
        <v>95</v>
      </c>
      <c r="D532" t="s">
        <v>915</v>
      </c>
      <c r="E532">
        <v>23219793.899999999</v>
      </c>
      <c r="F532">
        <v>23274793.899999999</v>
      </c>
      <c r="H532">
        <v>1</v>
      </c>
    </row>
    <row r="533" spans="1:8" x14ac:dyDescent="0.2">
      <c r="A533">
        <v>27</v>
      </c>
      <c r="B533" t="s">
        <v>11</v>
      </c>
      <c r="C533" t="s">
        <v>95</v>
      </c>
      <c r="D533" t="s">
        <v>915</v>
      </c>
      <c r="E533">
        <v>9201000</v>
      </c>
      <c r="F533">
        <v>23204000</v>
      </c>
      <c r="G533">
        <v>1</v>
      </c>
    </row>
    <row r="534" spans="1:8" x14ac:dyDescent="0.2">
      <c r="A534">
        <v>121</v>
      </c>
      <c r="B534" t="s">
        <v>11</v>
      </c>
      <c r="C534" t="s">
        <v>95</v>
      </c>
      <c r="D534" t="s">
        <v>915</v>
      </c>
      <c r="E534">
        <v>9267000</v>
      </c>
      <c r="F534">
        <v>9749501.6999999993</v>
      </c>
      <c r="G534">
        <v>1</v>
      </c>
    </row>
    <row r="535" spans="1:8" x14ac:dyDescent="0.2">
      <c r="A535">
        <v>4</v>
      </c>
      <c r="B535" t="s">
        <v>11</v>
      </c>
      <c r="C535" t="s">
        <v>84</v>
      </c>
      <c r="D535" t="s">
        <v>916</v>
      </c>
      <c r="E535">
        <v>9284666.6666666698</v>
      </c>
      <c r="F535">
        <v>9600000</v>
      </c>
      <c r="G535">
        <v>3</v>
      </c>
    </row>
    <row r="536" spans="1:8" x14ac:dyDescent="0.2">
      <c r="A536">
        <v>4</v>
      </c>
      <c r="B536" t="s">
        <v>11</v>
      </c>
      <c r="C536" t="s">
        <v>84</v>
      </c>
      <c r="D536" t="s">
        <v>916</v>
      </c>
      <c r="E536">
        <v>9254000</v>
      </c>
      <c r="F536">
        <v>9600000</v>
      </c>
      <c r="G536">
        <v>1</v>
      </c>
    </row>
    <row r="537" spans="1:8" x14ac:dyDescent="0.2">
      <c r="A537">
        <v>87</v>
      </c>
      <c r="B537" t="s">
        <v>11</v>
      </c>
      <c r="C537" t="s">
        <v>84</v>
      </c>
      <c r="D537" t="s">
        <v>916</v>
      </c>
      <c r="E537">
        <v>9300000</v>
      </c>
      <c r="F537">
        <v>9630605.3399999999</v>
      </c>
      <c r="G537">
        <v>1</v>
      </c>
    </row>
    <row r="538" spans="1:8" x14ac:dyDescent="0.2">
      <c r="A538">
        <v>93</v>
      </c>
      <c r="B538" t="s">
        <v>11</v>
      </c>
      <c r="C538" t="s">
        <v>84</v>
      </c>
      <c r="D538" t="s">
        <v>916</v>
      </c>
      <c r="E538">
        <v>9286000</v>
      </c>
      <c r="F538">
        <v>9650000</v>
      </c>
      <c r="G538">
        <v>1</v>
      </c>
    </row>
    <row r="539" spans="1:8" x14ac:dyDescent="0.2">
      <c r="A539">
        <v>117</v>
      </c>
      <c r="B539" t="s">
        <v>11</v>
      </c>
      <c r="C539" t="s">
        <v>84</v>
      </c>
      <c r="D539" t="s">
        <v>916</v>
      </c>
      <c r="E539">
        <v>13950000</v>
      </c>
      <c r="F539">
        <v>14298868.15</v>
      </c>
      <c r="G539">
        <v>1</v>
      </c>
    </row>
    <row r="540" spans="1:8" x14ac:dyDescent="0.2">
      <c r="A540">
        <v>4</v>
      </c>
      <c r="B540" t="s">
        <v>11</v>
      </c>
      <c r="C540" t="s">
        <v>84</v>
      </c>
      <c r="D540" t="s">
        <v>917</v>
      </c>
      <c r="E540">
        <v>9283857.1428571399</v>
      </c>
      <c r="F540">
        <v>9600000</v>
      </c>
      <c r="G540">
        <v>7</v>
      </c>
    </row>
    <row r="541" spans="1:8" x14ac:dyDescent="0.2">
      <c r="A541">
        <v>4</v>
      </c>
      <c r="B541" t="s">
        <v>11</v>
      </c>
      <c r="C541" t="s">
        <v>84</v>
      </c>
      <c r="D541" t="s">
        <v>917</v>
      </c>
      <c r="E541">
        <v>10828000</v>
      </c>
      <c r="F541">
        <v>11116666.6666667</v>
      </c>
      <c r="G541">
        <v>3</v>
      </c>
    </row>
    <row r="542" spans="1:8" x14ac:dyDescent="0.2">
      <c r="A542">
        <v>28</v>
      </c>
      <c r="B542" t="s">
        <v>11</v>
      </c>
      <c r="C542" t="s">
        <v>84</v>
      </c>
      <c r="D542" t="s">
        <v>917</v>
      </c>
      <c r="E542">
        <v>9241000</v>
      </c>
      <c r="F542">
        <v>9571175.8300000001</v>
      </c>
      <c r="G542">
        <v>1</v>
      </c>
    </row>
    <row r="543" spans="1:8" x14ac:dyDescent="0.2">
      <c r="A543">
        <v>28</v>
      </c>
      <c r="B543" t="s">
        <v>11</v>
      </c>
      <c r="C543" t="s">
        <v>84</v>
      </c>
      <c r="D543" t="s">
        <v>917</v>
      </c>
      <c r="E543">
        <v>9300000</v>
      </c>
      <c r="F543">
        <v>9553657.5</v>
      </c>
      <c r="G543">
        <v>1</v>
      </c>
    </row>
    <row r="544" spans="1:8" x14ac:dyDescent="0.2">
      <c r="A544">
        <v>87</v>
      </c>
      <c r="B544" t="s">
        <v>11</v>
      </c>
      <c r="C544" t="s">
        <v>84</v>
      </c>
      <c r="D544" t="s">
        <v>917</v>
      </c>
      <c r="E544">
        <v>9300000</v>
      </c>
      <c r="F544">
        <v>9588044.6899999995</v>
      </c>
      <c r="G544">
        <v>1</v>
      </c>
    </row>
    <row r="545" spans="1:8" x14ac:dyDescent="0.2">
      <c r="A545">
        <v>116</v>
      </c>
      <c r="B545" t="s">
        <v>11</v>
      </c>
      <c r="C545" t="s">
        <v>84</v>
      </c>
      <c r="D545" t="s">
        <v>917</v>
      </c>
      <c r="E545">
        <v>4650000</v>
      </c>
      <c r="F545">
        <v>9466708.0800000001</v>
      </c>
      <c r="G545">
        <v>2</v>
      </c>
    </row>
    <row r="546" spans="1:8" x14ac:dyDescent="0.2">
      <c r="A546">
        <v>96</v>
      </c>
      <c r="B546" t="s">
        <v>11</v>
      </c>
      <c r="C546" t="s">
        <v>84</v>
      </c>
      <c r="D546" t="s">
        <v>917</v>
      </c>
      <c r="E546">
        <v>14280549.810000001</v>
      </c>
      <c r="F546">
        <v>14422214.02</v>
      </c>
      <c r="H546">
        <v>1</v>
      </c>
    </row>
    <row r="547" spans="1:8" x14ac:dyDescent="0.2">
      <c r="A547">
        <v>96</v>
      </c>
      <c r="B547" t="s">
        <v>11</v>
      </c>
      <c r="C547" t="s">
        <v>84</v>
      </c>
      <c r="D547" t="s">
        <v>917</v>
      </c>
      <c r="E547">
        <v>14237257.529999999</v>
      </c>
      <c r="F547">
        <v>14360367.9</v>
      </c>
      <c r="H547">
        <v>1</v>
      </c>
    </row>
    <row r="548" spans="1:8" x14ac:dyDescent="0.2">
      <c r="A548">
        <v>121</v>
      </c>
      <c r="B548" t="s">
        <v>11</v>
      </c>
      <c r="C548" t="s">
        <v>84</v>
      </c>
      <c r="D548" t="s">
        <v>917</v>
      </c>
      <c r="E548">
        <v>9244000</v>
      </c>
      <c r="F548">
        <v>9644524.6999999993</v>
      </c>
      <c r="G548">
        <v>2</v>
      </c>
    </row>
    <row r="549" spans="1:8" x14ac:dyDescent="0.2">
      <c r="A549">
        <v>4</v>
      </c>
      <c r="B549" t="s">
        <v>11</v>
      </c>
      <c r="C549" t="s">
        <v>84</v>
      </c>
      <c r="D549" t="s">
        <v>918</v>
      </c>
      <c r="E549">
        <v>9300000</v>
      </c>
      <c r="F549">
        <v>9566666.6666666698</v>
      </c>
      <c r="G549">
        <v>3</v>
      </c>
    </row>
    <row r="550" spans="1:8" x14ac:dyDescent="0.2">
      <c r="A550">
        <v>4</v>
      </c>
      <c r="B550" t="s">
        <v>11</v>
      </c>
      <c r="C550" t="s">
        <v>84</v>
      </c>
      <c r="D550" t="s">
        <v>918</v>
      </c>
      <c r="E550">
        <v>9300000</v>
      </c>
      <c r="F550">
        <v>9550000</v>
      </c>
      <c r="G550">
        <v>2</v>
      </c>
    </row>
    <row r="551" spans="1:8" x14ac:dyDescent="0.2">
      <c r="A551">
        <v>28</v>
      </c>
      <c r="B551" t="s">
        <v>11</v>
      </c>
      <c r="C551" t="s">
        <v>84</v>
      </c>
      <c r="D551" t="s">
        <v>918</v>
      </c>
      <c r="E551">
        <v>9300000</v>
      </c>
      <c r="F551">
        <v>9606025.0299999993</v>
      </c>
      <c r="G551">
        <v>1</v>
      </c>
    </row>
    <row r="552" spans="1:8" x14ac:dyDescent="0.2">
      <c r="A552">
        <v>4</v>
      </c>
      <c r="B552" t="s">
        <v>11</v>
      </c>
      <c r="C552" t="s">
        <v>521</v>
      </c>
      <c r="D552" t="s">
        <v>919</v>
      </c>
      <c r="E552">
        <v>9300000</v>
      </c>
      <c r="F552">
        <v>9600000</v>
      </c>
      <c r="G552">
        <v>1</v>
      </c>
    </row>
    <row r="553" spans="1:8" x14ac:dyDescent="0.2">
      <c r="A553">
        <v>93</v>
      </c>
      <c r="B553" t="s">
        <v>11</v>
      </c>
      <c r="C553" t="s">
        <v>521</v>
      </c>
      <c r="D553" t="s">
        <v>919</v>
      </c>
      <c r="E553">
        <v>9195000</v>
      </c>
      <c r="F553">
        <v>18015000</v>
      </c>
      <c r="G553">
        <v>1</v>
      </c>
    </row>
    <row r="554" spans="1:8" x14ac:dyDescent="0.2">
      <c r="A554">
        <v>4</v>
      </c>
      <c r="B554" t="s">
        <v>11</v>
      </c>
      <c r="C554" t="s">
        <v>99</v>
      </c>
      <c r="D554" t="s">
        <v>920</v>
      </c>
      <c r="E554">
        <v>9300000</v>
      </c>
      <c r="F554">
        <v>9600000</v>
      </c>
      <c r="G554">
        <v>1</v>
      </c>
    </row>
    <row r="555" spans="1:8" x14ac:dyDescent="0.2">
      <c r="A555">
        <v>4</v>
      </c>
      <c r="B555" t="s">
        <v>11</v>
      </c>
      <c r="C555" t="s">
        <v>99</v>
      </c>
      <c r="D555" t="s">
        <v>920</v>
      </c>
      <c r="E555">
        <v>9263500</v>
      </c>
      <c r="F555">
        <v>9575000</v>
      </c>
      <c r="G555">
        <v>2</v>
      </c>
    </row>
    <row r="556" spans="1:8" x14ac:dyDescent="0.2">
      <c r="A556">
        <v>4</v>
      </c>
      <c r="B556" t="s">
        <v>11</v>
      </c>
      <c r="C556" t="s">
        <v>99</v>
      </c>
      <c r="D556" t="s">
        <v>920</v>
      </c>
      <c r="E556">
        <v>16555520.630000001</v>
      </c>
      <c r="F556">
        <v>16851041.260000002</v>
      </c>
      <c r="H556">
        <v>1</v>
      </c>
    </row>
    <row r="557" spans="1:8" x14ac:dyDescent="0.2">
      <c r="A557">
        <v>28</v>
      </c>
      <c r="B557" t="s">
        <v>11</v>
      </c>
      <c r="C557" t="s">
        <v>99</v>
      </c>
      <c r="D557" t="s">
        <v>920</v>
      </c>
      <c r="E557">
        <v>9300000</v>
      </c>
      <c r="F557">
        <v>9606025.0299999993</v>
      </c>
      <c r="G557">
        <v>1</v>
      </c>
    </row>
    <row r="558" spans="1:8" x14ac:dyDescent="0.2">
      <c r="A558">
        <v>28</v>
      </c>
      <c r="B558" t="s">
        <v>11</v>
      </c>
      <c r="C558" t="s">
        <v>99</v>
      </c>
      <c r="D558" t="s">
        <v>920</v>
      </c>
      <c r="E558">
        <v>9254000</v>
      </c>
      <c r="F558">
        <v>9571322.7300000004</v>
      </c>
      <c r="G558">
        <v>1</v>
      </c>
    </row>
    <row r="559" spans="1:8" x14ac:dyDescent="0.2">
      <c r="A559">
        <v>93</v>
      </c>
      <c r="B559" t="s">
        <v>11</v>
      </c>
      <c r="C559" t="s">
        <v>99</v>
      </c>
      <c r="D559" t="s">
        <v>920</v>
      </c>
      <c r="E559">
        <v>15621439.08</v>
      </c>
      <c r="F559">
        <v>15770911.52</v>
      </c>
      <c r="H559">
        <v>1</v>
      </c>
    </row>
    <row r="560" spans="1:8" x14ac:dyDescent="0.2">
      <c r="A560">
        <v>121</v>
      </c>
      <c r="B560" t="s">
        <v>11</v>
      </c>
      <c r="C560" t="s">
        <v>99</v>
      </c>
      <c r="D560" t="s">
        <v>920</v>
      </c>
      <c r="E560">
        <v>18889539.800000001</v>
      </c>
      <c r="F560">
        <v>18894539.800000001</v>
      </c>
      <c r="H560">
        <v>1</v>
      </c>
    </row>
    <row r="561" spans="1:8" x14ac:dyDescent="0.2">
      <c r="A561">
        <v>4</v>
      </c>
      <c r="B561" t="s">
        <v>73</v>
      </c>
      <c r="C561" t="s">
        <v>661</v>
      </c>
      <c r="D561" t="s">
        <v>921</v>
      </c>
      <c r="E561">
        <v>9127000</v>
      </c>
      <c r="F561">
        <v>9600000</v>
      </c>
      <c r="G561">
        <v>1</v>
      </c>
    </row>
    <row r="562" spans="1:8" x14ac:dyDescent="0.2">
      <c r="A562">
        <v>32</v>
      </c>
      <c r="B562" t="s">
        <v>73</v>
      </c>
      <c r="C562" t="s">
        <v>661</v>
      </c>
      <c r="D562" t="s">
        <v>921</v>
      </c>
      <c r="E562">
        <v>9172500</v>
      </c>
      <c r="F562">
        <v>15029149.225</v>
      </c>
      <c r="G562">
        <v>2</v>
      </c>
    </row>
    <row r="563" spans="1:8" x14ac:dyDescent="0.2">
      <c r="A563">
        <v>96</v>
      </c>
      <c r="B563" t="s">
        <v>73</v>
      </c>
      <c r="C563" t="s">
        <v>661</v>
      </c>
      <c r="D563" t="s">
        <v>921</v>
      </c>
      <c r="E563">
        <v>9043000</v>
      </c>
      <c r="F563">
        <v>9601653.5099999998</v>
      </c>
      <c r="G563">
        <v>1</v>
      </c>
    </row>
    <row r="564" spans="1:8" x14ac:dyDescent="0.2">
      <c r="A564">
        <v>4</v>
      </c>
      <c r="B564" t="s">
        <v>11</v>
      </c>
      <c r="C564" t="s">
        <v>883</v>
      </c>
      <c r="D564" t="s">
        <v>921</v>
      </c>
      <c r="E564">
        <v>9300000</v>
      </c>
      <c r="F564">
        <v>9600000</v>
      </c>
      <c r="G564">
        <v>1</v>
      </c>
    </row>
    <row r="565" spans="1:8" x14ac:dyDescent="0.2">
      <c r="A565">
        <v>28</v>
      </c>
      <c r="B565" t="s">
        <v>11</v>
      </c>
      <c r="C565" t="s">
        <v>883</v>
      </c>
      <c r="D565" t="s">
        <v>921</v>
      </c>
      <c r="E565">
        <v>9296500</v>
      </c>
      <c r="F565">
        <v>9588894.2300000004</v>
      </c>
      <c r="G565">
        <v>2</v>
      </c>
    </row>
    <row r="566" spans="1:8" x14ac:dyDescent="0.2">
      <c r="A566">
        <v>93</v>
      </c>
      <c r="B566" t="s">
        <v>12</v>
      </c>
      <c r="C566" t="s">
        <v>85</v>
      </c>
      <c r="D566" t="s">
        <v>922</v>
      </c>
      <c r="E566">
        <v>19950627.350000001</v>
      </c>
      <c r="F566">
        <v>19950627.350000001</v>
      </c>
      <c r="H566">
        <v>1</v>
      </c>
    </row>
    <row r="567" spans="1:8" x14ac:dyDescent="0.2">
      <c r="A567">
        <v>4</v>
      </c>
      <c r="B567" t="s">
        <v>74</v>
      </c>
      <c r="C567" t="s">
        <v>75</v>
      </c>
      <c r="D567" t="s">
        <v>923</v>
      </c>
      <c r="E567">
        <v>9300000</v>
      </c>
      <c r="F567">
        <v>9600000</v>
      </c>
      <c r="G567">
        <v>1</v>
      </c>
    </row>
    <row r="568" spans="1:8" x14ac:dyDescent="0.2">
      <c r="A568">
        <v>4</v>
      </c>
      <c r="B568" t="s">
        <v>74</v>
      </c>
      <c r="C568" t="s">
        <v>75</v>
      </c>
      <c r="D568" t="s">
        <v>923</v>
      </c>
      <c r="E568">
        <v>9300000</v>
      </c>
      <c r="F568">
        <v>9634739.4433333296</v>
      </c>
      <c r="G568">
        <v>3</v>
      </c>
    </row>
    <row r="569" spans="1:8" x14ac:dyDescent="0.2">
      <c r="A569">
        <v>93</v>
      </c>
      <c r="B569" t="s">
        <v>74</v>
      </c>
      <c r="C569" t="s">
        <v>75</v>
      </c>
      <c r="D569" t="s">
        <v>923</v>
      </c>
      <c r="E569">
        <v>6975000</v>
      </c>
      <c r="F569">
        <v>12738277</v>
      </c>
      <c r="G569">
        <v>2</v>
      </c>
    </row>
    <row r="570" spans="1:8" x14ac:dyDescent="0.2">
      <c r="A570">
        <v>93</v>
      </c>
      <c r="B570" t="s">
        <v>74</v>
      </c>
      <c r="C570" t="s">
        <v>75</v>
      </c>
      <c r="D570" t="s">
        <v>923</v>
      </c>
      <c r="E570">
        <v>9300000</v>
      </c>
      <c r="F570">
        <v>9885000</v>
      </c>
      <c r="G570">
        <v>1</v>
      </c>
    </row>
    <row r="571" spans="1:8" x14ac:dyDescent="0.2">
      <c r="A571">
        <v>88</v>
      </c>
      <c r="B571" t="s">
        <v>74</v>
      </c>
      <c r="C571" t="s">
        <v>75</v>
      </c>
      <c r="D571" t="s">
        <v>923</v>
      </c>
      <c r="E571">
        <v>9273000</v>
      </c>
      <c r="F571">
        <v>9620673.5</v>
      </c>
      <c r="G571">
        <v>1</v>
      </c>
    </row>
    <row r="572" spans="1:8" x14ac:dyDescent="0.2">
      <c r="A572">
        <v>88</v>
      </c>
      <c r="B572" t="s">
        <v>74</v>
      </c>
      <c r="C572" t="s">
        <v>75</v>
      </c>
      <c r="D572" t="s">
        <v>923</v>
      </c>
      <c r="E572">
        <v>9276400</v>
      </c>
      <c r="F572">
        <v>9620711.9199999999</v>
      </c>
      <c r="G572">
        <v>5</v>
      </c>
    </row>
    <row r="573" spans="1:8" x14ac:dyDescent="0.2">
      <c r="A573">
        <v>88</v>
      </c>
      <c r="B573" t="s">
        <v>74</v>
      </c>
      <c r="C573" t="s">
        <v>75</v>
      </c>
      <c r="D573" t="s">
        <v>923</v>
      </c>
      <c r="E573">
        <v>20348616.170000002</v>
      </c>
      <c r="F573">
        <v>20405407.32</v>
      </c>
      <c r="H573">
        <v>2</v>
      </c>
    </row>
    <row r="574" spans="1:8" x14ac:dyDescent="0.2">
      <c r="A574">
        <v>93</v>
      </c>
      <c r="B574" t="s">
        <v>74</v>
      </c>
      <c r="C574" t="s">
        <v>75</v>
      </c>
      <c r="D574" t="s">
        <v>924</v>
      </c>
      <c r="E574">
        <v>9300000</v>
      </c>
      <c r="F574">
        <v>9550000</v>
      </c>
      <c r="G574">
        <v>1</v>
      </c>
    </row>
    <row r="575" spans="1:8" x14ac:dyDescent="0.2">
      <c r="A575">
        <v>93</v>
      </c>
      <c r="B575" t="s">
        <v>74</v>
      </c>
      <c r="C575" t="s">
        <v>75</v>
      </c>
      <c r="D575" t="s">
        <v>924</v>
      </c>
      <c r="E575">
        <v>19386528.600000001</v>
      </c>
      <c r="F575">
        <v>19573612.280000001</v>
      </c>
      <c r="H575">
        <v>1</v>
      </c>
    </row>
    <row r="576" spans="1:8" x14ac:dyDescent="0.2">
      <c r="A576">
        <v>88</v>
      </c>
      <c r="B576" t="s">
        <v>74</v>
      </c>
      <c r="C576" t="s">
        <v>75</v>
      </c>
      <c r="D576" t="s">
        <v>924</v>
      </c>
      <c r="E576">
        <v>19136160.940000001</v>
      </c>
      <c r="F576">
        <v>19297372.77</v>
      </c>
      <c r="H576">
        <v>1</v>
      </c>
    </row>
    <row r="577" spans="1:8" x14ac:dyDescent="0.2">
      <c r="A577">
        <v>4</v>
      </c>
      <c r="B577" t="s">
        <v>74</v>
      </c>
      <c r="C577" t="s">
        <v>925</v>
      </c>
      <c r="D577" t="s">
        <v>925</v>
      </c>
      <c r="E577">
        <v>9283500</v>
      </c>
      <c r="F577">
        <v>9600000</v>
      </c>
      <c r="G577">
        <v>2</v>
      </c>
    </row>
    <row r="578" spans="1:8" x14ac:dyDescent="0.2">
      <c r="A578">
        <v>4</v>
      </c>
      <c r="B578" t="s">
        <v>74</v>
      </c>
      <c r="C578" t="s">
        <v>925</v>
      </c>
      <c r="D578" t="s">
        <v>925</v>
      </c>
      <c r="E578">
        <v>9300000</v>
      </c>
      <c r="F578">
        <v>9600000</v>
      </c>
      <c r="G578">
        <v>1</v>
      </c>
    </row>
    <row r="579" spans="1:8" x14ac:dyDescent="0.2">
      <c r="A579">
        <v>93</v>
      </c>
      <c r="B579" t="s">
        <v>74</v>
      </c>
      <c r="C579" t="s">
        <v>925</v>
      </c>
      <c r="D579" t="s">
        <v>925</v>
      </c>
      <c r="E579">
        <v>9286000</v>
      </c>
      <c r="F579">
        <v>9650000</v>
      </c>
      <c r="G579">
        <v>1</v>
      </c>
    </row>
    <row r="580" spans="1:8" x14ac:dyDescent="0.2">
      <c r="A580">
        <v>88</v>
      </c>
      <c r="B580" t="s">
        <v>74</v>
      </c>
      <c r="C580" t="s">
        <v>925</v>
      </c>
      <c r="D580" t="s">
        <v>925</v>
      </c>
      <c r="E580">
        <v>21129465.27</v>
      </c>
      <c r="F580">
        <v>21129465.27</v>
      </c>
      <c r="H580">
        <v>1</v>
      </c>
    </row>
    <row r="581" spans="1:8" x14ac:dyDescent="0.2">
      <c r="A581">
        <v>105</v>
      </c>
      <c r="B581" t="s">
        <v>74</v>
      </c>
      <c r="C581" t="s">
        <v>925</v>
      </c>
      <c r="D581" t="s">
        <v>925</v>
      </c>
      <c r="E581">
        <v>14407152.18</v>
      </c>
      <c r="F581">
        <v>14407152.18</v>
      </c>
      <c r="H581">
        <v>1</v>
      </c>
    </row>
    <row r="582" spans="1:8" x14ac:dyDescent="0.2">
      <c r="A582">
        <v>4</v>
      </c>
      <c r="B582" t="s">
        <v>105</v>
      </c>
      <c r="C582" t="s">
        <v>486</v>
      </c>
      <c r="D582" t="s">
        <v>926</v>
      </c>
      <c r="E582">
        <v>9300000</v>
      </c>
      <c r="F582">
        <v>9600000</v>
      </c>
      <c r="G582">
        <v>1</v>
      </c>
    </row>
    <row r="583" spans="1:8" x14ac:dyDescent="0.2">
      <c r="A583">
        <v>121</v>
      </c>
      <c r="B583" t="s">
        <v>105</v>
      </c>
      <c r="C583" t="s">
        <v>486</v>
      </c>
      <c r="D583" t="s">
        <v>926</v>
      </c>
      <c r="E583">
        <v>9300000</v>
      </c>
      <c r="F583">
        <v>9645157.5</v>
      </c>
      <c r="G583">
        <v>1</v>
      </c>
    </row>
    <row r="584" spans="1:8" x14ac:dyDescent="0.2">
      <c r="A584">
        <v>108</v>
      </c>
      <c r="B584" t="s">
        <v>105</v>
      </c>
      <c r="C584" t="s">
        <v>486</v>
      </c>
      <c r="D584" t="s">
        <v>926</v>
      </c>
      <c r="E584">
        <v>9300000</v>
      </c>
      <c r="F584">
        <v>9530000</v>
      </c>
      <c r="G584">
        <v>1</v>
      </c>
    </row>
    <row r="585" spans="1:8" x14ac:dyDescent="0.2">
      <c r="A585">
        <v>4</v>
      </c>
      <c r="B585" t="s">
        <v>105</v>
      </c>
      <c r="C585" t="s">
        <v>108</v>
      </c>
      <c r="D585" t="s">
        <v>927</v>
      </c>
      <c r="E585">
        <v>7719333.3333333302</v>
      </c>
      <c r="F585">
        <v>11066666.6666667</v>
      </c>
      <c r="G585">
        <v>3</v>
      </c>
    </row>
    <row r="586" spans="1:8" x14ac:dyDescent="0.2">
      <c r="A586">
        <v>4</v>
      </c>
      <c r="B586" t="s">
        <v>105</v>
      </c>
      <c r="C586" t="s">
        <v>108</v>
      </c>
      <c r="D586" t="s">
        <v>927</v>
      </c>
      <c r="E586">
        <v>9290000</v>
      </c>
      <c r="F586">
        <v>9600000</v>
      </c>
      <c r="G586">
        <v>2</v>
      </c>
    </row>
    <row r="587" spans="1:8" x14ac:dyDescent="0.2">
      <c r="A587">
        <v>93</v>
      </c>
      <c r="B587" t="s">
        <v>105</v>
      </c>
      <c r="C587" t="s">
        <v>108</v>
      </c>
      <c r="D587" t="s">
        <v>927</v>
      </c>
      <c r="E587">
        <v>9214000</v>
      </c>
      <c r="F587">
        <v>19654844.640000001</v>
      </c>
      <c r="G587">
        <v>1</v>
      </c>
    </row>
    <row r="588" spans="1:8" x14ac:dyDescent="0.2">
      <c r="A588">
        <v>93</v>
      </c>
      <c r="B588" t="s">
        <v>105</v>
      </c>
      <c r="C588" t="s">
        <v>108</v>
      </c>
      <c r="D588" t="s">
        <v>927</v>
      </c>
      <c r="E588">
        <v>16866790.420000002</v>
      </c>
      <c r="F588">
        <v>16924631.469999999</v>
      </c>
      <c r="H588">
        <v>1</v>
      </c>
    </row>
    <row r="589" spans="1:8" x14ac:dyDescent="0.2">
      <c r="A589">
        <v>93</v>
      </c>
      <c r="B589" t="s">
        <v>105</v>
      </c>
      <c r="C589" t="s">
        <v>108</v>
      </c>
      <c r="D589" t="s">
        <v>927</v>
      </c>
      <c r="E589">
        <v>19466127.870000001</v>
      </c>
      <c r="F589">
        <v>19724042.495000001</v>
      </c>
      <c r="H589">
        <v>2</v>
      </c>
    </row>
    <row r="590" spans="1:8" x14ac:dyDescent="0.2">
      <c r="A590">
        <v>27</v>
      </c>
      <c r="B590" t="s">
        <v>103</v>
      </c>
      <c r="C590" t="s">
        <v>828</v>
      </c>
      <c r="D590" t="s">
        <v>928</v>
      </c>
      <c r="E590">
        <v>8480000</v>
      </c>
      <c r="F590">
        <v>8624096</v>
      </c>
      <c r="G590">
        <v>1</v>
      </c>
    </row>
    <row r="591" spans="1:8" x14ac:dyDescent="0.2">
      <c r="A591">
        <v>117</v>
      </c>
      <c r="B591" t="s">
        <v>103</v>
      </c>
      <c r="C591" t="s">
        <v>828</v>
      </c>
      <c r="D591" t="s">
        <v>928</v>
      </c>
      <c r="E591">
        <v>8800000</v>
      </c>
      <c r="F591">
        <v>9011293.75</v>
      </c>
      <c r="G591">
        <v>1</v>
      </c>
    </row>
    <row r="592" spans="1:8" x14ac:dyDescent="0.2">
      <c r="A592">
        <v>87</v>
      </c>
      <c r="B592" t="s">
        <v>11</v>
      </c>
      <c r="C592" t="s">
        <v>849</v>
      </c>
      <c r="D592" t="s">
        <v>928</v>
      </c>
      <c r="E592">
        <v>39933393.798</v>
      </c>
      <c r="F592">
        <v>40070297.986000001</v>
      </c>
      <c r="H592">
        <v>5</v>
      </c>
    </row>
    <row r="593" spans="1:8" x14ac:dyDescent="0.2">
      <c r="A593">
        <v>93</v>
      </c>
      <c r="B593" t="s">
        <v>11</v>
      </c>
      <c r="C593" t="s">
        <v>849</v>
      </c>
      <c r="D593" t="s">
        <v>928</v>
      </c>
      <c r="E593">
        <v>13950000</v>
      </c>
      <c r="F593">
        <v>14699362.369999999</v>
      </c>
      <c r="G593">
        <v>1</v>
      </c>
    </row>
    <row r="594" spans="1:8" x14ac:dyDescent="0.2">
      <c r="A594">
        <v>32</v>
      </c>
      <c r="B594" t="s">
        <v>11</v>
      </c>
      <c r="C594" t="s">
        <v>849</v>
      </c>
      <c r="D594" t="s">
        <v>928</v>
      </c>
      <c r="E594">
        <v>9260000</v>
      </c>
      <c r="F594">
        <v>15971575.220000001</v>
      </c>
      <c r="G594">
        <v>1</v>
      </c>
    </row>
    <row r="595" spans="1:8" x14ac:dyDescent="0.2">
      <c r="A595">
        <v>93</v>
      </c>
      <c r="B595" t="s">
        <v>73</v>
      </c>
      <c r="C595" t="s">
        <v>929</v>
      </c>
      <c r="D595" t="s">
        <v>928</v>
      </c>
      <c r="E595">
        <v>15754171.135</v>
      </c>
      <c r="F595">
        <v>15953834.029999999</v>
      </c>
      <c r="H595">
        <v>2</v>
      </c>
    </row>
    <row r="596" spans="1:8" x14ac:dyDescent="0.2">
      <c r="A596">
        <v>93</v>
      </c>
      <c r="B596" t="s">
        <v>73</v>
      </c>
      <c r="C596" t="s">
        <v>929</v>
      </c>
      <c r="D596" t="s">
        <v>929</v>
      </c>
      <c r="E596">
        <v>9250500</v>
      </c>
      <c r="F596">
        <v>22347500</v>
      </c>
      <c r="G596">
        <v>2</v>
      </c>
    </row>
    <row r="597" spans="1:8" x14ac:dyDescent="0.2">
      <c r="A597">
        <v>28</v>
      </c>
      <c r="B597" t="s">
        <v>11</v>
      </c>
      <c r="C597" t="s">
        <v>763</v>
      </c>
      <c r="D597" t="s">
        <v>930</v>
      </c>
      <c r="E597">
        <v>11611500</v>
      </c>
      <c r="F597">
        <v>14010116.494999999</v>
      </c>
      <c r="G597">
        <v>2</v>
      </c>
    </row>
    <row r="598" spans="1:8" x14ac:dyDescent="0.2">
      <c r="A598">
        <v>28</v>
      </c>
      <c r="B598" t="s">
        <v>11</v>
      </c>
      <c r="C598" t="s">
        <v>763</v>
      </c>
      <c r="D598" t="s">
        <v>930</v>
      </c>
      <c r="E598">
        <v>12375666.6666667</v>
      </c>
      <c r="F598">
        <v>12790783.859999999</v>
      </c>
      <c r="G598">
        <v>3</v>
      </c>
    </row>
    <row r="599" spans="1:8" x14ac:dyDescent="0.2">
      <c r="A599">
        <v>93</v>
      </c>
      <c r="B599" t="s">
        <v>11</v>
      </c>
      <c r="C599" t="s">
        <v>763</v>
      </c>
      <c r="D599" t="s">
        <v>930</v>
      </c>
      <c r="E599">
        <v>8437500</v>
      </c>
      <c r="F599">
        <v>13529043.5</v>
      </c>
      <c r="G599">
        <v>2</v>
      </c>
    </row>
    <row r="600" spans="1:8" x14ac:dyDescent="0.2">
      <c r="A600">
        <v>4</v>
      </c>
      <c r="B600" t="s">
        <v>103</v>
      </c>
      <c r="C600" t="s">
        <v>656</v>
      </c>
      <c r="D600" t="s">
        <v>931</v>
      </c>
      <c r="E600">
        <v>9260000</v>
      </c>
      <c r="F600">
        <v>9600000</v>
      </c>
      <c r="G600">
        <v>1</v>
      </c>
    </row>
    <row r="601" spans="1:8" x14ac:dyDescent="0.2">
      <c r="A601">
        <v>27</v>
      </c>
      <c r="B601" t="s">
        <v>103</v>
      </c>
      <c r="C601" t="s">
        <v>828</v>
      </c>
      <c r="D601" t="s">
        <v>931</v>
      </c>
      <c r="E601">
        <v>7280000</v>
      </c>
      <c r="F601">
        <v>54046000</v>
      </c>
      <c r="G601">
        <v>1</v>
      </c>
    </row>
    <row r="602" spans="1:8" x14ac:dyDescent="0.2">
      <c r="A602">
        <v>4</v>
      </c>
      <c r="B602" t="s">
        <v>11</v>
      </c>
      <c r="C602" t="s">
        <v>11</v>
      </c>
      <c r="D602" t="s">
        <v>931</v>
      </c>
      <c r="E602">
        <v>8959000</v>
      </c>
      <c r="F602">
        <v>36859000</v>
      </c>
      <c r="G602">
        <v>1</v>
      </c>
    </row>
    <row r="603" spans="1:8" x14ac:dyDescent="0.2">
      <c r="A603">
        <v>28</v>
      </c>
      <c r="B603" t="s">
        <v>73</v>
      </c>
      <c r="C603" t="s">
        <v>841</v>
      </c>
      <c r="D603" t="s">
        <v>931</v>
      </c>
      <c r="E603">
        <v>11625000</v>
      </c>
      <c r="F603">
        <v>11994818.789999999</v>
      </c>
      <c r="G603">
        <v>2</v>
      </c>
    </row>
    <row r="604" spans="1:8" x14ac:dyDescent="0.2">
      <c r="A604">
        <v>28</v>
      </c>
      <c r="B604" t="s">
        <v>73</v>
      </c>
      <c r="C604" t="s">
        <v>841</v>
      </c>
      <c r="D604" t="s">
        <v>931</v>
      </c>
      <c r="E604">
        <v>9192571.4285714291</v>
      </c>
      <c r="F604">
        <v>9599927.8728571404</v>
      </c>
      <c r="G604">
        <v>7</v>
      </c>
    </row>
    <row r="605" spans="1:8" x14ac:dyDescent="0.2">
      <c r="A605">
        <v>87</v>
      </c>
      <c r="B605" t="s">
        <v>73</v>
      </c>
      <c r="C605" t="s">
        <v>841</v>
      </c>
      <c r="D605" t="s">
        <v>931</v>
      </c>
      <c r="E605">
        <v>9300000</v>
      </c>
      <c r="F605">
        <v>9410581.6699999999</v>
      </c>
      <c r="G605">
        <v>1</v>
      </c>
    </row>
    <row r="606" spans="1:8" x14ac:dyDescent="0.2">
      <c r="A606">
        <v>32</v>
      </c>
      <c r="B606" t="s">
        <v>73</v>
      </c>
      <c r="C606" t="s">
        <v>841</v>
      </c>
      <c r="D606" t="s">
        <v>931</v>
      </c>
      <c r="E606">
        <v>9280000</v>
      </c>
      <c r="F606">
        <v>15447376.470000001</v>
      </c>
      <c r="G606">
        <v>1</v>
      </c>
    </row>
    <row r="607" spans="1:8" x14ac:dyDescent="0.2">
      <c r="A607">
        <v>96</v>
      </c>
      <c r="B607" t="s">
        <v>73</v>
      </c>
      <c r="C607" t="s">
        <v>841</v>
      </c>
      <c r="D607" t="s">
        <v>931</v>
      </c>
      <c r="E607">
        <v>9300000</v>
      </c>
      <c r="F607">
        <v>9604558</v>
      </c>
      <c r="G607">
        <v>1</v>
      </c>
    </row>
    <row r="608" spans="1:8" x14ac:dyDescent="0.2">
      <c r="A608">
        <v>28</v>
      </c>
      <c r="B608" t="s">
        <v>73</v>
      </c>
      <c r="C608" t="s">
        <v>841</v>
      </c>
      <c r="D608" t="s">
        <v>932</v>
      </c>
      <c r="E608">
        <v>9286000</v>
      </c>
      <c r="F608">
        <v>9605866.8300000001</v>
      </c>
      <c r="G608">
        <v>1</v>
      </c>
    </row>
    <row r="609" spans="1:8" x14ac:dyDescent="0.2">
      <c r="A609">
        <v>94</v>
      </c>
      <c r="B609" t="s">
        <v>73</v>
      </c>
      <c r="C609" t="s">
        <v>841</v>
      </c>
      <c r="D609" t="s">
        <v>932</v>
      </c>
      <c r="E609">
        <v>13950000</v>
      </c>
      <c r="F609">
        <v>14379729.210000001</v>
      </c>
      <c r="G609">
        <v>1</v>
      </c>
    </row>
    <row r="610" spans="1:8" x14ac:dyDescent="0.2">
      <c r="A610">
        <v>28</v>
      </c>
      <c r="B610" t="s">
        <v>73</v>
      </c>
      <c r="C610" t="s">
        <v>86</v>
      </c>
      <c r="D610" t="s">
        <v>933</v>
      </c>
      <c r="E610">
        <v>8415500</v>
      </c>
      <c r="F610">
        <v>9586937.6649999991</v>
      </c>
      <c r="G610">
        <v>2</v>
      </c>
    </row>
    <row r="611" spans="1:8" x14ac:dyDescent="0.2">
      <c r="A611">
        <v>28</v>
      </c>
      <c r="B611" t="s">
        <v>73</v>
      </c>
      <c r="C611" t="s">
        <v>86</v>
      </c>
      <c r="D611" t="s">
        <v>933</v>
      </c>
      <c r="E611">
        <v>9300000</v>
      </c>
      <c r="F611">
        <v>9587840</v>
      </c>
      <c r="G611">
        <v>2</v>
      </c>
    </row>
    <row r="612" spans="1:8" x14ac:dyDescent="0.2">
      <c r="A612">
        <v>93</v>
      </c>
      <c r="B612" t="s">
        <v>73</v>
      </c>
      <c r="C612" t="s">
        <v>86</v>
      </c>
      <c r="D612" t="s">
        <v>933</v>
      </c>
      <c r="E612">
        <v>9300000</v>
      </c>
      <c r="F612">
        <v>11600000</v>
      </c>
      <c r="G612">
        <v>1</v>
      </c>
    </row>
    <row r="613" spans="1:8" x14ac:dyDescent="0.2">
      <c r="A613">
        <v>28</v>
      </c>
      <c r="B613" t="s">
        <v>74</v>
      </c>
      <c r="C613" t="s">
        <v>87</v>
      </c>
      <c r="D613" t="s">
        <v>934</v>
      </c>
      <c r="E613">
        <v>8856500</v>
      </c>
      <c r="F613">
        <v>9608416.5549999997</v>
      </c>
      <c r="G613">
        <v>2</v>
      </c>
    </row>
    <row r="614" spans="1:8" x14ac:dyDescent="0.2">
      <c r="A614">
        <v>87</v>
      </c>
      <c r="B614" t="s">
        <v>74</v>
      </c>
      <c r="C614" t="s">
        <v>87</v>
      </c>
      <c r="D614" t="s">
        <v>934</v>
      </c>
      <c r="E614">
        <v>9300000</v>
      </c>
      <c r="F614">
        <v>9410533.4000000004</v>
      </c>
      <c r="G614">
        <v>1</v>
      </c>
    </row>
    <row r="615" spans="1:8" x14ac:dyDescent="0.2">
      <c r="A615">
        <v>93</v>
      </c>
      <c r="B615" t="s">
        <v>74</v>
      </c>
      <c r="C615" t="s">
        <v>87</v>
      </c>
      <c r="D615" t="s">
        <v>934</v>
      </c>
      <c r="E615">
        <v>7657000</v>
      </c>
      <c r="F615">
        <v>20843289.489999998</v>
      </c>
      <c r="G615">
        <v>1</v>
      </c>
    </row>
    <row r="616" spans="1:8" x14ac:dyDescent="0.2">
      <c r="A616">
        <v>93</v>
      </c>
      <c r="B616" t="s">
        <v>74</v>
      </c>
      <c r="C616" t="s">
        <v>87</v>
      </c>
      <c r="D616" t="s">
        <v>934</v>
      </c>
      <c r="E616">
        <v>13663277.09</v>
      </c>
      <c r="F616">
        <v>13792592.09</v>
      </c>
      <c r="H616">
        <v>1</v>
      </c>
    </row>
    <row r="617" spans="1:8" x14ac:dyDescent="0.2">
      <c r="A617">
        <v>88</v>
      </c>
      <c r="B617" t="s">
        <v>74</v>
      </c>
      <c r="C617" t="s">
        <v>87</v>
      </c>
      <c r="D617" t="s">
        <v>934</v>
      </c>
      <c r="E617">
        <v>9300000</v>
      </c>
      <c r="F617">
        <v>9620978.5999999996</v>
      </c>
      <c r="G617">
        <v>1</v>
      </c>
    </row>
    <row r="618" spans="1:8" x14ac:dyDescent="0.2">
      <c r="A618">
        <v>88</v>
      </c>
      <c r="B618" t="s">
        <v>74</v>
      </c>
      <c r="C618" t="s">
        <v>87</v>
      </c>
      <c r="D618" t="s">
        <v>934</v>
      </c>
      <c r="E618">
        <v>12400000</v>
      </c>
      <c r="F618">
        <v>12896302.006666699</v>
      </c>
      <c r="G618">
        <v>3</v>
      </c>
    </row>
    <row r="619" spans="1:8" x14ac:dyDescent="0.2">
      <c r="A619">
        <v>96</v>
      </c>
      <c r="B619" t="s">
        <v>74</v>
      </c>
      <c r="C619" t="s">
        <v>87</v>
      </c>
      <c r="D619" t="s">
        <v>934</v>
      </c>
      <c r="E619">
        <v>9300000</v>
      </c>
      <c r="F619">
        <v>9604558</v>
      </c>
      <c r="G619">
        <v>1</v>
      </c>
    </row>
    <row r="620" spans="1:8" x14ac:dyDescent="0.2">
      <c r="A620">
        <v>87</v>
      </c>
      <c r="B620" t="s">
        <v>74</v>
      </c>
      <c r="C620" t="s">
        <v>74</v>
      </c>
      <c r="D620" t="s">
        <v>936</v>
      </c>
      <c r="E620">
        <v>18307356.800000001</v>
      </c>
      <c r="F620">
        <v>18307356.800000001</v>
      </c>
      <c r="H620">
        <v>12</v>
      </c>
    </row>
    <row r="621" spans="1:8" x14ac:dyDescent="0.2">
      <c r="A621">
        <v>93</v>
      </c>
      <c r="B621" t="s">
        <v>74</v>
      </c>
      <c r="C621" t="s">
        <v>74</v>
      </c>
      <c r="D621" t="s">
        <v>936</v>
      </c>
      <c r="E621">
        <v>20573619.920000002</v>
      </c>
      <c r="F621">
        <v>20752403.98</v>
      </c>
      <c r="H621">
        <v>1</v>
      </c>
    </row>
    <row r="622" spans="1:8" x14ac:dyDescent="0.2">
      <c r="A622">
        <v>93</v>
      </c>
      <c r="B622" t="s">
        <v>74</v>
      </c>
      <c r="C622" t="s">
        <v>74</v>
      </c>
      <c r="D622" t="s">
        <v>936</v>
      </c>
      <c r="E622">
        <v>16335797.560000001</v>
      </c>
      <c r="F622">
        <v>16390886.18</v>
      </c>
      <c r="H622">
        <v>1</v>
      </c>
    </row>
    <row r="623" spans="1:8" x14ac:dyDescent="0.2">
      <c r="A623">
        <v>117</v>
      </c>
      <c r="B623" t="s">
        <v>74</v>
      </c>
      <c r="C623" t="s">
        <v>74</v>
      </c>
      <c r="D623" t="s">
        <v>936</v>
      </c>
      <c r="E623">
        <v>9300000</v>
      </c>
      <c r="F623">
        <v>9511293.625</v>
      </c>
      <c r="G623">
        <v>2</v>
      </c>
    </row>
    <row r="624" spans="1:8" x14ac:dyDescent="0.2">
      <c r="A624">
        <v>22</v>
      </c>
      <c r="B624" t="s">
        <v>74</v>
      </c>
      <c r="C624" t="s">
        <v>74</v>
      </c>
      <c r="D624" t="s">
        <v>936</v>
      </c>
      <c r="E624">
        <v>9221000</v>
      </c>
      <c r="F624">
        <v>24884000</v>
      </c>
      <c r="G624">
        <v>1</v>
      </c>
    </row>
    <row r="625" spans="1:8" x14ac:dyDescent="0.2">
      <c r="A625">
        <v>121</v>
      </c>
      <c r="B625" t="s">
        <v>74</v>
      </c>
      <c r="C625" t="s">
        <v>74</v>
      </c>
      <c r="D625" t="s">
        <v>936</v>
      </c>
      <c r="E625">
        <v>19951466.300000001</v>
      </c>
      <c r="F625">
        <v>19953966.300000001</v>
      </c>
      <c r="H625">
        <v>2</v>
      </c>
    </row>
    <row r="626" spans="1:8" x14ac:dyDescent="0.2">
      <c r="A626">
        <v>4</v>
      </c>
      <c r="B626" t="s">
        <v>12</v>
      </c>
      <c r="C626" t="s">
        <v>85</v>
      </c>
      <c r="D626" t="s">
        <v>939</v>
      </c>
      <c r="E626">
        <v>9300000</v>
      </c>
      <c r="F626">
        <v>9600000</v>
      </c>
      <c r="G626">
        <v>1</v>
      </c>
    </row>
    <row r="627" spans="1:8" x14ac:dyDescent="0.2">
      <c r="A627">
        <v>93</v>
      </c>
      <c r="B627" t="s">
        <v>12</v>
      </c>
      <c r="C627" t="s">
        <v>85</v>
      </c>
      <c r="D627" t="s">
        <v>939</v>
      </c>
      <c r="E627">
        <v>20943598.68</v>
      </c>
      <c r="F627">
        <v>20943598.68</v>
      </c>
      <c r="H627">
        <v>1</v>
      </c>
    </row>
    <row r="628" spans="1:8" x14ac:dyDescent="0.2">
      <c r="A628">
        <v>28</v>
      </c>
      <c r="B628" t="s">
        <v>73</v>
      </c>
      <c r="C628" t="s">
        <v>759</v>
      </c>
      <c r="D628" t="s">
        <v>940</v>
      </c>
      <c r="E628">
        <v>9300000</v>
      </c>
      <c r="F628">
        <v>9606025.0299999993</v>
      </c>
      <c r="G628">
        <v>1</v>
      </c>
    </row>
    <row r="629" spans="1:8" x14ac:dyDescent="0.2">
      <c r="A629">
        <v>28</v>
      </c>
      <c r="B629" t="s">
        <v>73</v>
      </c>
      <c r="C629" t="s">
        <v>759</v>
      </c>
      <c r="D629" t="s">
        <v>940</v>
      </c>
      <c r="E629">
        <v>9043000</v>
      </c>
      <c r="F629">
        <v>9603120.9299999997</v>
      </c>
      <c r="G629">
        <v>1</v>
      </c>
    </row>
    <row r="630" spans="1:8" x14ac:dyDescent="0.2">
      <c r="A630">
        <v>93</v>
      </c>
      <c r="B630" t="s">
        <v>73</v>
      </c>
      <c r="C630" t="s">
        <v>759</v>
      </c>
      <c r="D630" t="s">
        <v>940</v>
      </c>
      <c r="E630">
        <v>30933333.333333299</v>
      </c>
      <c r="F630">
        <v>30933333.333333299</v>
      </c>
      <c r="H630">
        <v>27</v>
      </c>
    </row>
    <row r="631" spans="1:8" x14ac:dyDescent="0.2">
      <c r="A631">
        <v>93</v>
      </c>
      <c r="B631" t="s">
        <v>73</v>
      </c>
      <c r="C631" t="s">
        <v>759</v>
      </c>
      <c r="D631" t="s">
        <v>940</v>
      </c>
      <c r="E631">
        <v>19587883.190000001</v>
      </c>
      <c r="F631">
        <v>19885373.190000001</v>
      </c>
      <c r="H631">
        <v>1</v>
      </c>
    </row>
    <row r="632" spans="1:8" x14ac:dyDescent="0.2">
      <c r="A632">
        <v>4</v>
      </c>
      <c r="B632" t="s">
        <v>74</v>
      </c>
      <c r="C632" t="s">
        <v>97</v>
      </c>
      <c r="D632" t="s">
        <v>97</v>
      </c>
      <c r="E632">
        <v>9009000</v>
      </c>
      <c r="F632">
        <v>9693510.4550000001</v>
      </c>
      <c r="G632">
        <v>2</v>
      </c>
    </row>
    <row r="633" spans="1:8" x14ac:dyDescent="0.2">
      <c r="A633">
        <v>28</v>
      </c>
      <c r="B633" t="s">
        <v>74</v>
      </c>
      <c r="C633" t="s">
        <v>97</v>
      </c>
      <c r="D633" t="s">
        <v>97</v>
      </c>
      <c r="E633">
        <v>9286000</v>
      </c>
      <c r="F633">
        <v>9571684.3300000001</v>
      </c>
      <c r="G633">
        <v>1</v>
      </c>
    </row>
    <row r="634" spans="1:8" x14ac:dyDescent="0.2">
      <c r="A634">
        <v>93</v>
      </c>
      <c r="B634" t="s">
        <v>74</v>
      </c>
      <c r="C634" t="s">
        <v>97</v>
      </c>
      <c r="D634" t="s">
        <v>97</v>
      </c>
      <c r="E634">
        <v>18135097.164999999</v>
      </c>
      <c r="F634">
        <v>18189552.405000001</v>
      </c>
      <c r="H634">
        <v>2</v>
      </c>
    </row>
    <row r="635" spans="1:8" x14ac:dyDescent="0.2">
      <c r="A635">
        <v>88</v>
      </c>
      <c r="B635" t="s">
        <v>74</v>
      </c>
      <c r="C635" t="s">
        <v>97</v>
      </c>
      <c r="D635" t="s">
        <v>97</v>
      </c>
      <c r="E635">
        <v>13950000</v>
      </c>
      <c r="F635">
        <v>14406767.9</v>
      </c>
      <c r="G635">
        <v>1</v>
      </c>
    </row>
    <row r="636" spans="1:8" x14ac:dyDescent="0.2">
      <c r="A636">
        <v>105</v>
      </c>
      <c r="B636" t="s">
        <v>74</v>
      </c>
      <c r="C636" t="s">
        <v>97</v>
      </c>
      <c r="D636" t="s">
        <v>97</v>
      </c>
      <c r="E636">
        <v>14222151.029999999</v>
      </c>
      <c r="F636">
        <v>14338787.18</v>
      </c>
      <c r="H636">
        <v>1</v>
      </c>
    </row>
    <row r="637" spans="1:8" x14ac:dyDescent="0.2">
      <c r="A637">
        <v>4</v>
      </c>
      <c r="B637" t="s">
        <v>73</v>
      </c>
      <c r="C637" t="s">
        <v>661</v>
      </c>
      <c r="D637" t="s">
        <v>941</v>
      </c>
      <c r="E637">
        <v>9300000</v>
      </c>
      <c r="F637">
        <v>9600000</v>
      </c>
      <c r="G637">
        <v>1</v>
      </c>
    </row>
    <row r="638" spans="1:8" x14ac:dyDescent="0.2">
      <c r="A638">
        <v>116</v>
      </c>
      <c r="B638" t="s">
        <v>73</v>
      </c>
      <c r="C638" t="s">
        <v>661</v>
      </c>
      <c r="D638" t="s">
        <v>941</v>
      </c>
      <c r="E638">
        <v>13950000</v>
      </c>
      <c r="F638">
        <v>14200062.119999999</v>
      </c>
      <c r="G638">
        <v>1</v>
      </c>
    </row>
    <row r="639" spans="1:8" x14ac:dyDescent="0.2">
      <c r="A639">
        <v>96</v>
      </c>
      <c r="B639" t="s">
        <v>73</v>
      </c>
      <c r="C639" t="s">
        <v>661</v>
      </c>
      <c r="D639" t="s">
        <v>941</v>
      </c>
      <c r="E639">
        <v>19671163.879999999</v>
      </c>
      <c r="F639">
        <v>19813091.260000002</v>
      </c>
      <c r="H639">
        <v>2</v>
      </c>
    </row>
    <row r="640" spans="1:8" x14ac:dyDescent="0.2">
      <c r="A640">
        <v>88</v>
      </c>
      <c r="B640" t="s">
        <v>74</v>
      </c>
      <c r="C640" t="s">
        <v>74</v>
      </c>
      <c r="D640" t="s">
        <v>942</v>
      </c>
      <c r="E640">
        <v>9247000</v>
      </c>
      <c r="F640">
        <v>9620379.6999999993</v>
      </c>
      <c r="G640">
        <v>1</v>
      </c>
    </row>
    <row r="641" spans="1:8" x14ac:dyDescent="0.2">
      <c r="A641">
        <v>4</v>
      </c>
      <c r="B641" t="s">
        <v>105</v>
      </c>
      <c r="C641" t="s">
        <v>512</v>
      </c>
      <c r="D641" t="s">
        <v>943</v>
      </c>
      <c r="E641">
        <v>9265500</v>
      </c>
      <c r="F641">
        <v>11225000</v>
      </c>
      <c r="G641">
        <v>4</v>
      </c>
    </row>
    <row r="642" spans="1:8" x14ac:dyDescent="0.2">
      <c r="A642">
        <v>4</v>
      </c>
      <c r="B642" t="s">
        <v>105</v>
      </c>
      <c r="C642" t="s">
        <v>512</v>
      </c>
      <c r="D642" t="s">
        <v>943</v>
      </c>
      <c r="E642">
        <v>9045500</v>
      </c>
      <c r="F642">
        <v>13278006.635</v>
      </c>
      <c r="G642">
        <v>2</v>
      </c>
    </row>
    <row r="643" spans="1:8" x14ac:dyDescent="0.2">
      <c r="A643">
        <v>93</v>
      </c>
      <c r="B643" t="s">
        <v>105</v>
      </c>
      <c r="C643" t="s">
        <v>512</v>
      </c>
      <c r="D643" t="s">
        <v>943</v>
      </c>
      <c r="E643">
        <v>23048602</v>
      </c>
      <c r="F643">
        <v>23096780</v>
      </c>
      <c r="H643">
        <v>1</v>
      </c>
    </row>
    <row r="644" spans="1:8" x14ac:dyDescent="0.2">
      <c r="A644">
        <v>93</v>
      </c>
      <c r="B644" t="s">
        <v>105</v>
      </c>
      <c r="C644" t="s">
        <v>512</v>
      </c>
      <c r="D644" t="s">
        <v>943</v>
      </c>
      <c r="E644">
        <v>28669889.1875</v>
      </c>
      <c r="F644">
        <v>28678945.6875</v>
      </c>
      <c r="H644">
        <v>12</v>
      </c>
    </row>
    <row r="645" spans="1:8" x14ac:dyDescent="0.2">
      <c r="A645">
        <v>116</v>
      </c>
      <c r="B645" t="s">
        <v>105</v>
      </c>
      <c r="C645" t="s">
        <v>512</v>
      </c>
      <c r="D645" t="s">
        <v>943</v>
      </c>
      <c r="E645">
        <v>9300000</v>
      </c>
      <c r="F645">
        <v>9466708.0800000001</v>
      </c>
      <c r="G645">
        <v>1</v>
      </c>
    </row>
    <row r="646" spans="1:8" x14ac:dyDescent="0.2">
      <c r="A646">
        <v>88</v>
      </c>
      <c r="B646" t="s">
        <v>103</v>
      </c>
      <c r="C646" t="s">
        <v>109</v>
      </c>
      <c r="D646" t="s">
        <v>945</v>
      </c>
      <c r="E646">
        <v>9300000</v>
      </c>
      <c r="F646">
        <v>9977768.5199999996</v>
      </c>
      <c r="G646">
        <v>1</v>
      </c>
    </row>
    <row r="647" spans="1:8" x14ac:dyDescent="0.2">
      <c r="A647">
        <v>93</v>
      </c>
      <c r="B647" t="s">
        <v>11</v>
      </c>
      <c r="C647" t="s">
        <v>83</v>
      </c>
      <c r="D647" t="s">
        <v>946</v>
      </c>
      <c r="E647">
        <v>9269000</v>
      </c>
      <c r="F647">
        <v>9469714.3800000008</v>
      </c>
      <c r="G647">
        <v>1</v>
      </c>
    </row>
    <row r="648" spans="1:8" x14ac:dyDescent="0.2">
      <c r="A648">
        <v>22</v>
      </c>
      <c r="B648" t="s">
        <v>11</v>
      </c>
      <c r="C648" t="s">
        <v>83</v>
      </c>
      <c r="D648" t="s">
        <v>946</v>
      </c>
      <c r="E648">
        <v>9221000</v>
      </c>
      <c r="F648">
        <v>34721000</v>
      </c>
      <c r="G648">
        <v>1</v>
      </c>
    </row>
    <row r="649" spans="1:8" x14ac:dyDescent="0.2">
      <c r="A649">
        <v>32</v>
      </c>
      <c r="B649" t="s">
        <v>12</v>
      </c>
      <c r="C649" t="s">
        <v>12</v>
      </c>
      <c r="D649" t="s">
        <v>947</v>
      </c>
      <c r="E649">
        <v>7364000</v>
      </c>
      <c r="F649">
        <v>7915548.4000000004</v>
      </c>
      <c r="G649">
        <v>1</v>
      </c>
    </row>
    <row r="650" spans="1:8" x14ac:dyDescent="0.2">
      <c r="A650">
        <v>22</v>
      </c>
      <c r="B650" t="s">
        <v>12</v>
      </c>
      <c r="C650" t="s">
        <v>12</v>
      </c>
      <c r="D650" t="s">
        <v>947</v>
      </c>
      <c r="E650">
        <v>6272000</v>
      </c>
      <c r="F650">
        <v>59872092.859999999</v>
      </c>
      <c r="G650">
        <v>1</v>
      </c>
    </row>
    <row r="651" spans="1:8" x14ac:dyDescent="0.2">
      <c r="A651">
        <v>4</v>
      </c>
      <c r="B651" t="s">
        <v>73</v>
      </c>
      <c r="C651" t="s">
        <v>519</v>
      </c>
      <c r="D651" t="s">
        <v>948</v>
      </c>
      <c r="E651">
        <v>9300000</v>
      </c>
      <c r="F651">
        <v>9600000</v>
      </c>
      <c r="G651">
        <v>1</v>
      </c>
    </row>
    <row r="652" spans="1:8" x14ac:dyDescent="0.2">
      <c r="A652">
        <v>4</v>
      </c>
      <c r="B652" t="s">
        <v>73</v>
      </c>
      <c r="C652" t="s">
        <v>519</v>
      </c>
      <c r="D652" t="s">
        <v>948</v>
      </c>
      <c r="E652">
        <v>6482000</v>
      </c>
      <c r="F652">
        <v>10260000</v>
      </c>
      <c r="G652">
        <v>1</v>
      </c>
    </row>
    <row r="653" spans="1:8" x14ac:dyDescent="0.2">
      <c r="A653">
        <v>87</v>
      </c>
      <c r="B653" t="s">
        <v>73</v>
      </c>
      <c r="C653" t="s">
        <v>519</v>
      </c>
      <c r="D653" t="s">
        <v>948</v>
      </c>
      <c r="E653">
        <v>9254000</v>
      </c>
      <c r="F653">
        <v>9606024.2899999991</v>
      </c>
      <c r="G653">
        <v>1</v>
      </c>
    </row>
    <row r="654" spans="1:8" x14ac:dyDescent="0.2">
      <c r="A654">
        <v>93</v>
      </c>
      <c r="B654" t="s">
        <v>74</v>
      </c>
      <c r="C654" t="s">
        <v>72</v>
      </c>
      <c r="D654" t="s">
        <v>949</v>
      </c>
      <c r="E654">
        <v>9280000</v>
      </c>
      <c r="F654">
        <v>16950000</v>
      </c>
      <c r="G654">
        <v>1</v>
      </c>
    </row>
    <row r="655" spans="1:8" x14ac:dyDescent="0.2">
      <c r="A655">
        <v>93</v>
      </c>
      <c r="B655" t="s">
        <v>74</v>
      </c>
      <c r="C655" t="s">
        <v>72</v>
      </c>
      <c r="D655" t="s">
        <v>949</v>
      </c>
      <c r="E655">
        <v>17875928.050000001</v>
      </c>
      <c r="F655">
        <v>17875928.050000001</v>
      </c>
      <c r="H655">
        <v>2</v>
      </c>
    </row>
    <row r="656" spans="1:8" x14ac:dyDescent="0.2">
      <c r="A656">
        <v>88</v>
      </c>
      <c r="B656" t="s">
        <v>74</v>
      </c>
      <c r="C656" t="s">
        <v>72</v>
      </c>
      <c r="D656" t="s">
        <v>949</v>
      </c>
      <c r="E656">
        <v>9300000</v>
      </c>
      <c r="F656">
        <v>9659967.3200000003</v>
      </c>
      <c r="G656">
        <v>3</v>
      </c>
    </row>
    <row r="657" spans="1:8" x14ac:dyDescent="0.2">
      <c r="A657">
        <v>88</v>
      </c>
      <c r="B657" t="s">
        <v>74</v>
      </c>
      <c r="C657" t="s">
        <v>72</v>
      </c>
      <c r="D657" t="s">
        <v>949</v>
      </c>
      <c r="E657">
        <v>17515594.940000001</v>
      </c>
      <c r="F657">
        <v>17667992.77</v>
      </c>
      <c r="H657">
        <v>1</v>
      </c>
    </row>
    <row r="658" spans="1:8" x14ac:dyDescent="0.2">
      <c r="A658">
        <v>32</v>
      </c>
      <c r="B658" t="s">
        <v>74</v>
      </c>
      <c r="C658" t="s">
        <v>72</v>
      </c>
      <c r="D658" t="s">
        <v>949</v>
      </c>
      <c r="E658">
        <v>9280000</v>
      </c>
      <c r="F658">
        <v>16485809.26</v>
      </c>
      <c r="G658">
        <v>1</v>
      </c>
    </row>
    <row r="659" spans="1:8" x14ac:dyDescent="0.2">
      <c r="A659">
        <v>28</v>
      </c>
      <c r="B659" t="s">
        <v>74</v>
      </c>
      <c r="C659" t="s">
        <v>87</v>
      </c>
      <c r="D659" t="s">
        <v>950</v>
      </c>
      <c r="E659">
        <v>9300000</v>
      </c>
      <c r="F659">
        <v>9606025.0299999993</v>
      </c>
      <c r="G659">
        <v>1</v>
      </c>
    </row>
    <row r="660" spans="1:8" x14ac:dyDescent="0.2">
      <c r="A660">
        <v>28</v>
      </c>
      <c r="B660" t="s">
        <v>74</v>
      </c>
      <c r="C660" t="s">
        <v>87</v>
      </c>
      <c r="D660" t="s">
        <v>950</v>
      </c>
      <c r="E660">
        <v>9300000</v>
      </c>
      <c r="F660">
        <v>9606025.0299999993</v>
      </c>
      <c r="G660">
        <v>1</v>
      </c>
    </row>
    <row r="661" spans="1:8" x14ac:dyDescent="0.2">
      <c r="A661">
        <v>93</v>
      </c>
      <c r="B661" t="s">
        <v>74</v>
      </c>
      <c r="C661" t="s">
        <v>87</v>
      </c>
      <c r="D661" t="s">
        <v>950</v>
      </c>
      <c r="E661">
        <v>9300000</v>
      </c>
      <c r="F661">
        <v>9560000</v>
      </c>
      <c r="G661">
        <v>1</v>
      </c>
    </row>
    <row r="662" spans="1:8" x14ac:dyDescent="0.2">
      <c r="A662">
        <v>88</v>
      </c>
      <c r="B662" t="s">
        <v>74</v>
      </c>
      <c r="C662" t="s">
        <v>87</v>
      </c>
      <c r="D662" t="s">
        <v>950</v>
      </c>
      <c r="E662">
        <v>9300000</v>
      </c>
      <c r="F662">
        <v>9620978.5999999996</v>
      </c>
      <c r="G662">
        <v>1</v>
      </c>
    </row>
    <row r="663" spans="1:8" x14ac:dyDescent="0.2">
      <c r="A663">
        <v>4</v>
      </c>
      <c r="B663" t="s">
        <v>103</v>
      </c>
      <c r="C663" t="s">
        <v>944</v>
      </c>
      <c r="D663" t="s">
        <v>951</v>
      </c>
      <c r="E663">
        <v>7734666.6666666698</v>
      </c>
      <c r="F663">
        <v>11083333.3333333</v>
      </c>
      <c r="G663">
        <v>3</v>
      </c>
    </row>
    <row r="664" spans="1:8" x14ac:dyDescent="0.2">
      <c r="A664">
        <v>4</v>
      </c>
      <c r="B664" t="s">
        <v>103</v>
      </c>
      <c r="C664" t="s">
        <v>944</v>
      </c>
      <c r="D664" t="s">
        <v>951</v>
      </c>
      <c r="E664">
        <v>10694333.3333333</v>
      </c>
      <c r="F664">
        <v>11150000</v>
      </c>
      <c r="G664">
        <v>3</v>
      </c>
    </row>
    <row r="665" spans="1:8" x14ac:dyDescent="0.2">
      <c r="A665">
        <v>4</v>
      </c>
      <c r="B665" t="s">
        <v>103</v>
      </c>
      <c r="C665" t="s">
        <v>109</v>
      </c>
      <c r="D665" t="s">
        <v>952</v>
      </c>
      <c r="E665">
        <v>9300000</v>
      </c>
      <c r="F665">
        <v>9600000</v>
      </c>
      <c r="G665">
        <v>2</v>
      </c>
    </row>
    <row r="666" spans="1:8" x14ac:dyDescent="0.2">
      <c r="A666">
        <v>93</v>
      </c>
      <c r="B666" t="s">
        <v>103</v>
      </c>
      <c r="C666" t="s">
        <v>109</v>
      </c>
      <c r="D666" t="s">
        <v>952</v>
      </c>
      <c r="E666">
        <v>9217500</v>
      </c>
      <c r="F666">
        <v>14006198.955</v>
      </c>
      <c r="G666">
        <v>2</v>
      </c>
    </row>
    <row r="667" spans="1:8" x14ac:dyDescent="0.2">
      <c r="A667">
        <v>4</v>
      </c>
      <c r="B667" t="s">
        <v>105</v>
      </c>
      <c r="C667" t="s">
        <v>107</v>
      </c>
      <c r="D667" t="s">
        <v>953</v>
      </c>
      <c r="E667">
        <v>9227000</v>
      </c>
      <c r="F667">
        <v>9600000.2699999996</v>
      </c>
      <c r="G667">
        <v>1</v>
      </c>
    </row>
    <row r="668" spans="1:8" x14ac:dyDescent="0.2">
      <c r="A668">
        <v>14</v>
      </c>
      <c r="B668" t="s">
        <v>105</v>
      </c>
      <c r="C668" t="s">
        <v>107</v>
      </c>
      <c r="D668" t="s">
        <v>953</v>
      </c>
      <c r="E668">
        <v>19133070.440000001</v>
      </c>
      <c r="F668">
        <v>19133070.440000001</v>
      </c>
      <c r="H668">
        <v>1</v>
      </c>
    </row>
    <row r="669" spans="1:8" x14ac:dyDescent="0.2">
      <c r="A669">
        <v>32</v>
      </c>
      <c r="B669" t="s">
        <v>105</v>
      </c>
      <c r="C669" t="s">
        <v>107</v>
      </c>
      <c r="D669" t="s">
        <v>953</v>
      </c>
      <c r="E669">
        <v>20905005.147045501</v>
      </c>
      <c r="F669">
        <v>20905005.147045501</v>
      </c>
      <c r="H669">
        <v>44</v>
      </c>
    </row>
    <row r="670" spans="1:8" x14ac:dyDescent="0.2">
      <c r="A670">
        <v>93</v>
      </c>
      <c r="B670" t="s">
        <v>73</v>
      </c>
      <c r="C670" t="s">
        <v>620</v>
      </c>
      <c r="D670" t="s">
        <v>953</v>
      </c>
      <c r="E670">
        <v>9280000</v>
      </c>
      <c r="F670">
        <v>9600000</v>
      </c>
      <c r="G670">
        <v>2</v>
      </c>
    </row>
    <row r="671" spans="1:8" x14ac:dyDescent="0.2">
      <c r="A671">
        <v>4</v>
      </c>
      <c r="B671" t="s">
        <v>105</v>
      </c>
      <c r="C671" t="s">
        <v>512</v>
      </c>
      <c r="D671" t="s">
        <v>512</v>
      </c>
      <c r="E671">
        <v>9280000</v>
      </c>
      <c r="F671">
        <v>9600000</v>
      </c>
      <c r="G671">
        <v>1</v>
      </c>
    </row>
    <row r="672" spans="1:8" x14ac:dyDescent="0.2">
      <c r="A672">
        <v>4</v>
      </c>
      <c r="B672" t="s">
        <v>105</v>
      </c>
      <c r="C672" t="s">
        <v>512</v>
      </c>
      <c r="D672" t="s">
        <v>512</v>
      </c>
      <c r="E672">
        <v>9300000</v>
      </c>
      <c r="F672">
        <v>9600000</v>
      </c>
      <c r="G672">
        <v>2</v>
      </c>
    </row>
    <row r="673" spans="1:8" x14ac:dyDescent="0.2">
      <c r="A673">
        <v>4</v>
      </c>
      <c r="B673" t="s">
        <v>105</v>
      </c>
      <c r="C673" t="s">
        <v>512</v>
      </c>
      <c r="D673" t="s">
        <v>512</v>
      </c>
      <c r="E673">
        <v>18354990.5</v>
      </c>
      <c r="F673">
        <v>18354990.5</v>
      </c>
      <c r="H673">
        <v>1</v>
      </c>
    </row>
    <row r="674" spans="1:8" x14ac:dyDescent="0.2">
      <c r="A674">
        <v>101</v>
      </c>
      <c r="B674" t="s">
        <v>105</v>
      </c>
      <c r="C674" t="s">
        <v>512</v>
      </c>
      <c r="D674" t="s">
        <v>512</v>
      </c>
      <c r="E674">
        <v>9300000</v>
      </c>
      <c r="F674">
        <v>9542000</v>
      </c>
      <c r="G674">
        <v>1</v>
      </c>
    </row>
    <row r="675" spans="1:8" x14ac:dyDescent="0.2">
      <c r="A675">
        <v>121</v>
      </c>
      <c r="B675" t="s">
        <v>105</v>
      </c>
      <c r="C675" t="s">
        <v>512</v>
      </c>
      <c r="D675" t="s">
        <v>512</v>
      </c>
      <c r="E675">
        <v>9293000</v>
      </c>
      <c r="F675">
        <v>9645157.5</v>
      </c>
      <c r="G675">
        <v>1</v>
      </c>
    </row>
    <row r="676" spans="1:8" x14ac:dyDescent="0.2">
      <c r="A676">
        <v>4</v>
      </c>
      <c r="B676" t="s">
        <v>11</v>
      </c>
      <c r="C676" t="s">
        <v>11</v>
      </c>
      <c r="D676" t="s">
        <v>106</v>
      </c>
      <c r="E676">
        <v>9293000</v>
      </c>
      <c r="F676">
        <v>9640000</v>
      </c>
      <c r="G676">
        <v>1</v>
      </c>
    </row>
    <row r="677" spans="1:8" x14ac:dyDescent="0.2">
      <c r="A677">
        <v>28</v>
      </c>
      <c r="B677" t="s">
        <v>11</v>
      </c>
      <c r="C677" t="s">
        <v>11</v>
      </c>
      <c r="D677" t="s">
        <v>106</v>
      </c>
      <c r="E677">
        <v>9300000</v>
      </c>
      <c r="F677">
        <v>9571842.5299999993</v>
      </c>
      <c r="G677">
        <v>1</v>
      </c>
    </row>
    <row r="678" spans="1:8" x14ac:dyDescent="0.2">
      <c r="A678">
        <v>116</v>
      </c>
      <c r="B678" t="s">
        <v>11</v>
      </c>
      <c r="C678" t="s">
        <v>11</v>
      </c>
      <c r="D678" t="s">
        <v>106</v>
      </c>
      <c r="E678">
        <v>15022208.34</v>
      </c>
      <c r="F678">
        <v>15160297.630000001</v>
      </c>
      <c r="H678">
        <v>1</v>
      </c>
    </row>
    <row r="679" spans="1:8" x14ac:dyDescent="0.2">
      <c r="A679">
        <v>88</v>
      </c>
      <c r="B679" t="s">
        <v>74</v>
      </c>
      <c r="C679" t="s">
        <v>886</v>
      </c>
      <c r="D679" t="s">
        <v>989</v>
      </c>
      <c r="E679">
        <v>9300000</v>
      </c>
      <c r="F679">
        <v>9620978.5999999996</v>
      </c>
      <c r="G679">
        <v>1</v>
      </c>
    </row>
    <row r="680" spans="1:8" x14ac:dyDescent="0.2">
      <c r="A680">
        <v>4</v>
      </c>
      <c r="B680" t="s">
        <v>73</v>
      </c>
      <c r="C680" t="s">
        <v>86</v>
      </c>
      <c r="D680" t="s">
        <v>990</v>
      </c>
      <c r="E680">
        <v>4650000</v>
      </c>
      <c r="F680">
        <v>9600000</v>
      </c>
      <c r="G680">
        <v>2</v>
      </c>
    </row>
    <row r="681" spans="1:8" x14ac:dyDescent="0.2">
      <c r="A681">
        <v>28</v>
      </c>
      <c r="B681" t="s">
        <v>73</v>
      </c>
      <c r="C681" t="s">
        <v>86</v>
      </c>
      <c r="D681" t="s">
        <v>990</v>
      </c>
      <c r="E681">
        <v>9300000</v>
      </c>
      <c r="F681">
        <v>9606025.0299999993</v>
      </c>
      <c r="G681">
        <v>1</v>
      </c>
    </row>
    <row r="682" spans="1:8" x14ac:dyDescent="0.2">
      <c r="A682">
        <v>93</v>
      </c>
      <c r="B682" t="s">
        <v>73</v>
      </c>
      <c r="C682" t="s">
        <v>86</v>
      </c>
      <c r="D682" t="s">
        <v>990</v>
      </c>
      <c r="E682">
        <v>9300000</v>
      </c>
      <c r="F682">
        <v>9750000</v>
      </c>
      <c r="G682">
        <v>1</v>
      </c>
    </row>
    <row r="683" spans="1:8" x14ac:dyDescent="0.2">
      <c r="A683">
        <v>32</v>
      </c>
      <c r="B683" t="s">
        <v>103</v>
      </c>
      <c r="C683" t="s">
        <v>764</v>
      </c>
      <c r="D683" t="s">
        <v>991</v>
      </c>
      <c r="E683">
        <v>14827896.67</v>
      </c>
      <c r="F683">
        <v>14827896.67</v>
      </c>
      <c r="H683">
        <v>1</v>
      </c>
    </row>
    <row r="684" spans="1:8" x14ac:dyDescent="0.2">
      <c r="A684">
        <v>27</v>
      </c>
      <c r="B684" t="s">
        <v>11</v>
      </c>
      <c r="C684" t="s">
        <v>840</v>
      </c>
      <c r="D684" t="s">
        <v>992</v>
      </c>
      <c r="E684">
        <v>6524000</v>
      </c>
      <c r="F684">
        <v>72149000</v>
      </c>
      <c r="G684">
        <v>1</v>
      </c>
    </row>
    <row r="685" spans="1:8" x14ac:dyDescent="0.2">
      <c r="A685">
        <v>4</v>
      </c>
      <c r="B685" t="s">
        <v>12</v>
      </c>
      <c r="C685" t="s">
        <v>832</v>
      </c>
      <c r="D685" t="s">
        <v>995</v>
      </c>
      <c r="E685">
        <v>9085000</v>
      </c>
      <c r="F685">
        <v>24442000</v>
      </c>
      <c r="G685">
        <v>1</v>
      </c>
    </row>
    <row r="686" spans="1:8" x14ac:dyDescent="0.2">
      <c r="A686">
        <v>4</v>
      </c>
      <c r="B686" t="s">
        <v>12</v>
      </c>
      <c r="C686" t="s">
        <v>832</v>
      </c>
      <c r="D686" t="s">
        <v>995</v>
      </c>
      <c r="E686">
        <v>8539000</v>
      </c>
      <c r="F686">
        <v>21671000</v>
      </c>
      <c r="G686">
        <v>1</v>
      </c>
    </row>
    <row r="687" spans="1:8" x14ac:dyDescent="0.2">
      <c r="A687">
        <v>93</v>
      </c>
      <c r="B687" t="s">
        <v>11</v>
      </c>
      <c r="C687" t="s">
        <v>849</v>
      </c>
      <c r="D687" t="s">
        <v>996</v>
      </c>
      <c r="E687">
        <v>8035000</v>
      </c>
      <c r="F687">
        <v>20808424.010000002</v>
      </c>
      <c r="G687">
        <v>1</v>
      </c>
    </row>
    <row r="688" spans="1:8" x14ac:dyDescent="0.2">
      <c r="A688">
        <v>14</v>
      </c>
      <c r="B688" t="s">
        <v>74</v>
      </c>
      <c r="C688" t="s">
        <v>74</v>
      </c>
      <c r="D688" t="s">
        <v>997</v>
      </c>
      <c r="E688">
        <v>25291303.719999999</v>
      </c>
      <c r="F688">
        <v>25497576.75</v>
      </c>
      <c r="H688">
        <v>1</v>
      </c>
    </row>
    <row r="689" spans="1:8" x14ac:dyDescent="0.2">
      <c r="A689">
        <v>93</v>
      </c>
      <c r="B689" t="s">
        <v>74</v>
      </c>
      <c r="C689" t="s">
        <v>74</v>
      </c>
      <c r="D689" t="s">
        <v>997</v>
      </c>
      <c r="E689">
        <v>27288674.93</v>
      </c>
      <c r="F689">
        <v>27288674.93</v>
      </c>
      <c r="H689">
        <v>1</v>
      </c>
    </row>
    <row r="690" spans="1:8" x14ac:dyDescent="0.2">
      <c r="A690">
        <v>93</v>
      </c>
      <c r="B690" t="s">
        <v>74</v>
      </c>
      <c r="C690" t="s">
        <v>74</v>
      </c>
      <c r="D690" t="s">
        <v>997</v>
      </c>
      <c r="E690">
        <v>24523337.719999999</v>
      </c>
      <c r="F690">
        <v>24800022.09</v>
      </c>
      <c r="H690">
        <v>1</v>
      </c>
    </row>
    <row r="691" spans="1:8" x14ac:dyDescent="0.2">
      <c r="A691">
        <v>28</v>
      </c>
      <c r="B691" t="s">
        <v>74</v>
      </c>
      <c r="C691" t="s">
        <v>74</v>
      </c>
      <c r="D691" t="s">
        <v>998</v>
      </c>
      <c r="E691">
        <v>17708669.710999999</v>
      </c>
      <c r="F691">
        <v>17708669.710999999</v>
      </c>
      <c r="H691">
        <v>10</v>
      </c>
    </row>
    <row r="692" spans="1:8" x14ac:dyDescent="0.2">
      <c r="A692">
        <v>87</v>
      </c>
      <c r="B692" t="s">
        <v>74</v>
      </c>
      <c r="C692" t="s">
        <v>74</v>
      </c>
      <c r="D692" t="s">
        <v>998</v>
      </c>
      <c r="E692">
        <v>18717388.530000001</v>
      </c>
      <c r="F692">
        <v>18717388.530000001</v>
      </c>
      <c r="H692">
        <v>12</v>
      </c>
    </row>
    <row r="693" spans="1:8" x14ac:dyDescent="0.2">
      <c r="A693">
        <v>93</v>
      </c>
      <c r="B693" t="s">
        <v>74</v>
      </c>
      <c r="C693" t="s">
        <v>74</v>
      </c>
      <c r="D693" t="s">
        <v>998</v>
      </c>
      <c r="E693">
        <v>16511422.460000001</v>
      </c>
      <c r="F693">
        <v>16511422.460000001</v>
      </c>
      <c r="H693">
        <v>1</v>
      </c>
    </row>
    <row r="694" spans="1:8" x14ac:dyDescent="0.2">
      <c r="A694">
        <v>27</v>
      </c>
      <c r="B694" t="s">
        <v>103</v>
      </c>
      <c r="C694" t="s">
        <v>94</v>
      </c>
      <c r="D694" t="s">
        <v>1017</v>
      </c>
      <c r="E694">
        <v>8959000</v>
      </c>
      <c r="F694">
        <v>50958000</v>
      </c>
      <c r="G694">
        <v>1</v>
      </c>
    </row>
    <row r="695" spans="1:8" x14ac:dyDescent="0.2">
      <c r="A695">
        <v>32</v>
      </c>
      <c r="B695" t="s">
        <v>74</v>
      </c>
      <c r="C695" t="s">
        <v>74</v>
      </c>
      <c r="D695" t="s">
        <v>1018</v>
      </c>
      <c r="E695">
        <v>22034439.870000001</v>
      </c>
      <c r="F695">
        <v>22078639.859999999</v>
      </c>
      <c r="H695">
        <v>1</v>
      </c>
    </row>
    <row r="696" spans="1:8" x14ac:dyDescent="0.2">
      <c r="A696">
        <v>117</v>
      </c>
      <c r="B696" t="s">
        <v>74</v>
      </c>
      <c r="C696" t="s">
        <v>74</v>
      </c>
      <c r="D696" t="s">
        <v>1018</v>
      </c>
      <c r="E696">
        <v>9300000</v>
      </c>
      <c r="F696">
        <v>9511293.75</v>
      </c>
      <c r="G696">
        <v>1</v>
      </c>
    </row>
    <row r="697" spans="1:8" x14ac:dyDescent="0.2">
      <c r="A697">
        <v>108</v>
      </c>
      <c r="B697" t="s">
        <v>74</v>
      </c>
      <c r="C697" t="s">
        <v>74</v>
      </c>
      <c r="D697" t="s">
        <v>1018</v>
      </c>
      <c r="E697">
        <v>7238000</v>
      </c>
      <c r="F697">
        <v>12365191.16</v>
      </c>
      <c r="G697">
        <v>1</v>
      </c>
    </row>
    <row r="698" spans="1:8" x14ac:dyDescent="0.2">
      <c r="A698">
        <v>32</v>
      </c>
      <c r="B698" t="s">
        <v>11</v>
      </c>
      <c r="C698" t="s">
        <v>104</v>
      </c>
      <c r="D698" t="s">
        <v>1022</v>
      </c>
      <c r="E698">
        <v>9300000</v>
      </c>
      <c r="F698">
        <v>15344425.26</v>
      </c>
      <c r="G698">
        <v>1</v>
      </c>
    </row>
    <row r="699" spans="1:8" x14ac:dyDescent="0.2">
      <c r="A699">
        <v>105</v>
      </c>
      <c r="B699" t="s">
        <v>11</v>
      </c>
      <c r="C699" t="s">
        <v>104</v>
      </c>
      <c r="D699" t="s">
        <v>1022</v>
      </c>
      <c r="E699">
        <v>9286000</v>
      </c>
      <c r="F699">
        <v>9599973.5399999991</v>
      </c>
      <c r="G699">
        <v>1</v>
      </c>
    </row>
    <row r="700" spans="1:8" x14ac:dyDescent="0.2">
      <c r="A700">
        <v>92</v>
      </c>
      <c r="B700" t="s">
        <v>103</v>
      </c>
      <c r="C700" t="s">
        <v>755</v>
      </c>
      <c r="D700" t="s">
        <v>1022</v>
      </c>
      <c r="E700">
        <v>9300000</v>
      </c>
      <c r="F700">
        <v>9523000</v>
      </c>
      <c r="G700">
        <v>1</v>
      </c>
    </row>
    <row r="701" spans="1:8" x14ac:dyDescent="0.2">
      <c r="A701">
        <v>93</v>
      </c>
      <c r="B701" t="s">
        <v>12</v>
      </c>
      <c r="C701" t="s">
        <v>832</v>
      </c>
      <c r="D701" t="s">
        <v>1023</v>
      </c>
      <c r="E701">
        <v>32389845.559999999</v>
      </c>
      <c r="F701">
        <v>32779691.129999999</v>
      </c>
      <c r="H701">
        <v>1</v>
      </c>
    </row>
    <row r="702" spans="1:8" x14ac:dyDescent="0.2">
      <c r="A702">
        <v>117</v>
      </c>
      <c r="B702" t="s">
        <v>73</v>
      </c>
      <c r="C702" t="s">
        <v>839</v>
      </c>
      <c r="D702" t="s">
        <v>1024</v>
      </c>
      <c r="E702">
        <v>7196000</v>
      </c>
      <c r="F702">
        <v>9511293.75</v>
      </c>
      <c r="G702">
        <v>1</v>
      </c>
    </row>
    <row r="703" spans="1:8" x14ac:dyDescent="0.2">
      <c r="A703">
        <v>121</v>
      </c>
      <c r="B703" t="s">
        <v>73</v>
      </c>
      <c r="C703" t="s">
        <v>839</v>
      </c>
      <c r="D703" t="s">
        <v>1024</v>
      </c>
      <c r="E703">
        <v>9300000</v>
      </c>
      <c r="F703">
        <v>9645157.5</v>
      </c>
      <c r="G703">
        <v>1</v>
      </c>
    </row>
    <row r="704" spans="1:8" x14ac:dyDescent="0.2">
      <c r="A704">
        <v>4</v>
      </c>
      <c r="B704" t="s">
        <v>103</v>
      </c>
      <c r="C704" t="s">
        <v>109</v>
      </c>
      <c r="D704" t="s">
        <v>1025</v>
      </c>
      <c r="E704">
        <v>9300000</v>
      </c>
      <c r="F704">
        <v>9600000</v>
      </c>
      <c r="G704">
        <v>1</v>
      </c>
    </row>
    <row r="705" spans="1:8" x14ac:dyDescent="0.2">
      <c r="A705">
        <v>93</v>
      </c>
      <c r="B705" t="s">
        <v>103</v>
      </c>
      <c r="C705" t="s">
        <v>109</v>
      </c>
      <c r="D705" t="s">
        <v>1025</v>
      </c>
      <c r="E705">
        <v>9300000</v>
      </c>
      <c r="F705">
        <v>9500000</v>
      </c>
      <c r="G705">
        <v>1</v>
      </c>
    </row>
    <row r="706" spans="1:8" x14ac:dyDescent="0.2">
      <c r="A706">
        <v>28</v>
      </c>
      <c r="B706" t="s">
        <v>74</v>
      </c>
      <c r="C706" t="s">
        <v>87</v>
      </c>
      <c r="D706" t="s">
        <v>1026</v>
      </c>
      <c r="E706">
        <v>9300000</v>
      </c>
      <c r="F706">
        <v>9571842.5299999993</v>
      </c>
      <c r="G706">
        <v>1</v>
      </c>
    </row>
    <row r="707" spans="1:8" x14ac:dyDescent="0.2">
      <c r="A707">
        <v>93</v>
      </c>
      <c r="B707" t="s">
        <v>74</v>
      </c>
      <c r="C707" t="s">
        <v>87</v>
      </c>
      <c r="D707" t="s">
        <v>1026</v>
      </c>
      <c r="E707">
        <v>7909000</v>
      </c>
      <c r="F707">
        <v>22200000</v>
      </c>
      <c r="G707">
        <v>1</v>
      </c>
    </row>
    <row r="708" spans="1:8" x14ac:dyDescent="0.2">
      <c r="A708">
        <v>93</v>
      </c>
      <c r="B708" t="s">
        <v>74</v>
      </c>
      <c r="C708" t="s">
        <v>87</v>
      </c>
      <c r="D708" t="s">
        <v>1026</v>
      </c>
      <c r="E708">
        <v>9300000</v>
      </c>
      <c r="F708">
        <v>9550000</v>
      </c>
      <c r="G708">
        <v>1</v>
      </c>
    </row>
    <row r="709" spans="1:8" x14ac:dyDescent="0.2">
      <c r="A709">
        <v>32</v>
      </c>
      <c r="B709" t="s">
        <v>74</v>
      </c>
      <c r="C709" t="s">
        <v>87</v>
      </c>
      <c r="D709" t="s">
        <v>1026</v>
      </c>
      <c r="E709">
        <v>19695488.774078902</v>
      </c>
      <c r="F709">
        <v>19695488.774078902</v>
      </c>
      <c r="H709">
        <v>76</v>
      </c>
    </row>
    <row r="710" spans="1:8" x14ac:dyDescent="0.2">
      <c r="A710">
        <v>105</v>
      </c>
      <c r="B710" t="s">
        <v>74</v>
      </c>
      <c r="C710" t="s">
        <v>87</v>
      </c>
      <c r="D710" t="s">
        <v>1026</v>
      </c>
      <c r="E710">
        <v>14338787.18</v>
      </c>
      <c r="F710">
        <v>14338787.18</v>
      </c>
      <c r="H710">
        <v>1</v>
      </c>
    </row>
    <row r="711" spans="1:8" x14ac:dyDescent="0.2">
      <c r="A711">
        <v>87</v>
      </c>
      <c r="B711" t="s">
        <v>74</v>
      </c>
      <c r="C711" t="s">
        <v>74</v>
      </c>
      <c r="D711" t="s">
        <v>74</v>
      </c>
      <c r="E711">
        <v>17845505.661249999</v>
      </c>
      <c r="F711">
        <v>17860898.473749999</v>
      </c>
      <c r="H711">
        <v>8</v>
      </c>
    </row>
    <row r="712" spans="1:8" x14ac:dyDescent="0.2">
      <c r="A712">
        <v>93</v>
      </c>
      <c r="B712" t="s">
        <v>74</v>
      </c>
      <c r="C712" t="s">
        <v>74</v>
      </c>
      <c r="D712" t="s">
        <v>74</v>
      </c>
      <c r="E712">
        <v>9300000</v>
      </c>
      <c r="F712">
        <v>9550000</v>
      </c>
      <c r="G712">
        <v>1</v>
      </c>
    </row>
    <row r="713" spans="1:8" x14ac:dyDescent="0.2">
      <c r="A713">
        <v>93</v>
      </c>
      <c r="B713" t="s">
        <v>74</v>
      </c>
      <c r="C713" t="s">
        <v>768</v>
      </c>
      <c r="D713" t="s">
        <v>1027</v>
      </c>
      <c r="E713">
        <v>8329000</v>
      </c>
      <c r="F713">
        <v>13289235.460000001</v>
      </c>
      <c r="G713">
        <v>1</v>
      </c>
    </row>
    <row r="714" spans="1:8" x14ac:dyDescent="0.2">
      <c r="A714">
        <v>116</v>
      </c>
      <c r="B714" t="s">
        <v>74</v>
      </c>
      <c r="C714" t="s">
        <v>768</v>
      </c>
      <c r="D714" t="s">
        <v>1027</v>
      </c>
      <c r="E714">
        <v>22245161.579999998</v>
      </c>
      <c r="F714">
        <v>22350230.829999998</v>
      </c>
      <c r="H714">
        <v>1</v>
      </c>
    </row>
    <row r="715" spans="1:8" x14ac:dyDescent="0.2">
      <c r="A715">
        <v>117</v>
      </c>
      <c r="B715" t="s">
        <v>74</v>
      </c>
      <c r="C715" t="s">
        <v>768</v>
      </c>
      <c r="D715" t="s">
        <v>1027</v>
      </c>
      <c r="E715">
        <v>9300000</v>
      </c>
      <c r="F715">
        <v>9511000</v>
      </c>
      <c r="G715">
        <v>2</v>
      </c>
    </row>
    <row r="716" spans="1:8" x14ac:dyDescent="0.2">
      <c r="A716">
        <v>4</v>
      </c>
      <c r="B716" t="s">
        <v>11</v>
      </c>
      <c r="C716" t="s">
        <v>521</v>
      </c>
      <c r="D716" t="s">
        <v>1028</v>
      </c>
      <c r="E716">
        <v>8982500</v>
      </c>
      <c r="F716">
        <v>9550000</v>
      </c>
      <c r="G716">
        <v>2</v>
      </c>
    </row>
    <row r="717" spans="1:8" x14ac:dyDescent="0.2">
      <c r="A717">
        <v>4</v>
      </c>
      <c r="B717" t="s">
        <v>11</v>
      </c>
      <c r="C717" t="s">
        <v>521</v>
      </c>
      <c r="D717" t="s">
        <v>1028</v>
      </c>
      <c r="E717">
        <v>9127000</v>
      </c>
      <c r="F717">
        <v>9600000</v>
      </c>
      <c r="G717">
        <v>1</v>
      </c>
    </row>
    <row r="718" spans="1:8" x14ac:dyDescent="0.2">
      <c r="A718">
        <v>28</v>
      </c>
      <c r="B718" t="s">
        <v>11</v>
      </c>
      <c r="C718" t="s">
        <v>521</v>
      </c>
      <c r="D718" t="s">
        <v>1028</v>
      </c>
      <c r="E718">
        <v>8665000</v>
      </c>
      <c r="F718">
        <v>9598849.5299999993</v>
      </c>
      <c r="G718">
        <v>1</v>
      </c>
    </row>
    <row r="719" spans="1:8" x14ac:dyDescent="0.2">
      <c r="A719">
        <v>105</v>
      </c>
      <c r="B719" t="s">
        <v>11</v>
      </c>
      <c r="C719" t="s">
        <v>521</v>
      </c>
      <c r="D719" t="s">
        <v>1028</v>
      </c>
      <c r="E719">
        <v>9296500</v>
      </c>
      <c r="F719">
        <v>9599973.5399999991</v>
      </c>
      <c r="G719">
        <v>2</v>
      </c>
    </row>
    <row r="720" spans="1:8" x14ac:dyDescent="0.2">
      <c r="A720">
        <v>4</v>
      </c>
      <c r="B720" t="s">
        <v>74</v>
      </c>
      <c r="C720" t="s">
        <v>886</v>
      </c>
      <c r="D720" t="s">
        <v>886</v>
      </c>
      <c r="E720">
        <v>10836666.6666667</v>
      </c>
      <c r="F720">
        <v>11050000</v>
      </c>
      <c r="G720">
        <v>3</v>
      </c>
    </row>
    <row r="721" spans="1:8" x14ac:dyDescent="0.2">
      <c r="A721">
        <v>4</v>
      </c>
      <c r="B721" t="s">
        <v>74</v>
      </c>
      <c r="C721" t="s">
        <v>886</v>
      </c>
      <c r="D721" t="s">
        <v>886</v>
      </c>
      <c r="E721">
        <v>9200750</v>
      </c>
      <c r="F721">
        <v>9612500</v>
      </c>
      <c r="G721">
        <v>4</v>
      </c>
    </row>
    <row r="722" spans="1:8" x14ac:dyDescent="0.2">
      <c r="A722">
        <v>88</v>
      </c>
      <c r="B722" t="s">
        <v>74</v>
      </c>
      <c r="C722" t="s">
        <v>886</v>
      </c>
      <c r="D722" t="s">
        <v>886</v>
      </c>
      <c r="E722">
        <v>9260000</v>
      </c>
      <c r="F722">
        <v>9676888.1999999993</v>
      </c>
      <c r="G722">
        <v>2</v>
      </c>
    </row>
    <row r="723" spans="1:8" x14ac:dyDescent="0.2">
      <c r="A723">
        <v>28</v>
      </c>
      <c r="B723" t="s">
        <v>73</v>
      </c>
      <c r="C723" t="s">
        <v>841</v>
      </c>
      <c r="D723" t="s">
        <v>1029</v>
      </c>
      <c r="E723">
        <v>9300000</v>
      </c>
      <c r="F723">
        <v>9606025.0299999993</v>
      </c>
      <c r="G723">
        <v>2</v>
      </c>
    </row>
    <row r="724" spans="1:8" x14ac:dyDescent="0.2">
      <c r="A724">
        <v>32</v>
      </c>
      <c r="B724" t="s">
        <v>73</v>
      </c>
      <c r="C724" t="s">
        <v>841</v>
      </c>
      <c r="D724" t="s">
        <v>1029</v>
      </c>
      <c r="E724">
        <v>7364000</v>
      </c>
      <c r="F724">
        <v>15338153.99</v>
      </c>
      <c r="G724">
        <v>1</v>
      </c>
    </row>
    <row r="725" spans="1:8" x14ac:dyDescent="0.2">
      <c r="A725">
        <v>105</v>
      </c>
      <c r="B725" t="s">
        <v>73</v>
      </c>
      <c r="C725" t="s">
        <v>841</v>
      </c>
      <c r="D725" t="s">
        <v>1029</v>
      </c>
      <c r="E725">
        <v>9300000</v>
      </c>
      <c r="F725">
        <v>9599973.5399999991</v>
      </c>
      <c r="G725">
        <v>1</v>
      </c>
    </row>
    <row r="726" spans="1:8" x14ac:dyDescent="0.2">
      <c r="A726">
        <v>4</v>
      </c>
      <c r="B726" t="s">
        <v>73</v>
      </c>
      <c r="C726" t="s">
        <v>748</v>
      </c>
      <c r="D726" t="s">
        <v>748</v>
      </c>
      <c r="E726">
        <v>9300000</v>
      </c>
      <c r="F726">
        <v>9600000</v>
      </c>
      <c r="G726">
        <v>1</v>
      </c>
    </row>
    <row r="727" spans="1:8" x14ac:dyDescent="0.2">
      <c r="A727">
        <v>28</v>
      </c>
      <c r="B727" t="s">
        <v>73</v>
      </c>
      <c r="C727" t="s">
        <v>748</v>
      </c>
      <c r="D727" t="s">
        <v>748</v>
      </c>
      <c r="E727">
        <v>9300000</v>
      </c>
      <c r="F727">
        <v>9571842.5299999993</v>
      </c>
      <c r="G727">
        <v>1</v>
      </c>
    </row>
    <row r="728" spans="1:8" x14ac:dyDescent="0.2">
      <c r="A728">
        <v>28</v>
      </c>
      <c r="B728" t="s">
        <v>73</v>
      </c>
      <c r="C728" t="s">
        <v>748</v>
      </c>
      <c r="D728" t="s">
        <v>748</v>
      </c>
      <c r="E728">
        <v>9293000</v>
      </c>
      <c r="F728">
        <v>9605945.9299999997</v>
      </c>
      <c r="G728">
        <v>2</v>
      </c>
    </row>
    <row r="729" spans="1:8" x14ac:dyDescent="0.2">
      <c r="A729">
        <v>28</v>
      </c>
      <c r="B729" t="s">
        <v>73</v>
      </c>
      <c r="C729" t="s">
        <v>748</v>
      </c>
      <c r="D729" t="s">
        <v>748</v>
      </c>
      <c r="E729">
        <v>24303845.73</v>
      </c>
      <c r="F729">
        <v>24364273.030000001</v>
      </c>
      <c r="H729">
        <v>1</v>
      </c>
    </row>
    <row r="730" spans="1:8" x14ac:dyDescent="0.2">
      <c r="A730">
        <v>96</v>
      </c>
      <c r="B730" t="s">
        <v>73</v>
      </c>
      <c r="C730" t="s">
        <v>748</v>
      </c>
      <c r="D730" t="s">
        <v>748</v>
      </c>
      <c r="E730">
        <v>9300000</v>
      </c>
      <c r="F730">
        <v>9604557.5099999998</v>
      </c>
      <c r="G730">
        <v>1</v>
      </c>
    </row>
    <row r="731" spans="1:8" x14ac:dyDescent="0.2">
      <c r="A731">
        <v>28</v>
      </c>
      <c r="B731" t="s">
        <v>73</v>
      </c>
      <c r="C731" t="s">
        <v>842</v>
      </c>
      <c r="D731" t="s">
        <v>842</v>
      </c>
      <c r="E731">
        <v>10847666.6666667</v>
      </c>
      <c r="F731">
        <v>11165924.1366667</v>
      </c>
      <c r="G731">
        <v>3</v>
      </c>
    </row>
    <row r="732" spans="1:8" x14ac:dyDescent="0.2">
      <c r="A732">
        <v>93</v>
      </c>
      <c r="B732" t="s">
        <v>73</v>
      </c>
      <c r="C732" t="s">
        <v>842</v>
      </c>
      <c r="D732" t="s">
        <v>842</v>
      </c>
      <c r="E732">
        <v>9234000</v>
      </c>
      <c r="F732">
        <v>9600000</v>
      </c>
      <c r="G732">
        <v>1</v>
      </c>
    </row>
    <row r="733" spans="1:8" x14ac:dyDescent="0.2">
      <c r="A733">
        <v>116</v>
      </c>
      <c r="B733" t="s">
        <v>73</v>
      </c>
      <c r="C733" t="s">
        <v>842</v>
      </c>
      <c r="D733" t="s">
        <v>842</v>
      </c>
      <c r="E733">
        <v>9273000</v>
      </c>
      <c r="F733">
        <v>9466708.0800000001</v>
      </c>
      <c r="G733">
        <v>1</v>
      </c>
    </row>
    <row r="734" spans="1:8" x14ac:dyDescent="0.2">
      <c r="A734">
        <v>32</v>
      </c>
      <c r="B734" t="s">
        <v>73</v>
      </c>
      <c r="C734" t="s">
        <v>842</v>
      </c>
      <c r="D734" t="s">
        <v>842</v>
      </c>
      <c r="E734">
        <v>9290000</v>
      </c>
      <c r="F734">
        <v>13320181.82</v>
      </c>
      <c r="G734">
        <v>2</v>
      </c>
    </row>
    <row r="735" spans="1:8" x14ac:dyDescent="0.2">
      <c r="A735">
        <v>32</v>
      </c>
      <c r="B735" t="s">
        <v>73</v>
      </c>
      <c r="C735" t="s">
        <v>842</v>
      </c>
      <c r="D735" t="s">
        <v>842</v>
      </c>
      <c r="E735">
        <v>9174000</v>
      </c>
      <c r="F735">
        <v>13757545.970000001</v>
      </c>
      <c r="G735">
        <v>2</v>
      </c>
    </row>
    <row r="736" spans="1:8" x14ac:dyDescent="0.2">
      <c r="A736">
        <v>4</v>
      </c>
      <c r="B736" t="s">
        <v>11</v>
      </c>
      <c r="C736" t="s">
        <v>95</v>
      </c>
      <c r="D736" t="s">
        <v>1030</v>
      </c>
      <c r="E736">
        <v>9300000</v>
      </c>
      <c r="F736">
        <v>9600000</v>
      </c>
      <c r="G736">
        <v>1</v>
      </c>
    </row>
    <row r="737" spans="1:8" x14ac:dyDescent="0.2">
      <c r="A737">
        <v>4</v>
      </c>
      <c r="B737" t="s">
        <v>11</v>
      </c>
      <c r="C737" t="s">
        <v>95</v>
      </c>
      <c r="D737" t="s">
        <v>1030</v>
      </c>
      <c r="E737">
        <v>9195000</v>
      </c>
      <c r="F737">
        <v>9600000</v>
      </c>
      <c r="G737">
        <v>1</v>
      </c>
    </row>
    <row r="738" spans="1:8" x14ac:dyDescent="0.2">
      <c r="A738">
        <v>93</v>
      </c>
      <c r="B738" t="s">
        <v>11</v>
      </c>
      <c r="C738" t="s">
        <v>95</v>
      </c>
      <c r="D738" t="s">
        <v>1030</v>
      </c>
      <c r="E738">
        <v>15556615</v>
      </c>
      <c r="F738">
        <v>15714175</v>
      </c>
      <c r="H738">
        <v>1</v>
      </c>
    </row>
    <row r="739" spans="1:8" x14ac:dyDescent="0.2">
      <c r="A739">
        <v>4</v>
      </c>
      <c r="B739" t="s">
        <v>11</v>
      </c>
      <c r="C739" t="s">
        <v>95</v>
      </c>
      <c r="D739" t="s">
        <v>1039</v>
      </c>
      <c r="E739">
        <v>9300000</v>
      </c>
      <c r="F739">
        <v>9600000</v>
      </c>
      <c r="G739">
        <v>1</v>
      </c>
    </row>
    <row r="740" spans="1:8" x14ac:dyDescent="0.2">
      <c r="A740">
        <v>4</v>
      </c>
      <c r="B740" t="s">
        <v>11</v>
      </c>
      <c r="C740" t="s">
        <v>883</v>
      </c>
      <c r="D740" t="s">
        <v>1040</v>
      </c>
      <c r="E740">
        <v>9300000</v>
      </c>
      <c r="F740">
        <v>9600000</v>
      </c>
      <c r="G740">
        <v>1</v>
      </c>
    </row>
    <row r="741" spans="1:8" x14ac:dyDescent="0.2">
      <c r="A741">
        <v>4</v>
      </c>
      <c r="B741" t="s">
        <v>11</v>
      </c>
      <c r="C741" t="s">
        <v>883</v>
      </c>
      <c r="D741" t="s">
        <v>1040</v>
      </c>
      <c r="E741">
        <v>22324838.100000001</v>
      </c>
      <c r="F741">
        <v>22324838.100000001</v>
      </c>
      <c r="H741">
        <v>1</v>
      </c>
    </row>
    <row r="742" spans="1:8" x14ac:dyDescent="0.2">
      <c r="A742">
        <v>93</v>
      </c>
      <c r="B742" t="s">
        <v>11</v>
      </c>
      <c r="C742" t="s">
        <v>883</v>
      </c>
      <c r="D742" t="s">
        <v>1040</v>
      </c>
      <c r="E742">
        <v>9286000</v>
      </c>
      <c r="F742">
        <v>15780000</v>
      </c>
      <c r="G742">
        <v>1</v>
      </c>
    </row>
    <row r="743" spans="1:8" x14ac:dyDescent="0.2">
      <c r="A743">
        <v>93</v>
      </c>
      <c r="B743" t="s">
        <v>11</v>
      </c>
      <c r="C743" t="s">
        <v>883</v>
      </c>
      <c r="D743" t="s">
        <v>1040</v>
      </c>
      <c r="E743">
        <v>9043000</v>
      </c>
      <c r="F743">
        <v>9650000</v>
      </c>
      <c r="G743">
        <v>1</v>
      </c>
    </row>
    <row r="744" spans="1:8" x14ac:dyDescent="0.2">
      <c r="A744">
        <v>96</v>
      </c>
      <c r="B744" t="s">
        <v>11</v>
      </c>
      <c r="C744" t="s">
        <v>883</v>
      </c>
      <c r="D744" t="s">
        <v>1040</v>
      </c>
      <c r="E744">
        <v>9201000</v>
      </c>
      <c r="F744">
        <v>9806929.3000000007</v>
      </c>
      <c r="G744">
        <v>1</v>
      </c>
    </row>
    <row r="745" spans="1:8" x14ac:dyDescent="0.2">
      <c r="A745">
        <v>4</v>
      </c>
      <c r="B745" t="s">
        <v>12</v>
      </c>
      <c r="C745" t="s">
        <v>884</v>
      </c>
      <c r="D745" t="s">
        <v>1041</v>
      </c>
      <c r="E745">
        <v>7741000</v>
      </c>
      <c r="F745">
        <v>49700000</v>
      </c>
      <c r="G745">
        <v>1</v>
      </c>
    </row>
    <row r="746" spans="1:8" x14ac:dyDescent="0.2">
      <c r="A746">
        <v>93</v>
      </c>
      <c r="B746" t="s">
        <v>11</v>
      </c>
      <c r="C746" t="s">
        <v>83</v>
      </c>
      <c r="D746" t="s">
        <v>1042</v>
      </c>
      <c r="E746">
        <v>8371000</v>
      </c>
      <c r="F746">
        <v>20724581.73</v>
      </c>
      <c r="G746">
        <v>1</v>
      </c>
    </row>
    <row r="747" spans="1:8" x14ac:dyDescent="0.2">
      <c r="A747">
        <v>22</v>
      </c>
      <c r="B747" t="s">
        <v>103</v>
      </c>
      <c r="C747" t="s">
        <v>755</v>
      </c>
      <c r="D747" t="s">
        <v>1043</v>
      </c>
      <c r="E747">
        <v>7930500</v>
      </c>
      <c r="F747">
        <v>33380500</v>
      </c>
      <c r="G747">
        <v>2</v>
      </c>
    </row>
    <row r="748" spans="1:8" x14ac:dyDescent="0.2">
      <c r="A748">
        <v>92</v>
      </c>
      <c r="B748" t="s">
        <v>103</v>
      </c>
      <c r="C748" t="s">
        <v>755</v>
      </c>
      <c r="D748" t="s">
        <v>1043</v>
      </c>
      <c r="E748">
        <v>10594000</v>
      </c>
      <c r="F748">
        <v>11881500</v>
      </c>
      <c r="G748">
        <v>2</v>
      </c>
    </row>
    <row r="749" spans="1:8" x14ac:dyDescent="0.2">
      <c r="A749">
        <v>92</v>
      </c>
      <c r="B749" t="s">
        <v>103</v>
      </c>
      <c r="C749" t="s">
        <v>755</v>
      </c>
      <c r="D749" t="s">
        <v>1043</v>
      </c>
      <c r="E749">
        <v>9101500</v>
      </c>
      <c r="F749">
        <v>17454500</v>
      </c>
      <c r="G749">
        <v>2</v>
      </c>
    </row>
    <row r="750" spans="1:8" x14ac:dyDescent="0.2">
      <c r="A750">
        <v>93</v>
      </c>
      <c r="B750" t="s">
        <v>11</v>
      </c>
      <c r="C750" t="s">
        <v>11</v>
      </c>
      <c r="D750" t="s">
        <v>11</v>
      </c>
      <c r="E750">
        <v>7112000</v>
      </c>
      <c r="F750">
        <v>42550000</v>
      </c>
      <c r="G750">
        <v>1</v>
      </c>
    </row>
    <row r="751" spans="1:8" x14ac:dyDescent="0.2">
      <c r="A751">
        <v>117</v>
      </c>
      <c r="B751" t="s">
        <v>11</v>
      </c>
      <c r="C751" t="s">
        <v>11</v>
      </c>
      <c r="D751" t="s">
        <v>11</v>
      </c>
      <c r="E751">
        <v>9227000</v>
      </c>
      <c r="F751">
        <v>10831924.4</v>
      </c>
      <c r="G751">
        <v>1</v>
      </c>
    </row>
    <row r="752" spans="1:8" x14ac:dyDescent="0.2">
      <c r="A752">
        <v>93</v>
      </c>
      <c r="B752" t="s">
        <v>11</v>
      </c>
      <c r="C752" t="s">
        <v>11</v>
      </c>
      <c r="D752" t="s">
        <v>1045</v>
      </c>
      <c r="E752">
        <v>7426500</v>
      </c>
      <c r="F752">
        <v>45450000</v>
      </c>
      <c r="G752">
        <v>2</v>
      </c>
    </row>
    <row r="753" spans="1:8" x14ac:dyDescent="0.2">
      <c r="A753">
        <v>27</v>
      </c>
      <c r="B753" t="s">
        <v>11</v>
      </c>
      <c r="C753" t="s">
        <v>11</v>
      </c>
      <c r="D753" t="s">
        <v>1045</v>
      </c>
      <c r="E753">
        <v>8581000</v>
      </c>
      <c r="F753">
        <v>45436000</v>
      </c>
      <c r="G753">
        <v>1</v>
      </c>
    </row>
    <row r="754" spans="1:8" x14ac:dyDescent="0.2">
      <c r="A754">
        <v>93</v>
      </c>
      <c r="B754" t="s">
        <v>73</v>
      </c>
      <c r="C754" t="s">
        <v>767</v>
      </c>
      <c r="D754" t="s">
        <v>767</v>
      </c>
      <c r="E754">
        <v>11621500</v>
      </c>
      <c r="F754">
        <v>16100000</v>
      </c>
      <c r="G754">
        <v>2</v>
      </c>
    </row>
    <row r="755" spans="1:8" x14ac:dyDescent="0.2">
      <c r="A755">
        <v>93</v>
      </c>
      <c r="B755" t="s">
        <v>73</v>
      </c>
      <c r="C755" t="s">
        <v>767</v>
      </c>
      <c r="D755" t="s">
        <v>767</v>
      </c>
      <c r="E755">
        <v>9293000</v>
      </c>
      <c r="F755">
        <v>9600000</v>
      </c>
      <c r="G755">
        <v>1</v>
      </c>
    </row>
    <row r="756" spans="1:8" x14ac:dyDescent="0.2">
      <c r="A756">
        <v>22</v>
      </c>
      <c r="B756" t="s">
        <v>73</v>
      </c>
      <c r="C756" t="s">
        <v>767</v>
      </c>
      <c r="D756" t="s">
        <v>767</v>
      </c>
      <c r="E756">
        <v>8203000</v>
      </c>
      <c r="F756">
        <v>49963002.240000002</v>
      </c>
      <c r="G756">
        <v>1</v>
      </c>
    </row>
    <row r="757" spans="1:8" x14ac:dyDescent="0.2">
      <c r="A757">
        <v>28</v>
      </c>
      <c r="B757" t="s">
        <v>73</v>
      </c>
      <c r="C757" t="s">
        <v>842</v>
      </c>
      <c r="D757" t="s">
        <v>1047</v>
      </c>
      <c r="E757">
        <v>9300000</v>
      </c>
      <c r="F757">
        <v>9587840</v>
      </c>
      <c r="G757">
        <v>1</v>
      </c>
    </row>
    <row r="758" spans="1:8" x14ac:dyDescent="0.2">
      <c r="A758">
        <v>28</v>
      </c>
      <c r="B758" t="s">
        <v>73</v>
      </c>
      <c r="C758" t="s">
        <v>842</v>
      </c>
      <c r="D758" t="s">
        <v>1047</v>
      </c>
      <c r="E758">
        <v>9286000</v>
      </c>
      <c r="F758">
        <v>9587681.8000000007</v>
      </c>
      <c r="G758">
        <v>1</v>
      </c>
    </row>
    <row r="759" spans="1:8" x14ac:dyDescent="0.2">
      <c r="A759">
        <v>93</v>
      </c>
      <c r="B759" t="s">
        <v>103</v>
      </c>
      <c r="C759" t="s">
        <v>764</v>
      </c>
      <c r="D759" t="s">
        <v>1048</v>
      </c>
      <c r="E759">
        <v>8308000</v>
      </c>
      <c r="F759">
        <v>29469841.565000001</v>
      </c>
      <c r="G759">
        <v>2</v>
      </c>
    </row>
    <row r="760" spans="1:8" x14ac:dyDescent="0.2">
      <c r="A760">
        <v>32</v>
      </c>
      <c r="B760" t="s">
        <v>73</v>
      </c>
      <c r="C760" t="s">
        <v>842</v>
      </c>
      <c r="D760" t="s">
        <v>1049</v>
      </c>
      <c r="E760">
        <v>9127000</v>
      </c>
      <c r="F760">
        <v>9890291.6500000004</v>
      </c>
      <c r="G760">
        <v>1</v>
      </c>
    </row>
    <row r="761" spans="1:8" x14ac:dyDescent="0.2">
      <c r="A761">
        <v>93</v>
      </c>
      <c r="B761" t="s">
        <v>103</v>
      </c>
      <c r="C761" t="s">
        <v>1050</v>
      </c>
      <c r="D761" t="s">
        <v>1051</v>
      </c>
      <c r="E761">
        <v>30704666.84</v>
      </c>
      <c r="F761">
        <v>30782963.16</v>
      </c>
      <c r="H761">
        <v>1</v>
      </c>
    </row>
    <row r="762" spans="1:8" x14ac:dyDescent="0.2">
      <c r="A762">
        <v>117</v>
      </c>
      <c r="B762" t="s">
        <v>11</v>
      </c>
      <c r="C762" t="s">
        <v>757</v>
      </c>
      <c r="D762" t="s">
        <v>1052</v>
      </c>
      <c r="E762">
        <v>8917000</v>
      </c>
      <c r="F762">
        <v>9511000</v>
      </c>
      <c r="G762">
        <v>1</v>
      </c>
    </row>
    <row r="763" spans="1:8" x14ac:dyDescent="0.2">
      <c r="A763">
        <v>93</v>
      </c>
      <c r="B763" t="s">
        <v>74</v>
      </c>
      <c r="C763" t="s">
        <v>74</v>
      </c>
      <c r="D763" t="s">
        <v>1053</v>
      </c>
      <c r="E763">
        <v>9300000</v>
      </c>
      <c r="F763">
        <v>9600004.4000000004</v>
      </c>
      <c r="G763">
        <v>1</v>
      </c>
    </row>
    <row r="764" spans="1:8" x14ac:dyDescent="0.2">
      <c r="A764">
        <v>117</v>
      </c>
      <c r="B764" t="s">
        <v>103</v>
      </c>
      <c r="C764" t="s">
        <v>1044</v>
      </c>
      <c r="D764" t="s">
        <v>1054</v>
      </c>
      <c r="E764">
        <v>4500500</v>
      </c>
      <c r="F764">
        <v>9511293.75</v>
      </c>
      <c r="G764">
        <v>2</v>
      </c>
    </row>
    <row r="765" spans="1:8" x14ac:dyDescent="0.2">
      <c r="A765">
        <v>101</v>
      </c>
      <c r="B765" t="s">
        <v>103</v>
      </c>
      <c r="C765" t="s">
        <v>944</v>
      </c>
      <c r="D765" t="s">
        <v>1055</v>
      </c>
      <c r="E765">
        <v>28087962.77</v>
      </c>
      <c r="F765">
        <v>28415925.539999999</v>
      </c>
      <c r="H765">
        <v>1</v>
      </c>
    </row>
    <row r="766" spans="1:8" x14ac:dyDescent="0.2">
      <c r="A766">
        <v>93</v>
      </c>
      <c r="B766" t="s">
        <v>73</v>
      </c>
      <c r="C766" t="s">
        <v>767</v>
      </c>
      <c r="D766" t="s">
        <v>1056</v>
      </c>
      <c r="E766">
        <v>9270000</v>
      </c>
      <c r="F766">
        <v>9520139.6899999995</v>
      </c>
      <c r="G766">
        <v>1</v>
      </c>
    </row>
    <row r="767" spans="1:8" x14ac:dyDescent="0.2">
      <c r="A767">
        <v>108</v>
      </c>
      <c r="B767" t="s">
        <v>12</v>
      </c>
      <c r="C767" t="s">
        <v>833</v>
      </c>
      <c r="D767" t="s">
        <v>1056</v>
      </c>
      <c r="E767">
        <v>9300000</v>
      </c>
      <c r="F767">
        <v>9530000</v>
      </c>
      <c r="G767">
        <v>1</v>
      </c>
    </row>
    <row r="768" spans="1:8" x14ac:dyDescent="0.2">
      <c r="A768">
        <v>4</v>
      </c>
      <c r="B768" t="s">
        <v>103</v>
      </c>
      <c r="C768" t="s">
        <v>103</v>
      </c>
      <c r="D768" t="s">
        <v>1057</v>
      </c>
      <c r="E768">
        <v>8413000</v>
      </c>
      <c r="F768">
        <v>37813000</v>
      </c>
      <c r="G768">
        <v>1</v>
      </c>
    </row>
    <row r="769" spans="1:8" x14ac:dyDescent="0.2">
      <c r="A769">
        <v>4</v>
      </c>
      <c r="B769" t="s">
        <v>103</v>
      </c>
      <c r="C769" t="s">
        <v>103</v>
      </c>
      <c r="D769" t="s">
        <v>1057</v>
      </c>
      <c r="E769">
        <v>9300000</v>
      </c>
      <c r="F769">
        <v>9600000</v>
      </c>
      <c r="G769">
        <v>1</v>
      </c>
    </row>
    <row r="770" spans="1:8" x14ac:dyDescent="0.2">
      <c r="A770">
        <v>93</v>
      </c>
      <c r="B770" t="s">
        <v>73</v>
      </c>
      <c r="C770" t="s">
        <v>620</v>
      </c>
      <c r="D770" t="s">
        <v>1058</v>
      </c>
      <c r="E770">
        <v>9260000</v>
      </c>
      <c r="F770">
        <v>9800000</v>
      </c>
      <c r="G770">
        <v>1</v>
      </c>
    </row>
    <row r="771" spans="1:8" x14ac:dyDescent="0.2">
      <c r="A771">
        <v>93</v>
      </c>
      <c r="B771" t="s">
        <v>73</v>
      </c>
      <c r="C771" t="s">
        <v>620</v>
      </c>
      <c r="D771" t="s">
        <v>1058</v>
      </c>
      <c r="E771">
        <v>18607268.02</v>
      </c>
      <c r="F771">
        <v>18908536.039999999</v>
      </c>
      <c r="H771">
        <v>1</v>
      </c>
    </row>
    <row r="772" spans="1:8" x14ac:dyDescent="0.2">
      <c r="A772">
        <v>101</v>
      </c>
      <c r="B772" t="s">
        <v>73</v>
      </c>
      <c r="C772" t="s">
        <v>620</v>
      </c>
      <c r="D772" t="s">
        <v>1058</v>
      </c>
      <c r="E772">
        <v>9300000</v>
      </c>
      <c r="F772">
        <v>9557000</v>
      </c>
      <c r="G772">
        <v>1</v>
      </c>
    </row>
    <row r="773" spans="1:8" x14ac:dyDescent="0.2">
      <c r="A773">
        <v>4</v>
      </c>
      <c r="B773" t="s">
        <v>105</v>
      </c>
      <c r="C773" t="s">
        <v>486</v>
      </c>
      <c r="D773" t="s">
        <v>1059</v>
      </c>
      <c r="E773">
        <v>11625000</v>
      </c>
      <c r="F773">
        <v>11875000</v>
      </c>
      <c r="G773">
        <v>2</v>
      </c>
    </row>
    <row r="774" spans="1:8" x14ac:dyDescent="0.2">
      <c r="A774">
        <v>87</v>
      </c>
      <c r="B774" t="s">
        <v>105</v>
      </c>
      <c r="C774" t="s">
        <v>486</v>
      </c>
      <c r="D774" t="s">
        <v>1059</v>
      </c>
      <c r="E774">
        <v>9290000</v>
      </c>
      <c r="F774">
        <v>9606024.2899999991</v>
      </c>
      <c r="G774">
        <v>2</v>
      </c>
    </row>
    <row r="775" spans="1:8" x14ac:dyDescent="0.2">
      <c r="A775">
        <v>4</v>
      </c>
      <c r="B775" t="s">
        <v>73</v>
      </c>
      <c r="C775" t="s">
        <v>748</v>
      </c>
      <c r="D775" t="s">
        <v>1060</v>
      </c>
      <c r="E775">
        <v>9300000</v>
      </c>
      <c r="F775">
        <v>9600000</v>
      </c>
      <c r="G775">
        <v>1</v>
      </c>
    </row>
    <row r="776" spans="1:8" x14ac:dyDescent="0.2">
      <c r="A776">
        <v>116</v>
      </c>
      <c r="B776" t="s">
        <v>73</v>
      </c>
      <c r="C776" t="s">
        <v>748</v>
      </c>
      <c r="D776" t="s">
        <v>1060</v>
      </c>
      <c r="E776">
        <v>6975000</v>
      </c>
      <c r="F776">
        <v>14200062.119999999</v>
      </c>
      <c r="G776">
        <v>2</v>
      </c>
    </row>
    <row r="777" spans="1:8" x14ac:dyDescent="0.2">
      <c r="A777">
        <v>4</v>
      </c>
      <c r="B777" t="s">
        <v>74</v>
      </c>
      <c r="C777" t="s">
        <v>72</v>
      </c>
      <c r="D777" t="s">
        <v>1061</v>
      </c>
      <c r="E777">
        <v>9300000</v>
      </c>
      <c r="F777">
        <v>9600000</v>
      </c>
      <c r="G777">
        <v>1</v>
      </c>
    </row>
    <row r="778" spans="1:8" x14ac:dyDescent="0.2">
      <c r="A778">
        <v>4</v>
      </c>
      <c r="B778" t="s">
        <v>74</v>
      </c>
      <c r="C778" t="s">
        <v>72</v>
      </c>
      <c r="D778" t="s">
        <v>1061</v>
      </c>
      <c r="E778">
        <v>9300000</v>
      </c>
      <c r="F778">
        <v>9600000</v>
      </c>
      <c r="G778">
        <v>1</v>
      </c>
    </row>
    <row r="779" spans="1:8" x14ac:dyDescent="0.2">
      <c r="A779">
        <v>28</v>
      </c>
      <c r="B779" t="s">
        <v>74</v>
      </c>
      <c r="C779" t="s">
        <v>72</v>
      </c>
      <c r="D779" t="s">
        <v>1061</v>
      </c>
      <c r="E779">
        <v>9300000</v>
      </c>
      <c r="F779">
        <v>9571842.5299999993</v>
      </c>
      <c r="G779">
        <v>1</v>
      </c>
    </row>
    <row r="780" spans="1:8" x14ac:dyDescent="0.2">
      <c r="A780">
        <v>105</v>
      </c>
      <c r="B780" t="s">
        <v>74</v>
      </c>
      <c r="C780" t="s">
        <v>72</v>
      </c>
      <c r="D780" t="s">
        <v>1061</v>
      </c>
      <c r="E780">
        <v>9247000</v>
      </c>
      <c r="F780">
        <v>9599973.5399999991</v>
      </c>
      <c r="G780">
        <v>1</v>
      </c>
    </row>
    <row r="781" spans="1:8" x14ac:dyDescent="0.2">
      <c r="A781">
        <v>28</v>
      </c>
      <c r="B781" t="s">
        <v>11</v>
      </c>
      <c r="C781" t="s">
        <v>763</v>
      </c>
      <c r="D781" t="s">
        <v>1062</v>
      </c>
      <c r="E781">
        <v>9300000</v>
      </c>
      <c r="F781">
        <v>9606025.0299999993</v>
      </c>
      <c r="G781">
        <v>1</v>
      </c>
    </row>
    <row r="782" spans="1:8" x14ac:dyDescent="0.2">
      <c r="A782">
        <v>28</v>
      </c>
      <c r="B782" t="s">
        <v>73</v>
      </c>
      <c r="C782" t="s">
        <v>86</v>
      </c>
      <c r="D782" t="s">
        <v>1063</v>
      </c>
      <c r="E782">
        <v>9300000</v>
      </c>
      <c r="F782">
        <v>9606025.0299999993</v>
      </c>
      <c r="G782">
        <v>1</v>
      </c>
    </row>
    <row r="783" spans="1:8" x14ac:dyDescent="0.2">
      <c r="A783">
        <v>101</v>
      </c>
      <c r="B783" t="s">
        <v>12</v>
      </c>
      <c r="C783" t="s">
        <v>85</v>
      </c>
      <c r="D783" t="s">
        <v>1064</v>
      </c>
      <c r="E783">
        <v>9300000</v>
      </c>
      <c r="F783">
        <v>9542000</v>
      </c>
      <c r="G783">
        <v>2</v>
      </c>
    </row>
    <row r="784" spans="1:8" x14ac:dyDescent="0.2">
      <c r="A784">
        <v>22</v>
      </c>
      <c r="B784" t="s">
        <v>12</v>
      </c>
      <c r="C784" t="s">
        <v>85</v>
      </c>
      <c r="D784" t="s">
        <v>1064</v>
      </c>
      <c r="E784">
        <v>20105946.640000001</v>
      </c>
      <c r="F784">
        <v>20105946.640000001</v>
      </c>
      <c r="H784">
        <v>2</v>
      </c>
    </row>
    <row r="785" spans="1:8" x14ac:dyDescent="0.2">
      <c r="A785">
        <v>28</v>
      </c>
      <c r="B785" t="s">
        <v>73</v>
      </c>
      <c r="C785" t="s">
        <v>842</v>
      </c>
      <c r="D785" t="s">
        <v>1065</v>
      </c>
      <c r="E785">
        <v>9300000</v>
      </c>
      <c r="F785">
        <v>9606025.0299999993</v>
      </c>
      <c r="G785">
        <v>1</v>
      </c>
    </row>
    <row r="786" spans="1:8" x14ac:dyDescent="0.2">
      <c r="A786">
        <v>32</v>
      </c>
      <c r="B786" t="s">
        <v>73</v>
      </c>
      <c r="C786" t="s">
        <v>842</v>
      </c>
      <c r="D786" t="s">
        <v>1065</v>
      </c>
      <c r="E786">
        <v>13950000</v>
      </c>
      <c r="F786">
        <v>14362517</v>
      </c>
      <c r="G786">
        <v>1</v>
      </c>
    </row>
    <row r="787" spans="1:8" x14ac:dyDescent="0.2">
      <c r="A787">
        <v>27</v>
      </c>
      <c r="B787" t="s">
        <v>11</v>
      </c>
      <c r="C787" t="s">
        <v>829</v>
      </c>
      <c r="D787" t="s">
        <v>1066</v>
      </c>
      <c r="E787">
        <v>7448000</v>
      </c>
      <c r="F787">
        <v>43310000</v>
      </c>
      <c r="G787">
        <v>1</v>
      </c>
    </row>
    <row r="788" spans="1:8" x14ac:dyDescent="0.2">
      <c r="A788">
        <v>4</v>
      </c>
      <c r="B788" t="s">
        <v>73</v>
      </c>
      <c r="C788" t="s">
        <v>519</v>
      </c>
      <c r="D788" t="s">
        <v>1067</v>
      </c>
      <c r="E788">
        <v>9286000</v>
      </c>
      <c r="F788">
        <v>9600000</v>
      </c>
      <c r="G788">
        <v>1</v>
      </c>
    </row>
    <row r="789" spans="1:8" x14ac:dyDescent="0.2">
      <c r="A789">
        <v>4</v>
      </c>
      <c r="B789" t="s">
        <v>103</v>
      </c>
      <c r="C789" t="s">
        <v>828</v>
      </c>
      <c r="D789" t="s">
        <v>1080</v>
      </c>
      <c r="E789">
        <v>9300000</v>
      </c>
      <c r="F789">
        <v>9600000</v>
      </c>
      <c r="G789">
        <v>1</v>
      </c>
    </row>
    <row r="790" spans="1:8" x14ac:dyDescent="0.2">
      <c r="A790">
        <v>4</v>
      </c>
      <c r="B790" t="s">
        <v>103</v>
      </c>
      <c r="C790" t="s">
        <v>828</v>
      </c>
      <c r="D790" t="s">
        <v>1080</v>
      </c>
      <c r="E790">
        <v>9300000</v>
      </c>
      <c r="F790">
        <v>9600000</v>
      </c>
      <c r="G790">
        <v>1</v>
      </c>
    </row>
    <row r="791" spans="1:8" x14ac:dyDescent="0.2">
      <c r="A791">
        <v>4</v>
      </c>
      <c r="B791" t="s">
        <v>103</v>
      </c>
      <c r="C791" t="s">
        <v>944</v>
      </c>
      <c r="D791" t="s">
        <v>1081</v>
      </c>
      <c r="E791">
        <v>9293000</v>
      </c>
      <c r="F791">
        <v>9600000</v>
      </c>
      <c r="G791">
        <v>1</v>
      </c>
    </row>
    <row r="792" spans="1:8" x14ac:dyDescent="0.2">
      <c r="A792">
        <v>4</v>
      </c>
      <c r="B792" t="s">
        <v>103</v>
      </c>
      <c r="C792" t="s">
        <v>1082</v>
      </c>
      <c r="D792" t="s">
        <v>1083</v>
      </c>
      <c r="E792">
        <v>9300000</v>
      </c>
      <c r="F792">
        <v>9600000</v>
      </c>
      <c r="G792">
        <v>1</v>
      </c>
    </row>
    <row r="793" spans="1:8" x14ac:dyDescent="0.2">
      <c r="A793">
        <v>4</v>
      </c>
      <c r="B793" t="s">
        <v>103</v>
      </c>
      <c r="C793" t="s">
        <v>1082</v>
      </c>
      <c r="D793" t="s">
        <v>1083</v>
      </c>
      <c r="E793">
        <v>24393750</v>
      </c>
      <c r="F793">
        <v>24562500</v>
      </c>
      <c r="H793">
        <v>1</v>
      </c>
    </row>
    <row r="794" spans="1:8" x14ac:dyDescent="0.2">
      <c r="A794">
        <v>4</v>
      </c>
      <c r="B794" t="s">
        <v>103</v>
      </c>
      <c r="C794" t="s">
        <v>762</v>
      </c>
      <c r="D794" t="s">
        <v>1084</v>
      </c>
      <c r="E794">
        <v>6975000</v>
      </c>
      <c r="F794">
        <v>11825000</v>
      </c>
      <c r="G794">
        <v>2</v>
      </c>
    </row>
    <row r="795" spans="1:8" x14ac:dyDescent="0.2">
      <c r="A795">
        <v>4</v>
      </c>
      <c r="B795" t="s">
        <v>103</v>
      </c>
      <c r="C795" t="s">
        <v>762</v>
      </c>
      <c r="D795" t="s">
        <v>1085</v>
      </c>
      <c r="E795">
        <v>8499500</v>
      </c>
      <c r="F795">
        <v>9600000</v>
      </c>
      <c r="G795">
        <v>2</v>
      </c>
    </row>
    <row r="796" spans="1:8" x14ac:dyDescent="0.2">
      <c r="A796">
        <v>4</v>
      </c>
      <c r="B796" t="s">
        <v>103</v>
      </c>
      <c r="C796" t="s">
        <v>762</v>
      </c>
      <c r="D796" t="s">
        <v>1085</v>
      </c>
      <c r="E796">
        <v>9300000</v>
      </c>
      <c r="F796">
        <v>9600000</v>
      </c>
      <c r="G796">
        <v>1</v>
      </c>
    </row>
    <row r="797" spans="1:8" x14ac:dyDescent="0.2">
      <c r="A797">
        <v>4</v>
      </c>
      <c r="B797" t="s">
        <v>11</v>
      </c>
      <c r="C797" t="s">
        <v>840</v>
      </c>
      <c r="D797" t="s">
        <v>840</v>
      </c>
      <c r="E797">
        <v>8623000</v>
      </c>
      <c r="F797">
        <v>9600000</v>
      </c>
      <c r="G797">
        <v>1</v>
      </c>
    </row>
    <row r="798" spans="1:8" x14ac:dyDescent="0.2">
      <c r="A798">
        <v>93</v>
      </c>
      <c r="B798" t="s">
        <v>11</v>
      </c>
      <c r="C798" t="s">
        <v>840</v>
      </c>
      <c r="D798" t="s">
        <v>840</v>
      </c>
      <c r="E798">
        <v>8917000</v>
      </c>
      <c r="F798">
        <v>35000000</v>
      </c>
      <c r="G798">
        <v>1</v>
      </c>
    </row>
    <row r="799" spans="1:8" x14ac:dyDescent="0.2">
      <c r="A799">
        <v>93</v>
      </c>
      <c r="B799" t="s">
        <v>11</v>
      </c>
      <c r="C799" t="s">
        <v>840</v>
      </c>
      <c r="D799" t="s">
        <v>840</v>
      </c>
      <c r="E799">
        <v>8287000</v>
      </c>
      <c r="F799">
        <v>15800000</v>
      </c>
      <c r="G799">
        <v>1</v>
      </c>
    </row>
    <row r="800" spans="1:8" x14ac:dyDescent="0.2">
      <c r="A800">
        <v>117</v>
      </c>
      <c r="B800" t="s">
        <v>11</v>
      </c>
      <c r="C800" t="s">
        <v>840</v>
      </c>
      <c r="D800" t="s">
        <v>840</v>
      </c>
      <c r="E800">
        <v>6944000</v>
      </c>
      <c r="F800">
        <v>9511293.75</v>
      </c>
      <c r="G800">
        <v>1</v>
      </c>
    </row>
    <row r="801" spans="1:8" x14ac:dyDescent="0.2">
      <c r="A801">
        <v>4</v>
      </c>
      <c r="B801" t="s">
        <v>11</v>
      </c>
      <c r="C801" t="s">
        <v>84</v>
      </c>
      <c r="D801" t="s">
        <v>1086</v>
      </c>
      <c r="E801">
        <v>9300000</v>
      </c>
      <c r="F801">
        <v>9600000</v>
      </c>
      <c r="G801">
        <v>1</v>
      </c>
    </row>
    <row r="802" spans="1:8" x14ac:dyDescent="0.2">
      <c r="A802">
        <v>4</v>
      </c>
      <c r="B802" t="s">
        <v>11</v>
      </c>
      <c r="C802" t="s">
        <v>84</v>
      </c>
      <c r="D802" t="s">
        <v>1086</v>
      </c>
      <c r="E802">
        <v>9275250</v>
      </c>
      <c r="F802">
        <v>9575000</v>
      </c>
      <c r="G802">
        <v>4</v>
      </c>
    </row>
    <row r="803" spans="1:8" x14ac:dyDescent="0.2">
      <c r="A803">
        <v>28</v>
      </c>
      <c r="B803" t="s">
        <v>11</v>
      </c>
      <c r="C803" t="s">
        <v>84</v>
      </c>
      <c r="D803" t="s">
        <v>1086</v>
      </c>
      <c r="E803">
        <v>9247000</v>
      </c>
      <c r="F803">
        <v>9587241.0999999996</v>
      </c>
      <c r="G803">
        <v>1</v>
      </c>
    </row>
    <row r="804" spans="1:8" x14ac:dyDescent="0.2">
      <c r="A804">
        <v>105</v>
      </c>
      <c r="B804" t="s">
        <v>11</v>
      </c>
      <c r="C804" t="s">
        <v>84</v>
      </c>
      <c r="D804" t="s">
        <v>1086</v>
      </c>
      <c r="E804">
        <v>9300000</v>
      </c>
      <c r="F804">
        <v>9599973.5399999991</v>
      </c>
      <c r="G804">
        <v>1</v>
      </c>
    </row>
    <row r="805" spans="1:8" x14ac:dyDescent="0.2">
      <c r="A805">
        <v>4</v>
      </c>
      <c r="B805" t="s">
        <v>12</v>
      </c>
      <c r="C805" t="s">
        <v>376</v>
      </c>
      <c r="D805" t="s">
        <v>1087</v>
      </c>
      <c r="E805">
        <v>9300000</v>
      </c>
      <c r="F805">
        <v>11129653</v>
      </c>
      <c r="G805">
        <v>1</v>
      </c>
    </row>
    <row r="806" spans="1:8" x14ac:dyDescent="0.2">
      <c r="A806">
        <v>96</v>
      </c>
      <c r="B806" t="s">
        <v>12</v>
      </c>
      <c r="C806" t="s">
        <v>376</v>
      </c>
      <c r="D806" t="s">
        <v>1087</v>
      </c>
      <c r="E806">
        <v>9300000</v>
      </c>
      <c r="F806">
        <v>9591198.6999999993</v>
      </c>
      <c r="G806">
        <v>1</v>
      </c>
    </row>
    <row r="807" spans="1:8" x14ac:dyDescent="0.2">
      <c r="A807">
        <v>4</v>
      </c>
      <c r="B807" t="s">
        <v>12</v>
      </c>
      <c r="C807" t="s">
        <v>85</v>
      </c>
      <c r="D807" t="s">
        <v>1088</v>
      </c>
      <c r="E807">
        <v>7750000</v>
      </c>
      <c r="F807">
        <v>12700000</v>
      </c>
      <c r="G807">
        <v>3</v>
      </c>
    </row>
    <row r="808" spans="1:8" x14ac:dyDescent="0.2">
      <c r="A808">
        <v>93</v>
      </c>
      <c r="B808" t="s">
        <v>12</v>
      </c>
      <c r="C808" t="s">
        <v>85</v>
      </c>
      <c r="D808" t="s">
        <v>1088</v>
      </c>
      <c r="E808">
        <v>9267000</v>
      </c>
      <c r="F808">
        <v>9500004.6300000008</v>
      </c>
      <c r="G808">
        <v>1</v>
      </c>
    </row>
    <row r="809" spans="1:8" x14ac:dyDescent="0.2">
      <c r="A809">
        <v>4</v>
      </c>
      <c r="B809" t="s">
        <v>12</v>
      </c>
      <c r="C809" t="s">
        <v>833</v>
      </c>
      <c r="D809" t="s">
        <v>1089</v>
      </c>
      <c r="E809">
        <v>9300000</v>
      </c>
      <c r="F809">
        <v>9600000</v>
      </c>
      <c r="G809">
        <v>1</v>
      </c>
    </row>
    <row r="810" spans="1:8" x14ac:dyDescent="0.2">
      <c r="A810">
        <v>87</v>
      </c>
      <c r="B810" t="s">
        <v>12</v>
      </c>
      <c r="C810" t="s">
        <v>833</v>
      </c>
      <c r="D810" t="s">
        <v>1089</v>
      </c>
      <c r="E810">
        <v>9286000</v>
      </c>
      <c r="F810">
        <v>9606024.2899999991</v>
      </c>
      <c r="G810">
        <v>1</v>
      </c>
    </row>
    <row r="811" spans="1:8" x14ac:dyDescent="0.2">
      <c r="A811">
        <v>93</v>
      </c>
      <c r="B811" t="s">
        <v>12</v>
      </c>
      <c r="C811" t="s">
        <v>833</v>
      </c>
      <c r="D811" t="s">
        <v>1089</v>
      </c>
      <c r="E811">
        <v>6975000</v>
      </c>
      <c r="F811">
        <v>13977045</v>
      </c>
      <c r="G811">
        <v>2</v>
      </c>
    </row>
    <row r="812" spans="1:8" x14ac:dyDescent="0.2">
      <c r="A812">
        <v>4</v>
      </c>
      <c r="B812" t="s">
        <v>13</v>
      </c>
      <c r="C812" t="s">
        <v>106</v>
      </c>
      <c r="D812" t="s">
        <v>1090</v>
      </c>
      <c r="E812">
        <v>9153000</v>
      </c>
      <c r="F812">
        <v>9600000.0899999999</v>
      </c>
      <c r="G812">
        <v>3</v>
      </c>
    </row>
    <row r="813" spans="1:8" x14ac:dyDescent="0.2">
      <c r="A813">
        <v>4</v>
      </c>
      <c r="B813" t="s">
        <v>13</v>
      </c>
      <c r="C813" t="s">
        <v>106</v>
      </c>
      <c r="D813" t="s">
        <v>1090</v>
      </c>
      <c r="E813">
        <v>8129250</v>
      </c>
      <c r="F813">
        <v>11900000</v>
      </c>
      <c r="G813">
        <v>4</v>
      </c>
    </row>
    <row r="814" spans="1:8" x14ac:dyDescent="0.2">
      <c r="A814">
        <v>4</v>
      </c>
      <c r="B814" t="s">
        <v>13</v>
      </c>
      <c r="C814" t="s">
        <v>106</v>
      </c>
      <c r="D814" t="s">
        <v>1090</v>
      </c>
      <c r="E814">
        <v>22069753.879999999</v>
      </c>
      <c r="F814">
        <v>22206791.260000002</v>
      </c>
      <c r="H814">
        <v>1</v>
      </c>
    </row>
    <row r="815" spans="1:8" x14ac:dyDescent="0.2">
      <c r="A815">
        <v>28</v>
      </c>
      <c r="B815" t="s">
        <v>13</v>
      </c>
      <c r="C815" t="s">
        <v>106</v>
      </c>
      <c r="D815" t="s">
        <v>1090</v>
      </c>
      <c r="E815">
        <v>10845333.3333333</v>
      </c>
      <c r="F815">
        <v>11198501.470000001</v>
      </c>
      <c r="G815">
        <v>3</v>
      </c>
    </row>
    <row r="816" spans="1:8" x14ac:dyDescent="0.2">
      <c r="A816">
        <v>28</v>
      </c>
      <c r="B816" t="s">
        <v>13</v>
      </c>
      <c r="C816" t="s">
        <v>106</v>
      </c>
      <c r="D816" t="s">
        <v>1090</v>
      </c>
      <c r="E816">
        <v>10034250</v>
      </c>
      <c r="F816">
        <v>10769926.035</v>
      </c>
      <c r="G816">
        <v>4</v>
      </c>
    </row>
    <row r="817" spans="1:8" x14ac:dyDescent="0.2">
      <c r="A817">
        <v>87</v>
      </c>
      <c r="B817" t="s">
        <v>13</v>
      </c>
      <c r="C817" t="s">
        <v>106</v>
      </c>
      <c r="D817" t="s">
        <v>1090</v>
      </c>
      <c r="E817">
        <v>9283500</v>
      </c>
      <c r="F817">
        <v>9620918.1750000007</v>
      </c>
      <c r="G817">
        <v>2</v>
      </c>
    </row>
    <row r="818" spans="1:8" x14ac:dyDescent="0.2">
      <c r="A818">
        <v>93</v>
      </c>
      <c r="B818" t="s">
        <v>13</v>
      </c>
      <c r="C818" t="s">
        <v>106</v>
      </c>
      <c r="D818" t="s">
        <v>1090</v>
      </c>
      <c r="E818">
        <v>9300000</v>
      </c>
      <c r="F818">
        <v>9500000</v>
      </c>
      <c r="G818">
        <v>1</v>
      </c>
    </row>
    <row r="819" spans="1:8" x14ac:dyDescent="0.2">
      <c r="A819">
        <v>93</v>
      </c>
      <c r="B819" t="s">
        <v>13</v>
      </c>
      <c r="C819" t="s">
        <v>106</v>
      </c>
      <c r="D819" t="s">
        <v>1090</v>
      </c>
      <c r="E819">
        <v>18037795</v>
      </c>
      <c r="F819">
        <v>18192850</v>
      </c>
      <c r="H819">
        <v>1</v>
      </c>
    </row>
    <row r="820" spans="1:8" x14ac:dyDescent="0.2">
      <c r="A820">
        <v>27</v>
      </c>
      <c r="B820" t="s">
        <v>13</v>
      </c>
      <c r="C820" t="s">
        <v>106</v>
      </c>
      <c r="D820" t="s">
        <v>1090</v>
      </c>
      <c r="E820">
        <v>9280000</v>
      </c>
      <c r="F820">
        <v>21634000</v>
      </c>
      <c r="G820">
        <v>1</v>
      </c>
    </row>
    <row r="821" spans="1:8" x14ac:dyDescent="0.2">
      <c r="A821">
        <v>101</v>
      </c>
      <c r="B821" t="s">
        <v>13</v>
      </c>
      <c r="C821" t="s">
        <v>106</v>
      </c>
      <c r="D821" t="s">
        <v>1090</v>
      </c>
      <c r="E821">
        <v>8940500</v>
      </c>
      <c r="F821">
        <v>9211500</v>
      </c>
      <c r="G821">
        <v>2</v>
      </c>
    </row>
    <row r="822" spans="1:8" x14ac:dyDescent="0.2">
      <c r="A822">
        <v>22</v>
      </c>
      <c r="B822" t="s">
        <v>13</v>
      </c>
      <c r="C822" t="s">
        <v>106</v>
      </c>
      <c r="D822" t="s">
        <v>1090</v>
      </c>
      <c r="E822">
        <v>8707000</v>
      </c>
      <c r="F822">
        <v>25207000</v>
      </c>
      <c r="G822">
        <v>1</v>
      </c>
    </row>
    <row r="823" spans="1:8" x14ac:dyDescent="0.2">
      <c r="A823">
        <v>121</v>
      </c>
      <c r="B823" t="s">
        <v>13</v>
      </c>
      <c r="C823" t="s">
        <v>106</v>
      </c>
      <c r="D823" t="s">
        <v>1090</v>
      </c>
      <c r="E823">
        <v>9300000</v>
      </c>
      <c r="F823">
        <v>9660135.9000000004</v>
      </c>
      <c r="G823">
        <v>1</v>
      </c>
    </row>
    <row r="824" spans="1:8" x14ac:dyDescent="0.2">
      <c r="A824">
        <v>4</v>
      </c>
      <c r="B824" t="s">
        <v>73</v>
      </c>
      <c r="C824" t="s">
        <v>86</v>
      </c>
      <c r="D824" t="s">
        <v>1091</v>
      </c>
      <c r="E824">
        <v>9300000</v>
      </c>
      <c r="F824">
        <v>9500000</v>
      </c>
      <c r="G824">
        <v>1</v>
      </c>
    </row>
    <row r="825" spans="1:8" x14ac:dyDescent="0.2">
      <c r="A825">
        <v>4</v>
      </c>
      <c r="B825" t="s">
        <v>73</v>
      </c>
      <c r="C825" t="s">
        <v>748</v>
      </c>
      <c r="D825" t="s">
        <v>1092</v>
      </c>
      <c r="E825">
        <v>8875000</v>
      </c>
      <c r="F825">
        <v>9600000.9399999995</v>
      </c>
      <c r="G825">
        <v>1</v>
      </c>
    </row>
    <row r="826" spans="1:8" x14ac:dyDescent="0.2">
      <c r="A826">
        <v>4</v>
      </c>
      <c r="B826" t="s">
        <v>73</v>
      </c>
      <c r="C826" t="s">
        <v>748</v>
      </c>
      <c r="D826" t="s">
        <v>1092</v>
      </c>
      <c r="E826">
        <v>9300000</v>
      </c>
      <c r="F826">
        <v>9600000</v>
      </c>
      <c r="G826">
        <v>1</v>
      </c>
    </row>
    <row r="827" spans="1:8" x14ac:dyDescent="0.2">
      <c r="A827">
        <v>117</v>
      </c>
      <c r="B827" t="s">
        <v>73</v>
      </c>
      <c r="C827" t="s">
        <v>748</v>
      </c>
      <c r="D827" t="s">
        <v>1092</v>
      </c>
      <c r="E827">
        <v>9273000</v>
      </c>
      <c r="F827">
        <v>9551293.75</v>
      </c>
      <c r="G827">
        <v>1</v>
      </c>
    </row>
    <row r="828" spans="1:8" x14ac:dyDescent="0.2">
      <c r="A828">
        <v>4</v>
      </c>
      <c r="B828" t="s">
        <v>74</v>
      </c>
      <c r="C828" t="s">
        <v>97</v>
      </c>
      <c r="D828" t="s">
        <v>1093</v>
      </c>
      <c r="E828">
        <v>7993000</v>
      </c>
      <c r="F828">
        <v>25700000</v>
      </c>
      <c r="G828">
        <v>1</v>
      </c>
    </row>
    <row r="829" spans="1:8" x14ac:dyDescent="0.2">
      <c r="A829">
        <v>4</v>
      </c>
      <c r="B829" t="s">
        <v>74</v>
      </c>
      <c r="C829" t="s">
        <v>97</v>
      </c>
      <c r="D829" t="s">
        <v>1093</v>
      </c>
      <c r="E829">
        <v>9300000</v>
      </c>
      <c r="F829">
        <v>9600000</v>
      </c>
      <c r="G829">
        <v>1</v>
      </c>
    </row>
    <row r="830" spans="1:8" x14ac:dyDescent="0.2">
      <c r="A830">
        <v>28</v>
      </c>
      <c r="B830" t="s">
        <v>74</v>
      </c>
      <c r="C830" t="s">
        <v>97</v>
      </c>
      <c r="D830" t="s">
        <v>1093</v>
      </c>
      <c r="E830">
        <v>9300000</v>
      </c>
      <c r="F830">
        <v>9606025.0299999993</v>
      </c>
      <c r="G830">
        <v>1</v>
      </c>
    </row>
    <row r="831" spans="1:8" x14ac:dyDescent="0.2">
      <c r="A831">
        <v>87</v>
      </c>
      <c r="B831" t="s">
        <v>74</v>
      </c>
      <c r="C831" t="s">
        <v>97</v>
      </c>
      <c r="D831" t="s">
        <v>1093</v>
      </c>
      <c r="E831">
        <v>9273000</v>
      </c>
      <c r="F831">
        <v>9606024.2899999991</v>
      </c>
      <c r="G831">
        <v>1</v>
      </c>
    </row>
    <row r="832" spans="1:8" x14ac:dyDescent="0.2">
      <c r="A832">
        <v>93</v>
      </c>
      <c r="B832" t="s">
        <v>74</v>
      </c>
      <c r="C832" t="s">
        <v>97</v>
      </c>
      <c r="D832" t="s">
        <v>1093</v>
      </c>
      <c r="E832">
        <v>17511582.77</v>
      </c>
      <c r="F832">
        <v>17511582.77</v>
      </c>
      <c r="H832">
        <v>1</v>
      </c>
    </row>
    <row r="833" spans="1:8" x14ac:dyDescent="0.2">
      <c r="A833">
        <v>4</v>
      </c>
      <c r="B833" t="s">
        <v>74</v>
      </c>
      <c r="C833" t="s">
        <v>751</v>
      </c>
      <c r="D833" t="s">
        <v>1094</v>
      </c>
      <c r="E833">
        <v>9295333.3333333302</v>
      </c>
      <c r="F833">
        <v>9580000</v>
      </c>
      <c r="G833">
        <v>3</v>
      </c>
    </row>
    <row r="834" spans="1:8" x14ac:dyDescent="0.2">
      <c r="A834">
        <v>4</v>
      </c>
      <c r="B834" t="s">
        <v>74</v>
      </c>
      <c r="C834" t="s">
        <v>751</v>
      </c>
      <c r="D834" t="s">
        <v>1094</v>
      </c>
      <c r="E834">
        <v>9295800</v>
      </c>
      <c r="F834">
        <v>9600000</v>
      </c>
      <c r="G834">
        <v>5</v>
      </c>
    </row>
    <row r="835" spans="1:8" x14ac:dyDescent="0.2">
      <c r="A835">
        <v>87</v>
      </c>
      <c r="B835" t="s">
        <v>74</v>
      </c>
      <c r="C835" t="s">
        <v>751</v>
      </c>
      <c r="D835" t="s">
        <v>1094</v>
      </c>
      <c r="E835">
        <v>9278000</v>
      </c>
      <c r="F835">
        <v>9479975.6699999999</v>
      </c>
      <c r="G835">
        <v>3</v>
      </c>
    </row>
    <row r="836" spans="1:8" x14ac:dyDescent="0.2">
      <c r="A836">
        <v>93</v>
      </c>
      <c r="B836" t="s">
        <v>74</v>
      </c>
      <c r="C836" t="s">
        <v>751</v>
      </c>
      <c r="D836" t="s">
        <v>1094</v>
      </c>
      <c r="E836">
        <v>9300000</v>
      </c>
      <c r="F836">
        <v>9550000</v>
      </c>
      <c r="G836">
        <v>1</v>
      </c>
    </row>
    <row r="837" spans="1:8" x14ac:dyDescent="0.2">
      <c r="A837">
        <v>93</v>
      </c>
      <c r="B837" t="s">
        <v>74</v>
      </c>
      <c r="C837" t="s">
        <v>751</v>
      </c>
      <c r="D837" t="s">
        <v>1094</v>
      </c>
      <c r="E837">
        <v>14415150</v>
      </c>
      <c r="F837">
        <v>14415150</v>
      </c>
      <c r="H837">
        <v>1</v>
      </c>
    </row>
    <row r="838" spans="1:8" x14ac:dyDescent="0.2">
      <c r="A838">
        <v>93</v>
      </c>
      <c r="B838" t="s">
        <v>74</v>
      </c>
      <c r="C838" t="s">
        <v>751</v>
      </c>
      <c r="D838" t="s">
        <v>1094</v>
      </c>
      <c r="E838">
        <v>15773550</v>
      </c>
      <c r="F838">
        <v>15873550</v>
      </c>
      <c r="H838">
        <v>1</v>
      </c>
    </row>
    <row r="839" spans="1:8" x14ac:dyDescent="0.2">
      <c r="A839">
        <v>88</v>
      </c>
      <c r="B839" t="s">
        <v>74</v>
      </c>
      <c r="C839" t="s">
        <v>751</v>
      </c>
      <c r="D839" t="s">
        <v>1094</v>
      </c>
      <c r="E839">
        <v>8631000</v>
      </c>
      <c r="F839">
        <v>8995754.0600000005</v>
      </c>
      <c r="G839">
        <v>1</v>
      </c>
    </row>
    <row r="840" spans="1:8" x14ac:dyDescent="0.2">
      <c r="A840">
        <v>88</v>
      </c>
      <c r="B840" t="s">
        <v>74</v>
      </c>
      <c r="C840" t="s">
        <v>751</v>
      </c>
      <c r="D840" t="s">
        <v>1094</v>
      </c>
      <c r="E840">
        <v>9213500</v>
      </c>
      <c r="F840">
        <v>9620001.1500000004</v>
      </c>
      <c r="G840">
        <v>2</v>
      </c>
    </row>
    <row r="841" spans="1:8" x14ac:dyDescent="0.2">
      <c r="A841">
        <v>121</v>
      </c>
      <c r="B841" t="s">
        <v>74</v>
      </c>
      <c r="C841" t="s">
        <v>751</v>
      </c>
      <c r="D841" t="s">
        <v>1094</v>
      </c>
      <c r="E841">
        <v>9300000</v>
      </c>
      <c r="F841">
        <v>9645157.5</v>
      </c>
      <c r="G841">
        <v>1</v>
      </c>
    </row>
    <row r="842" spans="1:8" x14ac:dyDescent="0.2">
      <c r="A842">
        <v>4</v>
      </c>
      <c r="B842" t="s">
        <v>105</v>
      </c>
      <c r="C842" t="s">
        <v>105</v>
      </c>
      <c r="D842" t="s">
        <v>1095</v>
      </c>
      <c r="E842">
        <v>13950000</v>
      </c>
      <c r="F842">
        <v>14250000</v>
      </c>
      <c r="G842">
        <v>1</v>
      </c>
    </row>
    <row r="843" spans="1:8" x14ac:dyDescent="0.2">
      <c r="A843">
        <v>4</v>
      </c>
      <c r="B843" t="s">
        <v>105</v>
      </c>
      <c r="C843" t="s">
        <v>835</v>
      </c>
      <c r="D843" t="s">
        <v>1096</v>
      </c>
      <c r="E843">
        <v>8623000</v>
      </c>
      <c r="F843">
        <v>8923000</v>
      </c>
      <c r="G843">
        <v>2</v>
      </c>
    </row>
    <row r="844" spans="1:8" x14ac:dyDescent="0.2">
      <c r="A844">
        <v>4</v>
      </c>
      <c r="B844" t="s">
        <v>105</v>
      </c>
      <c r="C844" t="s">
        <v>835</v>
      </c>
      <c r="D844" t="s">
        <v>1096</v>
      </c>
      <c r="E844">
        <v>6975000</v>
      </c>
      <c r="F844">
        <v>14250000</v>
      </c>
      <c r="G844">
        <v>2</v>
      </c>
    </row>
    <row r="845" spans="1:8" x14ac:dyDescent="0.2">
      <c r="A845">
        <v>87</v>
      </c>
      <c r="B845" t="s">
        <v>105</v>
      </c>
      <c r="C845" t="s">
        <v>835</v>
      </c>
      <c r="D845" t="s">
        <v>1096</v>
      </c>
      <c r="E845">
        <v>9300000</v>
      </c>
      <c r="F845">
        <v>9620622.1799999997</v>
      </c>
      <c r="G845">
        <v>1</v>
      </c>
    </row>
    <row r="846" spans="1:8" x14ac:dyDescent="0.2">
      <c r="A846">
        <v>4</v>
      </c>
      <c r="B846" t="s">
        <v>105</v>
      </c>
      <c r="C846" t="s">
        <v>835</v>
      </c>
      <c r="D846" t="s">
        <v>1097</v>
      </c>
      <c r="E846">
        <v>9300000</v>
      </c>
      <c r="F846">
        <v>9600000</v>
      </c>
      <c r="G846">
        <v>1</v>
      </c>
    </row>
    <row r="847" spans="1:8" x14ac:dyDescent="0.2">
      <c r="A847">
        <v>93</v>
      </c>
      <c r="B847" t="s">
        <v>105</v>
      </c>
      <c r="C847" t="s">
        <v>835</v>
      </c>
      <c r="D847" t="s">
        <v>1097</v>
      </c>
      <c r="E847">
        <v>9085000</v>
      </c>
      <c r="F847">
        <v>14000000</v>
      </c>
      <c r="G847">
        <v>1</v>
      </c>
    </row>
    <row r="848" spans="1:8" x14ac:dyDescent="0.2">
      <c r="A848">
        <v>93</v>
      </c>
      <c r="B848" t="s">
        <v>105</v>
      </c>
      <c r="C848" t="s">
        <v>835</v>
      </c>
      <c r="D848" t="s">
        <v>1097</v>
      </c>
      <c r="E848">
        <v>7657000</v>
      </c>
      <c r="F848">
        <v>15757000</v>
      </c>
      <c r="G848">
        <v>1</v>
      </c>
    </row>
    <row r="849" spans="1:8" x14ac:dyDescent="0.2">
      <c r="A849">
        <v>4</v>
      </c>
      <c r="B849" t="s">
        <v>105</v>
      </c>
      <c r="C849" t="s">
        <v>835</v>
      </c>
      <c r="D849" t="s">
        <v>1098</v>
      </c>
      <c r="E849">
        <v>9271333.3333333302</v>
      </c>
      <c r="F849">
        <v>9600000</v>
      </c>
      <c r="G849">
        <v>3</v>
      </c>
    </row>
    <row r="850" spans="1:8" x14ac:dyDescent="0.2">
      <c r="A850">
        <v>4</v>
      </c>
      <c r="B850" t="s">
        <v>105</v>
      </c>
      <c r="C850" t="s">
        <v>835</v>
      </c>
      <c r="D850" t="s">
        <v>1098</v>
      </c>
      <c r="E850">
        <v>9085000</v>
      </c>
      <c r="F850">
        <v>9469000</v>
      </c>
      <c r="G850">
        <v>1</v>
      </c>
    </row>
    <row r="851" spans="1:8" x14ac:dyDescent="0.2">
      <c r="A851">
        <v>93</v>
      </c>
      <c r="B851" t="s">
        <v>105</v>
      </c>
      <c r="C851" t="s">
        <v>835</v>
      </c>
      <c r="D851" t="s">
        <v>1098</v>
      </c>
      <c r="E851">
        <v>18866917.129999999</v>
      </c>
      <c r="F851">
        <v>18931277.02</v>
      </c>
      <c r="H851">
        <v>1</v>
      </c>
    </row>
    <row r="852" spans="1:8" x14ac:dyDescent="0.2">
      <c r="A852">
        <v>14</v>
      </c>
      <c r="B852" t="s">
        <v>103</v>
      </c>
      <c r="C852" t="s">
        <v>828</v>
      </c>
      <c r="D852" t="s">
        <v>1099</v>
      </c>
      <c r="E852">
        <v>5081000</v>
      </c>
      <c r="F852">
        <v>5309897.8899999997</v>
      </c>
      <c r="G852">
        <v>1</v>
      </c>
    </row>
    <row r="853" spans="1:8" x14ac:dyDescent="0.2">
      <c r="A853">
        <v>93</v>
      </c>
      <c r="B853" t="s">
        <v>103</v>
      </c>
      <c r="C853" t="s">
        <v>828</v>
      </c>
      <c r="D853" t="s">
        <v>1099</v>
      </c>
      <c r="E853">
        <v>8623000</v>
      </c>
      <c r="F853">
        <v>33230000</v>
      </c>
      <c r="G853">
        <v>1</v>
      </c>
    </row>
    <row r="854" spans="1:8" x14ac:dyDescent="0.2">
      <c r="A854">
        <v>93</v>
      </c>
      <c r="B854" t="s">
        <v>103</v>
      </c>
      <c r="C854" t="s">
        <v>828</v>
      </c>
      <c r="D854" t="s">
        <v>1100</v>
      </c>
      <c r="E854">
        <v>25462582.18</v>
      </c>
      <c r="F854">
        <v>25660831.68</v>
      </c>
      <c r="H854">
        <v>1</v>
      </c>
    </row>
    <row r="855" spans="1:8" x14ac:dyDescent="0.2">
      <c r="A855">
        <v>22</v>
      </c>
      <c r="B855" t="s">
        <v>103</v>
      </c>
      <c r="C855" t="s">
        <v>828</v>
      </c>
      <c r="D855" t="s">
        <v>1100</v>
      </c>
      <c r="E855">
        <v>7322000</v>
      </c>
      <c r="F855">
        <v>43667000</v>
      </c>
      <c r="G855">
        <v>1</v>
      </c>
    </row>
    <row r="856" spans="1:8" x14ac:dyDescent="0.2">
      <c r="A856">
        <v>26</v>
      </c>
      <c r="B856" t="s">
        <v>103</v>
      </c>
      <c r="C856" t="s">
        <v>94</v>
      </c>
      <c r="D856" t="s">
        <v>1101</v>
      </c>
      <c r="E856">
        <v>7573000</v>
      </c>
      <c r="F856">
        <v>34709954.649999999</v>
      </c>
      <c r="G856">
        <v>1</v>
      </c>
    </row>
    <row r="857" spans="1:8" x14ac:dyDescent="0.2">
      <c r="A857">
        <v>27</v>
      </c>
      <c r="B857" t="s">
        <v>11</v>
      </c>
      <c r="C857" t="s">
        <v>840</v>
      </c>
      <c r="D857" t="s">
        <v>1102</v>
      </c>
      <c r="E857">
        <v>8833000</v>
      </c>
      <c r="F857">
        <v>25514000</v>
      </c>
      <c r="G857">
        <v>1</v>
      </c>
    </row>
    <row r="858" spans="1:8" x14ac:dyDescent="0.2">
      <c r="A858">
        <v>93</v>
      </c>
      <c r="B858" t="s">
        <v>103</v>
      </c>
      <c r="C858" t="s">
        <v>656</v>
      </c>
      <c r="D858" t="s">
        <v>1103</v>
      </c>
      <c r="E858">
        <v>8833000</v>
      </c>
      <c r="F858">
        <v>31350000</v>
      </c>
      <c r="G858">
        <v>1</v>
      </c>
    </row>
    <row r="859" spans="1:8" x14ac:dyDescent="0.2">
      <c r="A859">
        <v>32</v>
      </c>
      <c r="B859" t="s">
        <v>103</v>
      </c>
      <c r="C859" t="s">
        <v>656</v>
      </c>
      <c r="D859" t="s">
        <v>1103</v>
      </c>
      <c r="E859">
        <v>9280000</v>
      </c>
      <c r="F859">
        <v>11216365.15</v>
      </c>
      <c r="G859">
        <v>1</v>
      </c>
    </row>
    <row r="860" spans="1:8" x14ac:dyDescent="0.2">
      <c r="A860">
        <v>22</v>
      </c>
      <c r="B860" t="s">
        <v>103</v>
      </c>
      <c r="C860" t="s">
        <v>656</v>
      </c>
      <c r="D860" t="s">
        <v>1103</v>
      </c>
      <c r="E860">
        <v>8371000</v>
      </c>
      <c r="F860">
        <v>34431000</v>
      </c>
      <c r="G860">
        <v>1</v>
      </c>
    </row>
    <row r="861" spans="1:8" x14ac:dyDescent="0.2">
      <c r="A861">
        <v>27</v>
      </c>
      <c r="B861" t="s">
        <v>11</v>
      </c>
      <c r="C861" t="s">
        <v>840</v>
      </c>
      <c r="D861" t="s">
        <v>1103</v>
      </c>
      <c r="E861">
        <v>8287000</v>
      </c>
      <c r="F861">
        <v>49641000</v>
      </c>
      <c r="G861">
        <v>1</v>
      </c>
    </row>
    <row r="862" spans="1:8" x14ac:dyDescent="0.2">
      <c r="A862">
        <v>93</v>
      </c>
      <c r="B862" t="s">
        <v>11</v>
      </c>
      <c r="C862" t="s">
        <v>994</v>
      </c>
      <c r="D862" t="s">
        <v>1104</v>
      </c>
      <c r="E862">
        <v>9175000</v>
      </c>
      <c r="F862">
        <v>31415357.82</v>
      </c>
      <c r="G862">
        <v>1</v>
      </c>
    </row>
    <row r="863" spans="1:8" x14ac:dyDescent="0.2">
      <c r="A863">
        <v>27</v>
      </c>
      <c r="B863" t="s">
        <v>11</v>
      </c>
      <c r="C863" t="s">
        <v>994</v>
      </c>
      <c r="D863" t="s">
        <v>1104</v>
      </c>
      <c r="E863">
        <v>8077000</v>
      </c>
      <c r="F863">
        <v>23555000</v>
      </c>
      <c r="G863">
        <v>1</v>
      </c>
    </row>
    <row r="864" spans="1:8" x14ac:dyDescent="0.2">
      <c r="A864">
        <v>27</v>
      </c>
      <c r="B864" t="s">
        <v>12</v>
      </c>
      <c r="C864" t="s">
        <v>12</v>
      </c>
      <c r="D864" t="s">
        <v>1105</v>
      </c>
      <c r="E864">
        <v>9260000</v>
      </c>
      <c r="F864">
        <v>22148000</v>
      </c>
      <c r="G864">
        <v>1</v>
      </c>
    </row>
    <row r="865" spans="1:8" x14ac:dyDescent="0.2">
      <c r="A865">
        <v>27</v>
      </c>
      <c r="B865" t="s">
        <v>13</v>
      </c>
      <c r="C865" t="s">
        <v>1107</v>
      </c>
      <c r="D865" t="s">
        <v>1108</v>
      </c>
      <c r="E865">
        <v>6986000</v>
      </c>
      <c r="F865">
        <v>56548000</v>
      </c>
      <c r="G865">
        <v>1</v>
      </c>
    </row>
    <row r="866" spans="1:8" x14ac:dyDescent="0.2">
      <c r="A866">
        <v>93</v>
      </c>
      <c r="B866" t="s">
        <v>73</v>
      </c>
      <c r="C866" t="s">
        <v>620</v>
      </c>
      <c r="D866" t="s">
        <v>1109</v>
      </c>
      <c r="E866">
        <v>9300000</v>
      </c>
      <c r="F866">
        <v>9750000</v>
      </c>
      <c r="G866">
        <v>1</v>
      </c>
    </row>
    <row r="867" spans="1:8" x14ac:dyDescent="0.2">
      <c r="A867">
        <v>93</v>
      </c>
      <c r="B867" t="s">
        <v>73</v>
      </c>
      <c r="C867" t="s">
        <v>620</v>
      </c>
      <c r="D867" t="s">
        <v>1109</v>
      </c>
      <c r="E867">
        <v>9254000</v>
      </c>
      <c r="F867">
        <v>9750000</v>
      </c>
      <c r="G867">
        <v>2</v>
      </c>
    </row>
    <row r="868" spans="1:8" x14ac:dyDescent="0.2">
      <c r="A868">
        <v>93</v>
      </c>
      <c r="B868" t="s">
        <v>73</v>
      </c>
      <c r="C868" t="s">
        <v>620</v>
      </c>
      <c r="D868" t="s">
        <v>1109</v>
      </c>
      <c r="E868">
        <v>18048376.484999999</v>
      </c>
      <c r="F868">
        <v>18080878.184999999</v>
      </c>
      <c r="H868">
        <v>2</v>
      </c>
    </row>
    <row r="869" spans="1:8" x14ac:dyDescent="0.2">
      <c r="A869">
        <v>27</v>
      </c>
      <c r="B869" t="s">
        <v>73</v>
      </c>
      <c r="C869" t="s">
        <v>620</v>
      </c>
      <c r="D869" t="s">
        <v>1109</v>
      </c>
      <c r="E869">
        <v>9300000</v>
      </c>
      <c r="F869">
        <v>9438287.4600000009</v>
      </c>
      <c r="G869">
        <v>1</v>
      </c>
    </row>
    <row r="870" spans="1:8" x14ac:dyDescent="0.2">
      <c r="A870">
        <v>28</v>
      </c>
      <c r="B870" t="s">
        <v>103</v>
      </c>
      <c r="C870" t="s">
        <v>1110</v>
      </c>
      <c r="D870" t="s">
        <v>1111</v>
      </c>
      <c r="E870">
        <v>9300000</v>
      </c>
      <c r="F870">
        <v>9605719.9299999997</v>
      </c>
      <c r="G870">
        <v>1</v>
      </c>
    </row>
    <row r="871" spans="1:8" x14ac:dyDescent="0.2">
      <c r="A871">
        <v>28</v>
      </c>
      <c r="B871" t="s">
        <v>11</v>
      </c>
      <c r="C871" t="s">
        <v>1112</v>
      </c>
      <c r="D871" t="s">
        <v>1112</v>
      </c>
      <c r="E871">
        <v>9300000</v>
      </c>
      <c r="F871">
        <v>17820263.640000001</v>
      </c>
      <c r="G871">
        <v>1</v>
      </c>
    </row>
    <row r="872" spans="1:8" x14ac:dyDescent="0.2">
      <c r="A872">
        <v>28</v>
      </c>
      <c r="B872" t="s">
        <v>11</v>
      </c>
      <c r="C872" t="s">
        <v>1112</v>
      </c>
      <c r="D872" t="s">
        <v>1113</v>
      </c>
      <c r="E872">
        <v>9300000</v>
      </c>
      <c r="F872">
        <v>9605456.4399999995</v>
      </c>
      <c r="G872">
        <v>1</v>
      </c>
    </row>
    <row r="873" spans="1:8" x14ac:dyDescent="0.2">
      <c r="A873">
        <v>28</v>
      </c>
      <c r="B873" t="s">
        <v>11</v>
      </c>
      <c r="C873" t="s">
        <v>1112</v>
      </c>
      <c r="D873" t="s">
        <v>1114</v>
      </c>
      <c r="E873">
        <v>9300000</v>
      </c>
      <c r="F873">
        <v>9718070.2200000007</v>
      </c>
      <c r="G873">
        <v>1</v>
      </c>
    </row>
    <row r="874" spans="1:8" x14ac:dyDescent="0.2">
      <c r="A874">
        <v>28</v>
      </c>
      <c r="B874" t="s">
        <v>11</v>
      </c>
      <c r="C874" t="s">
        <v>763</v>
      </c>
      <c r="D874" t="s">
        <v>1115</v>
      </c>
      <c r="E874">
        <v>9181666.6666666698</v>
      </c>
      <c r="F874">
        <v>9815776.6466666702</v>
      </c>
      <c r="G874">
        <v>3</v>
      </c>
    </row>
    <row r="875" spans="1:8" x14ac:dyDescent="0.2">
      <c r="A875">
        <v>28</v>
      </c>
      <c r="B875" t="s">
        <v>11</v>
      </c>
      <c r="C875" t="s">
        <v>99</v>
      </c>
      <c r="D875" t="s">
        <v>1116</v>
      </c>
      <c r="E875">
        <v>9300000</v>
      </c>
      <c r="F875">
        <v>9571842.5299999993</v>
      </c>
      <c r="G875">
        <v>1</v>
      </c>
    </row>
    <row r="876" spans="1:8" x14ac:dyDescent="0.2">
      <c r="A876">
        <v>87</v>
      </c>
      <c r="B876" t="s">
        <v>11</v>
      </c>
      <c r="C876" t="s">
        <v>99</v>
      </c>
      <c r="D876" t="s">
        <v>1116</v>
      </c>
      <c r="E876">
        <v>9300000</v>
      </c>
      <c r="F876">
        <v>9606024.2899999991</v>
      </c>
      <c r="G876">
        <v>1</v>
      </c>
    </row>
    <row r="877" spans="1:8" x14ac:dyDescent="0.2">
      <c r="A877">
        <v>93</v>
      </c>
      <c r="B877" t="s">
        <v>11</v>
      </c>
      <c r="C877" t="s">
        <v>99</v>
      </c>
      <c r="D877" t="s">
        <v>1116</v>
      </c>
      <c r="E877">
        <v>14340390</v>
      </c>
      <c r="F877">
        <v>14507700</v>
      </c>
      <c r="H877">
        <v>1</v>
      </c>
    </row>
    <row r="878" spans="1:8" x14ac:dyDescent="0.2">
      <c r="A878">
        <v>22</v>
      </c>
      <c r="B878" t="s">
        <v>11</v>
      </c>
      <c r="C878" t="s">
        <v>99</v>
      </c>
      <c r="D878" t="s">
        <v>1116</v>
      </c>
      <c r="E878">
        <v>22395488.963076901</v>
      </c>
      <c r="F878">
        <v>22395488.963076901</v>
      </c>
      <c r="H878">
        <v>26</v>
      </c>
    </row>
    <row r="879" spans="1:8" x14ac:dyDescent="0.2">
      <c r="A879">
        <v>4</v>
      </c>
      <c r="B879" t="s">
        <v>11</v>
      </c>
      <c r="C879" t="s">
        <v>99</v>
      </c>
      <c r="D879" t="s">
        <v>1117</v>
      </c>
      <c r="E879">
        <v>6975000</v>
      </c>
      <c r="F879">
        <v>11925000</v>
      </c>
      <c r="G879">
        <v>2</v>
      </c>
    </row>
    <row r="880" spans="1:8" x14ac:dyDescent="0.2">
      <c r="A880">
        <v>28</v>
      </c>
      <c r="B880" t="s">
        <v>11</v>
      </c>
      <c r="C880" t="s">
        <v>99</v>
      </c>
      <c r="D880" t="s">
        <v>1117</v>
      </c>
      <c r="E880">
        <v>9286000</v>
      </c>
      <c r="F880">
        <v>9656695.5500000007</v>
      </c>
      <c r="G880">
        <v>1</v>
      </c>
    </row>
    <row r="881" spans="1:8" x14ac:dyDescent="0.2">
      <c r="A881">
        <v>28</v>
      </c>
      <c r="B881" t="s">
        <v>11</v>
      </c>
      <c r="C881" t="s">
        <v>99</v>
      </c>
      <c r="D881" t="s">
        <v>1117</v>
      </c>
      <c r="E881">
        <v>9300000</v>
      </c>
      <c r="F881">
        <v>9606025.0299999993</v>
      </c>
      <c r="G881">
        <v>1</v>
      </c>
    </row>
    <row r="882" spans="1:8" x14ac:dyDescent="0.2">
      <c r="A882">
        <v>28</v>
      </c>
      <c r="B882" t="s">
        <v>73</v>
      </c>
      <c r="C882" t="s">
        <v>841</v>
      </c>
      <c r="D882" t="s">
        <v>1118</v>
      </c>
      <c r="E882">
        <v>9300000</v>
      </c>
      <c r="F882">
        <v>9587840</v>
      </c>
      <c r="G882">
        <v>2</v>
      </c>
    </row>
    <row r="883" spans="1:8" x14ac:dyDescent="0.2">
      <c r="A883">
        <v>28</v>
      </c>
      <c r="B883" t="s">
        <v>73</v>
      </c>
      <c r="C883" t="s">
        <v>841</v>
      </c>
      <c r="D883" t="s">
        <v>1118</v>
      </c>
      <c r="E883">
        <v>9300000</v>
      </c>
      <c r="F883">
        <v>9579841.2650000006</v>
      </c>
      <c r="G883">
        <v>2</v>
      </c>
    </row>
    <row r="884" spans="1:8" x14ac:dyDescent="0.2">
      <c r="A884">
        <v>96</v>
      </c>
      <c r="B884" t="s">
        <v>73</v>
      </c>
      <c r="C884" t="s">
        <v>841</v>
      </c>
      <c r="D884" t="s">
        <v>1118</v>
      </c>
      <c r="E884">
        <v>8543000</v>
      </c>
      <c r="F884">
        <v>9596003.5325000007</v>
      </c>
      <c r="G884">
        <v>4</v>
      </c>
    </row>
    <row r="885" spans="1:8" x14ac:dyDescent="0.2">
      <c r="A885">
        <v>28</v>
      </c>
      <c r="B885" t="s">
        <v>73</v>
      </c>
      <c r="C885" t="s">
        <v>841</v>
      </c>
      <c r="D885" t="s">
        <v>1119</v>
      </c>
      <c r="E885">
        <v>9300000</v>
      </c>
      <c r="F885">
        <v>9606025.0299999993</v>
      </c>
      <c r="G885">
        <v>1</v>
      </c>
    </row>
    <row r="886" spans="1:8" x14ac:dyDescent="0.2">
      <c r="A886">
        <v>28</v>
      </c>
      <c r="B886" t="s">
        <v>73</v>
      </c>
      <c r="C886" t="s">
        <v>841</v>
      </c>
      <c r="D886" t="s">
        <v>1119</v>
      </c>
      <c r="E886">
        <v>9300000</v>
      </c>
      <c r="F886">
        <v>9606025.0299999993</v>
      </c>
      <c r="G886">
        <v>1</v>
      </c>
    </row>
    <row r="887" spans="1:8" x14ac:dyDescent="0.2">
      <c r="A887">
        <v>28</v>
      </c>
      <c r="B887" t="s">
        <v>73</v>
      </c>
      <c r="C887" t="s">
        <v>86</v>
      </c>
      <c r="D887" t="s">
        <v>1120</v>
      </c>
      <c r="E887">
        <v>9300000</v>
      </c>
      <c r="F887">
        <v>9587840</v>
      </c>
      <c r="G887">
        <v>1</v>
      </c>
    </row>
    <row r="888" spans="1:8" x14ac:dyDescent="0.2">
      <c r="A888">
        <v>28</v>
      </c>
      <c r="B888" t="s">
        <v>73</v>
      </c>
      <c r="C888" t="s">
        <v>86</v>
      </c>
      <c r="D888" t="s">
        <v>1120</v>
      </c>
      <c r="E888">
        <v>9300000</v>
      </c>
      <c r="F888">
        <v>9606025.0299999993</v>
      </c>
      <c r="G888">
        <v>2</v>
      </c>
    </row>
    <row r="889" spans="1:8" x14ac:dyDescent="0.2">
      <c r="A889">
        <v>28</v>
      </c>
      <c r="B889" t="s">
        <v>73</v>
      </c>
      <c r="C889" t="s">
        <v>86</v>
      </c>
      <c r="D889" t="s">
        <v>1120</v>
      </c>
      <c r="E889">
        <v>24742648.451818202</v>
      </c>
      <c r="F889">
        <v>24814792.695454501</v>
      </c>
      <c r="H889">
        <v>11</v>
      </c>
    </row>
    <row r="890" spans="1:8" x14ac:dyDescent="0.2">
      <c r="A890">
        <v>28</v>
      </c>
      <c r="B890" t="s">
        <v>74</v>
      </c>
      <c r="C890" t="s">
        <v>87</v>
      </c>
      <c r="D890" t="s">
        <v>1121</v>
      </c>
      <c r="E890">
        <v>9267000</v>
      </c>
      <c r="F890">
        <v>9596559.6150000002</v>
      </c>
      <c r="G890">
        <v>2</v>
      </c>
    </row>
    <row r="891" spans="1:8" x14ac:dyDescent="0.2">
      <c r="A891">
        <v>87</v>
      </c>
      <c r="B891" t="s">
        <v>74</v>
      </c>
      <c r="C891" t="s">
        <v>87</v>
      </c>
      <c r="D891" t="s">
        <v>1121</v>
      </c>
      <c r="E891">
        <v>8827000</v>
      </c>
      <c r="F891">
        <v>13683697.695</v>
      </c>
      <c r="G891">
        <v>2</v>
      </c>
    </row>
    <row r="892" spans="1:8" x14ac:dyDescent="0.2">
      <c r="A892">
        <v>28</v>
      </c>
      <c r="B892" t="s">
        <v>74</v>
      </c>
      <c r="C892" t="s">
        <v>935</v>
      </c>
      <c r="D892" t="s">
        <v>1122</v>
      </c>
      <c r="E892">
        <v>9195000</v>
      </c>
      <c r="F892">
        <v>9604838.5299999993</v>
      </c>
      <c r="G892">
        <v>1</v>
      </c>
    </row>
    <row r="893" spans="1:8" x14ac:dyDescent="0.2">
      <c r="A893">
        <v>93</v>
      </c>
      <c r="B893" t="s">
        <v>11</v>
      </c>
      <c r="C893" t="s">
        <v>104</v>
      </c>
      <c r="D893" t="s">
        <v>1123</v>
      </c>
      <c r="E893">
        <v>8077000</v>
      </c>
      <c r="F893">
        <v>30600000</v>
      </c>
      <c r="G893">
        <v>1</v>
      </c>
    </row>
    <row r="894" spans="1:8" x14ac:dyDescent="0.2">
      <c r="A894">
        <v>32</v>
      </c>
      <c r="B894" t="s">
        <v>11</v>
      </c>
      <c r="C894" t="s">
        <v>104</v>
      </c>
      <c r="D894" t="s">
        <v>1123</v>
      </c>
      <c r="E894">
        <v>9293000</v>
      </c>
      <c r="F894">
        <v>11631648.25</v>
      </c>
      <c r="G894">
        <v>1</v>
      </c>
    </row>
    <row r="895" spans="1:8" x14ac:dyDescent="0.2">
      <c r="A895">
        <v>117</v>
      </c>
      <c r="B895" t="s">
        <v>73</v>
      </c>
      <c r="C895" t="s">
        <v>839</v>
      </c>
      <c r="D895" t="s">
        <v>1124</v>
      </c>
      <c r="E895">
        <v>9300000</v>
      </c>
      <c r="F895">
        <v>9511293.75</v>
      </c>
      <c r="G895">
        <v>2</v>
      </c>
    </row>
    <row r="896" spans="1:8" x14ac:dyDescent="0.2">
      <c r="A896">
        <v>88</v>
      </c>
      <c r="B896" t="s">
        <v>73</v>
      </c>
      <c r="C896" t="s">
        <v>929</v>
      </c>
      <c r="D896" t="s">
        <v>1124</v>
      </c>
      <c r="E896">
        <v>22626488.789999999</v>
      </c>
      <c r="F896">
        <v>22811583.989999998</v>
      </c>
      <c r="H896">
        <v>1</v>
      </c>
    </row>
    <row r="897" spans="1:8" x14ac:dyDescent="0.2">
      <c r="A897">
        <v>32</v>
      </c>
      <c r="B897" t="s">
        <v>73</v>
      </c>
      <c r="C897" t="s">
        <v>929</v>
      </c>
      <c r="D897" t="s">
        <v>1124</v>
      </c>
      <c r="E897">
        <v>9001000</v>
      </c>
      <c r="F897">
        <v>17242233.469999999</v>
      </c>
      <c r="G897">
        <v>1</v>
      </c>
    </row>
    <row r="898" spans="1:8" x14ac:dyDescent="0.2">
      <c r="A898">
        <v>116</v>
      </c>
      <c r="B898" t="s">
        <v>74</v>
      </c>
      <c r="C898" t="s">
        <v>74</v>
      </c>
      <c r="D898" t="s">
        <v>1125</v>
      </c>
      <c r="E898">
        <v>9300000</v>
      </c>
      <c r="F898">
        <v>9466708.0800000001</v>
      </c>
      <c r="G898">
        <v>1</v>
      </c>
    </row>
    <row r="899" spans="1:8" x14ac:dyDescent="0.2">
      <c r="A899">
        <v>88</v>
      </c>
      <c r="B899" t="s">
        <v>74</v>
      </c>
      <c r="C899" t="s">
        <v>74</v>
      </c>
      <c r="D899" t="s">
        <v>1125</v>
      </c>
      <c r="E899">
        <v>9260000</v>
      </c>
      <c r="F899">
        <v>9620526.5999999996</v>
      </c>
      <c r="G899">
        <v>1</v>
      </c>
    </row>
    <row r="900" spans="1:8" x14ac:dyDescent="0.2">
      <c r="A900">
        <v>88</v>
      </c>
      <c r="B900" t="s">
        <v>74</v>
      </c>
      <c r="C900" t="s">
        <v>74</v>
      </c>
      <c r="D900" t="s">
        <v>1125</v>
      </c>
      <c r="E900">
        <v>9208000</v>
      </c>
      <c r="F900">
        <v>10633606.83</v>
      </c>
      <c r="G900">
        <v>1</v>
      </c>
    </row>
    <row r="901" spans="1:8" x14ac:dyDescent="0.2">
      <c r="A901">
        <v>32</v>
      </c>
      <c r="B901" t="s">
        <v>74</v>
      </c>
      <c r="C901" t="s">
        <v>74</v>
      </c>
      <c r="D901" t="s">
        <v>1125</v>
      </c>
      <c r="E901">
        <v>9293000</v>
      </c>
      <c r="F901">
        <v>10095085.92</v>
      </c>
      <c r="G901">
        <v>1</v>
      </c>
    </row>
    <row r="902" spans="1:8" x14ac:dyDescent="0.2">
      <c r="A902">
        <v>22</v>
      </c>
      <c r="B902" t="s">
        <v>103</v>
      </c>
      <c r="C902" t="s">
        <v>828</v>
      </c>
      <c r="D902" t="s">
        <v>1126</v>
      </c>
      <c r="E902">
        <v>9254000</v>
      </c>
      <c r="F902">
        <v>25254000</v>
      </c>
      <c r="G902">
        <v>1</v>
      </c>
    </row>
    <row r="903" spans="1:8" x14ac:dyDescent="0.2">
      <c r="A903">
        <v>92</v>
      </c>
      <c r="B903" t="s">
        <v>103</v>
      </c>
      <c r="C903" t="s">
        <v>828</v>
      </c>
      <c r="D903" t="s">
        <v>1126</v>
      </c>
      <c r="E903">
        <v>9300000</v>
      </c>
      <c r="F903">
        <v>9526000</v>
      </c>
      <c r="G903">
        <v>1</v>
      </c>
    </row>
    <row r="904" spans="1:8" x14ac:dyDescent="0.2">
      <c r="A904">
        <v>92</v>
      </c>
      <c r="B904" t="s">
        <v>103</v>
      </c>
      <c r="C904" t="s">
        <v>755</v>
      </c>
      <c r="D904" t="s">
        <v>95</v>
      </c>
      <c r="E904">
        <v>9300000</v>
      </c>
      <c r="F904">
        <v>9526000</v>
      </c>
      <c r="G904">
        <v>1</v>
      </c>
    </row>
    <row r="905" spans="1:8" x14ac:dyDescent="0.2">
      <c r="A905">
        <v>93</v>
      </c>
      <c r="B905" t="s">
        <v>103</v>
      </c>
      <c r="C905" t="s">
        <v>94</v>
      </c>
      <c r="D905" t="s">
        <v>1127</v>
      </c>
      <c r="E905">
        <v>8497000</v>
      </c>
      <c r="F905">
        <v>31233000</v>
      </c>
      <c r="G905">
        <v>1</v>
      </c>
    </row>
    <row r="906" spans="1:8" x14ac:dyDescent="0.2">
      <c r="A906">
        <v>93</v>
      </c>
      <c r="B906" t="s">
        <v>103</v>
      </c>
      <c r="C906" t="s">
        <v>109</v>
      </c>
      <c r="D906" t="s">
        <v>1128</v>
      </c>
      <c r="E906">
        <v>8791000</v>
      </c>
      <c r="F906">
        <v>22700000</v>
      </c>
      <c r="G906">
        <v>1</v>
      </c>
    </row>
    <row r="907" spans="1:8" x14ac:dyDescent="0.2">
      <c r="A907">
        <v>93</v>
      </c>
      <c r="B907" t="s">
        <v>103</v>
      </c>
      <c r="C907" t="s">
        <v>109</v>
      </c>
      <c r="D907" t="s">
        <v>1128</v>
      </c>
      <c r="E907">
        <v>14449832.9</v>
      </c>
      <c r="F907">
        <v>14449832.9</v>
      </c>
      <c r="H907">
        <v>1</v>
      </c>
    </row>
    <row r="908" spans="1:8" x14ac:dyDescent="0.2">
      <c r="A908">
        <v>93</v>
      </c>
      <c r="B908" t="s">
        <v>11</v>
      </c>
      <c r="C908" t="s">
        <v>104</v>
      </c>
      <c r="D908" t="s">
        <v>1129</v>
      </c>
      <c r="E908">
        <v>9106500</v>
      </c>
      <c r="F908">
        <v>19202375.82</v>
      </c>
      <c r="G908">
        <v>2</v>
      </c>
    </row>
    <row r="909" spans="1:8" x14ac:dyDescent="0.2">
      <c r="A909">
        <v>32</v>
      </c>
      <c r="B909" t="s">
        <v>11</v>
      </c>
      <c r="C909" t="s">
        <v>104</v>
      </c>
      <c r="D909" t="s">
        <v>1129</v>
      </c>
      <c r="E909">
        <v>10809000</v>
      </c>
      <c r="F909">
        <v>25173233.02</v>
      </c>
      <c r="G909">
        <v>1</v>
      </c>
    </row>
    <row r="910" spans="1:8" x14ac:dyDescent="0.2">
      <c r="A910">
        <v>93</v>
      </c>
      <c r="B910" t="s">
        <v>11</v>
      </c>
      <c r="C910" t="s">
        <v>1112</v>
      </c>
      <c r="D910" t="s">
        <v>1130</v>
      </c>
      <c r="E910">
        <v>9188000</v>
      </c>
      <c r="F910">
        <v>18934592.239999998</v>
      </c>
      <c r="G910">
        <v>1</v>
      </c>
    </row>
    <row r="911" spans="1:8" x14ac:dyDescent="0.2">
      <c r="A911">
        <v>93</v>
      </c>
      <c r="B911" t="s">
        <v>11</v>
      </c>
      <c r="C911" t="s">
        <v>757</v>
      </c>
      <c r="D911" t="s">
        <v>1131</v>
      </c>
      <c r="E911">
        <v>6650000</v>
      </c>
      <c r="F911">
        <v>25300000</v>
      </c>
      <c r="G911">
        <v>1</v>
      </c>
    </row>
    <row r="912" spans="1:8" x14ac:dyDescent="0.2">
      <c r="A912">
        <v>93</v>
      </c>
      <c r="B912" t="s">
        <v>11</v>
      </c>
      <c r="C912" t="s">
        <v>829</v>
      </c>
      <c r="D912" t="s">
        <v>1132</v>
      </c>
      <c r="E912">
        <v>9085000</v>
      </c>
      <c r="F912">
        <v>12800000</v>
      </c>
      <c r="G912">
        <v>1</v>
      </c>
    </row>
    <row r="913" spans="1:8" x14ac:dyDescent="0.2">
      <c r="A913">
        <v>93</v>
      </c>
      <c r="B913" t="s">
        <v>11</v>
      </c>
      <c r="C913" t="s">
        <v>829</v>
      </c>
      <c r="D913" t="s">
        <v>1132</v>
      </c>
      <c r="E913">
        <v>7196000</v>
      </c>
      <c r="F913">
        <v>40004747.850000001</v>
      </c>
      <c r="G913">
        <v>1</v>
      </c>
    </row>
    <row r="914" spans="1:8" x14ac:dyDescent="0.2">
      <c r="A914">
        <v>93</v>
      </c>
      <c r="B914" t="s">
        <v>11</v>
      </c>
      <c r="C914" t="s">
        <v>994</v>
      </c>
      <c r="D914" t="s">
        <v>1133</v>
      </c>
      <c r="E914">
        <v>7028000</v>
      </c>
      <c r="F914">
        <v>25159501.620000001</v>
      </c>
      <c r="G914">
        <v>1</v>
      </c>
    </row>
    <row r="915" spans="1:8" x14ac:dyDescent="0.2">
      <c r="A915">
        <v>4</v>
      </c>
      <c r="B915" t="s">
        <v>12</v>
      </c>
      <c r="C915" t="s">
        <v>85</v>
      </c>
      <c r="D915" t="s">
        <v>1134</v>
      </c>
      <c r="E915">
        <v>20922889.02</v>
      </c>
      <c r="F915">
        <v>20922889.02</v>
      </c>
      <c r="H915">
        <v>1</v>
      </c>
    </row>
    <row r="916" spans="1:8" x14ac:dyDescent="0.2">
      <c r="A916">
        <v>4</v>
      </c>
      <c r="B916" t="s">
        <v>12</v>
      </c>
      <c r="C916" t="s">
        <v>85</v>
      </c>
      <c r="D916" t="s">
        <v>1134</v>
      </c>
      <c r="E916">
        <v>20840970.27</v>
      </c>
      <c r="F916">
        <v>20840970.27</v>
      </c>
      <c r="H916">
        <v>2</v>
      </c>
    </row>
    <row r="917" spans="1:8" x14ac:dyDescent="0.2">
      <c r="A917">
        <v>93</v>
      </c>
      <c r="B917" t="s">
        <v>12</v>
      </c>
      <c r="C917" t="s">
        <v>85</v>
      </c>
      <c r="D917" t="s">
        <v>1134</v>
      </c>
      <c r="E917">
        <v>6195333.3333333302</v>
      </c>
      <c r="F917">
        <v>12665151.116666701</v>
      </c>
      <c r="G917">
        <v>3</v>
      </c>
    </row>
    <row r="918" spans="1:8" x14ac:dyDescent="0.2">
      <c r="A918">
        <v>93</v>
      </c>
      <c r="B918" t="s">
        <v>12</v>
      </c>
      <c r="C918" t="s">
        <v>85</v>
      </c>
      <c r="D918" t="s">
        <v>1134</v>
      </c>
      <c r="E918">
        <v>8248000</v>
      </c>
      <c r="F918">
        <v>8598210.0299999993</v>
      </c>
      <c r="G918">
        <v>1</v>
      </c>
    </row>
    <row r="919" spans="1:8" x14ac:dyDescent="0.2">
      <c r="A919">
        <v>117</v>
      </c>
      <c r="B919" t="s">
        <v>12</v>
      </c>
      <c r="C919" t="s">
        <v>85</v>
      </c>
      <c r="D919" t="s">
        <v>1134</v>
      </c>
      <c r="E919">
        <v>9182000</v>
      </c>
      <c r="F919">
        <v>9511293.75</v>
      </c>
      <c r="G919">
        <v>1</v>
      </c>
    </row>
    <row r="920" spans="1:8" x14ac:dyDescent="0.2">
      <c r="A920">
        <v>93</v>
      </c>
      <c r="B920" t="s">
        <v>13</v>
      </c>
      <c r="C920" t="s">
        <v>1107</v>
      </c>
      <c r="D920" t="s">
        <v>1135</v>
      </c>
      <c r="E920">
        <v>8287000</v>
      </c>
      <c r="F920">
        <v>51200000</v>
      </c>
      <c r="G920">
        <v>1</v>
      </c>
    </row>
    <row r="921" spans="1:8" x14ac:dyDescent="0.2">
      <c r="A921">
        <v>93</v>
      </c>
      <c r="B921" t="s">
        <v>74</v>
      </c>
      <c r="C921" t="s">
        <v>74</v>
      </c>
      <c r="D921" t="s">
        <v>1136</v>
      </c>
      <c r="E921">
        <v>9182000</v>
      </c>
      <c r="F921">
        <v>22325000</v>
      </c>
      <c r="G921">
        <v>1</v>
      </c>
    </row>
    <row r="922" spans="1:8" x14ac:dyDescent="0.2">
      <c r="A922">
        <v>117</v>
      </c>
      <c r="B922" t="s">
        <v>74</v>
      </c>
      <c r="C922" t="s">
        <v>74</v>
      </c>
      <c r="D922" t="s">
        <v>1136</v>
      </c>
      <c r="E922">
        <v>9273000</v>
      </c>
      <c r="F922">
        <v>9511293.75</v>
      </c>
      <c r="G922">
        <v>1</v>
      </c>
    </row>
    <row r="923" spans="1:8" x14ac:dyDescent="0.2">
      <c r="A923">
        <v>93</v>
      </c>
      <c r="B923" t="s">
        <v>74</v>
      </c>
      <c r="C923" t="s">
        <v>75</v>
      </c>
      <c r="D923" t="s">
        <v>1137</v>
      </c>
      <c r="E923">
        <v>4643000</v>
      </c>
      <c r="F923">
        <v>11150000</v>
      </c>
      <c r="G923">
        <v>2</v>
      </c>
    </row>
    <row r="924" spans="1:8" x14ac:dyDescent="0.2">
      <c r="A924">
        <v>32</v>
      </c>
      <c r="B924" t="s">
        <v>105</v>
      </c>
      <c r="C924" t="s">
        <v>486</v>
      </c>
      <c r="D924" t="s">
        <v>1138</v>
      </c>
      <c r="E924">
        <v>21772744.9681818</v>
      </c>
      <c r="F924">
        <v>21772744.9681818</v>
      </c>
      <c r="H924">
        <v>33</v>
      </c>
    </row>
    <row r="925" spans="1:8" x14ac:dyDescent="0.2">
      <c r="A925">
        <v>101</v>
      </c>
      <c r="B925" t="s">
        <v>105</v>
      </c>
      <c r="C925" t="s">
        <v>486</v>
      </c>
      <c r="D925" t="s">
        <v>1138</v>
      </c>
      <c r="E925">
        <v>9300000</v>
      </c>
      <c r="F925">
        <v>9542000</v>
      </c>
      <c r="G925">
        <v>1</v>
      </c>
    </row>
    <row r="926" spans="1:8" x14ac:dyDescent="0.2">
      <c r="A926">
        <v>4</v>
      </c>
      <c r="B926" t="s">
        <v>103</v>
      </c>
      <c r="C926" t="s">
        <v>828</v>
      </c>
      <c r="D926" t="s">
        <v>1139</v>
      </c>
      <c r="E926">
        <v>9300000</v>
      </c>
      <c r="F926">
        <v>9600000</v>
      </c>
      <c r="G926">
        <v>1</v>
      </c>
    </row>
    <row r="927" spans="1:8" x14ac:dyDescent="0.2">
      <c r="A927">
        <v>4</v>
      </c>
      <c r="B927" t="s">
        <v>103</v>
      </c>
      <c r="C927" t="s">
        <v>762</v>
      </c>
      <c r="D927" t="s">
        <v>1140</v>
      </c>
      <c r="E927">
        <v>9286000</v>
      </c>
      <c r="F927">
        <v>9600000</v>
      </c>
      <c r="G927">
        <v>1</v>
      </c>
    </row>
    <row r="928" spans="1:8" x14ac:dyDescent="0.2">
      <c r="A928">
        <v>4</v>
      </c>
      <c r="B928" t="s">
        <v>103</v>
      </c>
      <c r="C928" t="s">
        <v>762</v>
      </c>
      <c r="D928" t="s">
        <v>1141</v>
      </c>
      <c r="E928">
        <v>9300000</v>
      </c>
      <c r="F928">
        <v>9600000</v>
      </c>
      <c r="G928">
        <v>1</v>
      </c>
    </row>
    <row r="929" spans="1:8" x14ac:dyDescent="0.2">
      <c r="A929">
        <v>4</v>
      </c>
      <c r="B929" t="s">
        <v>11</v>
      </c>
      <c r="C929" t="s">
        <v>883</v>
      </c>
      <c r="D929" t="s">
        <v>883</v>
      </c>
      <c r="E929">
        <v>9300000</v>
      </c>
      <c r="F929">
        <v>9600000</v>
      </c>
      <c r="G929">
        <v>1</v>
      </c>
    </row>
    <row r="930" spans="1:8" x14ac:dyDescent="0.2">
      <c r="A930">
        <v>4</v>
      </c>
      <c r="B930" t="s">
        <v>12</v>
      </c>
      <c r="C930" t="s">
        <v>12</v>
      </c>
      <c r="D930" t="s">
        <v>1142</v>
      </c>
      <c r="E930">
        <v>7531000</v>
      </c>
      <c r="F930">
        <v>66800000</v>
      </c>
      <c r="G930">
        <v>1</v>
      </c>
    </row>
    <row r="931" spans="1:8" x14ac:dyDescent="0.2">
      <c r="A931">
        <v>4</v>
      </c>
      <c r="B931" t="s">
        <v>12</v>
      </c>
      <c r="C931" t="s">
        <v>12</v>
      </c>
      <c r="D931" t="s">
        <v>1143</v>
      </c>
      <c r="E931">
        <v>9208000</v>
      </c>
      <c r="F931">
        <v>30825000</v>
      </c>
      <c r="G931">
        <v>1</v>
      </c>
    </row>
    <row r="932" spans="1:8" x14ac:dyDescent="0.2">
      <c r="A932">
        <v>87</v>
      </c>
      <c r="B932" t="s">
        <v>12</v>
      </c>
      <c r="C932" t="s">
        <v>12</v>
      </c>
      <c r="D932" t="s">
        <v>1143</v>
      </c>
      <c r="E932">
        <v>9300000</v>
      </c>
      <c r="F932">
        <v>9629447.9000000004</v>
      </c>
      <c r="G932">
        <v>1</v>
      </c>
    </row>
    <row r="933" spans="1:8" x14ac:dyDescent="0.2">
      <c r="A933">
        <v>4</v>
      </c>
      <c r="B933" t="s">
        <v>12</v>
      </c>
      <c r="C933" t="s">
        <v>12</v>
      </c>
      <c r="D933" t="s">
        <v>1144</v>
      </c>
      <c r="E933">
        <v>7636333.3333333302</v>
      </c>
      <c r="F933">
        <v>15616666.6666667</v>
      </c>
      <c r="G933">
        <v>3</v>
      </c>
    </row>
    <row r="934" spans="1:8" x14ac:dyDescent="0.2">
      <c r="A934">
        <v>108</v>
      </c>
      <c r="B934" t="s">
        <v>12</v>
      </c>
      <c r="C934" t="s">
        <v>12</v>
      </c>
      <c r="D934" t="s">
        <v>1144</v>
      </c>
      <c r="E934">
        <v>9300000</v>
      </c>
      <c r="F934">
        <v>9530000</v>
      </c>
      <c r="G934">
        <v>1</v>
      </c>
    </row>
    <row r="935" spans="1:8" x14ac:dyDescent="0.2">
      <c r="A935">
        <v>4</v>
      </c>
      <c r="B935" t="s">
        <v>12</v>
      </c>
      <c r="C935" t="s">
        <v>529</v>
      </c>
      <c r="D935" t="s">
        <v>1145</v>
      </c>
      <c r="E935">
        <v>9300000</v>
      </c>
      <c r="F935">
        <v>9600000</v>
      </c>
      <c r="G935">
        <v>3</v>
      </c>
    </row>
    <row r="936" spans="1:8" x14ac:dyDescent="0.2">
      <c r="A936">
        <v>93</v>
      </c>
      <c r="B936" t="s">
        <v>12</v>
      </c>
      <c r="C936" t="s">
        <v>529</v>
      </c>
      <c r="D936" t="s">
        <v>1145</v>
      </c>
      <c r="E936">
        <v>20340923.614999998</v>
      </c>
      <c r="F936">
        <v>20468269.484999999</v>
      </c>
      <c r="H936">
        <v>2</v>
      </c>
    </row>
    <row r="937" spans="1:8" x14ac:dyDescent="0.2">
      <c r="A937">
        <v>4</v>
      </c>
      <c r="B937" t="s">
        <v>73</v>
      </c>
      <c r="C937" t="s">
        <v>519</v>
      </c>
      <c r="D937" t="s">
        <v>1146</v>
      </c>
      <c r="E937">
        <v>8581000</v>
      </c>
      <c r="F937">
        <v>9600000</v>
      </c>
      <c r="G937">
        <v>1</v>
      </c>
    </row>
    <row r="938" spans="1:8" x14ac:dyDescent="0.2">
      <c r="A938">
        <v>4</v>
      </c>
      <c r="B938" t="s">
        <v>74</v>
      </c>
      <c r="C938" t="s">
        <v>768</v>
      </c>
      <c r="D938" t="s">
        <v>1147</v>
      </c>
      <c r="E938">
        <v>9043000</v>
      </c>
      <c r="F938">
        <v>26043000</v>
      </c>
      <c r="G938">
        <v>1</v>
      </c>
    </row>
    <row r="939" spans="1:8" x14ac:dyDescent="0.2">
      <c r="A939">
        <v>22</v>
      </c>
      <c r="B939" t="s">
        <v>74</v>
      </c>
      <c r="C939" t="s">
        <v>768</v>
      </c>
      <c r="D939" t="s">
        <v>1147</v>
      </c>
      <c r="E939">
        <v>6482000</v>
      </c>
      <c r="F939">
        <v>25382000</v>
      </c>
      <c r="G939">
        <v>1</v>
      </c>
    </row>
    <row r="940" spans="1:8" x14ac:dyDescent="0.2">
      <c r="A940">
        <v>22</v>
      </c>
      <c r="B940" t="s">
        <v>11</v>
      </c>
      <c r="C940" t="s">
        <v>11</v>
      </c>
      <c r="D940" t="s">
        <v>1148</v>
      </c>
      <c r="E940">
        <v>8203000</v>
      </c>
      <c r="F940">
        <v>50087000</v>
      </c>
      <c r="G940">
        <v>1</v>
      </c>
    </row>
    <row r="941" spans="1:8" x14ac:dyDescent="0.2">
      <c r="A941">
        <v>22</v>
      </c>
      <c r="B941" t="s">
        <v>11</v>
      </c>
      <c r="C941" t="s">
        <v>11</v>
      </c>
      <c r="D941" t="s">
        <v>1149</v>
      </c>
      <c r="E941">
        <v>6482000</v>
      </c>
      <c r="F941">
        <v>49882000</v>
      </c>
      <c r="G941">
        <v>1</v>
      </c>
    </row>
    <row r="942" spans="1:8" x14ac:dyDescent="0.2">
      <c r="A942">
        <v>27</v>
      </c>
      <c r="B942" t="s">
        <v>13</v>
      </c>
      <c r="C942" t="s">
        <v>1046</v>
      </c>
      <c r="D942" t="s">
        <v>1150</v>
      </c>
      <c r="E942">
        <v>6902000</v>
      </c>
      <c r="F942">
        <v>72708000</v>
      </c>
      <c r="G942">
        <v>1</v>
      </c>
    </row>
    <row r="943" spans="1:8" x14ac:dyDescent="0.2">
      <c r="A943">
        <v>28</v>
      </c>
      <c r="B943" t="s">
        <v>11</v>
      </c>
      <c r="C943" t="s">
        <v>763</v>
      </c>
      <c r="D943" t="s">
        <v>1151</v>
      </c>
      <c r="E943">
        <v>9300000</v>
      </c>
      <c r="F943">
        <v>9908546.2300000004</v>
      </c>
      <c r="G943">
        <v>1</v>
      </c>
    </row>
    <row r="944" spans="1:8" x14ac:dyDescent="0.2">
      <c r="A944">
        <v>28</v>
      </c>
      <c r="B944" t="s">
        <v>73</v>
      </c>
      <c r="C944" t="s">
        <v>519</v>
      </c>
      <c r="D944" t="s">
        <v>1152</v>
      </c>
      <c r="E944">
        <v>9241000</v>
      </c>
      <c r="F944">
        <v>9605358.3300000001</v>
      </c>
      <c r="G944">
        <v>1</v>
      </c>
    </row>
    <row r="945" spans="1:7" x14ac:dyDescent="0.2">
      <c r="A945">
        <v>32</v>
      </c>
      <c r="B945" t="s">
        <v>103</v>
      </c>
      <c r="C945" t="s">
        <v>764</v>
      </c>
      <c r="D945" t="s">
        <v>1153</v>
      </c>
      <c r="E945">
        <v>8665000</v>
      </c>
      <c r="F945">
        <v>15593928.99</v>
      </c>
      <c r="G945">
        <v>1</v>
      </c>
    </row>
    <row r="946" spans="1:7" x14ac:dyDescent="0.2">
      <c r="A946">
        <v>32</v>
      </c>
      <c r="B946" t="s">
        <v>73</v>
      </c>
      <c r="C946" t="s">
        <v>767</v>
      </c>
      <c r="D946" t="s">
        <v>1154</v>
      </c>
      <c r="E946">
        <v>9201000</v>
      </c>
      <c r="F946">
        <v>13018234.35</v>
      </c>
      <c r="G946">
        <v>1</v>
      </c>
    </row>
    <row r="947" spans="1:7" x14ac:dyDescent="0.2">
      <c r="A947">
        <v>32</v>
      </c>
      <c r="B947" t="s">
        <v>73</v>
      </c>
      <c r="C947" t="s">
        <v>842</v>
      </c>
      <c r="D947" t="s">
        <v>1155</v>
      </c>
      <c r="E947">
        <v>9043000</v>
      </c>
      <c r="F947">
        <v>24655675.739999998</v>
      </c>
      <c r="G947">
        <v>1</v>
      </c>
    </row>
    <row r="948" spans="1:7" x14ac:dyDescent="0.2">
      <c r="A948">
        <v>87</v>
      </c>
      <c r="B948" t="s">
        <v>103</v>
      </c>
      <c r="C948" t="s">
        <v>1110</v>
      </c>
      <c r="D948" t="s">
        <v>1156</v>
      </c>
      <c r="E948">
        <v>8833000</v>
      </c>
      <c r="F948">
        <v>9606024.2899999991</v>
      </c>
      <c r="G948">
        <v>1</v>
      </c>
    </row>
    <row r="949" spans="1:7" x14ac:dyDescent="0.2">
      <c r="A949">
        <v>88</v>
      </c>
      <c r="B949" t="s">
        <v>103</v>
      </c>
      <c r="C949" t="s">
        <v>944</v>
      </c>
      <c r="D949" t="s">
        <v>1157</v>
      </c>
      <c r="E949">
        <v>9293000</v>
      </c>
      <c r="F949">
        <v>9620673.5</v>
      </c>
      <c r="G949">
        <v>1</v>
      </c>
    </row>
    <row r="950" spans="1:7" x14ac:dyDescent="0.2">
      <c r="A950">
        <v>88</v>
      </c>
      <c r="B950" t="s">
        <v>103</v>
      </c>
      <c r="C950" t="s">
        <v>1082</v>
      </c>
      <c r="D950" t="s">
        <v>1158</v>
      </c>
      <c r="E950">
        <v>9300000</v>
      </c>
      <c r="F950">
        <v>9714519.9800000004</v>
      </c>
      <c r="G950">
        <v>1</v>
      </c>
    </row>
    <row r="951" spans="1:7" x14ac:dyDescent="0.2">
      <c r="A951">
        <v>93</v>
      </c>
      <c r="B951" t="s">
        <v>103</v>
      </c>
      <c r="C951" t="s">
        <v>1159</v>
      </c>
      <c r="D951" t="s">
        <v>1160</v>
      </c>
      <c r="E951">
        <v>6104000</v>
      </c>
      <c r="F951">
        <v>9804000</v>
      </c>
      <c r="G951">
        <v>1</v>
      </c>
    </row>
    <row r="952" spans="1:7" x14ac:dyDescent="0.2">
      <c r="A952">
        <v>93</v>
      </c>
      <c r="B952" t="s">
        <v>11</v>
      </c>
      <c r="C952" t="s">
        <v>104</v>
      </c>
      <c r="D952" t="s">
        <v>104</v>
      </c>
      <c r="E952">
        <v>7699000</v>
      </c>
      <c r="F952">
        <v>48600000</v>
      </c>
      <c r="G952">
        <v>1</v>
      </c>
    </row>
    <row r="953" spans="1:7" x14ac:dyDescent="0.2">
      <c r="A953">
        <v>93</v>
      </c>
      <c r="B953" t="s">
        <v>11</v>
      </c>
      <c r="C953" t="s">
        <v>849</v>
      </c>
      <c r="D953" t="s">
        <v>1161</v>
      </c>
      <c r="E953">
        <v>8203000</v>
      </c>
      <c r="F953">
        <v>14121425.640000001</v>
      </c>
      <c r="G953">
        <v>1</v>
      </c>
    </row>
    <row r="954" spans="1:7" x14ac:dyDescent="0.2">
      <c r="A954">
        <v>93</v>
      </c>
      <c r="B954" t="s">
        <v>12</v>
      </c>
      <c r="C954" t="s">
        <v>376</v>
      </c>
      <c r="D954" t="s">
        <v>1162</v>
      </c>
      <c r="E954">
        <v>9300000</v>
      </c>
      <c r="F954">
        <v>9750000</v>
      </c>
      <c r="G954">
        <v>1</v>
      </c>
    </row>
    <row r="955" spans="1:7" x14ac:dyDescent="0.2">
      <c r="A955">
        <v>93</v>
      </c>
      <c r="B955" t="s">
        <v>12</v>
      </c>
      <c r="C955" t="s">
        <v>85</v>
      </c>
      <c r="D955" t="s">
        <v>1163</v>
      </c>
      <c r="E955">
        <v>8229000</v>
      </c>
      <c r="F955">
        <v>8579288.4100000001</v>
      </c>
      <c r="G955">
        <v>1</v>
      </c>
    </row>
    <row r="956" spans="1:7" x14ac:dyDescent="0.2">
      <c r="A956">
        <v>93</v>
      </c>
      <c r="B956" t="s">
        <v>12</v>
      </c>
      <c r="C956" t="s">
        <v>832</v>
      </c>
      <c r="D956" t="s">
        <v>1164</v>
      </c>
      <c r="E956">
        <v>9300000</v>
      </c>
      <c r="F956">
        <v>9550000</v>
      </c>
      <c r="G956">
        <v>1</v>
      </c>
    </row>
    <row r="957" spans="1:7" x14ac:dyDescent="0.2">
      <c r="A957">
        <v>117</v>
      </c>
      <c r="B957" t="s">
        <v>12</v>
      </c>
      <c r="C957" t="s">
        <v>832</v>
      </c>
      <c r="D957" t="s">
        <v>1164</v>
      </c>
      <c r="E957">
        <v>9300000</v>
      </c>
      <c r="F957">
        <v>9511293.75</v>
      </c>
      <c r="G957">
        <v>1</v>
      </c>
    </row>
    <row r="958" spans="1:7" x14ac:dyDescent="0.2">
      <c r="A958">
        <v>96</v>
      </c>
      <c r="B958" t="s">
        <v>103</v>
      </c>
      <c r="C958" t="s">
        <v>1159</v>
      </c>
      <c r="D958" t="s">
        <v>1159</v>
      </c>
      <c r="E958">
        <v>7867000</v>
      </c>
      <c r="F958">
        <v>8167507.8200000003</v>
      </c>
      <c r="G958">
        <v>1</v>
      </c>
    </row>
    <row r="959" spans="1:7" x14ac:dyDescent="0.2">
      <c r="A959">
        <v>96</v>
      </c>
      <c r="B959" t="s">
        <v>73</v>
      </c>
      <c r="C959" t="s">
        <v>767</v>
      </c>
      <c r="D959" t="s">
        <v>1165</v>
      </c>
      <c r="E959">
        <v>9300000</v>
      </c>
      <c r="F959">
        <v>9604557.5099999998</v>
      </c>
      <c r="G959">
        <v>1</v>
      </c>
    </row>
    <row r="960" spans="1:7" x14ac:dyDescent="0.2">
      <c r="A960">
        <v>105</v>
      </c>
      <c r="B960" t="s">
        <v>74</v>
      </c>
      <c r="C960" t="s">
        <v>72</v>
      </c>
      <c r="D960" t="s">
        <v>1166</v>
      </c>
      <c r="E960">
        <v>9300000</v>
      </c>
      <c r="F960">
        <v>9599973.5399999991</v>
      </c>
      <c r="G960">
        <v>1</v>
      </c>
    </row>
    <row r="961" spans="1:8" x14ac:dyDescent="0.2">
      <c r="A961">
        <v>116</v>
      </c>
      <c r="B961" t="s">
        <v>74</v>
      </c>
      <c r="C961" t="s">
        <v>72</v>
      </c>
      <c r="D961" t="s">
        <v>1167</v>
      </c>
      <c r="E961">
        <v>14787780.17</v>
      </c>
      <c r="F961">
        <v>14919354.140000001</v>
      </c>
      <c r="H961">
        <v>1</v>
      </c>
    </row>
    <row r="962" spans="1:8" x14ac:dyDescent="0.2">
      <c r="A962">
        <v>105</v>
      </c>
      <c r="B962" t="s">
        <v>74</v>
      </c>
      <c r="C962" t="s">
        <v>72</v>
      </c>
      <c r="D962" t="s">
        <v>1167</v>
      </c>
      <c r="E962">
        <v>9300000</v>
      </c>
      <c r="F962">
        <v>9599973.5399999991</v>
      </c>
      <c r="G962">
        <v>1</v>
      </c>
    </row>
    <row r="963" spans="1:8" x14ac:dyDescent="0.2">
      <c r="A963">
        <v>108</v>
      </c>
      <c r="B963" t="s">
        <v>12</v>
      </c>
      <c r="C963" t="s">
        <v>833</v>
      </c>
      <c r="D963" t="s">
        <v>1168</v>
      </c>
      <c r="E963">
        <v>9300000</v>
      </c>
      <c r="F963">
        <v>9535000</v>
      </c>
      <c r="G963">
        <v>1</v>
      </c>
    </row>
    <row r="964" spans="1:8" x14ac:dyDescent="0.2">
      <c r="A964">
        <v>117</v>
      </c>
      <c r="B964" t="s">
        <v>11</v>
      </c>
      <c r="C964" t="s">
        <v>840</v>
      </c>
      <c r="D964" t="s">
        <v>1169</v>
      </c>
      <c r="E964">
        <v>11621500</v>
      </c>
      <c r="F964">
        <v>11884934.074999999</v>
      </c>
      <c r="G964">
        <v>2</v>
      </c>
    </row>
    <row r="965" spans="1:8" x14ac:dyDescent="0.2">
      <c r="A965">
        <v>117</v>
      </c>
      <c r="B965" t="s">
        <v>73</v>
      </c>
      <c r="C965" t="s">
        <v>661</v>
      </c>
      <c r="D965" t="s">
        <v>1170</v>
      </c>
      <c r="E965">
        <v>9300000</v>
      </c>
      <c r="F965">
        <v>9511293.75</v>
      </c>
      <c r="G965">
        <v>1</v>
      </c>
    </row>
    <row r="966" spans="1:8" x14ac:dyDescent="0.2">
      <c r="A966">
        <v>117</v>
      </c>
      <c r="B966" t="s">
        <v>74</v>
      </c>
      <c r="C966" t="s">
        <v>752</v>
      </c>
      <c r="D966" t="s">
        <v>1106</v>
      </c>
      <c r="E966">
        <v>9300000</v>
      </c>
      <c r="F966">
        <v>9511293.75</v>
      </c>
      <c r="G966">
        <v>1</v>
      </c>
    </row>
    <row r="967" spans="1:8" x14ac:dyDescent="0.2">
      <c r="A967">
        <v>93</v>
      </c>
      <c r="B967" t="s">
        <v>11</v>
      </c>
      <c r="C967" t="s">
        <v>938</v>
      </c>
      <c r="D967" t="s">
        <v>1171</v>
      </c>
      <c r="E967">
        <v>23414964.149999999</v>
      </c>
      <c r="F967">
        <v>23414964.149999999</v>
      </c>
      <c r="H967">
        <v>1</v>
      </c>
    </row>
    <row r="968" spans="1:8" x14ac:dyDescent="0.2">
      <c r="A968">
        <v>93</v>
      </c>
      <c r="B968" t="s">
        <v>12</v>
      </c>
      <c r="C968" t="s">
        <v>85</v>
      </c>
      <c r="D968" t="s">
        <v>1172</v>
      </c>
      <c r="E968">
        <v>18112122.280000001</v>
      </c>
      <c r="F968">
        <v>18112122.280000001</v>
      </c>
      <c r="H968">
        <v>1</v>
      </c>
    </row>
    <row r="969" spans="1:8" x14ac:dyDescent="0.2">
      <c r="A969">
        <v>93</v>
      </c>
      <c r="B969" t="s">
        <v>12</v>
      </c>
      <c r="C969" t="s">
        <v>85</v>
      </c>
      <c r="D969" t="s">
        <v>1172</v>
      </c>
      <c r="E969">
        <v>19991159.420000002</v>
      </c>
      <c r="F969">
        <v>20052399.359999999</v>
      </c>
      <c r="H969">
        <v>1</v>
      </c>
    </row>
    <row r="970" spans="1:8" x14ac:dyDescent="0.2">
      <c r="A970">
        <v>93</v>
      </c>
      <c r="B970" t="s">
        <v>11</v>
      </c>
      <c r="C970" t="s">
        <v>840</v>
      </c>
      <c r="D970" t="s">
        <v>1173</v>
      </c>
      <c r="E970">
        <v>15733200</v>
      </c>
      <c r="F970">
        <v>15733200</v>
      </c>
      <c r="H970">
        <v>1</v>
      </c>
    </row>
    <row r="971" spans="1:8" x14ac:dyDescent="0.2">
      <c r="A971">
        <v>96</v>
      </c>
      <c r="B971" t="s">
        <v>12</v>
      </c>
      <c r="C971" t="s">
        <v>884</v>
      </c>
      <c r="D971" t="s">
        <v>1174</v>
      </c>
      <c r="E971">
        <v>21389092.140000001</v>
      </c>
      <c r="F971">
        <v>21458991.27</v>
      </c>
      <c r="H971">
        <v>1</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26</vt:i4>
      </vt:variant>
    </vt:vector>
  </HeadingPairs>
  <TitlesOfParts>
    <vt:vector size="48" baseType="lpstr">
      <vt:lpstr>Indice</vt:lpstr>
      <vt:lpstr>Estadisticas 2026</vt:lpstr>
      <vt:lpstr>Cumplimiento metas</vt:lpstr>
      <vt:lpstr>Proyectos y casos disponib</vt:lpstr>
      <vt:lpstr>Inf. Cont. Superavit Esp.</vt:lpstr>
      <vt:lpstr>Ejecución Presupuesto Base Efec</vt:lpstr>
      <vt:lpstr>Ejecución Presupueto Base Emis</vt:lpstr>
      <vt:lpstr>Ejecución bonos Emit y Pagados</vt:lpstr>
      <vt:lpstr>Detalle1</vt:lpstr>
      <vt:lpstr>Detalle2</vt:lpstr>
      <vt:lpstr>Detalle3</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D.5'!Área_de_impresión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2026'!Área_de_impresión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2026'!Títulos_a_imprimir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Martínez Cordero Hannia</cp:lastModifiedBy>
  <cp:lastPrinted>2020-07-09T17:13:54Z</cp:lastPrinted>
  <dcterms:created xsi:type="dcterms:W3CDTF">2012-02-13T17:07:33Z</dcterms:created>
  <dcterms:modified xsi:type="dcterms:W3CDTF">2026-02-13T20:00:36Z</dcterms:modified>
</cp:coreProperties>
</file>